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 activeTab="7"/>
  </bookViews>
  <sheets>
    <sheet name="國華8-9月菜單" sheetId="7" r:id="rId1"/>
    <sheet name="國華8-9月第一週明細)" sheetId="8" r:id="rId2"/>
    <sheet name="國華9月第二週明細" sheetId="9" r:id="rId3"/>
    <sheet name="國華9月第三週明細" sheetId="10" r:id="rId4"/>
    <sheet name="國華9月第四週明細" sheetId="11" r:id="rId5"/>
    <sheet name="國華9月第五週明細" sheetId="12" r:id="rId6"/>
    <sheet name="彰化菜單玉美生技" sheetId="1" r:id="rId7"/>
    <sheet name="玉美生技第一週明細" sheetId="2" r:id="rId8"/>
    <sheet name="玉美生技第二週明細" sheetId="3" r:id="rId9"/>
    <sheet name="玉美生技第三週明細" sheetId="4" r:id="rId10"/>
    <sheet name="玉美生技第四週明細" sheetId="5" r:id="rId11"/>
    <sheet name="玉美生技第五週明細" sheetId="6" r:id="rId12"/>
  </sheets>
  <definedNames>
    <definedName name="_xlnm.Print_Area" localSheetId="7">玉美生技第一週明細!$A$1:$X$43</definedName>
    <definedName name="_xlnm.Print_Area" localSheetId="9">玉美生技第三週明細!$A$1:$X$43</definedName>
    <definedName name="_xlnm.Print_Area" localSheetId="11">玉美生技第五週明細!$A$1:$X$19</definedName>
    <definedName name="_xlnm.Print_Area" localSheetId="10">玉美生技第四週明細!$A$1:$X$43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2" l="1"/>
  <c r="G5" i="12"/>
  <c r="J5" i="12"/>
  <c r="M5" i="12"/>
  <c r="P5" i="12"/>
  <c r="S5" i="12"/>
  <c r="AC6" i="12"/>
  <c r="AE6" i="12"/>
  <c r="AF6" i="12"/>
  <c r="AC7" i="12"/>
  <c r="AD7" i="12"/>
  <c r="AF7" i="12" s="1"/>
  <c r="AC8" i="12"/>
  <c r="AE8" i="12"/>
  <c r="AF8" i="12" s="1"/>
  <c r="AD9" i="12"/>
  <c r="AF9" i="12" s="1"/>
  <c r="AE10" i="12"/>
  <c r="AE11" i="12" s="1"/>
  <c r="AC11" i="12"/>
  <c r="AD11" i="12"/>
  <c r="D13" i="12"/>
  <c r="G13" i="12"/>
  <c r="J13" i="12"/>
  <c r="M13" i="12"/>
  <c r="P13" i="12"/>
  <c r="S13" i="12"/>
  <c r="AC14" i="12"/>
  <c r="AE14" i="12"/>
  <c r="AF14" i="12"/>
  <c r="AC15" i="12"/>
  <c r="AD15" i="12"/>
  <c r="AF15" i="12" s="1"/>
  <c r="AC16" i="12"/>
  <c r="AE16" i="12"/>
  <c r="AF16" i="12"/>
  <c r="AD17" i="12"/>
  <c r="AF17" i="12"/>
  <c r="AE18" i="12"/>
  <c r="AC19" i="12"/>
  <c r="AE19" i="12"/>
  <c r="D21" i="12"/>
  <c r="G21" i="12"/>
  <c r="J21" i="12"/>
  <c r="M21" i="12"/>
  <c r="P21" i="12"/>
  <c r="S21" i="12"/>
  <c r="AC22" i="12"/>
  <c r="AE22" i="12"/>
  <c r="AF22" i="12" s="1"/>
  <c r="AC23" i="12"/>
  <c r="AD23" i="12"/>
  <c r="AF23" i="12"/>
  <c r="AC24" i="12"/>
  <c r="AE24" i="12"/>
  <c r="AF24" i="12" s="1"/>
  <c r="Y25" i="12"/>
  <c r="AD25" i="12"/>
  <c r="AF25" i="12"/>
  <c r="AE26" i="12"/>
  <c r="AC27" i="12"/>
  <c r="AF27" i="12" s="1"/>
  <c r="AD27" i="12"/>
  <c r="AE27" i="12"/>
  <c r="D29" i="12"/>
  <c r="G29" i="12"/>
  <c r="J29" i="12"/>
  <c r="M29" i="12"/>
  <c r="P29" i="12"/>
  <c r="S29" i="12"/>
  <c r="AC30" i="12"/>
  <c r="AE30" i="12"/>
  <c r="AF30" i="12" s="1"/>
  <c r="AC31" i="12"/>
  <c r="AC35" i="12" s="1"/>
  <c r="AD31" i="12"/>
  <c r="AF31" i="12"/>
  <c r="AC32" i="12"/>
  <c r="AE32" i="12"/>
  <c r="AF32" i="12" s="1"/>
  <c r="AD33" i="12"/>
  <c r="AF33" i="12" s="1"/>
  <c r="AE34" i="12"/>
  <c r="AD35" i="12"/>
  <c r="D37" i="12"/>
  <c r="G37" i="12"/>
  <c r="J37" i="12"/>
  <c r="M37" i="12"/>
  <c r="P37" i="12"/>
  <c r="S37" i="12"/>
  <c r="AC38" i="12"/>
  <c r="AE38" i="12"/>
  <c r="AF38" i="12"/>
  <c r="AC39" i="12"/>
  <c r="AD39" i="12"/>
  <c r="AF39" i="12" s="1"/>
  <c r="AC40" i="12"/>
  <c r="AE40" i="12"/>
  <c r="AF40" i="12"/>
  <c r="AD41" i="12"/>
  <c r="AF41" i="12"/>
  <c r="AE42" i="12"/>
  <c r="AC43" i="12"/>
  <c r="AE43" i="12"/>
  <c r="D5" i="11"/>
  <c r="G5" i="11"/>
  <c r="J5" i="11"/>
  <c r="M5" i="11"/>
  <c r="P5" i="11"/>
  <c r="S5" i="11"/>
  <c r="AC6" i="11"/>
  <c r="AE6" i="11"/>
  <c r="AF6" i="11" s="1"/>
  <c r="AC7" i="11"/>
  <c r="AD7" i="11"/>
  <c r="AF7" i="11"/>
  <c r="AC8" i="11"/>
  <c r="AE8" i="11"/>
  <c r="AF8" i="11" s="1"/>
  <c r="Y9" i="11"/>
  <c r="AD9" i="11"/>
  <c r="AF9" i="11"/>
  <c r="AE10" i="11"/>
  <c r="AC11" i="11"/>
  <c r="AF11" i="11" s="1"/>
  <c r="AD11" i="11"/>
  <c r="AE11" i="11"/>
  <c r="D13" i="11"/>
  <c r="G13" i="11"/>
  <c r="J13" i="11"/>
  <c r="M13" i="11"/>
  <c r="P13" i="11"/>
  <c r="S13" i="11"/>
  <c r="AC14" i="11"/>
  <c r="AE14" i="11"/>
  <c r="AF14" i="11" s="1"/>
  <c r="AC15" i="11"/>
  <c r="AC19" i="11" s="1"/>
  <c r="AD15" i="11"/>
  <c r="AF15" i="11"/>
  <c r="AC16" i="11"/>
  <c r="AE16" i="11"/>
  <c r="AF16" i="11" s="1"/>
  <c r="AD17" i="11"/>
  <c r="AF17" i="11" s="1"/>
  <c r="AE18" i="11"/>
  <c r="AD19" i="11"/>
  <c r="D21" i="11"/>
  <c r="G21" i="11"/>
  <c r="J21" i="11"/>
  <c r="M21" i="11"/>
  <c r="P21" i="11"/>
  <c r="S21" i="11"/>
  <c r="AC22" i="11"/>
  <c r="AC27" i="11" s="1"/>
  <c r="AE22" i="11"/>
  <c r="AF22" i="11"/>
  <c r="AC23" i="11"/>
  <c r="AD23" i="11"/>
  <c r="AF23" i="11" s="1"/>
  <c r="AC24" i="11"/>
  <c r="AE24" i="11"/>
  <c r="AF24" i="11"/>
  <c r="Y25" i="11"/>
  <c r="AD25" i="11"/>
  <c r="AF25" i="11" s="1"/>
  <c r="AE26" i="11"/>
  <c r="AE27" i="11" s="1"/>
  <c r="AD27" i="11"/>
  <c r="D29" i="11"/>
  <c r="G29" i="11"/>
  <c r="J29" i="11"/>
  <c r="M29" i="11"/>
  <c r="P29" i="11"/>
  <c r="S29" i="11"/>
  <c r="AC30" i="11"/>
  <c r="AE30" i="11"/>
  <c r="AF30" i="11"/>
  <c r="AC31" i="11"/>
  <c r="AD31" i="11"/>
  <c r="AF31" i="11" s="1"/>
  <c r="AC32" i="11"/>
  <c r="AE32" i="11"/>
  <c r="AF32" i="11"/>
  <c r="AD33" i="11"/>
  <c r="AF33" i="11"/>
  <c r="AE34" i="11"/>
  <c r="AC35" i="11"/>
  <c r="AE35" i="11"/>
  <c r="D37" i="11"/>
  <c r="G37" i="11"/>
  <c r="J37" i="11"/>
  <c r="M37" i="11"/>
  <c r="P37" i="11"/>
  <c r="S37" i="11"/>
  <c r="AC38" i="11"/>
  <c r="AE38" i="11"/>
  <c r="AF38" i="11" s="1"/>
  <c r="AC39" i="11"/>
  <c r="AD39" i="11"/>
  <c r="AF39" i="11"/>
  <c r="AC40" i="11"/>
  <c r="AE40" i="11"/>
  <c r="AF40" i="11" s="1"/>
  <c r="Y41" i="11"/>
  <c r="AD41" i="11"/>
  <c r="AF41" i="11"/>
  <c r="AE42" i="11"/>
  <c r="AC43" i="11"/>
  <c r="AF43" i="11" s="1"/>
  <c r="AD43" i="11"/>
  <c r="AE43" i="11"/>
  <c r="D5" i="10"/>
  <c r="G5" i="10"/>
  <c r="J5" i="10"/>
  <c r="M5" i="10"/>
  <c r="P5" i="10"/>
  <c r="S5" i="10"/>
  <c r="AC6" i="10"/>
  <c r="AE6" i="10"/>
  <c r="AF6" i="10" s="1"/>
  <c r="AC7" i="10"/>
  <c r="AD7" i="10"/>
  <c r="AF7" i="10"/>
  <c r="AC8" i="10"/>
  <c r="AE8" i="10"/>
  <c r="AF8" i="10" s="1"/>
  <c r="Y9" i="10"/>
  <c r="AD9" i="10"/>
  <c r="AF9" i="10"/>
  <c r="AE10" i="10"/>
  <c r="AC11" i="10"/>
  <c r="AF11" i="10" s="1"/>
  <c r="AD11" i="10"/>
  <c r="AE11" i="10"/>
  <c r="D13" i="10"/>
  <c r="G13" i="10"/>
  <c r="J13" i="10"/>
  <c r="M13" i="10"/>
  <c r="P13" i="10"/>
  <c r="S13" i="10"/>
  <c r="AC14" i="10"/>
  <c r="AE14" i="10"/>
  <c r="AF14" i="10" s="1"/>
  <c r="AC15" i="10"/>
  <c r="AC19" i="10" s="1"/>
  <c r="AD15" i="10"/>
  <c r="AF15" i="10"/>
  <c r="AC16" i="10"/>
  <c r="AE16" i="10"/>
  <c r="AF16" i="10" s="1"/>
  <c r="AD17" i="10"/>
  <c r="AF17" i="10" s="1"/>
  <c r="AE18" i="10"/>
  <c r="AD19" i="10"/>
  <c r="D21" i="10"/>
  <c r="G21" i="10"/>
  <c r="J21" i="10"/>
  <c r="M21" i="10"/>
  <c r="P21" i="10"/>
  <c r="S21" i="10"/>
  <c r="AC22" i="10"/>
  <c r="AC27" i="10" s="1"/>
  <c r="AE22" i="10"/>
  <c r="AF22" i="10"/>
  <c r="AC23" i="10"/>
  <c r="AD23" i="10"/>
  <c r="AF23" i="10" s="1"/>
  <c r="AC24" i="10"/>
  <c r="AE24" i="10"/>
  <c r="AF24" i="10"/>
  <c r="Y25" i="10"/>
  <c r="AD25" i="10"/>
  <c r="AF25" i="10" s="1"/>
  <c r="AE26" i="10"/>
  <c r="AE27" i="10" s="1"/>
  <c r="AD27" i="10"/>
  <c r="D29" i="10"/>
  <c r="G29" i="10"/>
  <c r="J29" i="10"/>
  <c r="M29" i="10"/>
  <c r="P29" i="10"/>
  <c r="S29" i="10"/>
  <c r="AC30" i="10"/>
  <c r="AE30" i="10"/>
  <c r="AF30" i="10"/>
  <c r="AC31" i="10"/>
  <c r="AD31" i="10"/>
  <c r="AF31" i="10" s="1"/>
  <c r="AC32" i="10"/>
  <c r="AE32" i="10"/>
  <c r="AF32" i="10"/>
  <c r="AD33" i="10"/>
  <c r="AF33" i="10"/>
  <c r="AE34" i="10"/>
  <c r="AC35" i="10"/>
  <c r="AE35" i="10"/>
  <c r="D37" i="10"/>
  <c r="G37" i="10"/>
  <c r="J37" i="10"/>
  <c r="M37" i="10"/>
  <c r="P37" i="10"/>
  <c r="S37" i="10"/>
  <c r="AC38" i="10"/>
  <c r="AE38" i="10"/>
  <c r="AF38" i="10" s="1"/>
  <c r="AC39" i="10"/>
  <c r="AD39" i="10"/>
  <c r="AF39" i="10"/>
  <c r="AC40" i="10"/>
  <c r="AE40" i="10"/>
  <c r="AF40" i="10" s="1"/>
  <c r="Y41" i="10"/>
  <c r="AD41" i="10"/>
  <c r="AF41" i="10"/>
  <c r="AE42" i="10"/>
  <c r="AC43" i="10"/>
  <c r="AF43" i="10" s="1"/>
  <c r="AD43" i="10"/>
  <c r="AE43" i="10"/>
  <c r="D5" i="9"/>
  <c r="G5" i="9"/>
  <c r="J5" i="9"/>
  <c r="M5" i="9"/>
  <c r="P5" i="9"/>
  <c r="S5" i="9"/>
  <c r="AC6" i="9"/>
  <c r="AE6" i="9"/>
  <c r="AF6" i="9" s="1"/>
  <c r="AC7" i="9"/>
  <c r="AD7" i="9"/>
  <c r="AF7" i="9"/>
  <c r="AC8" i="9"/>
  <c r="AE8" i="9"/>
  <c r="AF8" i="9" s="1"/>
  <c r="Y9" i="9"/>
  <c r="AD9" i="9"/>
  <c r="AF9" i="9"/>
  <c r="AE10" i="9"/>
  <c r="AC11" i="9"/>
  <c r="AD11" i="9"/>
  <c r="AE11" i="9"/>
  <c r="D13" i="9"/>
  <c r="G13" i="9"/>
  <c r="J13" i="9"/>
  <c r="M13" i="9"/>
  <c r="P13" i="9"/>
  <c r="S13" i="9"/>
  <c r="AC14" i="9"/>
  <c r="AE14" i="9"/>
  <c r="AC15" i="9"/>
  <c r="AC19" i="9" s="1"/>
  <c r="AD15" i="9"/>
  <c r="AF15" i="9"/>
  <c r="AC16" i="9"/>
  <c r="AE16" i="9"/>
  <c r="AF16" i="9" s="1"/>
  <c r="AD17" i="9"/>
  <c r="AF17" i="9" s="1"/>
  <c r="AE18" i="9"/>
  <c r="AD19" i="9"/>
  <c r="D21" i="9"/>
  <c r="G21" i="9"/>
  <c r="J21" i="9"/>
  <c r="M21" i="9"/>
  <c r="P21" i="9"/>
  <c r="S21" i="9"/>
  <c r="AC22" i="9"/>
  <c r="AE22" i="9"/>
  <c r="AF22" i="9" s="1"/>
  <c r="AC23" i="9"/>
  <c r="AD23" i="9"/>
  <c r="AF23" i="9"/>
  <c r="AC24" i="9"/>
  <c r="AE24" i="9"/>
  <c r="AF24" i="9" s="1"/>
  <c r="Y25" i="9"/>
  <c r="AD25" i="9"/>
  <c r="AF25" i="9"/>
  <c r="AE26" i="9"/>
  <c r="AC27" i="9"/>
  <c r="AF27" i="9" s="1"/>
  <c r="AD27" i="9"/>
  <c r="AE27" i="9"/>
  <c r="D29" i="9"/>
  <c r="G29" i="9"/>
  <c r="J29" i="9"/>
  <c r="M29" i="9"/>
  <c r="P29" i="9"/>
  <c r="S29" i="9"/>
  <c r="AC30" i="9"/>
  <c r="AE30" i="9"/>
  <c r="AF30" i="9" s="1"/>
  <c r="AC31" i="9"/>
  <c r="AC35" i="9" s="1"/>
  <c r="AD31" i="9"/>
  <c r="AF31" i="9"/>
  <c r="AC32" i="9"/>
  <c r="AE32" i="9"/>
  <c r="AF32" i="9" s="1"/>
  <c r="AD33" i="9"/>
  <c r="AF33" i="9" s="1"/>
  <c r="AE34" i="9"/>
  <c r="AD35" i="9"/>
  <c r="D37" i="9"/>
  <c r="G37" i="9"/>
  <c r="J37" i="9"/>
  <c r="M37" i="9"/>
  <c r="P37" i="9"/>
  <c r="S37" i="9"/>
  <c r="AC38" i="9"/>
  <c r="AC43" i="9" s="1"/>
  <c r="AE38" i="9"/>
  <c r="AF38" i="9"/>
  <c r="AC39" i="9"/>
  <c r="AD39" i="9"/>
  <c r="AF39" i="9" s="1"/>
  <c r="AC40" i="9"/>
  <c r="AE40" i="9"/>
  <c r="AF40" i="9"/>
  <c r="Y41" i="9"/>
  <c r="AD41" i="9"/>
  <c r="AF41" i="9" s="1"/>
  <c r="AE42" i="9"/>
  <c r="AE43" i="9" s="1"/>
  <c r="AD43" i="9"/>
  <c r="D5" i="8"/>
  <c r="G5" i="8"/>
  <c r="J5" i="8"/>
  <c r="M5" i="8"/>
  <c r="P5" i="8"/>
  <c r="S5" i="8"/>
  <c r="AC6" i="8"/>
  <c r="AE6" i="8"/>
  <c r="AF6" i="8"/>
  <c r="AC7" i="8"/>
  <c r="AD7" i="8"/>
  <c r="AF7" i="8" s="1"/>
  <c r="AC8" i="8"/>
  <c r="AE8" i="8"/>
  <c r="AF8" i="8"/>
  <c r="AD9" i="8"/>
  <c r="AF9" i="8"/>
  <c r="AE10" i="8"/>
  <c r="AC11" i="8"/>
  <c r="AE11" i="8"/>
  <c r="D13" i="8"/>
  <c r="G13" i="8"/>
  <c r="J13" i="8"/>
  <c r="M13" i="8"/>
  <c r="P13" i="8"/>
  <c r="S13" i="8"/>
  <c r="AC14" i="8"/>
  <c r="AE14" i="8"/>
  <c r="AF14" i="8" s="1"/>
  <c r="AC15" i="8"/>
  <c r="AC19" i="8" s="1"/>
  <c r="AD15" i="8"/>
  <c r="AF15" i="8"/>
  <c r="AC16" i="8"/>
  <c r="AE16" i="8"/>
  <c r="AF16" i="8" s="1"/>
  <c r="AD17" i="8"/>
  <c r="AF17" i="8" s="1"/>
  <c r="AE18" i="8"/>
  <c r="AD19" i="8"/>
  <c r="D21" i="8"/>
  <c r="G21" i="8"/>
  <c r="J21" i="8"/>
  <c r="M21" i="8"/>
  <c r="P21" i="8"/>
  <c r="S21" i="8"/>
  <c r="AC22" i="8"/>
  <c r="AC27" i="8" s="1"/>
  <c r="AE22" i="8"/>
  <c r="AF22" i="8"/>
  <c r="AC23" i="8"/>
  <c r="AD23" i="8"/>
  <c r="AF23" i="8" s="1"/>
  <c r="AC24" i="8"/>
  <c r="AE24" i="8"/>
  <c r="AF24" i="8"/>
  <c r="Y25" i="8"/>
  <c r="AD25" i="8"/>
  <c r="AF25" i="8" s="1"/>
  <c r="AE26" i="8"/>
  <c r="AE27" i="8" s="1"/>
  <c r="AD27" i="8"/>
  <c r="D29" i="8"/>
  <c r="G29" i="8"/>
  <c r="J29" i="8"/>
  <c r="M29" i="8"/>
  <c r="P29" i="8"/>
  <c r="S29" i="8"/>
  <c r="AC30" i="8"/>
  <c r="AE30" i="8"/>
  <c r="AF30" i="8"/>
  <c r="AC31" i="8"/>
  <c r="AD31" i="8"/>
  <c r="AF31" i="8" s="1"/>
  <c r="AC32" i="8"/>
  <c r="AE32" i="8"/>
  <c r="AF32" i="8"/>
  <c r="AD33" i="8"/>
  <c r="AF33" i="8"/>
  <c r="AE34" i="8"/>
  <c r="AC35" i="8"/>
  <c r="AE35" i="8"/>
  <c r="D37" i="8"/>
  <c r="G37" i="8"/>
  <c r="J37" i="8"/>
  <c r="M37" i="8"/>
  <c r="P37" i="8"/>
  <c r="S37" i="8"/>
  <c r="AC38" i="8"/>
  <c r="AE38" i="8"/>
  <c r="AF38" i="8" s="1"/>
  <c r="AC39" i="8"/>
  <c r="AD39" i="8"/>
  <c r="AF39" i="8"/>
  <c r="AC40" i="8"/>
  <c r="AE40" i="8"/>
  <c r="AF40" i="8" s="1"/>
  <c r="Y41" i="8"/>
  <c r="AD41" i="8"/>
  <c r="AF41" i="8"/>
  <c r="AE42" i="8"/>
  <c r="AC43" i="8"/>
  <c r="AF43" i="8" s="1"/>
  <c r="AD43" i="8"/>
  <c r="AE43" i="8"/>
  <c r="B18" i="7"/>
  <c r="D18" i="7"/>
  <c r="F18" i="7"/>
  <c r="H18" i="7"/>
  <c r="J18" i="7"/>
  <c r="L18" i="7"/>
  <c r="N18" i="7"/>
  <c r="P18" i="7"/>
  <c r="R18" i="7"/>
  <c r="T18" i="7"/>
  <c r="B19" i="7"/>
  <c r="D19" i="7"/>
  <c r="F19" i="7"/>
  <c r="H19" i="7"/>
  <c r="J19" i="7"/>
  <c r="L19" i="7"/>
  <c r="N19" i="7"/>
  <c r="P19" i="7"/>
  <c r="R19" i="7"/>
  <c r="T19" i="7"/>
  <c r="B27" i="7"/>
  <c r="D27" i="7"/>
  <c r="F27" i="7"/>
  <c r="H27" i="7"/>
  <c r="J27" i="7"/>
  <c r="L27" i="7"/>
  <c r="N27" i="7"/>
  <c r="P27" i="7"/>
  <c r="R27" i="7"/>
  <c r="T27" i="7"/>
  <c r="B28" i="7"/>
  <c r="D28" i="7"/>
  <c r="F28" i="7"/>
  <c r="H28" i="7"/>
  <c r="J28" i="7"/>
  <c r="L28" i="7"/>
  <c r="N28" i="7"/>
  <c r="P28" i="7"/>
  <c r="R28" i="7"/>
  <c r="T28" i="7"/>
  <c r="B36" i="7"/>
  <c r="D36" i="7"/>
  <c r="F36" i="7"/>
  <c r="H36" i="7"/>
  <c r="J36" i="7"/>
  <c r="L36" i="7"/>
  <c r="N36" i="7"/>
  <c r="P36" i="7"/>
  <c r="R36" i="7"/>
  <c r="T36" i="7"/>
  <c r="B37" i="7"/>
  <c r="D37" i="7"/>
  <c r="F37" i="7"/>
  <c r="H37" i="7"/>
  <c r="J37" i="7"/>
  <c r="L37" i="7"/>
  <c r="N37" i="7"/>
  <c r="P37" i="7"/>
  <c r="R37" i="7"/>
  <c r="T37" i="7"/>
  <c r="B45" i="7"/>
  <c r="D45" i="7"/>
  <c r="F45" i="7"/>
  <c r="H45" i="7"/>
  <c r="J45" i="7"/>
  <c r="L45" i="7"/>
  <c r="N45" i="7"/>
  <c r="P45" i="7"/>
  <c r="R45" i="7"/>
  <c r="T45" i="7"/>
  <c r="B46" i="7"/>
  <c r="D46" i="7"/>
  <c r="F46" i="7"/>
  <c r="H46" i="7"/>
  <c r="J46" i="7"/>
  <c r="L46" i="7"/>
  <c r="N46" i="7"/>
  <c r="P46" i="7"/>
  <c r="R46" i="7"/>
  <c r="T46" i="7"/>
  <c r="B54" i="7"/>
  <c r="D54" i="7"/>
  <c r="F54" i="7"/>
  <c r="H54" i="7"/>
  <c r="J54" i="7"/>
  <c r="L54" i="7"/>
  <c r="R54" i="7"/>
  <c r="T54" i="7"/>
  <c r="B55" i="7"/>
  <c r="D55" i="7"/>
  <c r="F55" i="7"/>
  <c r="H55" i="7"/>
  <c r="J55" i="7"/>
  <c r="L55" i="7"/>
  <c r="R55" i="7"/>
  <c r="T55" i="7"/>
  <c r="AC44" i="8" l="1"/>
  <c r="AE44" i="8"/>
  <c r="AD44" i="8"/>
  <c r="AF27" i="8"/>
  <c r="AD28" i="8" s="1"/>
  <c r="AF19" i="8"/>
  <c r="AD20" i="8" s="1"/>
  <c r="AC28" i="9"/>
  <c r="AE28" i="9"/>
  <c r="AD28" i="9"/>
  <c r="AF43" i="9"/>
  <c r="AD44" i="9" s="1"/>
  <c r="AF35" i="9"/>
  <c r="AD36" i="9" s="1"/>
  <c r="AD35" i="8"/>
  <c r="AE19" i="8"/>
  <c r="AD11" i="8"/>
  <c r="AE35" i="9"/>
  <c r="AD12" i="10"/>
  <c r="AC12" i="10"/>
  <c r="AE12" i="10"/>
  <c r="AD44" i="11"/>
  <c r="AC44" i="11"/>
  <c r="AE44" i="11"/>
  <c r="AF27" i="11"/>
  <c r="AD28" i="11" s="1"/>
  <c r="AD28" i="12"/>
  <c r="AC28" i="12"/>
  <c r="AE28" i="12"/>
  <c r="AF14" i="9"/>
  <c r="AE19" i="9"/>
  <c r="AF11" i="9"/>
  <c r="AD44" i="10"/>
  <c r="AC44" i="10"/>
  <c r="AE44" i="10"/>
  <c r="AC28" i="10"/>
  <c r="AF27" i="10"/>
  <c r="AD28" i="10" s="1"/>
  <c r="AF35" i="11"/>
  <c r="AD12" i="11"/>
  <c r="AC12" i="11"/>
  <c r="AE12" i="11"/>
  <c r="AF19" i="12"/>
  <c r="AF11" i="12"/>
  <c r="AE12" i="12" s="1"/>
  <c r="AD35" i="10"/>
  <c r="AE19" i="10"/>
  <c r="AD35" i="11"/>
  <c r="AE19" i="11"/>
  <c r="AD43" i="12"/>
  <c r="AE35" i="12"/>
  <c r="AD19" i="12"/>
  <c r="AD25" i="6"/>
  <c r="AD26" i="6" s="1"/>
  <c r="V25" i="6"/>
  <c r="L51" i="1" s="1"/>
  <c r="AC24" i="6"/>
  <c r="AE24" i="6" s="1"/>
  <c r="AD23" i="6"/>
  <c r="AB23" i="6"/>
  <c r="AE23" i="6" s="1"/>
  <c r="V23" i="6"/>
  <c r="AC22" i="6"/>
  <c r="AC26" i="6" s="1"/>
  <c r="AB22" i="6"/>
  <c r="AE22" i="6" s="1"/>
  <c r="AD21" i="6"/>
  <c r="AB21" i="6"/>
  <c r="V21" i="6"/>
  <c r="J51" i="1" s="1"/>
  <c r="R20" i="6"/>
  <c r="O20" i="6"/>
  <c r="L20" i="6"/>
  <c r="I20" i="6"/>
  <c r="F20" i="6"/>
  <c r="C20" i="6"/>
  <c r="AC18" i="6"/>
  <c r="AD17" i="6"/>
  <c r="V17" i="6"/>
  <c r="H51" i="1" s="1"/>
  <c r="AC16" i="6"/>
  <c r="AE16" i="6" s="1"/>
  <c r="AD15" i="6"/>
  <c r="AB15" i="6"/>
  <c r="AE15" i="6" s="1"/>
  <c r="V15" i="6"/>
  <c r="AC14" i="6"/>
  <c r="AB14" i="6"/>
  <c r="AE14" i="6" s="1"/>
  <c r="AD13" i="6"/>
  <c r="AB13" i="6"/>
  <c r="V13" i="6"/>
  <c r="F51" i="1" s="1"/>
  <c r="R12" i="6"/>
  <c r="O12" i="6"/>
  <c r="L12" i="6"/>
  <c r="I12" i="6"/>
  <c r="F12" i="6"/>
  <c r="C12" i="6"/>
  <c r="AB10" i="6"/>
  <c r="AD9" i="6"/>
  <c r="V9" i="6"/>
  <c r="AC8" i="6"/>
  <c r="AE8" i="6" s="1"/>
  <c r="AD7" i="6"/>
  <c r="AB7" i="6"/>
  <c r="AE7" i="6" s="1"/>
  <c r="V7" i="6"/>
  <c r="D50" i="1" s="1"/>
  <c r="AC6" i="6"/>
  <c r="AE6" i="6" s="1"/>
  <c r="AB6" i="6"/>
  <c r="AD5" i="6"/>
  <c r="AB5" i="6"/>
  <c r="AE5" i="6" s="1"/>
  <c r="V5" i="6"/>
  <c r="V11" i="6" s="1"/>
  <c r="B50" i="1" s="1"/>
  <c r="R4" i="6"/>
  <c r="O4" i="6"/>
  <c r="L4" i="6"/>
  <c r="I4" i="6"/>
  <c r="F4" i="6"/>
  <c r="C4" i="6"/>
  <c r="AD49" i="5"/>
  <c r="V49" i="5"/>
  <c r="AC48" i="5"/>
  <c r="AE48" i="5" s="1"/>
  <c r="AD47" i="5"/>
  <c r="AB47" i="5"/>
  <c r="AE47" i="5" s="1"/>
  <c r="V47" i="5"/>
  <c r="T50" i="1" s="1"/>
  <c r="AC46" i="5"/>
  <c r="AB46" i="5"/>
  <c r="AE46" i="5" s="1"/>
  <c r="AD45" i="5"/>
  <c r="AD50" i="5" s="1"/>
  <c r="AB45" i="5"/>
  <c r="V45" i="5"/>
  <c r="R44" i="5"/>
  <c r="O44" i="5"/>
  <c r="L44" i="5"/>
  <c r="I44" i="5"/>
  <c r="F44" i="5"/>
  <c r="C44" i="5"/>
  <c r="AD41" i="5"/>
  <c r="V41" i="5"/>
  <c r="T41" i="1" s="1"/>
  <c r="AC40" i="5"/>
  <c r="AE40" i="5" s="1"/>
  <c r="AD39" i="5"/>
  <c r="AB39" i="5"/>
  <c r="V39" i="5"/>
  <c r="AC38" i="5"/>
  <c r="AC42" i="5" s="1"/>
  <c r="AB38" i="5"/>
  <c r="AD37" i="5"/>
  <c r="AB37" i="5"/>
  <c r="AB42" i="5" s="1"/>
  <c r="V37" i="5"/>
  <c r="R36" i="5"/>
  <c r="O36" i="5"/>
  <c r="L36" i="5"/>
  <c r="I36" i="5"/>
  <c r="F36" i="5"/>
  <c r="C36" i="5"/>
  <c r="AC34" i="5"/>
  <c r="AD33" i="5"/>
  <c r="V33" i="5"/>
  <c r="AC32" i="5"/>
  <c r="AE32" i="5" s="1"/>
  <c r="AD31" i="5"/>
  <c r="AB31" i="5"/>
  <c r="AE31" i="5" s="1"/>
  <c r="V31" i="5"/>
  <c r="P40" i="1" s="1"/>
  <c r="AC30" i="5"/>
  <c r="AB30" i="5"/>
  <c r="AD29" i="5"/>
  <c r="AB29" i="5"/>
  <c r="V29" i="5"/>
  <c r="V35" i="5" s="1"/>
  <c r="N40" i="1" s="1"/>
  <c r="R28" i="5"/>
  <c r="O28" i="5"/>
  <c r="L28" i="5"/>
  <c r="I28" i="5"/>
  <c r="F28" i="5"/>
  <c r="C28" i="5"/>
  <c r="AD25" i="5"/>
  <c r="V25" i="5"/>
  <c r="AC24" i="5"/>
  <c r="AE24" i="5" s="1"/>
  <c r="AD23" i="5"/>
  <c r="AB23" i="5"/>
  <c r="AE23" i="5" s="1"/>
  <c r="V23" i="5"/>
  <c r="AC22" i="5"/>
  <c r="AB22" i="5"/>
  <c r="AE22" i="5" s="1"/>
  <c r="AD21" i="5"/>
  <c r="AD26" i="5" s="1"/>
  <c r="AB21" i="5"/>
  <c r="V21" i="5"/>
  <c r="J41" i="1" s="1"/>
  <c r="R20" i="5"/>
  <c r="O20" i="5"/>
  <c r="L20" i="5"/>
  <c r="I20" i="5"/>
  <c r="F20" i="5"/>
  <c r="C20" i="5"/>
  <c r="AD17" i="5"/>
  <c r="V17" i="5"/>
  <c r="AC16" i="5"/>
  <c r="AE16" i="5" s="1"/>
  <c r="AE15" i="5"/>
  <c r="AD15" i="5"/>
  <c r="AB15" i="5"/>
  <c r="V15" i="5"/>
  <c r="AC14" i="5"/>
  <c r="AC18" i="5" s="1"/>
  <c r="AB14" i="5"/>
  <c r="AE14" i="5" s="1"/>
  <c r="AD13" i="5"/>
  <c r="AD18" i="5" s="1"/>
  <c r="AB13" i="5"/>
  <c r="V13" i="5"/>
  <c r="R12" i="5"/>
  <c r="O12" i="5"/>
  <c r="L12" i="5"/>
  <c r="I12" i="5"/>
  <c r="F12" i="5"/>
  <c r="C12" i="5"/>
  <c r="AD9" i="5"/>
  <c r="V9" i="5"/>
  <c r="D41" i="1" s="1"/>
  <c r="AE8" i="5"/>
  <c r="AC8" i="5"/>
  <c r="AD7" i="5"/>
  <c r="AB7" i="5"/>
  <c r="AE7" i="5" s="1"/>
  <c r="V7" i="5"/>
  <c r="AC6" i="5"/>
  <c r="AC10" i="5" s="1"/>
  <c r="AB6" i="5"/>
  <c r="AD5" i="5"/>
  <c r="AB5" i="5"/>
  <c r="AE5" i="5" s="1"/>
  <c r="V5" i="5"/>
  <c r="V11" i="5" s="1"/>
  <c r="B40" i="1" s="1"/>
  <c r="R4" i="5"/>
  <c r="O4" i="5"/>
  <c r="L4" i="5"/>
  <c r="I4" i="5"/>
  <c r="F4" i="5"/>
  <c r="C4" i="5"/>
  <c r="AD41" i="4"/>
  <c r="V41" i="4"/>
  <c r="AC40" i="4"/>
  <c r="AE40" i="4" s="1"/>
  <c r="AD39" i="4"/>
  <c r="AB39" i="4"/>
  <c r="V39" i="4"/>
  <c r="AC38" i="4"/>
  <c r="AC42" i="4" s="1"/>
  <c r="AB38" i="4"/>
  <c r="AD37" i="4"/>
  <c r="AB37" i="4"/>
  <c r="AB42" i="4" s="1"/>
  <c r="V37" i="4"/>
  <c r="R36" i="4"/>
  <c r="O36" i="4"/>
  <c r="L36" i="4"/>
  <c r="I36" i="4"/>
  <c r="F36" i="4"/>
  <c r="C36" i="4"/>
  <c r="AD33" i="4"/>
  <c r="V33" i="4"/>
  <c r="P31" i="1" s="1"/>
  <c r="AC32" i="4"/>
  <c r="AE32" i="4" s="1"/>
  <c r="AD31" i="4"/>
  <c r="AB31" i="4"/>
  <c r="AE31" i="4" s="1"/>
  <c r="V31" i="4"/>
  <c r="P30" i="1" s="1"/>
  <c r="AC30" i="4"/>
  <c r="AC34" i="4" s="1"/>
  <c r="AB30" i="4"/>
  <c r="AD29" i="4"/>
  <c r="AB29" i="4"/>
  <c r="AB34" i="4" s="1"/>
  <c r="V29" i="4"/>
  <c r="R28" i="4"/>
  <c r="O28" i="4"/>
  <c r="L28" i="4"/>
  <c r="I28" i="4"/>
  <c r="F28" i="4"/>
  <c r="C28" i="4"/>
  <c r="AC26" i="4"/>
  <c r="AD25" i="4"/>
  <c r="V25" i="4"/>
  <c r="AC24" i="4"/>
  <c r="AE24" i="4" s="1"/>
  <c r="AD23" i="4"/>
  <c r="AB23" i="4"/>
  <c r="AE23" i="4" s="1"/>
  <c r="V23" i="4"/>
  <c r="AC22" i="4"/>
  <c r="AB22" i="4"/>
  <c r="AE22" i="4" s="1"/>
  <c r="AD21" i="4"/>
  <c r="AD26" i="4" s="1"/>
  <c r="AB21" i="4"/>
  <c r="V21" i="4"/>
  <c r="V27" i="4" s="1"/>
  <c r="J30" i="1" s="1"/>
  <c r="R20" i="4"/>
  <c r="O20" i="4"/>
  <c r="L20" i="4"/>
  <c r="I20" i="4"/>
  <c r="F20" i="4"/>
  <c r="C20" i="4"/>
  <c r="AD17" i="4"/>
  <c r="V17" i="4"/>
  <c r="H31" i="1" s="1"/>
  <c r="AC16" i="4"/>
  <c r="AE16" i="4" s="1"/>
  <c r="AD15" i="4"/>
  <c r="AB15" i="4"/>
  <c r="AE15" i="4" s="1"/>
  <c r="V15" i="4"/>
  <c r="AC14" i="4"/>
  <c r="AB14" i="4"/>
  <c r="AE14" i="4" s="1"/>
  <c r="AD13" i="4"/>
  <c r="AD18" i="4" s="1"/>
  <c r="AB13" i="4"/>
  <c r="V13" i="4"/>
  <c r="R12" i="4"/>
  <c r="O12" i="4"/>
  <c r="L12" i="4"/>
  <c r="I12" i="4"/>
  <c r="F12" i="4"/>
  <c r="C12" i="4"/>
  <c r="AD9" i="4"/>
  <c r="V9" i="4"/>
  <c r="D31" i="1" s="1"/>
  <c r="AE8" i="4"/>
  <c r="AC8" i="4"/>
  <c r="AD7" i="4"/>
  <c r="AB7" i="4"/>
  <c r="AE7" i="4" s="1"/>
  <c r="V7" i="4"/>
  <c r="D30" i="1" s="1"/>
  <c r="AC6" i="4"/>
  <c r="AC10" i="4" s="1"/>
  <c r="AB6" i="4"/>
  <c r="AD5" i="4"/>
  <c r="AB5" i="4"/>
  <c r="AB10" i="4" s="1"/>
  <c r="V5" i="4"/>
  <c r="R4" i="4"/>
  <c r="O4" i="4"/>
  <c r="L4" i="4"/>
  <c r="I4" i="4"/>
  <c r="F4" i="4"/>
  <c r="C4" i="4"/>
  <c r="AD41" i="3"/>
  <c r="V41" i="3"/>
  <c r="T21" i="1" s="1"/>
  <c r="AC40" i="3"/>
  <c r="AE40" i="3" s="1"/>
  <c r="AD39" i="3"/>
  <c r="AB39" i="3"/>
  <c r="V39" i="3"/>
  <c r="AC38" i="3"/>
  <c r="AB38" i="3"/>
  <c r="AD37" i="3"/>
  <c r="AB37" i="3"/>
  <c r="V37" i="3"/>
  <c r="R36" i="3"/>
  <c r="O36" i="3"/>
  <c r="L36" i="3"/>
  <c r="I36" i="3"/>
  <c r="F36" i="3"/>
  <c r="C36" i="3"/>
  <c r="AD33" i="3"/>
  <c r="V33" i="3"/>
  <c r="P21" i="1" s="1"/>
  <c r="AC32" i="3"/>
  <c r="AE32" i="3" s="1"/>
  <c r="AD31" i="3"/>
  <c r="AB31" i="3"/>
  <c r="AE31" i="3" s="1"/>
  <c r="V31" i="3"/>
  <c r="AC30" i="3"/>
  <c r="AC34" i="3" s="1"/>
  <c r="AB30" i="3"/>
  <c r="AE30" i="3" s="1"/>
  <c r="AD29" i="3"/>
  <c r="AB29" i="3"/>
  <c r="V29" i="3"/>
  <c r="R28" i="3"/>
  <c r="O28" i="3"/>
  <c r="L28" i="3"/>
  <c r="I28" i="3"/>
  <c r="F28" i="3"/>
  <c r="C28" i="3"/>
  <c r="AD25" i="3"/>
  <c r="V25" i="3"/>
  <c r="L21" i="1" s="1"/>
  <c r="AC24" i="3"/>
  <c r="AE24" i="3" s="1"/>
  <c r="AD23" i="3"/>
  <c r="AB23" i="3"/>
  <c r="V23" i="3"/>
  <c r="L20" i="1" s="1"/>
  <c r="AC22" i="3"/>
  <c r="AB22" i="3"/>
  <c r="AD21" i="3"/>
  <c r="AB21" i="3"/>
  <c r="V21" i="3"/>
  <c r="J21" i="1" s="1"/>
  <c r="R20" i="3"/>
  <c r="O20" i="3"/>
  <c r="L20" i="3"/>
  <c r="I20" i="3"/>
  <c r="F20" i="3"/>
  <c r="C20" i="3"/>
  <c r="AD17" i="3"/>
  <c r="V17" i="3"/>
  <c r="AC16" i="3"/>
  <c r="AE16" i="3" s="1"/>
  <c r="AD15" i="3"/>
  <c r="AB15" i="3"/>
  <c r="V15" i="3"/>
  <c r="H20" i="1" s="1"/>
  <c r="AC14" i="3"/>
  <c r="AB14" i="3"/>
  <c r="AD13" i="3"/>
  <c r="AD18" i="3" s="1"/>
  <c r="AB13" i="3"/>
  <c r="V13" i="3"/>
  <c r="F21" i="1" s="1"/>
  <c r="R12" i="3"/>
  <c r="O12" i="3"/>
  <c r="L12" i="3"/>
  <c r="I12" i="3"/>
  <c r="F12" i="3"/>
  <c r="C12" i="3"/>
  <c r="AD9" i="3"/>
  <c r="V9" i="3"/>
  <c r="D21" i="1" s="1"/>
  <c r="AC8" i="3"/>
  <c r="AE8" i="3" s="1"/>
  <c r="AD7" i="3"/>
  <c r="AB7" i="3"/>
  <c r="V7" i="3"/>
  <c r="AC6" i="3"/>
  <c r="AB6" i="3"/>
  <c r="AD5" i="3"/>
  <c r="AB5" i="3"/>
  <c r="V5" i="3"/>
  <c r="R4" i="3"/>
  <c r="O4" i="3"/>
  <c r="L4" i="3"/>
  <c r="I4" i="3"/>
  <c r="F4" i="3"/>
  <c r="C4" i="3"/>
  <c r="AD41" i="2"/>
  <c r="V41" i="2"/>
  <c r="T11" i="1" s="1"/>
  <c r="AC40" i="2"/>
  <c r="AE40" i="2" s="1"/>
  <c r="AD39" i="2"/>
  <c r="AB39" i="2"/>
  <c r="AE39" i="2" s="1"/>
  <c r="V39" i="2"/>
  <c r="AC38" i="2"/>
  <c r="AC42" i="2" s="1"/>
  <c r="AB38" i="2"/>
  <c r="AE38" i="2" s="1"/>
  <c r="AD37" i="2"/>
  <c r="AB37" i="2"/>
  <c r="V37" i="2"/>
  <c r="V43" i="2" s="1"/>
  <c r="R10" i="1" s="1"/>
  <c r="R36" i="2"/>
  <c r="O36" i="2"/>
  <c r="L36" i="2"/>
  <c r="I36" i="2"/>
  <c r="F36" i="2"/>
  <c r="C36" i="2"/>
  <c r="AD33" i="2"/>
  <c r="V33" i="2"/>
  <c r="P11" i="1" s="1"/>
  <c r="AE32" i="2"/>
  <c r="AC32" i="2"/>
  <c r="AD31" i="2"/>
  <c r="AB31" i="2"/>
  <c r="V31" i="2"/>
  <c r="P10" i="1" s="1"/>
  <c r="AE30" i="2"/>
  <c r="AC30" i="2"/>
  <c r="AB34" i="2" s="1"/>
  <c r="AB30" i="2"/>
  <c r="AD29" i="2"/>
  <c r="AB29" i="2"/>
  <c r="AA34" i="2" s="1"/>
  <c r="V29" i="2"/>
  <c r="V35" i="2" s="1"/>
  <c r="N10" i="1" s="1"/>
  <c r="R28" i="2"/>
  <c r="O28" i="2"/>
  <c r="L28" i="2"/>
  <c r="I28" i="2"/>
  <c r="F28" i="2"/>
  <c r="C28" i="2"/>
  <c r="AD25" i="2"/>
  <c r="V25" i="2"/>
  <c r="AC24" i="2"/>
  <c r="AE24" i="2" s="1"/>
  <c r="AD23" i="2"/>
  <c r="AB23" i="2"/>
  <c r="AE23" i="2" s="1"/>
  <c r="V23" i="2"/>
  <c r="AC22" i="2"/>
  <c r="AB22" i="2"/>
  <c r="AD21" i="2"/>
  <c r="AD26" i="2" s="1"/>
  <c r="AB21" i="2"/>
  <c r="V21" i="2"/>
  <c r="R20" i="2"/>
  <c r="O20" i="2"/>
  <c r="L20" i="2"/>
  <c r="I20" i="2"/>
  <c r="F20" i="2"/>
  <c r="C20" i="2"/>
  <c r="AC18" i="2"/>
  <c r="AD17" i="2"/>
  <c r="V17" i="2"/>
  <c r="H11" i="1" s="1"/>
  <c r="AC16" i="2"/>
  <c r="AE16" i="2" s="1"/>
  <c r="AD15" i="2"/>
  <c r="AD18" i="2" s="1"/>
  <c r="AB15" i="2"/>
  <c r="AE15" i="2" s="1"/>
  <c r="V15" i="2"/>
  <c r="AC14" i="2"/>
  <c r="AB14" i="2"/>
  <c r="AE14" i="2" s="1"/>
  <c r="AD13" i="2"/>
  <c r="AB13" i="2"/>
  <c r="V13" i="2"/>
  <c r="F11" i="1" s="1"/>
  <c r="R12" i="2"/>
  <c r="O12" i="2"/>
  <c r="L12" i="2"/>
  <c r="I12" i="2"/>
  <c r="F12" i="2"/>
  <c r="C12" i="2"/>
  <c r="AD9" i="2"/>
  <c r="V9" i="2"/>
  <c r="AC8" i="2"/>
  <c r="AE8" i="2" s="1"/>
  <c r="AD7" i="2"/>
  <c r="AB7" i="2"/>
  <c r="AE7" i="2" s="1"/>
  <c r="V7" i="2"/>
  <c r="D10" i="1" s="1"/>
  <c r="AC6" i="2"/>
  <c r="AC10" i="2" s="1"/>
  <c r="AB6" i="2"/>
  <c r="AE6" i="2" s="1"/>
  <c r="AD5" i="2"/>
  <c r="AB5" i="2"/>
  <c r="AE5" i="2" s="1"/>
  <c r="V5" i="2"/>
  <c r="B11" i="1" s="1"/>
  <c r="R4" i="2"/>
  <c r="O4" i="2"/>
  <c r="L4" i="2"/>
  <c r="I4" i="2"/>
  <c r="F4" i="2"/>
  <c r="C4" i="2"/>
  <c r="T51" i="1"/>
  <c r="R51" i="1"/>
  <c r="D51" i="1"/>
  <c r="H50" i="1"/>
  <c r="R41" i="1"/>
  <c r="P41" i="1"/>
  <c r="L41" i="1"/>
  <c r="H41" i="1"/>
  <c r="T40" i="1"/>
  <c r="L40" i="1"/>
  <c r="H40" i="1"/>
  <c r="D40" i="1"/>
  <c r="T31" i="1"/>
  <c r="R31" i="1"/>
  <c r="N31" i="1"/>
  <c r="L31" i="1"/>
  <c r="J31" i="1"/>
  <c r="F31" i="1"/>
  <c r="B31" i="1"/>
  <c r="T30" i="1"/>
  <c r="L30" i="1"/>
  <c r="N21" i="1"/>
  <c r="H21" i="1"/>
  <c r="B21" i="1"/>
  <c r="T20" i="1"/>
  <c r="P20" i="1"/>
  <c r="D20" i="1"/>
  <c r="N11" i="1"/>
  <c r="L11" i="1"/>
  <c r="D11" i="1"/>
  <c r="T10" i="1"/>
  <c r="L10" i="1"/>
  <c r="AD20" i="12" l="1"/>
  <c r="AD36" i="11"/>
  <c r="AF35" i="12"/>
  <c r="AF19" i="10"/>
  <c r="AE28" i="10"/>
  <c r="AD12" i="9"/>
  <c r="AE12" i="9"/>
  <c r="AF43" i="12"/>
  <c r="AC28" i="11"/>
  <c r="AF35" i="10"/>
  <c r="AE36" i="9"/>
  <c r="AE20" i="8"/>
  <c r="AC36" i="9"/>
  <c r="AC44" i="9"/>
  <c r="AE44" i="9"/>
  <c r="AC12" i="9"/>
  <c r="AC20" i="8"/>
  <c r="AC28" i="8"/>
  <c r="AE28" i="8"/>
  <c r="AC12" i="12"/>
  <c r="AD12" i="12"/>
  <c r="AC20" i="12"/>
  <c r="AE20" i="12"/>
  <c r="AC36" i="11"/>
  <c r="AE36" i="11"/>
  <c r="AF19" i="11"/>
  <c r="AE28" i="11"/>
  <c r="AD36" i="8"/>
  <c r="AF35" i="8"/>
  <c r="AF19" i="9"/>
  <c r="AF11" i="8"/>
  <c r="V19" i="4"/>
  <c r="F30" i="1" s="1"/>
  <c r="AB10" i="5"/>
  <c r="V27" i="2"/>
  <c r="J10" i="1" s="1"/>
  <c r="AC34" i="2"/>
  <c r="V43" i="3"/>
  <c r="R20" i="1" s="1"/>
  <c r="AD18" i="6"/>
  <c r="B41" i="1"/>
  <c r="AD10" i="2"/>
  <c r="AB10" i="2"/>
  <c r="AE10" i="2" s="1"/>
  <c r="AE22" i="2"/>
  <c r="AB42" i="2"/>
  <c r="AB42" i="3"/>
  <c r="AD10" i="4"/>
  <c r="AD11" i="4" s="1"/>
  <c r="AD42" i="4"/>
  <c r="AD43" i="4" s="1"/>
  <c r="AD10" i="5"/>
  <c r="V19" i="5"/>
  <c r="F40" i="1" s="1"/>
  <c r="AC26" i="5"/>
  <c r="AE26" i="5" s="1"/>
  <c r="AD27" i="5" s="1"/>
  <c r="AB26" i="6"/>
  <c r="AB18" i="2"/>
  <c r="AE18" i="2" s="1"/>
  <c r="AE29" i="2"/>
  <c r="AD34" i="4"/>
  <c r="AE34" i="4" s="1"/>
  <c r="AB34" i="5"/>
  <c r="AD42" i="5"/>
  <c r="J11" i="1"/>
  <c r="V19" i="2"/>
  <c r="F10" i="1" s="1"/>
  <c r="AC26" i="2"/>
  <c r="AD42" i="2"/>
  <c r="AD34" i="3"/>
  <c r="AE6" i="4"/>
  <c r="AB18" i="4"/>
  <c r="AE18" i="4" s="1"/>
  <c r="AE30" i="4"/>
  <c r="AE38" i="4"/>
  <c r="AB18" i="5"/>
  <c r="AE18" i="5" s="1"/>
  <c r="AE30" i="5"/>
  <c r="AE38" i="5"/>
  <c r="AC50" i="5"/>
  <c r="AE38" i="3"/>
  <c r="AE21" i="4"/>
  <c r="AE6" i="5"/>
  <c r="AB26" i="5"/>
  <c r="V51" i="5"/>
  <c r="R50" i="1" s="1"/>
  <c r="V19" i="6"/>
  <c r="F50" i="1" s="1"/>
  <c r="N41" i="1"/>
  <c r="B51" i="1"/>
  <c r="AB26" i="2"/>
  <c r="AE26" i="2" s="1"/>
  <c r="AD27" i="2" s="1"/>
  <c r="AE31" i="2"/>
  <c r="AE6" i="3"/>
  <c r="AC18" i="3"/>
  <c r="AC26" i="3"/>
  <c r="V11" i="4"/>
  <c r="B30" i="1" s="1"/>
  <c r="AC18" i="4"/>
  <c r="AB26" i="4"/>
  <c r="V43" i="4"/>
  <c r="R30" i="1" s="1"/>
  <c r="AE39" i="4"/>
  <c r="AD34" i="5"/>
  <c r="AE34" i="5" s="1"/>
  <c r="AC35" i="5" s="1"/>
  <c r="AB50" i="5"/>
  <c r="AD10" i="6"/>
  <c r="AB18" i="6"/>
  <c r="V27" i="6"/>
  <c r="J50" i="1" s="1"/>
  <c r="L50" i="1"/>
  <c r="F41" i="1"/>
  <c r="V27" i="5"/>
  <c r="J40" i="1" s="1"/>
  <c r="V43" i="5"/>
  <c r="R40" i="1" s="1"/>
  <c r="V11" i="3"/>
  <c r="B20" i="1" s="1"/>
  <c r="AE15" i="3"/>
  <c r="AE7" i="3"/>
  <c r="AB10" i="3"/>
  <c r="AD10" i="3"/>
  <c r="AE22" i="3"/>
  <c r="AE39" i="3"/>
  <c r="AC10" i="3"/>
  <c r="AE37" i="3"/>
  <c r="AE14" i="3"/>
  <c r="V35" i="3"/>
  <c r="N20" i="1" s="1"/>
  <c r="AB34" i="3"/>
  <c r="AE34" i="3" s="1"/>
  <c r="AB18" i="3"/>
  <c r="AB26" i="3"/>
  <c r="AD26" i="3"/>
  <c r="AD42" i="3"/>
  <c r="R21" i="1"/>
  <c r="R11" i="1"/>
  <c r="AE18" i="3"/>
  <c r="AB19" i="3" s="1"/>
  <c r="AE26" i="3"/>
  <c r="AC27" i="3" s="1"/>
  <c r="AE10" i="4"/>
  <c r="AB11" i="4" s="1"/>
  <c r="AE42" i="4"/>
  <c r="AC43" i="4" s="1"/>
  <c r="AB43" i="4"/>
  <c r="AE42" i="5"/>
  <c r="AB43" i="5"/>
  <c r="AD43" i="5"/>
  <c r="AE26" i="6"/>
  <c r="AB27" i="6" s="1"/>
  <c r="AC43" i="5"/>
  <c r="AE26" i="4"/>
  <c r="AD27" i="4" s="1"/>
  <c r="AE18" i="6"/>
  <c r="AB19" i="6" s="1"/>
  <c r="AC19" i="6"/>
  <c r="V27" i="3"/>
  <c r="J20" i="1" s="1"/>
  <c r="V35" i="4"/>
  <c r="N30" i="1" s="1"/>
  <c r="H30" i="1"/>
  <c r="V11" i="2"/>
  <c r="B10" i="1" s="1"/>
  <c r="AE21" i="2"/>
  <c r="V19" i="3"/>
  <c r="F20" i="1" s="1"/>
  <c r="AE29" i="3"/>
  <c r="AC42" i="3"/>
  <c r="AE37" i="4"/>
  <c r="AE45" i="5"/>
  <c r="AC10" i="6"/>
  <c r="AE10" i="6" s="1"/>
  <c r="AD11" i="6" s="1"/>
  <c r="AE13" i="2"/>
  <c r="AE21" i="3"/>
  <c r="AE29" i="4"/>
  <c r="AE37" i="5"/>
  <c r="AD34" i="2"/>
  <c r="AC35" i="2" s="1"/>
  <c r="AE13" i="3"/>
  <c r="AE23" i="3"/>
  <c r="AE29" i="5"/>
  <c r="AE39" i="5"/>
  <c r="H10" i="1"/>
  <c r="AE5" i="3"/>
  <c r="AE13" i="4"/>
  <c r="AE21" i="5"/>
  <c r="AE21" i="6"/>
  <c r="AE37" i="2"/>
  <c r="AE5" i="4"/>
  <c r="AE13" i="5"/>
  <c r="AE13" i="6"/>
  <c r="AC12" i="8" l="1"/>
  <c r="AE12" i="8"/>
  <c r="AC36" i="8"/>
  <c r="AE36" i="8"/>
  <c r="AD12" i="8"/>
  <c r="AD20" i="11"/>
  <c r="AC20" i="11"/>
  <c r="AE20" i="11"/>
  <c r="AC36" i="10"/>
  <c r="AE36" i="10"/>
  <c r="AC44" i="12"/>
  <c r="AE44" i="12"/>
  <c r="AD20" i="10"/>
  <c r="AC20" i="10"/>
  <c r="AD36" i="10"/>
  <c r="AD44" i="12"/>
  <c r="AE20" i="10"/>
  <c r="AD20" i="9"/>
  <c r="AC20" i="9"/>
  <c r="AE20" i="9"/>
  <c r="AD36" i="12"/>
  <c r="AC36" i="12"/>
  <c r="AE36" i="12"/>
  <c r="AB19" i="5"/>
  <c r="AC19" i="5"/>
  <c r="AD35" i="4"/>
  <c r="AB35" i="4"/>
  <c r="AC35" i="4"/>
  <c r="AC11" i="2"/>
  <c r="AB11" i="2"/>
  <c r="AB19" i="2"/>
  <c r="AD19" i="2"/>
  <c r="AC19" i="2"/>
  <c r="AB19" i="4"/>
  <c r="AC19" i="4"/>
  <c r="AD19" i="4"/>
  <c r="AD43" i="2"/>
  <c r="AC27" i="2"/>
  <c r="AE42" i="2"/>
  <c r="AE50" i="5"/>
  <c r="AB27" i="2"/>
  <c r="AD35" i="5"/>
  <c r="AC27" i="6"/>
  <c r="AE10" i="5"/>
  <c r="AC11" i="5" s="1"/>
  <c r="AC11" i="4"/>
  <c r="AD19" i="3"/>
  <c r="AE10" i="3"/>
  <c r="AD27" i="3"/>
  <c r="AD35" i="3"/>
  <c r="AC35" i="3"/>
  <c r="AB35" i="3"/>
  <c r="AB27" i="3"/>
  <c r="AC11" i="6"/>
  <c r="AC27" i="5"/>
  <c r="AB27" i="5"/>
  <c r="AD19" i="6"/>
  <c r="AB35" i="5"/>
  <c r="AA35" i="2"/>
  <c r="AB35" i="2"/>
  <c r="AB27" i="4"/>
  <c r="AC27" i="4"/>
  <c r="AB11" i="6"/>
  <c r="AE42" i="3"/>
  <c r="AC19" i="3"/>
  <c r="AD19" i="5"/>
  <c r="AD27" i="6"/>
  <c r="AD11" i="2"/>
  <c r="AD51" i="5" l="1"/>
  <c r="AC51" i="5"/>
  <c r="AB43" i="2"/>
  <c r="AC43" i="2"/>
  <c r="AB11" i="5"/>
  <c r="AD11" i="5"/>
  <c r="AB51" i="5"/>
  <c r="AB11" i="3"/>
  <c r="AC11" i="3"/>
  <c r="AD11" i="3"/>
  <c r="AB43" i="3"/>
  <c r="AD43" i="3"/>
  <c r="AC43" i="3"/>
</calcChain>
</file>

<file path=xl/sharedStrings.xml><?xml version="1.0" encoding="utf-8"?>
<sst xmlns="http://schemas.openxmlformats.org/spreadsheetml/2006/main" count="3297" uniqueCount="882">
  <si>
    <t>菜單設計者:黃右昕</t>
    <phoneticPr fontId="6" type="noConversion"/>
  </si>
  <si>
    <t>8月31日(一)</t>
    <phoneticPr fontId="6" type="noConversion"/>
  </si>
  <si>
    <t>9月1日(二)</t>
    <phoneticPr fontId="6" type="noConversion"/>
  </si>
  <si>
    <t>9月2日(三)</t>
    <phoneticPr fontId="6" type="noConversion"/>
  </si>
  <si>
    <t>9月3日(四)</t>
    <phoneticPr fontId="6" type="noConversion"/>
  </si>
  <si>
    <t>9月4日(五)</t>
    <phoneticPr fontId="6" type="noConversion"/>
  </si>
  <si>
    <t>廠商營養師</t>
    <phoneticPr fontId="6" type="noConversion"/>
  </si>
  <si>
    <t>小米飯</t>
    <phoneticPr fontId="6" type="noConversion"/>
  </si>
  <si>
    <t>胚芽飯</t>
    <phoneticPr fontId="6" type="noConversion"/>
  </si>
  <si>
    <t>白飯</t>
    <phoneticPr fontId="6" type="noConversion"/>
  </si>
  <si>
    <t>燕麥飯</t>
    <phoneticPr fontId="6" type="noConversion"/>
  </si>
  <si>
    <t>糙米飯</t>
    <phoneticPr fontId="6" type="noConversion"/>
  </si>
  <si>
    <t>塔香雞丁</t>
    <phoneticPr fontId="6" type="noConversion"/>
  </si>
  <si>
    <t>蘑菇豬柳</t>
    <phoneticPr fontId="6" type="noConversion"/>
  </si>
  <si>
    <t>鹽水雞</t>
    <phoneticPr fontId="6" type="noConversion"/>
  </si>
  <si>
    <t>照燒魚(海)</t>
    <phoneticPr fontId="6" type="noConversion"/>
  </si>
  <si>
    <t>醬燒豬排</t>
    <phoneticPr fontId="6" type="noConversion"/>
  </si>
  <si>
    <t>彩繪三絲</t>
    <phoneticPr fontId="6" type="noConversion"/>
  </si>
  <si>
    <t>開陽胡瓜</t>
    <phoneticPr fontId="6" type="noConversion"/>
  </si>
  <si>
    <t>總匯什錦</t>
    <phoneticPr fontId="6" type="noConversion"/>
  </si>
  <si>
    <t>刺瓜肉片</t>
    <phoneticPr fontId="6" type="noConversion"/>
  </si>
  <si>
    <t>南瓜炒蛋</t>
    <phoneticPr fontId="6" type="noConversion"/>
  </si>
  <si>
    <t>滷雙拼(豆)</t>
    <phoneticPr fontId="6" type="noConversion"/>
  </si>
  <si>
    <t>日式蒸蛋(加)</t>
    <phoneticPr fontId="6" type="noConversion"/>
  </si>
  <si>
    <t>三杯杏鮑菇</t>
    <phoneticPr fontId="6" type="noConversion"/>
  </si>
  <si>
    <t>家常豆腐(豆)</t>
    <phoneticPr fontId="6" type="noConversion"/>
  </si>
  <si>
    <t>深色蔬菜</t>
    <phoneticPr fontId="6" type="noConversion"/>
  </si>
  <si>
    <t>淺色蔬菜</t>
    <phoneticPr fontId="6" type="noConversion"/>
  </si>
  <si>
    <t>白玉湯</t>
    <phoneticPr fontId="6" type="noConversion"/>
  </si>
  <si>
    <t>脆筍鮮菇湯</t>
    <phoneticPr fontId="6" type="noConversion"/>
  </si>
  <si>
    <t>玉米濃湯(芡)</t>
    <phoneticPr fontId="6" type="noConversion"/>
  </si>
  <si>
    <t>一品冬瓜湯</t>
    <phoneticPr fontId="6" type="noConversion"/>
  </si>
  <si>
    <t>熱量:</t>
    <phoneticPr fontId="6" type="noConversion"/>
  </si>
  <si>
    <t>脂肪：</t>
  </si>
  <si>
    <t>醣類：</t>
  </si>
  <si>
    <t>蛋白質：</t>
  </si>
  <si>
    <t>廠商食品技師</t>
    <phoneticPr fontId="6" type="noConversion"/>
  </si>
  <si>
    <t>9月7日(一)</t>
    <phoneticPr fontId="6" type="noConversion"/>
  </si>
  <si>
    <t>9月8日(二)</t>
    <phoneticPr fontId="6" type="noConversion"/>
  </si>
  <si>
    <t>9月9日(三)</t>
    <phoneticPr fontId="6" type="noConversion"/>
  </si>
  <si>
    <t>9月10日(四)</t>
    <phoneticPr fontId="6" type="noConversion"/>
  </si>
  <si>
    <t>9月11日(五)</t>
    <phoneticPr fontId="6" type="noConversion"/>
  </si>
  <si>
    <t>蕎麥飯</t>
    <phoneticPr fontId="6" type="noConversion"/>
  </si>
  <si>
    <t>紅燒肉</t>
    <phoneticPr fontId="6" type="noConversion"/>
  </si>
  <si>
    <t>醬爆雞丁</t>
    <phoneticPr fontId="6" type="noConversion"/>
  </si>
  <si>
    <t>彩椒魚柳(海、炸)</t>
    <phoneticPr fontId="6" type="noConversion"/>
  </si>
  <si>
    <t>香烤雞腿</t>
    <phoneticPr fontId="6" type="noConversion"/>
  </si>
  <si>
    <t>菜脯炒蛋</t>
    <phoneticPr fontId="6" type="noConversion"/>
  </si>
  <si>
    <t>廣式豆腐</t>
    <phoneticPr fontId="6" type="noConversion"/>
  </si>
  <si>
    <t>香滷海結</t>
    <phoneticPr fontId="6" type="noConversion"/>
  </si>
  <si>
    <t>鮮味什錦</t>
    <phoneticPr fontId="6" type="noConversion"/>
  </si>
  <si>
    <t>三丁腰果</t>
    <phoneticPr fontId="6" type="noConversion"/>
  </si>
  <si>
    <t>筍香三絲</t>
    <phoneticPr fontId="6" type="noConversion"/>
  </si>
  <si>
    <t>章魚小丸子(加)</t>
    <phoneticPr fontId="6" type="noConversion"/>
  </si>
  <si>
    <t>五彩玉米</t>
    <phoneticPr fontId="6" type="noConversion"/>
  </si>
  <si>
    <t>台式滷蛋</t>
    <phoneticPr fontId="6" type="noConversion"/>
  </si>
  <si>
    <t>刺瓜鮮菇湯</t>
    <phoneticPr fontId="6" type="noConversion"/>
  </si>
  <si>
    <t>玉米蛋花湯</t>
    <phoneticPr fontId="6" type="noConversion"/>
  </si>
  <si>
    <t>白玉上排湯</t>
    <phoneticPr fontId="6" type="noConversion"/>
  </si>
  <si>
    <t>日式味噌湯</t>
    <phoneticPr fontId="6" type="noConversion"/>
  </si>
  <si>
    <t>午餐秘書</t>
    <phoneticPr fontId="6" type="noConversion"/>
  </si>
  <si>
    <t>9月14日(一)</t>
    <phoneticPr fontId="6" type="noConversion"/>
  </si>
  <si>
    <t>9月15日(二)</t>
    <phoneticPr fontId="6" type="noConversion"/>
  </si>
  <si>
    <t>9月16日(三)</t>
    <phoneticPr fontId="6" type="noConversion"/>
  </si>
  <si>
    <t>9月17日(四)</t>
    <phoneticPr fontId="6" type="noConversion"/>
  </si>
  <si>
    <t>9月18(五)</t>
    <phoneticPr fontId="6" type="noConversion"/>
  </si>
  <si>
    <t>沙茶豬柳</t>
    <phoneticPr fontId="6" type="noConversion"/>
  </si>
  <si>
    <t>五香雞丁</t>
    <phoneticPr fontId="6" type="noConversion"/>
  </si>
  <si>
    <t>咕咾肉</t>
    <phoneticPr fontId="6" type="noConversion"/>
  </si>
  <si>
    <t>三杯魚(海)</t>
    <phoneticPr fontId="6" type="noConversion"/>
  </si>
  <si>
    <t>翡翠筍</t>
    <phoneticPr fontId="6" type="noConversion"/>
  </si>
  <si>
    <t>鐵板洋芋</t>
    <phoneticPr fontId="6" type="noConversion"/>
  </si>
  <si>
    <t>阿婆滷蛋</t>
    <phoneticPr fontId="6" type="noConversion"/>
  </si>
  <si>
    <t>綜合滷味(豆、加)</t>
    <phoneticPr fontId="6" type="noConversion"/>
  </si>
  <si>
    <t>蘿蔔總匯(加)</t>
    <phoneticPr fontId="6" type="noConversion"/>
  </si>
  <si>
    <t>田園四色(豆)</t>
    <phoneticPr fontId="6" type="noConversion"/>
  </si>
  <si>
    <t>鮮菇扒刺瓜</t>
    <phoneticPr fontId="6" type="noConversion"/>
  </si>
  <si>
    <t>炒雙菇</t>
    <phoneticPr fontId="6" type="noConversion"/>
  </si>
  <si>
    <t>炒鮮蔬</t>
    <phoneticPr fontId="6" type="noConversion"/>
  </si>
  <si>
    <t>鮮蔬營養湯</t>
    <phoneticPr fontId="6" type="noConversion"/>
  </si>
  <si>
    <t>海菜蛋花湯</t>
    <phoneticPr fontId="6" type="noConversion"/>
  </si>
  <si>
    <t>什錦鮮羹湯(芡)</t>
    <phoneticPr fontId="6" type="noConversion"/>
  </si>
  <si>
    <t>清燉冬瓜湯</t>
    <phoneticPr fontId="6" type="noConversion"/>
  </si>
  <si>
    <t>鮮筍湯(豆)</t>
    <phoneticPr fontId="6" type="noConversion"/>
  </si>
  <si>
    <t>學校護理師</t>
    <phoneticPr fontId="6" type="noConversion"/>
  </si>
  <si>
    <t>9月21日(一)</t>
    <phoneticPr fontId="6" type="noConversion"/>
  </si>
  <si>
    <t>9月22日(二)</t>
    <phoneticPr fontId="6" type="noConversion"/>
  </si>
  <si>
    <t>9月23日(三)</t>
    <phoneticPr fontId="6" type="noConversion"/>
  </si>
  <si>
    <t>9月24日(四)</t>
    <phoneticPr fontId="6" type="noConversion"/>
  </si>
  <si>
    <t>9月26日(五)</t>
    <phoneticPr fontId="6" type="noConversion"/>
  </si>
  <si>
    <t>鮮菇燒雞</t>
    <phoneticPr fontId="6" type="noConversion"/>
  </si>
  <si>
    <t>壽喜燒肉片</t>
    <phoneticPr fontId="6" type="noConversion"/>
  </si>
  <si>
    <t>卡啦雞排(炸)</t>
    <phoneticPr fontId="6" type="noConversion"/>
  </si>
  <si>
    <t>淋汁魚(海)</t>
    <phoneticPr fontId="6" type="noConversion"/>
  </si>
  <si>
    <t>蒜泥白肉</t>
    <phoneticPr fontId="6" type="noConversion"/>
  </si>
  <si>
    <t>烤地瓜薯條</t>
    <phoneticPr fontId="6" type="noConversion"/>
  </si>
  <si>
    <t>翠玉雞柳</t>
    <phoneticPr fontId="6" type="noConversion"/>
  </si>
  <si>
    <t>焗汁洋芋</t>
    <phoneticPr fontId="6" type="noConversion"/>
  </si>
  <si>
    <t>五香肉燥(豆)</t>
    <phoneticPr fontId="6" type="noConversion"/>
  </si>
  <si>
    <t>番茄炒蛋</t>
    <phoneticPr fontId="6" type="noConversion"/>
  </si>
  <si>
    <t>螞蟻上樹</t>
    <phoneticPr fontId="6" type="noConversion"/>
  </si>
  <si>
    <t>竹筍炒肉絲</t>
    <phoneticPr fontId="6" type="noConversion"/>
  </si>
  <si>
    <t>冬瓜什錦(加)</t>
    <phoneticPr fontId="6" type="noConversion"/>
  </si>
  <si>
    <t>三蔬丁旺(豆)</t>
    <phoneticPr fontId="6" type="noConversion"/>
  </si>
  <si>
    <t>主任</t>
    <phoneticPr fontId="6" type="noConversion"/>
  </si>
  <si>
    <t>麵線糊(芡)</t>
    <phoneticPr fontId="6" type="noConversion"/>
  </si>
  <si>
    <t>木耳金菇湯</t>
    <phoneticPr fontId="6" type="noConversion"/>
  </si>
  <si>
    <t>鮮菇湯</t>
    <phoneticPr fontId="6" type="noConversion"/>
  </si>
  <si>
    <t>9月28日(一)</t>
    <phoneticPr fontId="6" type="noConversion"/>
  </si>
  <si>
    <t>9月29日(二)</t>
    <phoneticPr fontId="6" type="noConversion"/>
  </si>
  <si>
    <t>9月30日(三)</t>
    <phoneticPr fontId="6" type="noConversion"/>
  </si>
  <si>
    <t>9月27日(六)</t>
    <phoneticPr fontId="6" type="noConversion"/>
  </si>
  <si>
    <t>地瓜飯</t>
    <phoneticPr fontId="6" type="noConversion"/>
  </si>
  <si>
    <t>糖醋魚丁(海)</t>
    <phoneticPr fontId="6" type="noConversion"/>
  </si>
  <si>
    <t>豆乳雞(炸)</t>
    <phoneticPr fontId="6" type="noConversion"/>
  </si>
  <si>
    <t>岩燒里肌</t>
    <phoneticPr fontId="6" type="noConversion"/>
  </si>
  <si>
    <t>烤雞腿</t>
    <phoneticPr fontId="6" type="noConversion"/>
  </si>
  <si>
    <t>校長</t>
    <phoneticPr fontId="6" type="noConversion"/>
  </si>
  <si>
    <t>五香滷蛋(豆)</t>
    <phoneticPr fontId="6" type="noConversion"/>
  </si>
  <si>
    <t>家鄉滷味(豆)</t>
    <phoneticPr fontId="6" type="noConversion"/>
  </si>
  <si>
    <t>花菜炒甜不辣(加)</t>
    <phoneticPr fontId="6" type="noConversion"/>
  </si>
  <si>
    <t>筍香海根</t>
    <phoneticPr fontId="6" type="noConversion"/>
  </si>
  <si>
    <t>照燒杏鮑菇</t>
    <phoneticPr fontId="6" type="noConversion"/>
  </si>
  <si>
    <t>鮮筍什錦</t>
    <phoneticPr fontId="6" type="noConversion"/>
  </si>
  <si>
    <t>古早味炒蛋</t>
    <phoneticPr fontId="6" type="noConversion"/>
  </si>
  <si>
    <t>大阪燒高麗</t>
    <phoneticPr fontId="6" type="noConversion"/>
  </si>
  <si>
    <t>南瓜濃湯(芡)</t>
    <phoneticPr fontId="6" type="noConversion"/>
  </si>
  <si>
    <t>薑絲冬瓜湯</t>
    <phoneticPr fontId="6" type="noConversion"/>
  </si>
  <si>
    <t>雪花雙菇湯</t>
    <phoneticPr fontId="6" type="noConversion"/>
  </si>
  <si>
    <t>粉絲蛋花湯</t>
    <phoneticPr fontId="6" type="noConversion"/>
  </si>
  <si>
    <t>9月第一週菜單明細(國小-玉美生技股份有限公司)</t>
    <phoneticPr fontId="6" type="noConversion"/>
  </si>
  <si>
    <t>食材以可食量標示</t>
    <phoneticPr fontId="6" type="noConversion"/>
  </si>
  <si>
    <t>日期</t>
  </si>
  <si>
    <t>星期</t>
  </si>
  <si>
    <t>主食</t>
  </si>
  <si>
    <t>備註</t>
    <phoneticPr fontId="6" type="noConversion"/>
  </si>
  <si>
    <t>個人量(克)</t>
    <phoneticPr fontId="6" type="noConversion"/>
  </si>
  <si>
    <t>主菜</t>
  </si>
  <si>
    <t>副菜</t>
  </si>
  <si>
    <t>湯</t>
  </si>
  <si>
    <t>水果/乳品</t>
    <phoneticPr fontId="6" type="noConversion"/>
  </si>
  <si>
    <t>營養分析</t>
  </si>
  <si>
    <t>食物類別</t>
    <phoneticPr fontId="6" type="noConversion"/>
  </si>
  <si>
    <t>蒸</t>
    <phoneticPr fontId="6" type="noConversion"/>
  </si>
  <si>
    <t>煮</t>
    <phoneticPr fontId="6" type="noConversion"/>
  </si>
  <si>
    <t>炒</t>
    <phoneticPr fontId="6" type="noConversion"/>
  </si>
  <si>
    <t>滷</t>
    <phoneticPr fontId="6" type="noConversion"/>
  </si>
  <si>
    <t>川燙</t>
    <phoneticPr fontId="6" type="noConversion"/>
  </si>
  <si>
    <t>醣類：</t>
    <phoneticPr fontId="6" type="noConversion"/>
  </si>
  <si>
    <t>主食類</t>
    <phoneticPr fontId="6" type="noConversion"/>
  </si>
  <si>
    <t>蛋白質</t>
    <phoneticPr fontId="6" type="noConversion"/>
  </si>
  <si>
    <t>脂肪</t>
    <phoneticPr fontId="6" type="noConversion"/>
  </si>
  <si>
    <t>醣類</t>
    <phoneticPr fontId="6" type="noConversion"/>
  </si>
  <si>
    <t>熱量</t>
    <phoneticPr fontId="6" type="noConversion"/>
  </si>
  <si>
    <t>月</t>
  </si>
  <si>
    <t>白米</t>
    <phoneticPr fontId="6" type="noConversion"/>
  </si>
  <si>
    <t>雞丁</t>
    <phoneticPr fontId="6" type="noConversion"/>
  </si>
  <si>
    <t>大白菜</t>
    <phoneticPr fontId="6" type="noConversion"/>
  </si>
  <si>
    <t>海帶結</t>
  </si>
  <si>
    <t>青菜</t>
    <phoneticPr fontId="6" type="noConversion"/>
  </si>
  <si>
    <t>白蘿蔔</t>
  </si>
  <si>
    <t>豆魚肉蛋類</t>
    <phoneticPr fontId="6" type="noConversion"/>
  </si>
  <si>
    <t>主食</t>
    <phoneticPr fontId="6" type="noConversion"/>
  </si>
  <si>
    <t>杏鮑菇</t>
    <phoneticPr fontId="6" type="noConversion"/>
  </si>
  <si>
    <t>金針菇</t>
    <phoneticPr fontId="6" type="noConversion"/>
  </si>
  <si>
    <t>四方干</t>
  </si>
  <si>
    <t>豆</t>
    <phoneticPr fontId="6" type="noConversion"/>
  </si>
  <si>
    <t>玉米粒</t>
  </si>
  <si>
    <t>脂肪：</t>
    <phoneticPr fontId="6" type="noConversion"/>
  </si>
  <si>
    <t>蔬菜類</t>
    <phoneticPr fontId="6" type="noConversion"/>
  </si>
  <si>
    <t>肉</t>
    <phoneticPr fontId="6" type="noConversion"/>
  </si>
  <si>
    <t xml:space="preserve"> </t>
    <phoneticPr fontId="6" type="noConversion"/>
  </si>
  <si>
    <t>日</t>
  </si>
  <si>
    <t>彩椒</t>
    <phoneticPr fontId="6" type="noConversion"/>
  </si>
  <si>
    <t>胡蘿蔔</t>
    <phoneticPr fontId="6" type="noConversion"/>
  </si>
  <si>
    <t>胡蘿蔔</t>
  </si>
  <si>
    <t>油脂類</t>
    <phoneticPr fontId="6" type="noConversion"/>
  </si>
  <si>
    <t>菜</t>
    <phoneticPr fontId="6" type="noConversion"/>
  </si>
  <si>
    <t>星期一</t>
    <phoneticPr fontId="6" type="noConversion"/>
  </si>
  <si>
    <t>九層塔</t>
    <phoneticPr fontId="6" type="noConversion"/>
  </si>
  <si>
    <t>木耳絲</t>
    <phoneticPr fontId="6" type="noConversion"/>
  </si>
  <si>
    <t>水花生</t>
  </si>
  <si>
    <t>蛋白質：</t>
    <phoneticPr fontId="6" type="noConversion"/>
  </si>
  <si>
    <t>水果類</t>
    <phoneticPr fontId="6" type="noConversion"/>
  </si>
  <si>
    <t>油</t>
    <phoneticPr fontId="6" type="noConversion"/>
  </si>
  <si>
    <t>白芝麻粒</t>
  </si>
  <si>
    <t>奶類</t>
    <phoneticPr fontId="6" type="noConversion"/>
  </si>
  <si>
    <t>水果</t>
    <phoneticPr fontId="6" type="noConversion"/>
  </si>
  <si>
    <t>餐數</t>
    <phoneticPr fontId="6" type="noConversion"/>
  </si>
  <si>
    <t>熱量：</t>
  </si>
  <si>
    <t>豬肉片</t>
    <phoneticPr fontId="6" type="noConversion"/>
  </si>
  <si>
    <t>蒲瓜</t>
    <phoneticPr fontId="6" type="noConversion"/>
  </si>
  <si>
    <t>全蛋液</t>
    <phoneticPr fontId="6" type="noConversion"/>
  </si>
  <si>
    <t>竹筍</t>
    <phoneticPr fontId="6" type="noConversion"/>
  </si>
  <si>
    <t>胚芽米</t>
    <phoneticPr fontId="6" type="noConversion"/>
  </si>
  <si>
    <t>洋蔥</t>
    <phoneticPr fontId="6" type="noConversion"/>
  </si>
  <si>
    <t>魚板</t>
    <phoneticPr fontId="6" type="noConversion"/>
  </si>
  <si>
    <t>加</t>
    <phoneticPr fontId="6" type="noConversion"/>
  </si>
  <si>
    <t>黑蠔菇</t>
    <phoneticPr fontId="6" type="noConversion"/>
  </si>
  <si>
    <t>洋菇片</t>
    <phoneticPr fontId="6" type="noConversion"/>
  </si>
  <si>
    <t>蝦皮</t>
    <phoneticPr fontId="6" type="noConversion"/>
  </si>
  <si>
    <t>柴魚片</t>
    <phoneticPr fontId="6" type="noConversion"/>
  </si>
  <si>
    <t>星期二</t>
    <phoneticPr fontId="6" type="noConversion"/>
  </si>
  <si>
    <t>青蔥</t>
    <phoneticPr fontId="6" type="noConversion"/>
  </si>
  <si>
    <t>豆薯</t>
  </si>
  <si>
    <t>杏鮑菇</t>
  </si>
  <si>
    <t>全蛋液</t>
  </si>
  <si>
    <t>青花菜</t>
    <phoneticPr fontId="6" type="noConversion"/>
  </si>
  <si>
    <t>豆干片</t>
  </si>
  <si>
    <t>紫菜</t>
  </si>
  <si>
    <t>毛豆</t>
  </si>
  <si>
    <t>九層塔</t>
  </si>
  <si>
    <t>青蔥</t>
  </si>
  <si>
    <t>星期三</t>
    <phoneticPr fontId="6" type="noConversion"/>
  </si>
  <si>
    <t>絞肉</t>
  </si>
  <si>
    <t>魚丁</t>
    <phoneticPr fontId="6" type="noConversion"/>
  </si>
  <si>
    <t>大黃瓜</t>
    <phoneticPr fontId="6" type="noConversion"/>
  </si>
  <si>
    <t>豆腐</t>
  </si>
  <si>
    <t>燕麥粒</t>
    <phoneticPr fontId="6" type="noConversion"/>
  </si>
  <si>
    <t>粗絞肉</t>
  </si>
  <si>
    <t>洋蔥</t>
  </si>
  <si>
    <t>星期四</t>
    <phoneticPr fontId="6" type="noConversion"/>
  </si>
  <si>
    <t>白芝麻粒</t>
    <phoneticPr fontId="6" type="noConversion"/>
  </si>
  <si>
    <t>燒</t>
    <phoneticPr fontId="6" type="noConversion"/>
  </si>
  <si>
    <t>豬排</t>
  </si>
  <si>
    <t>高麗菜</t>
  </si>
  <si>
    <t>冬瓜</t>
  </si>
  <si>
    <t>糙米</t>
    <phoneticPr fontId="6" type="noConversion"/>
  </si>
  <si>
    <t>南瓜</t>
  </si>
  <si>
    <t>金針菇</t>
  </si>
  <si>
    <t>黑蠔菇</t>
  </si>
  <si>
    <t>冬粉</t>
  </si>
  <si>
    <t>薑絲</t>
  </si>
  <si>
    <t>星期五</t>
    <phoneticPr fontId="6" type="noConversion"/>
  </si>
  <si>
    <t>木耳絲</t>
  </si>
  <si>
    <t>香菇絲</t>
  </si>
  <si>
    <t>9月第二週菜單明細(國小-玉美生技股份有限公司)</t>
    <phoneticPr fontId="6" type="noConversion"/>
  </si>
  <si>
    <t>份數</t>
    <phoneticPr fontId="6" type="noConversion"/>
  </si>
  <si>
    <t>豬肉丁</t>
  </si>
  <si>
    <t>大黃瓜</t>
  </si>
  <si>
    <t>菜脯</t>
  </si>
  <si>
    <t>腰果</t>
  </si>
  <si>
    <t>白米</t>
  </si>
  <si>
    <t>雞丁</t>
  </si>
  <si>
    <t>竹筍絲</t>
  </si>
  <si>
    <t>蕎麥</t>
  </si>
  <si>
    <t>豬肉片</t>
  </si>
  <si>
    <t>蝦皮</t>
  </si>
  <si>
    <t>炸</t>
    <phoneticPr fontId="6" type="noConversion"/>
  </si>
  <si>
    <t>虱目魚柳</t>
  </si>
  <si>
    <t>花枝丸</t>
  </si>
  <si>
    <t>竹筍</t>
  </si>
  <si>
    <t>彩椒</t>
  </si>
  <si>
    <t>烤</t>
    <phoneticPr fontId="6" type="noConversion"/>
  </si>
  <si>
    <t>雞腿</t>
    <phoneticPr fontId="6" type="noConversion"/>
  </si>
  <si>
    <t>大白菜</t>
  </si>
  <si>
    <t>毛豆仁</t>
  </si>
  <si>
    <t>龍骨丁</t>
  </si>
  <si>
    <t>發泡魷魚</t>
  </si>
  <si>
    <t>芹菜</t>
  </si>
  <si>
    <t>雪蓮子</t>
  </si>
  <si>
    <t>馬鈴薯</t>
  </si>
  <si>
    <t>白煮蛋</t>
  </si>
  <si>
    <t>味噌</t>
  </si>
  <si>
    <t>青花菜</t>
  </si>
  <si>
    <t>海帶芽</t>
  </si>
  <si>
    <t>9月第三週菜單明細(國小-玉美生技股份有限公司)</t>
    <phoneticPr fontId="6" type="noConversion"/>
  </si>
  <si>
    <t>豬柳</t>
    <phoneticPr fontId="6" type="noConversion"/>
  </si>
  <si>
    <t>豆干丁</t>
  </si>
  <si>
    <t>小黃瓜</t>
  </si>
  <si>
    <t>燕麥粒</t>
  </si>
  <si>
    <t>鳳梨</t>
  </si>
  <si>
    <t>袖珍菇</t>
  </si>
  <si>
    <t>敏豆</t>
  </si>
  <si>
    <t>魚丁</t>
  </si>
  <si>
    <t>小米</t>
  </si>
  <si>
    <t>豆干</t>
  </si>
  <si>
    <t>海茸</t>
  </si>
  <si>
    <t>薑片</t>
  </si>
  <si>
    <t>小黑輪</t>
  </si>
  <si>
    <t>蒜仁</t>
  </si>
  <si>
    <t>三色丁</t>
  </si>
  <si>
    <t>豆皮</t>
  </si>
  <si>
    <t>魚卵捲</t>
  </si>
  <si>
    <t>9月第四週菜單明細(國小-玉美生技股份有限公司)</t>
    <phoneticPr fontId="6" type="noConversion"/>
  </si>
  <si>
    <t>地瓜</t>
    <phoneticPr fontId="6" type="noConversion"/>
  </si>
  <si>
    <t>紅番茄</t>
    <phoneticPr fontId="6" type="noConversion"/>
  </si>
  <si>
    <t>紅麵線</t>
  </si>
  <si>
    <t>乾香菇絲</t>
  </si>
  <si>
    <t>雞清肉丁</t>
  </si>
  <si>
    <t>白芝麻</t>
  </si>
  <si>
    <t>雞排</t>
    <phoneticPr fontId="6" type="noConversion"/>
  </si>
  <si>
    <t>豬肉絲</t>
  </si>
  <si>
    <t>海帶絲</t>
  </si>
  <si>
    <t>青豆仁</t>
  </si>
  <si>
    <t>綜合火鍋料</t>
  </si>
  <si>
    <t>川</t>
    <phoneticPr fontId="6" type="noConversion"/>
  </si>
  <si>
    <t>綠豆芽</t>
  </si>
  <si>
    <t>小豆干丁</t>
  </si>
  <si>
    <t>蒜末</t>
  </si>
  <si>
    <t>筍干</t>
  </si>
  <si>
    <t>海帶根</t>
  </si>
  <si>
    <t>星期六</t>
    <phoneticPr fontId="6" type="noConversion"/>
  </si>
  <si>
    <t>乾木耳絲</t>
  </si>
  <si>
    <t>柴魚片</t>
  </si>
  <si>
    <t>9月第五週菜單明細(國小-玉美生技股份有限公司)</t>
    <phoneticPr fontId="6" type="noConversion"/>
  </si>
  <si>
    <t>皮絲</t>
  </si>
  <si>
    <t>彩色甜椒</t>
  </si>
  <si>
    <t>番茄醬</t>
  </si>
  <si>
    <t>里肌肉排</t>
    <phoneticPr fontId="6" type="noConversion"/>
  </si>
  <si>
    <t>花椰菜</t>
  </si>
  <si>
    <t>碎脯</t>
  </si>
  <si>
    <t>甜不辣</t>
  </si>
  <si>
    <t>上海菜飯</t>
    <phoneticPr fontId="6" type="noConversion"/>
  </si>
  <si>
    <t>青江菜</t>
  </si>
  <si>
    <t>炒</t>
    <phoneticPr fontId="6" type="noConversion"/>
  </si>
  <si>
    <t>鮮肉包(冷)</t>
    <phoneticPr fontId="6" type="noConversion"/>
  </si>
  <si>
    <t>小肉包</t>
    <phoneticPr fontId="4" type="noConversion"/>
  </si>
  <si>
    <t>蒸</t>
    <phoneticPr fontId="6" type="noConversion"/>
  </si>
  <si>
    <t>鮮蔬炒麵</t>
    <phoneticPr fontId="6" type="noConversion"/>
  </si>
  <si>
    <t>鐵板麵</t>
  </si>
  <si>
    <t>烤饅頭(冷)</t>
    <phoneticPr fontId="4" type="noConversion"/>
  </si>
  <si>
    <t>烤饅頭</t>
    <phoneticPr fontId="4" type="noConversion"/>
  </si>
  <si>
    <t>里肌肉排</t>
    <phoneticPr fontId="4" type="noConversion"/>
  </si>
  <si>
    <t>滷</t>
    <phoneticPr fontId="6" type="noConversion"/>
  </si>
  <si>
    <t>香滷肉排</t>
    <phoneticPr fontId="6" type="noConversion"/>
  </si>
  <si>
    <t>烏龍麵</t>
  </si>
  <si>
    <t>日式烏龍麵</t>
    <phoneticPr fontId="6" type="noConversion"/>
  </si>
  <si>
    <t>香雞排(炸)</t>
    <phoneticPr fontId="6" type="noConversion"/>
  </si>
  <si>
    <t>無骨香雞排</t>
    <phoneticPr fontId="4" type="noConversion"/>
  </si>
  <si>
    <t>炸</t>
    <phoneticPr fontId="6" type="noConversion"/>
  </si>
  <si>
    <t>豬肉餡餅(冷)</t>
    <phoneticPr fontId="4" type="noConversion"/>
  </si>
  <si>
    <t>吻仔魚</t>
  </si>
  <si>
    <t>銀魚炒飯</t>
    <phoneticPr fontId="6" type="noConversion"/>
  </si>
  <si>
    <t>奶皇包(冷)</t>
    <phoneticPr fontId="6" type="noConversion"/>
  </si>
  <si>
    <t>奶皇包</t>
    <phoneticPr fontId="4" type="noConversion"/>
  </si>
  <si>
    <t>紫菜蛋花湯</t>
    <phoneticPr fontId="6" type="noConversion"/>
  </si>
  <si>
    <t>綠豆湯</t>
    <phoneticPr fontId="6" type="noConversion"/>
  </si>
  <si>
    <t>關東煮</t>
    <phoneticPr fontId="6" type="noConversion"/>
  </si>
  <si>
    <t>綠豆</t>
    <phoneticPr fontId="4" type="noConversion"/>
  </si>
  <si>
    <t>紅豆西米露湯</t>
    <phoneticPr fontId="6" type="noConversion"/>
  </si>
  <si>
    <t>紅豆</t>
    <phoneticPr fontId="4" type="noConversion"/>
  </si>
  <si>
    <t>西谷米</t>
    <phoneticPr fontId="4" type="noConversion"/>
  </si>
  <si>
    <t>白飯</t>
    <phoneticPr fontId="6" type="noConversion"/>
  </si>
  <si>
    <t>藍莓派</t>
    <phoneticPr fontId="4" type="noConversion"/>
  </si>
  <si>
    <t>薯餅</t>
    <phoneticPr fontId="4" type="noConversion"/>
  </si>
  <si>
    <t>黑米糕捲</t>
    <phoneticPr fontId="4" type="noConversion"/>
  </si>
  <si>
    <t>玉米可樂餅</t>
    <phoneticPr fontId="4" type="noConversion"/>
  </si>
  <si>
    <t>燒賣</t>
    <phoneticPr fontId="4" type="noConversion"/>
  </si>
  <si>
    <t>新港國小-玉美生技股份有限公司菜單</t>
    <phoneticPr fontId="6" type="noConversion"/>
  </si>
  <si>
    <t>熱量:</t>
    <phoneticPr fontId="6" type="noConversion"/>
  </si>
  <si>
    <t>元氣補湯</t>
    <phoneticPr fontId="6" type="noConversion"/>
  </si>
  <si>
    <t>鮮蔬肉絲湯</t>
    <phoneticPr fontId="6" type="noConversion"/>
  </si>
  <si>
    <t>竹筍金菇湯</t>
    <phoneticPr fontId="6" type="noConversion"/>
  </si>
  <si>
    <t>冬粉肉絲湯(醃)</t>
    <phoneticPr fontId="6" type="noConversion"/>
  </si>
  <si>
    <t xml:space="preserve">深色蔬菜(有機蔬菜) </t>
    <phoneticPr fontId="6" type="noConversion"/>
  </si>
  <si>
    <t>深色蔬菜</t>
    <phoneticPr fontId="6" type="noConversion"/>
  </si>
  <si>
    <t>淺色蔬菜</t>
    <phoneticPr fontId="6" type="noConversion"/>
  </si>
  <si>
    <t>金絲炒蛋</t>
    <phoneticPr fontId="6" type="noConversion"/>
  </si>
  <si>
    <t xml:space="preserve"> 美味柳葉魚(炸海加)</t>
    <phoneticPr fontId="6" type="noConversion"/>
  </si>
  <si>
    <t>海鮮黃瓜(海豆)</t>
    <phoneticPr fontId="6" type="noConversion"/>
  </si>
  <si>
    <t xml:space="preserve">   總匯蘿蔔燒(豆) </t>
    <phoneticPr fontId="6" type="noConversion"/>
  </si>
  <si>
    <t>小瓜豆腐(豆)</t>
    <phoneticPr fontId="6" type="noConversion"/>
  </si>
  <si>
    <t>絲瓜炒蛋</t>
    <phoneticPr fontId="6" type="noConversion"/>
  </si>
  <si>
    <t xml:space="preserve">香菇肉醬(醃)+海絲蒸蛋 </t>
    <phoneticPr fontId="6" type="noConversion"/>
  </si>
  <si>
    <t>玉米炒蛋</t>
    <phoneticPr fontId="6" type="noConversion"/>
  </si>
  <si>
    <t xml:space="preserve">  桂筍肉片(醃) </t>
    <phoneticPr fontId="6" type="noConversion"/>
  </si>
  <si>
    <t>壽喜燒</t>
    <phoneticPr fontId="6" type="noConversion"/>
  </si>
  <si>
    <t>日式香雞(炸加)</t>
    <phoneticPr fontId="6" type="noConversion"/>
  </si>
  <si>
    <t xml:space="preserve">  回鍋肉(豆)</t>
    <phoneticPr fontId="6" type="noConversion"/>
  </si>
  <si>
    <t>香Q米飯</t>
    <phoneticPr fontId="6" type="noConversion"/>
  </si>
  <si>
    <t>雜糧Q飯</t>
    <phoneticPr fontId="6" type="noConversion"/>
  </si>
  <si>
    <r>
      <rPr>
        <sz val="16"/>
        <rFont val="細明體"/>
        <family val="3"/>
        <charset val="136"/>
      </rPr>
      <t>9月26日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六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</si>
  <si>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9月30日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三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</si>
  <si>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9月29日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二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</si>
  <si>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9月28日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一</t>
    </r>
    <r>
      <rPr>
        <sz val="16"/>
        <rFont val="Arial"/>
        <family val="2"/>
      </rPr>
      <t>)</t>
    </r>
    <phoneticPr fontId="6" type="noConversion"/>
  </si>
  <si>
    <t>土瓶蒸湯</t>
    <phoneticPr fontId="6" type="noConversion"/>
  </si>
  <si>
    <t>筍片雞湯</t>
    <phoneticPr fontId="6" type="noConversion"/>
  </si>
  <si>
    <t>時蔬豆腐鴨湯(豆)</t>
    <phoneticPr fontId="6" type="noConversion"/>
  </si>
  <si>
    <t>玉米蛋花湯</t>
    <phoneticPr fontId="6" type="noConversion"/>
  </si>
  <si>
    <t xml:space="preserve">  麵線羹湯(芡) </t>
    <phoneticPr fontId="6" type="noConversion"/>
  </si>
  <si>
    <t>香筍魷魚(海)</t>
    <phoneticPr fontId="6" type="noConversion"/>
  </si>
  <si>
    <t>皇帝鴨</t>
    <phoneticPr fontId="6" type="noConversion"/>
  </si>
  <si>
    <t>長豆炒絲</t>
    <phoneticPr fontId="6" type="noConversion"/>
  </si>
  <si>
    <t xml:space="preserve">芋香白菜 </t>
    <phoneticPr fontId="6" type="noConversion"/>
  </si>
  <si>
    <t>金穗炒刺瓜</t>
    <phoneticPr fontId="6" type="noConversion"/>
  </si>
  <si>
    <t>芝麻包(冷)</t>
    <phoneticPr fontId="6" type="noConversion"/>
  </si>
  <si>
    <t>絲瓜麵線</t>
    <phoneticPr fontId="6" type="noConversion"/>
  </si>
  <si>
    <t>醬汁燒蛋</t>
    <phoneticPr fontId="6" type="noConversion"/>
  </si>
  <si>
    <t xml:space="preserve">咖哩豆腐(豆)+馬鈴薯條(炸)  </t>
    <phoneticPr fontId="6" type="noConversion"/>
  </si>
  <si>
    <t xml:space="preserve"> 香菇鳥蛋燴燒</t>
    <phoneticPr fontId="6" type="noConversion"/>
  </si>
  <si>
    <t xml:space="preserve"> 香汁雞里肉 </t>
    <phoneticPr fontId="6" type="noConversion"/>
  </si>
  <si>
    <t xml:space="preserve">  香汁鯛魚(海加) </t>
    <phoneticPr fontId="6" type="noConversion"/>
  </si>
  <si>
    <t xml:space="preserve"> 京醬肉絲 </t>
    <phoneticPr fontId="6" type="noConversion"/>
  </si>
  <si>
    <t xml:space="preserve"> 瓜仔燒丁(醃)</t>
    <phoneticPr fontId="6" type="noConversion"/>
  </si>
  <si>
    <t xml:space="preserve">腰果彩椒肉丁(炸加) </t>
    <phoneticPr fontId="6" type="noConversion"/>
  </si>
  <si>
    <t>特製拌麵</t>
    <phoneticPr fontId="6" type="noConversion"/>
  </si>
  <si>
    <t>芋頭小米飯</t>
    <phoneticPr fontId="6" type="noConversion"/>
  </si>
  <si>
    <t>燕麥Q飯</t>
    <phoneticPr fontId="6" type="noConversion"/>
  </si>
  <si>
    <r>
      <rPr>
        <sz val="16"/>
        <rFont val="細明體"/>
        <family val="3"/>
        <charset val="136"/>
      </rPr>
      <t>9月25日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五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</si>
  <si>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9月24日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四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</si>
  <si>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9月23日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三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</si>
  <si>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9月22日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二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</si>
  <si>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9月21日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一</t>
    </r>
    <r>
      <rPr>
        <sz val="16"/>
        <rFont val="Arial"/>
        <family val="2"/>
      </rPr>
      <t>)</t>
    </r>
    <phoneticPr fontId="6" type="noConversion"/>
  </si>
  <si>
    <t>蛋白質：</t>
    <phoneticPr fontId="6" type="noConversion"/>
  </si>
  <si>
    <t>脂肪：</t>
    <phoneticPr fontId="6" type="noConversion"/>
  </si>
  <si>
    <t>味噌湯</t>
    <phoneticPr fontId="6" type="noConversion"/>
  </si>
  <si>
    <t>冬瓜雞湯</t>
    <phoneticPr fontId="6" type="noConversion"/>
  </si>
  <si>
    <t>紫菜蛋花湯</t>
    <phoneticPr fontId="6" type="noConversion"/>
  </si>
  <si>
    <t>海帶豆腐湯(豆)</t>
    <phoneticPr fontId="6" type="noConversion"/>
  </si>
  <si>
    <t>蘿蔔毛豆湯</t>
    <phoneticPr fontId="6" type="noConversion"/>
  </si>
  <si>
    <t xml:space="preserve">深色蔬菜  </t>
    <phoneticPr fontId="6" type="noConversion"/>
  </si>
  <si>
    <t xml:space="preserve">淺色蔬菜 </t>
    <phoneticPr fontId="6" type="noConversion"/>
  </si>
  <si>
    <t>什錦冬瓜盅</t>
    <phoneticPr fontId="6" type="noConversion"/>
  </si>
  <si>
    <t xml:space="preserve">  滷味豆干(豆)</t>
    <phoneticPr fontId="6" type="noConversion"/>
  </si>
  <si>
    <t>小捲小炒(海)</t>
    <phoneticPr fontId="6" type="noConversion"/>
  </si>
  <si>
    <t xml:space="preserve"> 綠芽鮮魷(海) </t>
    <phoneticPr fontId="6" type="noConversion"/>
  </si>
  <si>
    <t>茄香炒蛋</t>
    <phoneticPr fontId="6" type="noConversion"/>
  </si>
  <si>
    <t xml:space="preserve"> 蒸 餃(冷)</t>
    <phoneticPr fontId="6" type="noConversion"/>
  </si>
  <si>
    <t>聰明小魚蛋(海)</t>
    <phoneticPr fontId="6" type="noConversion"/>
  </si>
  <si>
    <t xml:space="preserve">  扁蒲菇菇  </t>
    <phoneticPr fontId="6" type="noConversion"/>
  </si>
  <si>
    <t>螺旋醬肉+黃金炸魷(炸海)</t>
    <phoneticPr fontId="6" type="noConversion"/>
  </si>
  <si>
    <t xml:space="preserve">  脆綠彩絲  </t>
    <phoneticPr fontId="6" type="noConversion"/>
  </si>
  <si>
    <t xml:space="preserve">  飄香腿排 </t>
    <phoneticPr fontId="6" type="noConversion"/>
  </si>
  <si>
    <t>咖哩排骨</t>
    <phoneticPr fontId="6" type="noConversion"/>
  </si>
  <si>
    <t xml:space="preserve"> 黃金魚片(海炸加)</t>
    <phoneticPr fontId="6" type="noConversion"/>
  </si>
  <si>
    <t xml:space="preserve">可口棒腿 </t>
    <phoneticPr fontId="6" type="noConversion"/>
  </si>
  <si>
    <t xml:space="preserve">  肉丁花生 </t>
    <phoneticPr fontId="6" type="noConversion"/>
  </si>
  <si>
    <t>焗烤起司飯</t>
    <phoneticPr fontId="6" type="noConversion"/>
  </si>
  <si>
    <t>地瓜蕎麥飯</t>
    <phoneticPr fontId="6" type="noConversion"/>
  </si>
  <si>
    <t>胚芽麥片飯</t>
    <phoneticPr fontId="6" type="noConversion"/>
  </si>
  <si>
    <r>
      <rPr>
        <sz val="16"/>
        <rFont val="細明體"/>
        <family val="3"/>
        <charset val="136"/>
      </rPr>
      <t>9月18日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五</t>
    </r>
    <r>
      <rPr>
        <sz val="16"/>
        <rFont val="Arial"/>
        <family val="2"/>
      </rPr>
      <t>)</t>
    </r>
    <phoneticPr fontId="6" type="noConversion"/>
  </si>
  <si>
    <r>
      <t>9</t>
    </r>
    <r>
      <rPr>
        <sz val="16"/>
        <rFont val="細明體"/>
        <family val="3"/>
        <charset val="136"/>
      </rPr>
      <t>月17日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四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</si>
  <si>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9月16日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三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</si>
  <si>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9月15日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二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</si>
  <si>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9月14日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一</t>
    </r>
    <r>
      <rPr>
        <sz val="16"/>
        <rFont val="Arial"/>
        <family val="2"/>
      </rPr>
      <t>)</t>
    </r>
    <phoneticPr fontId="6" type="noConversion"/>
  </si>
  <si>
    <t>豆薯玉米湯</t>
    <phoneticPr fontId="6" type="noConversion"/>
  </si>
  <si>
    <t>金菇肉絲湯</t>
    <phoneticPr fontId="6" type="noConversion"/>
  </si>
  <si>
    <t>菜頭龍骨湯</t>
    <phoneticPr fontId="6" type="noConversion"/>
  </si>
  <si>
    <t>什錦綜合湯</t>
    <phoneticPr fontId="6" type="noConversion"/>
  </si>
  <si>
    <t>細粉鮮蔬湯</t>
    <phoneticPr fontId="6" type="noConversion"/>
  </si>
  <si>
    <t xml:space="preserve">  深色蔬菜 </t>
    <phoneticPr fontId="6" type="noConversion"/>
  </si>
  <si>
    <t xml:space="preserve">深色蔬菜 </t>
    <phoneticPr fontId="6" type="noConversion"/>
  </si>
  <si>
    <t xml:space="preserve">淺色蔬菜(有機蔬菜) </t>
    <phoneticPr fontId="6" type="noConversion"/>
  </si>
  <si>
    <t xml:space="preserve"> 黃瓜肉羹(加) </t>
    <phoneticPr fontId="6" type="noConversion"/>
  </si>
  <si>
    <t xml:space="preserve">  打拋豬肉(豆)</t>
    <phoneticPr fontId="6" type="noConversion"/>
  </si>
  <si>
    <t>炒海帶根</t>
    <phoneticPr fontId="6" type="noConversion"/>
  </si>
  <si>
    <t>堅果小菜</t>
    <phoneticPr fontId="6" type="noConversion"/>
  </si>
  <si>
    <t>枸杞絲瓜</t>
    <phoneticPr fontId="6" type="noConversion"/>
  </si>
  <si>
    <t xml:space="preserve">  家常餃子(冷) </t>
    <phoneticPr fontId="6" type="noConversion"/>
  </si>
  <si>
    <t xml:space="preserve"> 白菜粉絲煲  </t>
    <phoneticPr fontId="6" type="noConversion"/>
  </si>
  <si>
    <t xml:space="preserve">  美味蒸蛋  </t>
    <phoneticPr fontId="6" type="noConversion"/>
  </si>
  <si>
    <t xml:space="preserve">香酥魚條(炸海加)+竹筍炒肉 </t>
    <phoneticPr fontId="6" type="noConversion"/>
  </si>
  <si>
    <t>三色炒蛋</t>
    <phoneticPr fontId="6" type="noConversion"/>
  </si>
  <si>
    <t xml:space="preserve"> 鳳梨洋蔥豬(炸)  </t>
    <phoneticPr fontId="6" type="noConversion"/>
  </si>
  <si>
    <t xml:space="preserve">九層塔雞 </t>
    <phoneticPr fontId="6" type="noConversion"/>
  </si>
  <si>
    <t>魯燒里肌肉</t>
    <phoneticPr fontId="6" type="noConversion"/>
  </si>
  <si>
    <t>冬瓜鴨肉</t>
    <phoneticPr fontId="6" type="noConversion"/>
  </si>
  <si>
    <t xml:space="preserve">  豆干滷肉(豆)</t>
    <phoneticPr fontId="6" type="noConversion"/>
  </si>
  <si>
    <t>什錦炒麵</t>
    <phoneticPr fontId="6" type="noConversion"/>
  </si>
  <si>
    <t>南瓜小米飯</t>
    <phoneticPr fontId="6" type="noConversion"/>
  </si>
  <si>
    <t>什穀Q飯</t>
    <phoneticPr fontId="6" type="noConversion"/>
  </si>
  <si>
    <r>
      <rPr>
        <sz val="16"/>
        <rFont val="細明體"/>
        <family val="3"/>
        <charset val="136"/>
      </rPr>
      <t>9月11日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五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</si>
  <si>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9月10日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四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</si>
  <si>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9月9日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三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</si>
  <si>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9月8日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二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</si>
  <si>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9月7日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一</t>
    </r>
    <r>
      <rPr>
        <sz val="16"/>
        <rFont val="Arial"/>
        <family val="2"/>
      </rPr>
      <t>)</t>
    </r>
    <phoneticPr fontId="6" type="noConversion"/>
  </si>
  <si>
    <t>玉米海帶湯</t>
    <phoneticPr fontId="6" type="noConversion"/>
  </si>
  <si>
    <t>香筍鴨肉湯</t>
    <phoneticPr fontId="6" type="noConversion"/>
  </si>
  <si>
    <t>可口時蔬湯</t>
    <phoneticPr fontId="6" type="noConversion"/>
  </si>
  <si>
    <t>洋蔥豆腐湯(豆)</t>
    <phoneticPr fontId="6" type="noConversion"/>
  </si>
  <si>
    <t>瓜瓜龍骨湯</t>
    <phoneticPr fontId="6" type="noConversion"/>
  </si>
  <si>
    <t xml:space="preserve">   小捲葫蘆瓜(海)</t>
    <phoneticPr fontId="6" type="noConversion"/>
  </si>
  <si>
    <t>三色炒肉</t>
    <phoneticPr fontId="6" type="noConversion"/>
  </si>
  <si>
    <t>筍絲海鮮(海)</t>
    <phoneticPr fontId="6" type="noConversion"/>
  </si>
  <si>
    <t>雙色咖哩</t>
    <phoneticPr fontId="6" type="noConversion"/>
  </si>
  <si>
    <t>花生小菜</t>
    <phoneticPr fontId="6" type="noConversion"/>
  </si>
  <si>
    <t xml:space="preserve">  日式蘿蔔糕(冷)</t>
    <phoneticPr fontId="6" type="noConversion"/>
  </si>
  <si>
    <t>燴炒大瓜</t>
    <phoneticPr fontId="6" type="noConversion"/>
  </si>
  <si>
    <t xml:space="preserve"> 豆腐絞肉(豆)</t>
    <phoneticPr fontId="6" type="noConversion"/>
  </si>
  <si>
    <t xml:space="preserve">  四色鮮蔬+蒸餃(冷)</t>
    <phoneticPr fontId="6" type="noConversion"/>
  </si>
  <si>
    <t>五香滷蛋</t>
    <phoneticPr fontId="6" type="noConversion"/>
  </si>
  <si>
    <t xml:space="preserve">  卡香雞肉排(炸)</t>
    <phoneticPr fontId="6" type="noConversion"/>
  </si>
  <si>
    <t xml:space="preserve">  茄汁魚(炸海)  </t>
    <phoneticPr fontId="6" type="noConversion"/>
  </si>
  <si>
    <t>岩燒鳳翅</t>
    <phoneticPr fontId="6" type="noConversion"/>
  </si>
  <si>
    <t>蔥燒前腿肉丁</t>
    <phoneticPr fontId="6" type="noConversion"/>
  </si>
  <si>
    <t>杏鮑菇燒雞</t>
    <phoneticPr fontId="6" type="noConversion"/>
  </si>
  <si>
    <t xml:space="preserve">    蝦仁炒飯(海) </t>
    <phoneticPr fontId="6" type="noConversion"/>
  </si>
  <si>
    <t>地瓜麥片飯</t>
    <phoneticPr fontId="6" type="noConversion"/>
  </si>
  <si>
    <t>糙米Q飯</t>
    <phoneticPr fontId="6" type="noConversion"/>
  </si>
  <si>
    <r>
      <rPr>
        <sz val="16"/>
        <rFont val="細明體"/>
        <family val="3"/>
        <charset val="136"/>
      </rPr>
      <t>9月4日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五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</si>
  <si>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9月3日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四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</si>
  <si>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9月2日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三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</si>
  <si>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9月1日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二</t>
    </r>
    <r>
      <rPr>
        <sz val="16"/>
        <rFont val="Arial"/>
        <family val="2"/>
      </rPr>
      <t>)</t>
    </r>
    <phoneticPr fontId="6" type="noConversion"/>
  </si>
  <si>
    <r>
      <rPr>
        <sz val="16"/>
        <rFont val="細明體"/>
        <family val="3"/>
        <charset val="136"/>
      </rPr>
      <t>8月31日</t>
    </r>
    <r>
      <rPr>
        <sz val="16"/>
        <rFont val="Arial"/>
        <family val="2"/>
      </rPr>
      <t>(</t>
    </r>
    <r>
      <rPr>
        <sz val="16"/>
        <rFont val="細明體"/>
        <family val="3"/>
        <charset val="136"/>
      </rPr>
      <t>一</t>
    </r>
    <r>
      <rPr>
        <sz val="16"/>
        <rFont val="Arial"/>
        <family val="2"/>
      </rPr>
      <t>)</t>
    </r>
    <phoneticPr fontId="6" type="noConversion"/>
  </si>
  <si>
    <t>709.5大卡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</si>
  <si>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</si>
  <si>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</si>
  <si>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</si>
  <si>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>28.0g</t>
    <phoneticPr fontId="6" type="noConversion"/>
  </si>
  <si>
    <t>洋蔥</t>
    <phoneticPr fontId="6" type="noConversion"/>
  </si>
  <si>
    <t>海</t>
    <phoneticPr fontId="6" type="noConversion"/>
  </si>
  <si>
    <t>蝦仁</t>
    <phoneticPr fontId="6" type="noConversion"/>
  </si>
  <si>
    <t>23.3g</t>
    <phoneticPr fontId="6" type="noConversion"/>
  </si>
  <si>
    <t>海帶根</t>
    <phoneticPr fontId="6" type="noConversion"/>
  </si>
  <si>
    <t>小捲</t>
    <phoneticPr fontId="6" type="noConversion"/>
  </si>
  <si>
    <t>青豆仁</t>
    <phoneticPr fontId="6" type="noConversion"/>
  </si>
  <si>
    <t>新鮮排骨</t>
    <phoneticPr fontId="6" type="noConversion"/>
  </si>
  <si>
    <t>木耳</t>
    <phoneticPr fontId="6" type="noConversion"/>
  </si>
  <si>
    <t>炸酥粉</t>
    <phoneticPr fontId="6" type="noConversion"/>
  </si>
  <si>
    <t>蛋</t>
    <phoneticPr fontId="6" type="noConversion"/>
  </si>
  <si>
    <t>96.3g</t>
    <phoneticPr fontId="6" type="noConversion"/>
  </si>
  <si>
    <t>玉米</t>
    <phoneticPr fontId="6" type="noConversion"/>
  </si>
  <si>
    <t>葫蘆瓜</t>
    <phoneticPr fontId="6" type="noConversion"/>
  </si>
  <si>
    <t>冷</t>
    <phoneticPr fontId="6" type="noConversion"/>
  </si>
  <si>
    <t>蘿蔔糕</t>
    <phoneticPr fontId="6" type="noConversion"/>
  </si>
  <si>
    <t>新鮮雞里肌</t>
    <phoneticPr fontId="6" type="noConversion"/>
  </si>
  <si>
    <t>主食類</t>
    <phoneticPr fontId="6" type="noConversion"/>
  </si>
  <si>
    <t>煮</t>
    <phoneticPr fontId="6" type="noConversion"/>
  </si>
  <si>
    <t>炒</t>
    <phoneticPr fontId="6" type="noConversion"/>
  </si>
  <si>
    <t>蒸或烤</t>
    <phoneticPr fontId="6" type="noConversion"/>
  </si>
  <si>
    <t>炸</t>
    <phoneticPr fontId="6" type="noConversion"/>
  </si>
  <si>
    <t>蒸炒</t>
    <phoneticPr fontId="6" type="noConversion"/>
  </si>
  <si>
    <t>702.8大卡</t>
    <phoneticPr fontId="6" type="noConversion"/>
  </si>
  <si>
    <t>鮑魚菇</t>
    <phoneticPr fontId="6" type="noConversion"/>
  </si>
  <si>
    <t>26.8g</t>
    <phoneticPr fontId="6" type="noConversion"/>
  </si>
  <si>
    <t>蘿蔔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</si>
  <si>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</si>
  <si>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</si>
  <si>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</si>
  <si>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小黃瓜</t>
    <phoneticPr fontId="6" type="noConversion"/>
  </si>
  <si>
    <t>木耳</t>
    <phoneticPr fontId="6" type="noConversion"/>
  </si>
  <si>
    <t>星期四</t>
    <phoneticPr fontId="6" type="noConversion"/>
  </si>
  <si>
    <t>菜</t>
    <phoneticPr fontId="6" type="noConversion"/>
  </si>
  <si>
    <t>油脂類</t>
    <phoneticPr fontId="6" type="noConversion"/>
  </si>
  <si>
    <t>22.4g</t>
    <phoneticPr fontId="6" type="noConversion"/>
  </si>
  <si>
    <t>冬粉</t>
    <phoneticPr fontId="6" type="noConversion"/>
  </si>
  <si>
    <t>胡蘿蔔</t>
    <phoneticPr fontId="6" type="noConversion"/>
  </si>
  <si>
    <t>鴿蛋</t>
    <phoneticPr fontId="6" type="noConversion"/>
  </si>
  <si>
    <t>蕃茄</t>
    <phoneticPr fontId="6" type="noConversion"/>
  </si>
  <si>
    <t>麥片</t>
    <phoneticPr fontId="6" type="noConversion"/>
  </si>
  <si>
    <t>肉</t>
    <phoneticPr fontId="6" type="noConversion"/>
  </si>
  <si>
    <t>蔬菜類</t>
    <phoneticPr fontId="6" type="noConversion"/>
  </si>
  <si>
    <t>鴨丁</t>
    <phoneticPr fontId="6" type="noConversion"/>
  </si>
  <si>
    <t>地瓜</t>
    <phoneticPr fontId="6" type="noConversion"/>
  </si>
  <si>
    <t>主食</t>
    <phoneticPr fontId="6" type="noConversion"/>
  </si>
  <si>
    <t>豆魚肉蛋類</t>
    <phoneticPr fontId="6" type="noConversion"/>
  </si>
  <si>
    <t>97.9g</t>
    <phoneticPr fontId="6" type="noConversion"/>
  </si>
  <si>
    <t>新鮮竹筍</t>
    <phoneticPr fontId="6" type="noConversion"/>
  </si>
  <si>
    <t>深色蔬菜</t>
    <phoneticPr fontId="6" type="noConversion"/>
  </si>
  <si>
    <t>新鮮豬肉</t>
    <phoneticPr fontId="6" type="noConversion"/>
  </si>
  <si>
    <t>大黃瓜</t>
    <phoneticPr fontId="6" type="noConversion"/>
  </si>
  <si>
    <t>海</t>
    <phoneticPr fontId="6" type="noConversion"/>
  </si>
  <si>
    <t>新鮮魚</t>
    <phoneticPr fontId="6" type="noConversion"/>
  </si>
  <si>
    <t>白米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</si>
  <si>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</si>
  <si>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</si>
  <si>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</si>
  <si>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</si>
  <si>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炸煮</t>
    <phoneticPr fontId="6" type="noConversion"/>
  </si>
  <si>
    <t>蒸</t>
    <phoneticPr fontId="6" type="noConversion"/>
  </si>
  <si>
    <t>710.6大卡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</si>
  <si>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</si>
  <si>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</si>
  <si>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</si>
  <si>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>28.2g</t>
    <phoneticPr fontId="6" type="noConversion"/>
  </si>
  <si>
    <t>大白菜</t>
    <phoneticPr fontId="6" type="noConversion"/>
  </si>
  <si>
    <t>青豆仁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</si>
  <si>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</si>
  <si>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</si>
  <si>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</si>
  <si>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金針菇</t>
    <phoneticPr fontId="6" type="noConversion"/>
  </si>
  <si>
    <t>胡蘿蔔</t>
    <phoneticPr fontId="6" type="noConversion"/>
  </si>
  <si>
    <t>洋蔥</t>
    <phoneticPr fontId="6" type="noConversion"/>
  </si>
  <si>
    <t>星期三</t>
    <phoneticPr fontId="6" type="noConversion"/>
  </si>
  <si>
    <t>菜</t>
    <phoneticPr fontId="6" type="noConversion"/>
  </si>
  <si>
    <t>油脂類</t>
    <phoneticPr fontId="6" type="noConversion"/>
  </si>
  <si>
    <t>22.4g</t>
    <phoneticPr fontId="6" type="noConversion"/>
  </si>
  <si>
    <t>木耳</t>
    <phoneticPr fontId="6" type="noConversion"/>
  </si>
  <si>
    <t>香菇</t>
    <phoneticPr fontId="6" type="noConversion"/>
  </si>
  <si>
    <t>肉</t>
    <phoneticPr fontId="6" type="noConversion"/>
  </si>
  <si>
    <t>蔬菜類</t>
    <phoneticPr fontId="6" type="noConversion"/>
  </si>
  <si>
    <t>肉絲</t>
    <phoneticPr fontId="6" type="noConversion"/>
  </si>
  <si>
    <t>海</t>
    <phoneticPr fontId="6" type="noConversion"/>
  </si>
  <si>
    <t>魷魚</t>
    <phoneticPr fontId="6" type="noConversion"/>
  </si>
  <si>
    <t>絞肉</t>
    <phoneticPr fontId="6" type="noConversion"/>
  </si>
  <si>
    <t>主食</t>
    <phoneticPr fontId="6" type="noConversion"/>
  </si>
  <si>
    <t>豆魚肉蛋類</t>
    <phoneticPr fontId="6" type="noConversion"/>
  </si>
  <si>
    <t>98.3g</t>
    <phoneticPr fontId="6" type="noConversion"/>
  </si>
  <si>
    <t>高麗菜</t>
    <phoneticPr fontId="6" type="noConversion"/>
  </si>
  <si>
    <t>深色蔬菜</t>
    <phoneticPr fontId="6" type="noConversion"/>
  </si>
  <si>
    <t>新鮮筍絲</t>
    <phoneticPr fontId="6" type="noConversion"/>
  </si>
  <si>
    <t>豆</t>
    <phoneticPr fontId="6" type="noConversion"/>
  </si>
  <si>
    <t>豆腐</t>
    <phoneticPr fontId="6" type="noConversion"/>
  </si>
  <si>
    <t>新鮮雞翅</t>
    <phoneticPr fontId="6" type="noConversion"/>
  </si>
  <si>
    <t>白米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</si>
  <si>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</si>
  <si>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</si>
  <si>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</si>
  <si>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</si>
  <si>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滷或烤</t>
    <phoneticPr fontId="6" type="noConversion"/>
  </si>
  <si>
    <t>746.5大卡</t>
    <phoneticPr fontId="6" type="noConversion"/>
  </si>
  <si>
    <t>冷</t>
    <phoneticPr fontId="6" type="noConversion"/>
  </si>
  <si>
    <t>蒸餃</t>
    <phoneticPr fontId="6" type="noConversion"/>
  </si>
  <si>
    <t>28.5g</t>
    <phoneticPr fontId="6" type="noConversion"/>
  </si>
  <si>
    <t>毛豆</t>
    <phoneticPr fontId="6" type="noConversion"/>
  </si>
  <si>
    <t>肉絲</t>
    <phoneticPr fontId="6" type="noConversion"/>
  </si>
  <si>
    <t>星期二</t>
    <phoneticPr fontId="6" type="noConversion"/>
  </si>
  <si>
    <t>22.5g</t>
    <phoneticPr fontId="6" type="noConversion"/>
  </si>
  <si>
    <t>柴魚片</t>
    <phoneticPr fontId="6" type="noConversion"/>
  </si>
  <si>
    <t>雞肉</t>
    <phoneticPr fontId="6" type="noConversion"/>
  </si>
  <si>
    <t>燕麥</t>
    <phoneticPr fontId="6" type="noConversion"/>
  </si>
  <si>
    <t>豆</t>
    <phoneticPr fontId="6" type="noConversion"/>
  </si>
  <si>
    <t>豆腐</t>
    <phoneticPr fontId="6" type="noConversion"/>
  </si>
  <si>
    <t>香菇</t>
    <phoneticPr fontId="6" type="noConversion"/>
  </si>
  <si>
    <t>前腿肉丁</t>
    <phoneticPr fontId="6" type="noConversion"/>
  </si>
  <si>
    <t>糙米</t>
    <phoneticPr fontId="6" type="noConversion"/>
  </si>
  <si>
    <t>107.5g</t>
    <phoneticPr fontId="6" type="noConversion"/>
  </si>
  <si>
    <t>淺色蔬菜</t>
    <phoneticPr fontId="6" type="noConversion"/>
  </si>
  <si>
    <t>馬鈴薯</t>
    <phoneticPr fontId="6" type="noConversion"/>
  </si>
  <si>
    <t>長豆</t>
    <phoneticPr fontId="6" type="noConversion"/>
  </si>
  <si>
    <t>菜頭</t>
    <phoneticPr fontId="6" type="noConversion"/>
  </si>
  <si>
    <t>滷燒</t>
    <phoneticPr fontId="6" type="noConversion"/>
  </si>
  <si>
    <t>718.7大卡</t>
    <phoneticPr fontId="6" type="noConversion"/>
  </si>
  <si>
    <t>28.1g</t>
    <phoneticPr fontId="6" type="noConversion"/>
  </si>
  <si>
    <t>香菇</t>
    <phoneticPr fontId="6" type="noConversion"/>
  </si>
  <si>
    <t>枸杞</t>
    <phoneticPr fontId="6" type="noConversion"/>
  </si>
  <si>
    <t>花生</t>
    <phoneticPr fontId="6" type="noConversion"/>
  </si>
  <si>
    <t>龍骨</t>
    <phoneticPr fontId="6" type="noConversion"/>
  </si>
  <si>
    <t>小黃瓜</t>
    <phoneticPr fontId="6" type="noConversion"/>
  </si>
  <si>
    <t>馬鈴薯</t>
    <phoneticPr fontId="6" type="noConversion"/>
  </si>
  <si>
    <t>99.3g</t>
    <phoneticPr fontId="6" type="noConversion"/>
  </si>
  <si>
    <t>冬瓜</t>
    <phoneticPr fontId="6" type="noConversion"/>
  </si>
  <si>
    <t>玉米粒</t>
    <phoneticPr fontId="6" type="noConversion"/>
  </si>
  <si>
    <t>雞蛋</t>
    <phoneticPr fontId="6" type="noConversion"/>
  </si>
  <si>
    <t>腿丁</t>
    <phoneticPr fontId="6" type="noConversion"/>
  </si>
  <si>
    <t>依    合    約    無    提    供    水    果    和    乳    品</t>
    <phoneticPr fontId="6" type="noConversion"/>
  </si>
  <si>
    <t>食物類別</t>
    <phoneticPr fontId="6" type="noConversion"/>
  </si>
  <si>
    <t>營養分析</t>
    <phoneticPr fontId="6" type="noConversion"/>
  </si>
  <si>
    <t>水果/乳品</t>
    <phoneticPr fontId="6" type="noConversion"/>
  </si>
  <si>
    <t>備註</t>
    <phoneticPr fontId="6" type="noConversion"/>
  </si>
  <si>
    <t>主菜</t>
    <phoneticPr fontId="6" type="noConversion"/>
  </si>
  <si>
    <t>食材以可食量標示</t>
    <phoneticPr fontId="6" type="noConversion"/>
  </si>
  <si>
    <t>109.8-9月第一週菜單明細(新港國小-國華廠商)</t>
    <phoneticPr fontId="6" type="noConversion"/>
  </si>
  <si>
    <t>713.4大卡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</si>
  <si>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</si>
  <si>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</si>
  <si>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</si>
  <si>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>27.5g</t>
    <phoneticPr fontId="6" type="noConversion"/>
  </si>
  <si>
    <t>金針菇</t>
    <phoneticPr fontId="6" type="noConversion"/>
  </si>
  <si>
    <t>胡蘿蔔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</si>
  <si>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</si>
  <si>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</si>
  <si>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</si>
  <si>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炸酥粉</t>
    <phoneticPr fontId="6" type="noConversion"/>
  </si>
  <si>
    <t>韭菜</t>
    <phoneticPr fontId="6" type="noConversion"/>
  </si>
  <si>
    <t>星期五</t>
    <phoneticPr fontId="6" type="noConversion"/>
  </si>
  <si>
    <t>菜</t>
    <phoneticPr fontId="6" type="noConversion"/>
  </si>
  <si>
    <t>油脂類</t>
    <phoneticPr fontId="6" type="noConversion"/>
  </si>
  <si>
    <t>23.0g</t>
    <phoneticPr fontId="6" type="noConversion"/>
  </si>
  <si>
    <t>玉米</t>
    <phoneticPr fontId="6" type="noConversion"/>
  </si>
  <si>
    <t>銀蘿(菜頭)</t>
    <phoneticPr fontId="6" type="noConversion"/>
  </si>
  <si>
    <t>洋蔥</t>
    <phoneticPr fontId="6" type="noConversion"/>
  </si>
  <si>
    <t>豆芽菜</t>
    <phoneticPr fontId="6" type="noConversion"/>
  </si>
  <si>
    <t>肉</t>
    <phoneticPr fontId="6" type="noConversion"/>
  </si>
  <si>
    <t>蔬菜類</t>
    <phoneticPr fontId="6" type="noConversion"/>
  </si>
  <si>
    <t>新鮮龍骨</t>
    <phoneticPr fontId="6" type="noConversion"/>
  </si>
  <si>
    <t>加</t>
    <phoneticPr fontId="6" type="noConversion"/>
  </si>
  <si>
    <t>肉梗</t>
    <phoneticPr fontId="6" type="noConversion"/>
  </si>
  <si>
    <t>鳳梨</t>
    <phoneticPr fontId="6" type="noConversion"/>
  </si>
  <si>
    <t>新鮮絞肉</t>
    <phoneticPr fontId="6" type="noConversion"/>
  </si>
  <si>
    <t>主食</t>
    <phoneticPr fontId="6" type="noConversion"/>
  </si>
  <si>
    <t>豆魚肉蛋類</t>
    <phoneticPr fontId="6" type="noConversion"/>
  </si>
  <si>
    <t>101.9g</t>
    <phoneticPr fontId="6" type="noConversion"/>
  </si>
  <si>
    <t>新鮮豆薯</t>
    <phoneticPr fontId="6" type="noConversion"/>
  </si>
  <si>
    <t>新鮮黃瓜</t>
    <phoneticPr fontId="6" type="noConversion"/>
  </si>
  <si>
    <t>冷</t>
    <phoneticPr fontId="6" type="noConversion"/>
  </si>
  <si>
    <t>餃子</t>
    <phoneticPr fontId="6" type="noConversion"/>
  </si>
  <si>
    <t>豬肉丁</t>
    <phoneticPr fontId="6" type="noConversion"/>
  </si>
  <si>
    <t>麵條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</si>
  <si>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</si>
  <si>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</si>
  <si>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</si>
  <si>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</si>
  <si>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主食類</t>
    <phoneticPr fontId="6" type="noConversion"/>
  </si>
  <si>
    <t>煮</t>
    <phoneticPr fontId="6" type="noConversion"/>
  </si>
  <si>
    <t>炒</t>
    <phoneticPr fontId="6" type="noConversion"/>
  </si>
  <si>
    <t>炸炒</t>
    <phoneticPr fontId="6" type="noConversion"/>
  </si>
  <si>
    <t>燙炒</t>
    <phoneticPr fontId="6" type="noConversion"/>
  </si>
  <si>
    <t>714.6大卡</t>
    <phoneticPr fontId="6" type="noConversion"/>
  </si>
  <si>
    <t>28.6g</t>
    <phoneticPr fontId="6" type="noConversion"/>
  </si>
  <si>
    <t>豆</t>
    <phoneticPr fontId="6" type="noConversion"/>
  </si>
  <si>
    <t>小豆丁</t>
    <phoneticPr fontId="6" type="noConversion"/>
  </si>
  <si>
    <t>星期四</t>
    <phoneticPr fontId="6" type="noConversion"/>
  </si>
  <si>
    <t>22.8g</t>
    <phoneticPr fontId="6" type="noConversion"/>
  </si>
  <si>
    <t>木耳</t>
    <phoneticPr fontId="6" type="noConversion"/>
  </si>
  <si>
    <t>小米</t>
    <phoneticPr fontId="6" type="noConversion"/>
  </si>
  <si>
    <t>新鮮肉絲</t>
    <phoneticPr fontId="6" type="noConversion"/>
  </si>
  <si>
    <t>河粉</t>
    <phoneticPr fontId="6" type="noConversion"/>
  </si>
  <si>
    <t>南瓜</t>
    <phoneticPr fontId="6" type="noConversion"/>
  </si>
  <si>
    <t>101.0g</t>
    <phoneticPr fontId="6" type="noConversion"/>
  </si>
  <si>
    <t>新鮮筍絲</t>
    <phoneticPr fontId="6" type="noConversion"/>
  </si>
  <si>
    <t>蕃茄</t>
    <phoneticPr fontId="6" type="noConversion"/>
  </si>
  <si>
    <t>大白菜</t>
    <phoneticPr fontId="6" type="noConversion"/>
  </si>
  <si>
    <t>新鮮雞肉</t>
    <phoneticPr fontId="6" type="noConversion"/>
  </si>
  <si>
    <t>白米</t>
    <phoneticPr fontId="6" type="noConversion"/>
  </si>
  <si>
    <t>蒸</t>
    <phoneticPr fontId="6" type="noConversion"/>
  </si>
  <si>
    <t>727.9大卡</t>
    <phoneticPr fontId="6" type="noConversion"/>
  </si>
  <si>
    <t xml:space="preserve"> 29.0g</t>
    <phoneticPr fontId="6" type="noConversion"/>
  </si>
  <si>
    <t>星期三</t>
    <phoneticPr fontId="6" type="noConversion"/>
  </si>
  <si>
    <t>23.8g</t>
    <phoneticPr fontId="6" type="noConversion"/>
  </si>
  <si>
    <t>柴魚片</t>
    <phoneticPr fontId="6" type="noConversion"/>
  </si>
  <si>
    <t>99.6g</t>
    <phoneticPr fontId="6" type="noConversion"/>
  </si>
  <si>
    <t>菜頭</t>
    <phoneticPr fontId="6" type="noConversion"/>
  </si>
  <si>
    <t>海帶根</t>
    <phoneticPr fontId="6" type="noConversion"/>
  </si>
  <si>
    <t>雞蛋</t>
    <phoneticPr fontId="6" type="noConversion"/>
  </si>
  <si>
    <t>新鮮里肌肉</t>
    <phoneticPr fontId="6" type="noConversion"/>
  </si>
  <si>
    <t>滷或烤</t>
    <phoneticPr fontId="6" type="noConversion"/>
  </si>
  <si>
    <t>723.0大卡</t>
    <phoneticPr fontId="6" type="noConversion"/>
  </si>
  <si>
    <t>豬肉</t>
    <phoneticPr fontId="6" type="noConversion"/>
  </si>
  <si>
    <t>28.5g</t>
    <phoneticPr fontId="6" type="noConversion"/>
  </si>
  <si>
    <t>腰果</t>
    <phoneticPr fontId="6" type="noConversion"/>
  </si>
  <si>
    <t>竹筍</t>
    <phoneticPr fontId="6" type="noConversion"/>
  </si>
  <si>
    <t>小黃瓜</t>
    <phoneticPr fontId="6" type="noConversion"/>
  </si>
  <si>
    <t>星期二</t>
    <phoneticPr fontId="6" type="noConversion"/>
  </si>
  <si>
    <t>花生</t>
    <phoneticPr fontId="6" type="noConversion"/>
  </si>
  <si>
    <t>海帶苗</t>
    <phoneticPr fontId="6" type="noConversion"/>
  </si>
  <si>
    <t>紅蘿蔔</t>
    <phoneticPr fontId="6" type="noConversion"/>
  </si>
  <si>
    <t>冬瓜</t>
    <phoneticPr fontId="6" type="noConversion"/>
  </si>
  <si>
    <t>什穀米</t>
    <phoneticPr fontId="6" type="noConversion"/>
  </si>
  <si>
    <t>100.5g</t>
    <phoneticPr fontId="6" type="noConversion"/>
  </si>
  <si>
    <t>高麗菜</t>
    <phoneticPr fontId="6" type="noConversion"/>
  </si>
  <si>
    <t>淺色有雞蔬菜</t>
    <phoneticPr fontId="6" type="noConversion"/>
  </si>
  <si>
    <t>玉米粒</t>
    <phoneticPr fontId="6" type="noConversion"/>
  </si>
  <si>
    <t>海加</t>
    <phoneticPr fontId="6" type="noConversion"/>
  </si>
  <si>
    <t>魚條</t>
    <phoneticPr fontId="6" type="noConversion"/>
  </si>
  <si>
    <t>新鮮鴨肉</t>
    <phoneticPr fontId="6" type="noConversion"/>
  </si>
  <si>
    <t>炸</t>
    <phoneticPr fontId="6" type="noConversion"/>
  </si>
  <si>
    <t>705.4大卡</t>
    <phoneticPr fontId="6" type="noConversion"/>
  </si>
  <si>
    <t>27.8g</t>
    <phoneticPr fontId="6" type="noConversion"/>
  </si>
  <si>
    <t>星期一</t>
    <phoneticPr fontId="6" type="noConversion"/>
  </si>
  <si>
    <t>22.0g</t>
    <phoneticPr fontId="6" type="noConversion"/>
  </si>
  <si>
    <t>杏鮑菇</t>
    <phoneticPr fontId="6" type="noConversion"/>
  </si>
  <si>
    <t>枸杞</t>
    <phoneticPr fontId="6" type="noConversion"/>
  </si>
  <si>
    <t>蛋</t>
    <phoneticPr fontId="6" type="noConversion"/>
  </si>
  <si>
    <t>新鮮肉丁</t>
    <phoneticPr fontId="6" type="noConversion"/>
  </si>
  <si>
    <t>99.4g</t>
    <phoneticPr fontId="6" type="noConversion"/>
  </si>
  <si>
    <t>冬粉</t>
    <phoneticPr fontId="6" type="noConversion"/>
  </si>
  <si>
    <t>絲瓜</t>
    <phoneticPr fontId="6" type="noConversion"/>
  </si>
  <si>
    <t>豆干</t>
    <phoneticPr fontId="6" type="noConversion"/>
  </si>
  <si>
    <t>依    合    約    無    提    供    水    果    和    乳    品</t>
    <phoneticPr fontId="6" type="noConversion"/>
  </si>
  <si>
    <t>個人量(克)</t>
    <phoneticPr fontId="6" type="noConversion"/>
  </si>
  <si>
    <t>滷燒</t>
    <phoneticPr fontId="6" type="noConversion"/>
  </si>
  <si>
    <t>份數</t>
    <phoneticPr fontId="6" type="noConversion"/>
  </si>
  <si>
    <t>食物類別</t>
    <phoneticPr fontId="6" type="noConversion"/>
  </si>
  <si>
    <t>水果/乳品</t>
    <phoneticPr fontId="6" type="noConversion"/>
  </si>
  <si>
    <t>備註</t>
    <phoneticPr fontId="6" type="noConversion"/>
  </si>
  <si>
    <t>食材以可食量標示</t>
    <phoneticPr fontId="6" type="noConversion"/>
  </si>
  <si>
    <t>109.9月第二週菜單明細(新港國小-國華廠商)</t>
    <phoneticPr fontId="6" type="noConversion"/>
  </si>
  <si>
    <t>722.3大卡</t>
    <phoneticPr fontId="6" type="noConversion"/>
  </si>
  <si>
    <t>起司絲</t>
    <phoneticPr fontId="6" type="noConversion"/>
  </si>
  <si>
    <t>29.1g</t>
    <phoneticPr fontId="6" type="noConversion"/>
  </si>
  <si>
    <t>香菇</t>
    <phoneticPr fontId="6" type="noConversion"/>
  </si>
  <si>
    <t>海</t>
    <phoneticPr fontId="6" type="noConversion"/>
  </si>
  <si>
    <t>小魚</t>
    <phoneticPr fontId="6" type="noConversion"/>
  </si>
  <si>
    <t>23.5g</t>
    <phoneticPr fontId="6" type="noConversion"/>
  </si>
  <si>
    <t>青豆仁</t>
    <phoneticPr fontId="6" type="noConversion"/>
  </si>
  <si>
    <t>味噌</t>
    <phoneticPr fontId="6" type="noConversion"/>
  </si>
  <si>
    <t>新鮮豬肉</t>
    <phoneticPr fontId="6" type="noConversion"/>
  </si>
  <si>
    <t>98.6g</t>
    <phoneticPr fontId="6" type="noConversion"/>
  </si>
  <si>
    <t>海芽菜</t>
    <phoneticPr fontId="6" type="noConversion"/>
  </si>
  <si>
    <t>蒸餃</t>
    <phoneticPr fontId="6" type="noConversion"/>
  </si>
  <si>
    <t>新鮮腿排</t>
    <phoneticPr fontId="6" type="noConversion"/>
  </si>
  <si>
    <t>713.2大卡</t>
    <phoneticPr fontId="6" type="noConversion"/>
  </si>
  <si>
    <t xml:space="preserve"> 28.1g</t>
    <phoneticPr fontId="6" type="noConversion"/>
  </si>
  <si>
    <t xml:space="preserve">海帶結 </t>
    <phoneticPr fontId="6" type="noConversion"/>
  </si>
  <si>
    <t>23.1g</t>
    <phoneticPr fontId="6" type="noConversion"/>
  </si>
  <si>
    <t>蕎麥</t>
    <phoneticPr fontId="6" type="noConversion"/>
  </si>
  <si>
    <t>日</t>
    <phoneticPr fontId="6" type="noConversion"/>
  </si>
  <si>
    <t>新鮮雞丁</t>
    <phoneticPr fontId="6" type="noConversion"/>
  </si>
  <si>
    <t>甜不辣</t>
    <phoneticPr fontId="6" type="noConversion"/>
  </si>
  <si>
    <t>新鮮排骨</t>
    <phoneticPr fontId="6" type="noConversion"/>
  </si>
  <si>
    <t>地瓜</t>
    <phoneticPr fontId="6" type="noConversion"/>
  </si>
  <si>
    <t>99.8g</t>
    <phoneticPr fontId="6" type="noConversion"/>
  </si>
  <si>
    <t>馬鈴薯</t>
    <phoneticPr fontId="6" type="noConversion"/>
  </si>
  <si>
    <t>滷</t>
    <phoneticPr fontId="6" type="noConversion"/>
  </si>
  <si>
    <t>707.2大卡</t>
    <phoneticPr fontId="6" type="noConversion"/>
  </si>
  <si>
    <t>28.0g</t>
    <phoneticPr fontId="6" type="noConversion"/>
  </si>
  <si>
    <t>22.1g</t>
    <phoneticPr fontId="6" type="noConversion"/>
  </si>
  <si>
    <t>小捲</t>
    <phoneticPr fontId="6" type="noConversion"/>
  </si>
  <si>
    <t>101.6g</t>
    <phoneticPr fontId="6" type="noConversion"/>
  </si>
  <si>
    <t>紫菜</t>
    <phoneticPr fontId="6" type="noConversion"/>
  </si>
  <si>
    <t>新鮮竹筍</t>
    <phoneticPr fontId="6" type="noConversion"/>
  </si>
  <si>
    <t>扁蒲</t>
    <phoneticPr fontId="6" type="noConversion"/>
  </si>
  <si>
    <t>調理魚</t>
    <phoneticPr fontId="6" type="noConversion"/>
  </si>
  <si>
    <t>730.6大卡</t>
    <phoneticPr fontId="6" type="noConversion"/>
  </si>
  <si>
    <t>魷魚</t>
    <phoneticPr fontId="6" type="noConversion"/>
  </si>
  <si>
    <t>29.2g</t>
    <phoneticPr fontId="6" type="noConversion"/>
  </si>
  <si>
    <t>麥片</t>
    <phoneticPr fontId="6" type="noConversion"/>
  </si>
  <si>
    <t>]5</t>
    <phoneticPr fontId="6" type="noConversion"/>
  </si>
  <si>
    <t>胚芽</t>
    <phoneticPr fontId="6" type="noConversion"/>
  </si>
  <si>
    <t>101.7g</t>
    <phoneticPr fontId="6" type="noConversion"/>
  </si>
  <si>
    <t>豆腐</t>
    <phoneticPr fontId="6" type="noConversion"/>
  </si>
  <si>
    <t>綠豆芽</t>
    <phoneticPr fontId="6" type="noConversion"/>
  </si>
  <si>
    <t xml:space="preserve">通心粉 </t>
    <phoneticPr fontId="6" type="noConversion"/>
  </si>
  <si>
    <t>新鮮雞腿</t>
    <phoneticPr fontId="6" type="noConversion"/>
  </si>
  <si>
    <t>708.7大卡</t>
    <phoneticPr fontId="6" type="noConversion"/>
  </si>
  <si>
    <t>28.1g</t>
    <phoneticPr fontId="6" type="noConversion"/>
  </si>
  <si>
    <t>22.3g</t>
    <phoneticPr fontId="6" type="noConversion"/>
  </si>
  <si>
    <t>豆皮</t>
    <phoneticPr fontId="6" type="noConversion"/>
  </si>
  <si>
    <t>毛豆</t>
    <phoneticPr fontId="6" type="noConversion"/>
  </si>
  <si>
    <t>番茄</t>
    <phoneticPr fontId="6" type="noConversion"/>
  </si>
  <si>
    <t>99.3g</t>
    <phoneticPr fontId="6" type="noConversion"/>
  </si>
  <si>
    <t>蘿蔔</t>
    <phoneticPr fontId="6" type="noConversion"/>
  </si>
  <si>
    <t>109.9月第三週菜單明細(新港國小-國華廠商)</t>
    <phoneticPr fontId="6" type="noConversion"/>
  </si>
  <si>
    <t>730.5大卡</t>
    <phoneticPr fontId="6" type="noConversion"/>
  </si>
  <si>
    <t>29.9g</t>
    <phoneticPr fontId="6" type="noConversion"/>
  </si>
  <si>
    <t>新鮮腿丁</t>
    <phoneticPr fontId="6" type="noConversion"/>
  </si>
  <si>
    <t>100.0g</t>
    <phoneticPr fontId="6" type="noConversion"/>
  </si>
  <si>
    <t>白蘿蔔</t>
    <phoneticPr fontId="6" type="noConversion"/>
  </si>
  <si>
    <t>芝麻包</t>
    <phoneticPr fontId="6" type="noConversion"/>
  </si>
  <si>
    <t>新鮮雞里肌</t>
    <phoneticPr fontId="6" type="noConversion"/>
  </si>
  <si>
    <t>燙煮</t>
    <phoneticPr fontId="6" type="noConversion"/>
  </si>
  <si>
    <t>724.2大卡</t>
    <phoneticPr fontId="6" type="noConversion"/>
  </si>
  <si>
    <t xml:space="preserve"> 28.9g</t>
    <phoneticPr fontId="6" type="noConversion"/>
  </si>
  <si>
    <t>20.2g</t>
    <phoneticPr fontId="6" type="noConversion"/>
  </si>
  <si>
    <t>蘿蔔</t>
  </si>
  <si>
    <t>麵線</t>
    <phoneticPr fontId="6" type="noConversion"/>
  </si>
  <si>
    <t>芋頭</t>
    <phoneticPr fontId="6" type="noConversion"/>
  </si>
  <si>
    <t>103.4g</t>
    <phoneticPr fontId="6" type="noConversion"/>
  </si>
  <si>
    <t>新鮮筍片</t>
    <phoneticPr fontId="6" type="noConversion"/>
  </si>
  <si>
    <t>鯛魚</t>
    <phoneticPr fontId="6" type="noConversion"/>
  </si>
  <si>
    <t>煮或烤</t>
    <phoneticPr fontId="6" type="noConversion"/>
  </si>
  <si>
    <t>710.3大卡</t>
    <phoneticPr fontId="6" type="noConversion"/>
  </si>
  <si>
    <t xml:space="preserve"> 28.3g</t>
    <phoneticPr fontId="6" type="noConversion"/>
  </si>
  <si>
    <t>22.6g</t>
    <phoneticPr fontId="6" type="noConversion"/>
  </si>
  <si>
    <t>97.5g</t>
    <phoneticPr fontId="6" type="noConversion"/>
  </si>
  <si>
    <t>長豆</t>
    <phoneticPr fontId="6" type="noConversion"/>
  </si>
  <si>
    <t>719.8大卡</t>
    <phoneticPr fontId="6" type="noConversion"/>
  </si>
  <si>
    <t>馬鈴薯條</t>
    <phoneticPr fontId="6" type="noConversion"/>
  </si>
  <si>
    <t>絞肉</t>
    <phoneticPr fontId="6" type="noConversion"/>
  </si>
  <si>
    <t>醃</t>
    <phoneticPr fontId="6" type="noConversion"/>
  </si>
  <si>
    <t>花瓜</t>
    <phoneticPr fontId="6" type="noConversion"/>
  </si>
  <si>
    <t>燕麥</t>
    <phoneticPr fontId="6" type="noConversion"/>
  </si>
  <si>
    <t>100.1g</t>
    <phoneticPr fontId="6" type="noConversion"/>
  </si>
  <si>
    <t>713.0大卡</t>
    <phoneticPr fontId="6" type="noConversion"/>
  </si>
  <si>
    <t>28.3g</t>
    <phoneticPr fontId="6" type="noConversion"/>
  </si>
  <si>
    <t>彩椒</t>
    <phoneticPr fontId="6" type="noConversion"/>
  </si>
  <si>
    <t>22.5g</t>
    <phoneticPr fontId="6" type="noConversion"/>
  </si>
  <si>
    <t>調味肉丁</t>
    <phoneticPr fontId="6" type="noConversion"/>
  </si>
  <si>
    <t>99.9g</t>
    <phoneticPr fontId="6" type="noConversion"/>
  </si>
  <si>
    <t>紅麵線</t>
    <phoneticPr fontId="6" type="noConversion"/>
  </si>
  <si>
    <t>刺瓜</t>
    <phoneticPr fontId="6" type="noConversion"/>
  </si>
  <si>
    <t>鳥蛋</t>
    <phoneticPr fontId="6" type="noConversion"/>
  </si>
  <si>
    <t>煮芡</t>
    <phoneticPr fontId="6" type="noConversion"/>
  </si>
  <si>
    <t>109.9月第四週菜單明細(新港國小-國華廠商)</t>
    <phoneticPr fontId="6" type="noConversion"/>
  </si>
  <si>
    <t>29.0g</t>
    <phoneticPr fontId="6" type="noConversion"/>
  </si>
  <si>
    <t>星期六</t>
    <phoneticPr fontId="6" type="noConversion"/>
  </si>
  <si>
    <t>桂竹筍</t>
    <phoneticPr fontId="6" type="noConversion"/>
  </si>
  <si>
    <t>有機深色蔬菜</t>
    <phoneticPr fontId="6" type="noConversion"/>
  </si>
  <si>
    <t>滷</t>
  </si>
  <si>
    <t>大卡</t>
    <phoneticPr fontId="6" type="noConversion"/>
  </si>
  <si>
    <t>g</t>
    <phoneticPr fontId="6" type="noConversion"/>
  </si>
  <si>
    <t>710.1大卡</t>
    <phoneticPr fontId="6" type="noConversion"/>
  </si>
  <si>
    <t xml:space="preserve"> 27.9g</t>
    <phoneticPr fontId="6" type="noConversion"/>
  </si>
  <si>
    <t>柳葉魚</t>
    <phoneticPr fontId="6" type="noConversion"/>
  </si>
  <si>
    <t>724.0大卡</t>
    <phoneticPr fontId="6" type="noConversion"/>
  </si>
  <si>
    <t>海苔絲</t>
    <phoneticPr fontId="6" type="noConversion"/>
  </si>
  <si>
    <t xml:space="preserve">香菇 </t>
    <phoneticPr fontId="6" type="noConversion"/>
  </si>
  <si>
    <t>洗選蛋</t>
    <phoneticPr fontId="6" type="noConversion"/>
  </si>
  <si>
    <t>銀蘿</t>
    <phoneticPr fontId="6" type="noConversion"/>
  </si>
  <si>
    <t>碎瓜</t>
    <phoneticPr fontId="6" type="noConversion"/>
  </si>
  <si>
    <t>蝦仁</t>
    <phoneticPr fontId="6" type="noConversion"/>
  </si>
  <si>
    <t>雜糧米</t>
    <phoneticPr fontId="6" type="noConversion"/>
  </si>
  <si>
    <t>大黃瓜</t>
    <phoneticPr fontId="6" type="noConversion"/>
  </si>
  <si>
    <t>裹粉雞肉</t>
    <phoneticPr fontId="6" type="noConversion"/>
  </si>
  <si>
    <t>709.5大卡</t>
    <phoneticPr fontId="6" type="noConversion"/>
  </si>
  <si>
    <t>23.3g</t>
    <phoneticPr fontId="6" type="noConversion"/>
  </si>
  <si>
    <t>筍干</t>
    <phoneticPr fontId="6" type="noConversion"/>
  </si>
  <si>
    <t>黑芝麻</t>
    <phoneticPr fontId="6" type="noConversion"/>
  </si>
  <si>
    <t>96.3g</t>
    <phoneticPr fontId="6" type="noConversion"/>
  </si>
  <si>
    <t>109.9月第五週菜單明細(新港國小-國華廠商)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</si>
</sst>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6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華康粗明體"/>
      <family val="3"/>
      <charset val="136"/>
    </font>
    <font>
      <sz val="9"/>
      <name val="新細明體"/>
      <family val="2"/>
      <charset val="136"/>
      <scheme val="minor"/>
    </font>
    <font>
      <b/>
      <sz val="14"/>
      <name val="華康POP1體W5(P)"/>
      <family val="3"/>
      <charset val="136"/>
    </font>
    <font>
      <sz val="9"/>
      <name val="新細明體"/>
      <family val="1"/>
      <charset val="136"/>
    </font>
    <font>
      <b/>
      <sz val="16"/>
      <name val="華康粗明體"/>
      <family val="3"/>
      <charset val="136"/>
    </font>
    <font>
      <sz val="12"/>
      <name val="華康細圓體"/>
      <family val="3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name val="細明體"/>
      <family val="3"/>
      <charset val="136"/>
    </font>
    <font>
      <sz val="12"/>
      <color indexed="8"/>
      <name val="Arial"/>
      <family val="2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5"/>
      <name val="新細明體"/>
      <family val="1"/>
      <charset val="136"/>
    </font>
    <font>
      <sz val="2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Arial"/>
      <family val="2"/>
    </font>
    <font>
      <sz val="11"/>
      <color rgb="FF000000"/>
      <name val="Arial"/>
      <family val="2"/>
    </font>
    <font>
      <sz val="12"/>
      <color theme="1"/>
      <name val="新細明體"/>
      <family val="1"/>
      <charset val="136"/>
      <scheme val="minor"/>
    </font>
    <font>
      <sz val="7.5"/>
      <name val="新細明體"/>
      <family val="1"/>
      <charset val="136"/>
    </font>
    <font>
      <sz val="6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6"/>
      <name val="Arial"/>
      <family val="2"/>
    </font>
    <font>
      <sz val="16"/>
      <name val="細明體"/>
      <family val="3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sz val="20"/>
      <color theme="0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2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29"/>
      </patternFill>
    </fill>
    <fill>
      <patternFill patternType="solid">
        <fgColor rgb="FFFFFF00"/>
        <bgColor indexed="29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theme="1"/>
      </right>
      <top/>
      <bottom style="thin">
        <color theme="1"/>
      </bottom>
      <diagonal/>
    </border>
    <border>
      <left style="thin">
        <color indexed="59"/>
      </left>
      <right style="thin">
        <color indexed="59"/>
      </right>
      <top/>
      <bottom style="thin">
        <color theme="1"/>
      </bottom>
      <diagonal/>
    </border>
    <border>
      <left style="thin">
        <color theme="1"/>
      </left>
      <right style="thin">
        <color indexed="59"/>
      </right>
      <top/>
      <bottom style="thin">
        <color theme="1"/>
      </bottom>
      <diagonal/>
    </border>
    <border>
      <left style="thin">
        <color indexed="59"/>
      </left>
      <right style="thin">
        <color theme="1"/>
      </right>
      <top/>
      <bottom/>
      <diagonal/>
    </border>
    <border>
      <left style="thin">
        <color theme="1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</borders>
  <cellStyleXfs count="110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" fillId="0" borderId="0"/>
    <xf numFmtId="0" fontId="35" fillId="0" borderId="0">
      <alignment vertical="center"/>
    </xf>
    <xf numFmtId="0" fontId="3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83">
    <xf numFmtId="0" fontId="0" fillId="0" borderId="0" xfId="0">
      <alignment vertical="center"/>
    </xf>
    <xf numFmtId="0" fontId="3" fillId="0" borderId="0" xfId="1" applyFont="1"/>
    <xf numFmtId="0" fontId="5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8" fillId="0" borderId="0" xfId="1" applyFont="1"/>
    <xf numFmtId="0" fontId="11" fillId="0" borderId="0" xfId="1" applyFont="1"/>
    <xf numFmtId="0" fontId="13" fillId="0" borderId="0" xfId="1" applyFont="1"/>
    <xf numFmtId="0" fontId="15" fillId="0" borderId="0" xfId="1" applyFont="1"/>
    <xf numFmtId="0" fontId="17" fillId="0" borderId="0" xfId="1" applyFont="1"/>
    <xf numFmtId="0" fontId="19" fillId="0" borderId="0" xfId="1" applyFont="1"/>
    <xf numFmtId="0" fontId="21" fillId="0" borderId="0" xfId="1" applyFont="1"/>
    <xf numFmtId="0" fontId="22" fillId="0" borderId="11" xfId="1" applyFont="1" applyBorder="1"/>
    <xf numFmtId="0" fontId="22" fillId="0" borderId="12" xfId="1" applyFont="1" applyBorder="1"/>
    <xf numFmtId="0" fontId="22" fillId="0" borderId="13" xfId="1" applyFont="1" applyBorder="1"/>
    <xf numFmtId="0" fontId="22" fillId="0" borderId="16" xfId="1" applyFont="1" applyBorder="1"/>
    <xf numFmtId="0" fontId="22" fillId="0" borderId="17" xfId="1" applyFont="1" applyBorder="1"/>
    <xf numFmtId="0" fontId="23" fillId="0" borderId="0" xfId="1" applyFont="1"/>
    <xf numFmtId="0" fontId="22" fillId="0" borderId="19" xfId="1" applyFont="1" applyBorder="1"/>
    <xf numFmtId="0" fontId="22" fillId="0" borderId="20" xfId="1" applyFont="1" applyBorder="1"/>
    <xf numFmtId="0" fontId="22" fillId="0" borderId="21" xfId="1" applyFont="1" applyBorder="1"/>
    <xf numFmtId="0" fontId="22" fillId="0" borderId="22" xfId="1" applyFont="1" applyBorder="1"/>
    <xf numFmtId="0" fontId="22" fillId="0" borderId="23" xfId="1" applyFont="1" applyBorder="1"/>
    <xf numFmtId="0" fontId="22" fillId="0" borderId="12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22" fillId="0" borderId="20" xfId="1" applyFont="1" applyBorder="1" applyAlignment="1">
      <alignment vertical="center"/>
    </xf>
    <xf numFmtId="0" fontId="22" fillId="0" borderId="22" xfId="1" applyFont="1" applyBorder="1" applyAlignment="1">
      <alignment vertical="center"/>
    </xf>
    <xf numFmtId="0" fontId="22" fillId="0" borderId="11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22" fillId="0" borderId="19" xfId="1" applyFont="1" applyBorder="1" applyAlignment="1">
      <alignment vertical="center"/>
    </xf>
    <xf numFmtId="0" fontId="25" fillId="0" borderId="0" xfId="2" applyFont="1" applyFill="1" applyBorder="1" applyAlignment="1">
      <alignment horizontal="center" shrinkToFit="1"/>
    </xf>
    <xf numFmtId="0" fontId="25" fillId="0" borderId="0" xfId="2" applyFont="1" applyFill="1" applyBorder="1">
      <alignment vertical="center"/>
    </xf>
    <xf numFmtId="0" fontId="25" fillId="0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left"/>
    </xf>
    <xf numFmtId="0" fontId="26" fillId="0" borderId="0" xfId="2" applyFont="1" applyFill="1" applyBorder="1" applyAlignment="1">
      <alignment horizontal="center" shrinkToFit="1"/>
    </xf>
    <xf numFmtId="0" fontId="2" fillId="0" borderId="0" xfId="2" applyFont="1" applyFill="1" applyBorder="1" applyAlignment="1">
      <alignment horizontal="center" shrinkToFit="1"/>
    </xf>
    <xf numFmtId="0" fontId="2" fillId="0" borderId="0" xfId="2" applyFont="1" applyFill="1" applyBorder="1">
      <alignment vertical="center"/>
    </xf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177" fontId="2" fillId="0" borderId="25" xfId="2" applyNumberFormat="1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vertical="center" textRotation="255"/>
    </xf>
    <xf numFmtId="0" fontId="2" fillId="0" borderId="27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 shrinkToFit="1"/>
    </xf>
    <xf numFmtId="0" fontId="2" fillId="0" borderId="28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 shrinkToFit="1"/>
    </xf>
    <xf numFmtId="0" fontId="2" fillId="0" borderId="29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0" xfId="2" applyFont="1" applyFill="1">
      <alignment vertical="center"/>
    </xf>
    <xf numFmtId="0" fontId="2" fillId="0" borderId="32" xfId="2" applyFont="1" applyFill="1" applyBorder="1" applyAlignment="1">
      <alignment horizontal="center"/>
    </xf>
    <xf numFmtId="0" fontId="2" fillId="0" borderId="34" xfId="2" applyFont="1" applyFill="1" applyBorder="1" applyAlignment="1">
      <alignment horizontal="center" vertical="center" shrinkToFit="1"/>
    </xf>
    <xf numFmtId="0" fontId="0" fillId="0" borderId="12" xfId="2" applyFont="1" applyFill="1" applyBorder="1" applyAlignment="1">
      <alignment horizontal="center" vertical="center" shrinkToFit="1"/>
    </xf>
    <xf numFmtId="0" fontId="2" fillId="0" borderId="34" xfId="2" applyFont="1" applyFill="1" applyBorder="1" applyAlignment="1">
      <alignment horizontal="center" vertical="center" wrapText="1"/>
    </xf>
    <xf numFmtId="0" fontId="0" fillId="0" borderId="34" xfId="2" applyFont="1" applyFill="1" applyBorder="1" applyAlignment="1">
      <alignment horizontal="center" vertical="center" shrinkToFit="1"/>
    </xf>
    <xf numFmtId="0" fontId="2" fillId="0" borderId="36" xfId="2" applyFont="1" applyFill="1" applyBorder="1">
      <alignment vertical="center"/>
    </xf>
    <xf numFmtId="0" fontId="2" fillId="0" borderId="35" xfId="2" applyFont="1" applyFill="1" applyBorder="1" applyAlignment="1">
      <alignment horizontal="center" vertical="center"/>
    </xf>
    <xf numFmtId="0" fontId="2" fillId="0" borderId="37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center"/>
    </xf>
    <xf numFmtId="0" fontId="27" fillId="0" borderId="39" xfId="2" applyFont="1" applyFill="1" applyBorder="1" applyAlignment="1">
      <alignment vertical="center" wrapText="1"/>
    </xf>
    <xf numFmtId="0" fontId="28" fillId="2" borderId="39" xfId="3" applyFont="1" applyFill="1" applyBorder="1" applyAlignment="1">
      <alignment horizontal="right" vertical="center"/>
    </xf>
    <xf numFmtId="0" fontId="29" fillId="0" borderId="39" xfId="2" applyFont="1" applyFill="1" applyBorder="1" applyAlignment="1">
      <alignment vertical="center" shrinkToFit="1"/>
    </xf>
    <xf numFmtId="0" fontId="29" fillId="0" borderId="39" xfId="2" applyFont="1" applyFill="1" applyBorder="1" applyAlignment="1">
      <alignment vertical="center" wrapText="1"/>
    </xf>
    <xf numFmtId="0" fontId="2" fillId="0" borderId="40" xfId="2" applyFont="1" applyFill="1" applyBorder="1" applyAlignment="1">
      <alignment horizontal="right" vertical="center" shrinkToFit="1"/>
    </xf>
    <xf numFmtId="0" fontId="30" fillId="0" borderId="39" xfId="2" applyFont="1" applyFill="1" applyBorder="1" applyAlignment="1">
      <alignment vertical="center" wrapText="1"/>
    </xf>
    <xf numFmtId="0" fontId="31" fillId="0" borderId="39" xfId="2" applyFont="1" applyFill="1" applyBorder="1" applyAlignment="1">
      <alignment vertical="center" wrapText="1"/>
    </xf>
    <xf numFmtId="0" fontId="29" fillId="0" borderId="39" xfId="2" applyFont="1" applyFill="1" applyBorder="1" applyAlignment="1">
      <alignment horizontal="right" vertical="center" shrinkToFit="1"/>
    </xf>
    <xf numFmtId="0" fontId="27" fillId="0" borderId="39" xfId="2" applyFont="1" applyFill="1" applyBorder="1" applyAlignment="1">
      <alignment vertical="center" shrinkToFit="1"/>
    </xf>
    <xf numFmtId="0" fontId="2" fillId="0" borderId="40" xfId="2" applyFont="1" applyFill="1" applyBorder="1" applyAlignment="1">
      <alignment horizontal="left" vertical="center" shrinkToFit="1"/>
    </xf>
    <xf numFmtId="0" fontId="2" fillId="0" borderId="41" xfId="2" applyFont="1" applyFill="1" applyBorder="1" applyAlignment="1">
      <alignment horizontal="right" vertical="center" shrinkToFit="1"/>
    </xf>
    <xf numFmtId="0" fontId="2" fillId="0" borderId="43" xfId="2" applyFont="1" applyFill="1" applyBorder="1" applyAlignment="1">
      <alignment horizontal="right"/>
    </xf>
    <xf numFmtId="0" fontId="2" fillId="0" borderId="42" xfId="2" applyFont="1" applyFill="1" applyBorder="1" applyAlignment="1">
      <alignment horizontal="center" vertical="center" shrinkToFit="1"/>
    </xf>
    <xf numFmtId="0" fontId="2" fillId="0" borderId="44" xfId="2" applyFont="1" applyFill="1" applyBorder="1" applyAlignment="1">
      <alignment horizontal="center" vertical="center"/>
    </xf>
    <xf numFmtId="0" fontId="27" fillId="0" borderId="45" xfId="2" applyFont="1" applyFill="1" applyBorder="1" applyAlignment="1">
      <alignment vertical="center" wrapText="1"/>
    </xf>
    <xf numFmtId="0" fontId="28" fillId="0" borderId="45" xfId="3" applyFont="1" applyFill="1" applyBorder="1" applyAlignment="1">
      <alignment horizontal="right" vertical="center"/>
    </xf>
    <xf numFmtId="0" fontId="29" fillId="0" borderId="45" xfId="2" applyFont="1" applyFill="1" applyBorder="1" applyAlignment="1">
      <alignment vertical="center" shrinkToFit="1"/>
    </xf>
    <xf numFmtId="0" fontId="29" fillId="0" borderId="45" xfId="2" applyFont="1" applyFill="1" applyBorder="1" applyAlignment="1">
      <alignment vertical="center" wrapText="1"/>
    </xf>
    <xf numFmtId="0" fontId="2" fillId="0" borderId="42" xfId="2" applyFont="1" applyFill="1" applyBorder="1" applyAlignment="1">
      <alignment horizontal="right" vertical="center" shrinkToFit="1"/>
    </xf>
    <xf numFmtId="0" fontId="30" fillId="0" borderId="45" xfId="2" applyFont="1" applyFill="1" applyBorder="1" applyAlignment="1">
      <alignment vertical="center" wrapText="1"/>
    </xf>
    <xf numFmtId="0" fontId="31" fillId="0" borderId="45" xfId="2" applyFont="1" applyFill="1" applyBorder="1" applyAlignment="1">
      <alignment vertical="center" wrapText="1"/>
    </xf>
    <xf numFmtId="0" fontId="29" fillId="0" borderId="45" xfId="2" applyFont="1" applyFill="1" applyBorder="1" applyAlignment="1">
      <alignment horizontal="right" vertical="center" shrinkToFit="1"/>
    </xf>
    <xf numFmtId="0" fontId="30" fillId="0" borderId="45" xfId="2" applyFont="1" applyFill="1" applyBorder="1" applyAlignment="1">
      <alignment horizontal="center" vertical="center" wrapText="1"/>
    </xf>
    <xf numFmtId="0" fontId="2" fillId="0" borderId="42" xfId="2" applyFont="1" applyFill="1" applyBorder="1" applyAlignment="1">
      <alignment horizontal="left" vertical="center" shrinkToFit="1"/>
    </xf>
    <xf numFmtId="0" fontId="2" fillId="0" borderId="43" xfId="2" applyFont="1" applyFill="1" applyBorder="1" applyAlignment="1">
      <alignment horizontal="left" vertical="center" shrinkToFit="1"/>
    </xf>
    <xf numFmtId="0" fontId="2" fillId="0" borderId="43" xfId="2" applyFont="1" applyFill="1" applyBorder="1">
      <alignment vertical="center"/>
    </xf>
    <xf numFmtId="0" fontId="2" fillId="0" borderId="4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178" fontId="2" fillId="0" borderId="0" xfId="2" applyNumberFormat="1" applyFont="1" applyFill="1" applyBorder="1" applyAlignment="1">
      <alignment horizontal="center" vertical="center"/>
    </xf>
    <xf numFmtId="179" fontId="2" fillId="0" borderId="0" xfId="2" applyNumberFormat="1" applyFont="1" applyFill="1" applyBorder="1" applyAlignment="1">
      <alignment horizontal="center" vertical="center"/>
    </xf>
    <xf numFmtId="0" fontId="2" fillId="0" borderId="42" xfId="2" applyFont="1" applyFill="1" applyBorder="1" applyAlignment="1">
      <alignment vertical="center" textRotation="180" shrinkToFit="1"/>
    </xf>
    <xf numFmtId="0" fontId="2" fillId="0" borderId="42" xfId="2" applyFont="1" applyFill="1" applyBorder="1" applyAlignment="1">
      <alignment vertical="center" shrinkToFit="1"/>
    </xf>
    <xf numFmtId="0" fontId="27" fillId="0" borderId="45" xfId="2" applyFont="1" applyFill="1" applyBorder="1" applyAlignment="1">
      <alignment vertical="center" shrinkToFit="1"/>
    </xf>
    <xf numFmtId="0" fontId="2" fillId="0" borderId="42" xfId="2" applyFont="1" applyFill="1" applyBorder="1" applyAlignment="1">
      <alignment horizontal="center"/>
    </xf>
    <xf numFmtId="0" fontId="2" fillId="0" borderId="44" xfId="2" applyFont="1" applyFill="1" applyBorder="1" applyAlignment="1">
      <alignment horizontal="center"/>
    </xf>
    <xf numFmtId="0" fontId="2" fillId="0" borderId="46" xfId="2" applyFont="1" applyFill="1" applyBorder="1" applyAlignment="1">
      <alignment horizontal="center" vertical="center" shrinkToFit="1"/>
    </xf>
    <xf numFmtId="0" fontId="2" fillId="0" borderId="47" xfId="2" applyFont="1" applyFill="1" applyBorder="1">
      <alignment vertical="center"/>
    </xf>
    <xf numFmtId="0" fontId="2" fillId="0" borderId="42" xfId="2" applyFont="1" applyFill="1" applyBorder="1" applyAlignment="1">
      <alignment horizontal="left" vertical="center"/>
    </xf>
    <xf numFmtId="0" fontId="2" fillId="0" borderId="48" xfId="2" applyFont="1" applyFill="1" applyBorder="1" applyAlignment="1">
      <alignment horizontal="center" vertical="center" shrinkToFit="1"/>
    </xf>
    <xf numFmtId="0" fontId="2" fillId="0" borderId="49" xfId="2" applyFont="1" applyFill="1" applyBorder="1" applyAlignment="1">
      <alignment horizontal="right"/>
    </xf>
    <xf numFmtId="0" fontId="2" fillId="0" borderId="50" xfId="2" applyFont="1" applyFill="1" applyBorder="1" applyAlignment="1">
      <alignment vertical="center" textRotation="180" shrinkToFit="1"/>
    </xf>
    <xf numFmtId="0" fontId="2" fillId="0" borderId="50" xfId="2" applyFont="1" applyFill="1" applyBorder="1" applyAlignment="1">
      <alignment horizontal="left" vertical="center" shrinkToFit="1"/>
    </xf>
    <xf numFmtId="0" fontId="2" fillId="0" borderId="51" xfId="2" applyFont="1" applyFill="1" applyBorder="1" applyAlignment="1">
      <alignment horizontal="right"/>
    </xf>
    <xf numFmtId="0" fontId="2" fillId="0" borderId="50" xfId="2" applyFont="1" applyFill="1" applyBorder="1" applyAlignment="1">
      <alignment horizontal="left"/>
    </xf>
    <xf numFmtId="0" fontId="2" fillId="0" borderId="52" xfId="2" applyFont="1" applyFill="1" applyBorder="1" applyAlignment="1">
      <alignment horizontal="center"/>
    </xf>
    <xf numFmtId="9" fontId="2" fillId="0" borderId="0" xfId="2" applyNumberFormat="1" applyFont="1" applyFill="1" applyBorder="1">
      <alignment vertical="center"/>
    </xf>
    <xf numFmtId="0" fontId="2" fillId="0" borderId="53" xfId="2" applyFont="1" applyFill="1" applyBorder="1" applyAlignment="1">
      <alignment horizontal="center" vertical="center" shrinkToFit="1"/>
    </xf>
    <xf numFmtId="0" fontId="29" fillId="0" borderId="54" xfId="2" applyFont="1" applyFill="1" applyBorder="1" applyAlignment="1">
      <alignment vertical="center" shrinkToFit="1"/>
    </xf>
    <xf numFmtId="0" fontId="29" fillId="0" borderId="55" xfId="2" applyFont="1" applyFill="1" applyBorder="1" applyAlignment="1">
      <alignment vertical="center" shrinkToFit="1"/>
    </xf>
    <xf numFmtId="0" fontId="0" fillId="0" borderId="42" xfId="2" applyFont="1" applyFill="1" applyBorder="1" applyAlignment="1">
      <alignment horizontal="left" vertical="center" shrinkToFit="1"/>
    </xf>
    <xf numFmtId="0" fontId="2" fillId="0" borderId="56" xfId="2" applyFont="1" applyFill="1" applyBorder="1" applyAlignment="1">
      <alignment horizontal="right" vertical="center" shrinkToFit="1"/>
    </xf>
    <xf numFmtId="0" fontId="29" fillId="0" borderId="45" xfId="2" applyFont="1" applyFill="1" applyBorder="1" applyAlignment="1">
      <alignment horizontal="left" vertical="center" shrinkToFit="1"/>
    </xf>
    <xf numFmtId="0" fontId="2" fillId="0" borderId="38" xfId="2" applyFont="1" applyFill="1" applyBorder="1" applyAlignment="1">
      <alignment horizontal="center" vertical="center" shrinkToFit="1"/>
    </xf>
    <xf numFmtId="0" fontId="2" fillId="0" borderId="57" xfId="2" applyFont="1" applyFill="1" applyBorder="1" applyAlignment="1">
      <alignment horizontal="right"/>
    </xf>
    <xf numFmtId="0" fontId="2" fillId="0" borderId="35" xfId="2" applyFont="1" applyFill="1" applyBorder="1" applyAlignment="1">
      <alignment horizontal="center" vertical="center" shrinkToFit="1"/>
    </xf>
    <xf numFmtId="0" fontId="0" fillId="0" borderId="35" xfId="2" applyFont="1" applyFill="1" applyBorder="1" applyAlignment="1">
      <alignment horizontal="center" vertical="center" shrinkToFit="1"/>
    </xf>
    <xf numFmtId="0" fontId="2" fillId="0" borderId="36" xfId="2" applyFont="1" applyFill="1" applyBorder="1" applyAlignment="1">
      <alignment horizontal="center" vertical="center" shrinkToFit="1"/>
    </xf>
    <xf numFmtId="0" fontId="0" fillId="0" borderId="58" xfId="2" applyFont="1" applyFill="1" applyBorder="1" applyAlignment="1">
      <alignment horizontal="center" vertical="center" shrinkToFit="1"/>
    </xf>
    <xf numFmtId="0" fontId="2" fillId="0" borderId="39" xfId="2" applyFont="1" applyFill="1" applyBorder="1" applyAlignment="1">
      <alignment horizontal="center" vertical="center" shrinkToFit="1"/>
    </xf>
    <xf numFmtId="0" fontId="2" fillId="0" borderId="59" xfId="2" applyFont="1" applyFill="1" applyBorder="1" applyAlignment="1">
      <alignment horizontal="left" vertical="center" shrinkToFit="1"/>
    </xf>
    <xf numFmtId="0" fontId="29" fillId="0" borderId="45" xfId="4" applyFont="1" applyFill="1" applyBorder="1" applyAlignment="1">
      <alignment vertical="center" shrinkToFit="1"/>
    </xf>
    <xf numFmtId="0" fontId="29" fillId="0" borderId="45" xfId="5" applyFont="1" applyFill="1" applyBorder="1" applyAlignment="1">
      <alignment vertical="center" shrinkToFit="1"/>
    </xf>
    <xf numFmtId="0" fontId="0" fillId="0" borderId="42" xfId="2" applyFont="1" applyFill="1" applyBorder="1" applyAlignment="1">
      <alignment vertical="center" textRotation="180" shrinkToFit="1"/>
    </xf>
    <xf numFmtId="0" fontId="0" fillId="0" borderId="43" xfId="2" applyFont="1" applyFill="1" applyBorder="1" applyAlignment="1">
      <alignment horizontal="right" vertical="center" shrinkToFit="1"/>
    </xf>
    <xf numFmtId="0" fontId="29" fillId="2" borderId="45" xfId="2" applyFont="1" applyFill="1" applyBorder="1" applyAlignment="1">
      <alignment vertical="center" wrapText="1"/>
    </xf>
    <xf numFmtId="0" fontId="0" fillId="0" borderId="0" xfId="2" applyFont="1" applyFill="1" applyBorder="1" applyAlignment="1">
      <alignment vertical="center" textRotation="180" shrinkToFit="1"/>
    </xf>
    <xf numFmtId="0" fontId="0" fillId="0" borderId="45" xfId="2" applyFont="1" applyFill="1" applyBorder="1" applyAlignment="1">
      <alignment vertical="center" textRotation="180" shrinkToFit="1"/>
    </xf>
    <xf numFmtId="0" fontId="2" fillId="0" borderId="60" xfId="2" applyFont="1" applyFill="1" applyBorder="1" applyAlignment="1">
      <alignment horizontal="center" vertical="center" shrinkToFit="1"/>
    </xf>
    <xf numFmtId="0" fontId="2" fillId="0" borderId="61" xfId="2" applyFont="1" applyFill="1" applyBorder="1">
      <alignment vertical="center"/>
    </xf>
    <xf numFmtId="0" fontId="2" fillId="0" borderId="45" xfId="2" applyFont="1" applyFill="1" applyBorder="1" applyAlignment="1">
      <alignment horizontal="left" vertical="center" shrinkToFit="1"/>
    </xf>
    <xf numFmtId="0" fontId="2" fillId="0" borderId="0" xfId="2" applyFont="1" applyFill="1" applyBorder="1" applyAlignment="1">
      <alignment vertical="center" textRotation="180" shrinkToFit="1"/>
    </xf>
    <xf numFmtId="0" fontId="2" fillId="0" borderId="62" xfId="2" applyFont="1" applyFill="1" applyBorder="1" applyAlignment="1">
      <alignment vertical="center" textRotation="180" shrinkToFit="1"/>
    </xf>
    <xf numFmtId="0" fontId="2" fillId="0" borderId="12" xfId="2" applyFont="1" applyFill="1" applyBorder="1" applyAlignment="1">
      <alignment horizontal="center" vertical="center" shrinkToFit="1"/>
    </xf>
    <xf numFmtId="0" fontId="29" fillId="2" borderId="39" xfId="2" applyFont="1" applyFill="1" applyBorder="1" applyAlignment="1">
      <alignment vertical="center" wrapText="1"/>
    </xf>
    <xf numFmtId="0" fontId="0" fillId="0" borderId="42" xfId="2" applyFont="1" applyFill="1" applyBorder="1" applyAlignment="1">
      <alignment horizontal="right" vertical="center" shrinkToFit="1"/>
    </xf>
    <xf numFmtId="0" fontId="2" fillId="0" borderId="64" xfId="2" applyFont="1" applyFill="1" applyBorder="1" applyAlignment="1">
      <alignment vertical="center" textRotation="180" shrinkToFit="1"/>
    </xf>
    <xf numFmtId="0" fontId="2" fillId="0" borderId="64" xfId="2" applyFont="1" applyFill="1" applyBorder="1" applyAlignment="1">
      <alignment horizontal="left" vertical="center" shrinkToFit="1"/>
    </xf>
    <xf numFmtId="0" fontId="29" fillId="0" borderId="62" xfId="2" applyFont="1" applyFill="1" applyBorder="1" applyAlignment="1">
      <alignment vertical="center" wrapText="1"/>
    </xf>
    <xf numFmtId="0" fontId="2" fillId="0" borderId="64" xfId="2" applyFont="1" applyFill="1" applyBorder="1" applyAlignment="1">
      <alignment horizontal="right" vertical="center" shrinkToFit="1"/>
    </xf>
    <xf numFmtId="0" fontId="32" fillId="0" borderId="45" xfId="2" applyFont="1" applyFill="1" applyBorder="1" applyAlignment="1">
      <alignment vertical="center" wrapText="1"/>
    </xf>
    <xf numFmtId="0" fontId="28" fillId="0" borderId="45" xfId="2" applyFont="1" applyFill="1" applyBorder="1" applyAlignment="1">
      <alignment vertical="center" wrapText="1"/>
    </xf>
    <xf numFmtId="0" fontId="2" fillId="0" borderId="65" xfId="2" applyFont="1" applyFill="1" applyBorder="1" applyAlignment="1">
      <alignment horizontal="center" vertical="center" shrinkToFit="1"/>
    </xf>
    <xf numFmtId="0" fontId="2" fillId="0" borderId="66" xfId="2" applyFont="1" applyFill="1" applyBorder="1" applyAlignment="1">
      <alignment horizontal="right"/>
    </xf>
    <xf numFmtId="0" fontId="2" fillId="0" borderId="67" xfId="2" applyFont="1" applyFill="1" applyBorder="1" applyAlignment="1">
      <alignment vertical="center" textRotation="180" shrinkToFit="1"/>
    </xf>
    <xf numFmtId="0" fontId="2" fillId="0" borderId="67" xfId="2" applyFont="1" applyFill="1" applyBorder="1" applyAlignment="1">
      <alignment horizontal="left" vertical="center" shrinkToFit="1"/>
    </xf>
    <xf numFmtId="0" fontId="2" fillId="0" borderId="67" xfId="2" applyFont="1" applyFill="1" applyBorder="1" applyAlignment="1">
      <alignment horizontal="right" vertical="center" shrinkToFit="1"/>
    </xf>
    <xf numFmtId="0" fontId="2" fillId="0" borderId="68" xfId="2" applyFont="1" applyFill="1" applyBorder="1" applyAlignment="1">
      <alignment horizontal="left" vertical="center" shrinkToFit="1"/>
    </xf>
    <xf numFmtId="0" fontId="2" fillId="0" borderId="68" xfId="2" applyFont="1" applyFill="1" applyBorder="1" applyAlignment="1">
      <alignment horizontal="right"/>
    </xf>
    <xf numFmtId="0" fontId="2" fillId="0" borderId="67" xfId="2" applyFont="1" applyFill="1" applyBorder="1" applyAlignment="1">
      <alignment horizontal="left"/>
    </xf>
    <xf numFmtId="0" fontId="2" fillId="0" borderId="69" xfId="2" applyFont="1" applyFill="1" applyBorder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 shrinkToFit="1"/>
    </xf>
    <xf numFmtId="0" fontId="2" fillId="0" borderId="0" xfId="2" applyFont="1" applyFill="1" applyBorder="1" applyAlignment="1">
      <alignment horizontal="right" vertical="top"/>
    </xf>
    <xf numFmtId="0" fontId="2" fillId="0" borderId="0" xfId="2" applyFont="1" applyFill="1" applyBorder="1" applyAlignment="1">
      <alignment horizontal="left" vertical="center" shrinkToFit="1"/>
    </xf>
    <xf numFmtId="0" fontId="2" fillId="0" borderId="0" xfId="2" applyFont="1" applyFill="1" applyAlignment="1">
      <alignment horizontal="left" vertical="center"/>
    </xf>
    <xf numFmtId="0" fontId="33" fillId="0" borderId="0" xfId="2" applyFont="1" applyFill="1">
      <alignment vertical="center"/>
    </xf>
    <xf numFmtId="0" fontId="33" fillId="0" borderId="0" xfId="2" applyFont="1" applyFill="1" applyAlignment="1">
      <alignment horizontal="left" vertical="center"/>
    </xf>
    <xf numFmtId="0" fontId="33" fillId="0" borderId="0" xfId="2" applyFont="1" applyFill="1" applyBorder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horizontal="center" shrinkToFit="1"/>
    </xf>
    <xf numFmtId="0" fontId="2" fillId="0" borderId="12" xfId="2" applyFont="1" applyFill="1" applyBorder="1" applyAlignment="1">
      <alignment horizontal="center" vertical="center" wrapText="1" shrinkToFit="1"/>
    </xf>
    <xf numFmtId="0" fontId="0" fillId="0" borderId="39" xfId="3" applyFont="1" applyFill="1" applyBorder="1" applyAlignment="1">
      <alignment vertical="center"/>
    </xf>
    <xf numFmtId="0" fontId="0" fillId="0" borderId="45" xfId="3" applyFont="1" applyFill="1" applyBorder="1" applyAlignment="1">
      <alignment vertical="center"/>
    </xf>
    <xf numFmtId="0" fontId="35" fillId="0" borderId="45" xfId="2" applyFont="1" applyFill="1" applyBorder="1" applyAlignment="1">
      <alignment vertical="center" wrapText="1"/>
    </xf>
    <xf numFmtId="0" fontId="2" fillId="0" borderId="70" xfId="2" applyFont="1" applyFill="1" applyBorder="1" applyAlignment="1">
      <alignment horizontal="center" vertical="center" shrinkToFit="1"/>
    </xf>
    <xf numFmtId="0" fontId="28" fillId="2" borderId="39" xfId="3" applyFont="1" applyFill="1" applyBorder="1" applyAlignment="1">
      <alignment horizontal="left" vertical="center"/>
    </xf>
    <xf numFmtId="0" fontId="28" fillId="0" borderId="45" xfId="3" applyFont="1" applyFill="1" applyBorder="1" applyAlignment="1">
      <alignment horizontal="left" vertical="center"/>
    </xf>
    <xf numFmtId="0" fontId="0" fillId="0" borderId="53" xfId="2" applyFont="1" applyFill="1" applyBorder="1" applyAlignment="1">
      <alignment horizontal="center" vertical="center" shrinkToFit="1"/>
    </xf>
    <xf numFmtId="0" fontId="28" fillId="0" borderId="39" xfId="3" applyFont="1" applyFill="1" applyBorder="1" applyAlignment="1">
      <alignment horizontal="left" vertical="center"/>
    </xf>
    <xf numFmtId="0" fontId="28" fillId="0" borderId="39" xfId="3" applyFont="1" applyFill="1" applyBorder="1" applyAlignment="1">
      <alignment horizontal="right" vertical="center"/>
    </xf>
    <xf numFmtId="0" fontId="2" fillId="0" borderId="43" xfId="2" applyFont="1" applyFill="1" applyBorder="1" applyAlignment="1">
      <alignment vertical="center" shrinkToFit="1"/>
    </xf>
    <xf numFmtId="0" fontId="2" fillId="0" borderId="45" xfId="2" applyFont="1" applyFill="1" applyBorder="1" applyAlignment="1">
      <alignment horizontal="right" vertical="center" shrinkToFit="1"/>
    </xf>
    <xf numFmtId="0" fontId="2" fillId="0" borderId="45" xfId="2" applyFont="1" applyFill="1" applyBorder="1" applyAlignment="1">
      <alignment vertical="center" textRotation="180" shrinkToFit="1"/>
    </xf>
    <xf numFmtId="0" fontId="2" fillId="0" borderId="62" xfId="2" applyFont="1" applyFill="1" applyBorder="1" applyAlignment="1">
      <alignment horizontal="left" vertical="center" shrinkToFit="1"/>
    </xf>
    <xf numFmtId="0" fontId="0" fillId="0" borderId="64" xfId="2" applyFont="1" applyFill="1" applyBorder="1" applyAlignment="1">
      <alignment horizontal="center" vertical="center" shrinkToFit="1"/>
    </xf>
    <xf numFmtId="0" fontId="2" fillId="0" borderId="64" xfId="2" applyFont="1" applyFill="1" applyBorder="1" applyAlignment="1">
      <alignment horizontal="center" vertical="center" shrinkToFit="1"/>
    </xf>
    <xf numFmtId="0" fontId="0" fillId="0" borderId="45" xfId="2" applyFont="1" applyFill="1" applyBorder="1" applyAlignment="1">
      <alignment horizontal="left" vertical="center" shrinkToFit="1"/>
    </xf>
    <xf numFmtId="0" fontId="36" fillId="0" borderId="45" xfId="2" applyFont="1" applyFill="1" applyBorder="1" applyAlignment="1">
      <alignment vertical="center" wrapText="1"/>
    </xf>
    <xf numFmtId="0" fontId="0" fillId="0" borderId="45" xfId="2" applyFont="1" applyFill="1" applyBorder="1" applyAlignment="1">
      <alignment horizontal="right" vertical="center" shrinkToFit="1"/>
    </xf>
    <xf numFmtId="0" fontId="2" fillId="0" borderId="56" xfId="2" applyFont="1" applyFill="1" applyBorder="1" applyAlignment="1">
      <alignment vertical="center" textRotation="180" shrinkToFit="1"/>
    </xf>
    <xf numFmtId="0" fontId="2" fillId="0" borderId="71" xfId="2" applyFont="1" applyFill="1" applyBorder="1" applyAlignment="1">
      <alignment horizontal="center" vertical="center" shrinkToFit="1"/>
    </xf>
    <xf numFmtId="0" fontId="2" fillId="0" borderId="34" xfId="2" applyFont="1" applyFill="1" applyBorder="1" applyAlignment="1">
      <alignment horizontal="center" vertical="center" wrapText="1" shrinkToFit="1"/>
    </xf>
    <xf numFmtId="0" fontId="2" fillId="0" borderId="72" xfId="2" applyFont="1" applyFill="1" applyBorder="1" applyAlignment="1">
      <alignment horizontal="center" vertical="center" wrapText="1" shrinkToFit="1"/>
    </xf>
    <xf numFmtId="0" fontId="35" fillId="0" borderId="39" xfId="2" applyFont="1" applyFill="1" applyBorder="1" applyAlignment="1">
      <alignment vertical="center" wrapText="1"/>
    </xf>
    <xf numFmtId="0" fontId="35" fillId="0" borderId="40" xfId="2" applyFont="1" applyFill="1" applyBorder="1" applyAlignment="1">
      <alignment vertical="center" wrapText="1"/>
    </xf>
    <xf numFmtId="0" fontId="35" fillId="0" borderId="42" xfId="2" applyFont="1" applyFill="1" applyBorder="1" applyAlignment="1">
      <alignment vertical="center" wrapText="1"/>
    </xf>
    <xf numFmtId="0" fontId="35" fillId="0" borderId="42" xfId="2" applyFont="1" applyFill="1" applyBorder="1" applyAlignment="1">
      <alignment horizontal="right" vertical="center" wrapText="1"/>
    </xf>
    <xf numFmtId="0" fontId="2" fillId="0" borderId="57" xfId="2" applyFont="1" applyFill="1" applyBorder="1" applyAlignment="1">
      <alignment horizontal="left" vertical="center" shrinkToFit="1"/>
    </xf>
    <xf numFmtId="0" fontId="2" fillId="0" borderId="73" xfId="2" applyFont="1" applyFill="1" applyBorder="1" applyAlignment="1">
      <alignment vertical="center" textRotation="180" shrinkToFit="1"/>
    </xf>
    <xf numFmtId="0" fontId="0" fillId="0" borderId="39" xfId="2" applyFont="1" applyFill="1" applyBorder="1" applyAlignment="1">
      <alignment horizontal="center" vertical="center" shrinkToFit="1"/>
    </xf>
    <xf numFmtId="0" fontId="0" fillId="0" borderId="39" xfId="2" applyFont="1" applyFill="1" applyBorder="1" applyAlignment="1">
      <alignment horizontal="left" vertical="center" shrinkToFit="1"/>
    </xf>
    <xf numFmtId="0" fontId="0" fillId="0" borderId="39" xfId="2" applyFont="1" applyFill="1" applyBorder="1" applyAlignment="1">
      <alignment horizontal="right" vertical="center" shrinkToFit="1"/>
    </xf>
    <xf numFmtId="0" fontId="0" fillId="0" borderId="45" xfId="2" applyFont="1" applyFill="1" applyBorder="1" applyAlignment="1">
      <alignment horizontal="left" vertical="center" wrapText="1" shrinkToFit="1"/>
    </xf>
    <xf numFmtId="0" fontId="0" fillId="0" borderId="43" xfId="2" applyFont="1" applyFill="1" applyBorder="1" applyAlignment="1">
      <alignment horizontal="left" vertical="center" shrinkToFit="1"/>
    </xf>
    <xf numFmtId="0" fontId="0" fillId="0" borderId="57" xfId="2" applyFont="1" applyFill="1" applyBorder="1" applyAlignment="1">
      <alignment horizontal="left" vertical="center" shrinkToFit="1"/>
    </xf>
    <xf numFmtId="0" fontId="0" fillId="0" borderId="56" xfId="2" applyFont="1" applyFill="1" applyBorder="1" applyAlignment="1">
      <alignment vertical="center" textRotation="180" shrinkToFit="1"/>
    </xf>
    <xf numFmtId="0" fontId="37" fillId="0" borderId="45" xfId="2" applyFont="1" applyFill="1" applyBorder="1" applyAlignment="1">
      <alignment vertical="center" wrapText="1"/>
    </xf>
    <xf numFmtId="0" fontId="35" fillId="0" borderId="45" xfId="2" applyFont="1" applyFill="1" applyBorder="1" applyAlignment="1">
      <alignment horizontal="right" vertical="center" wrapText="1"/>
    </xf>
    <xf numFmtId="0" fontId="27" fillId="0" borderId="45" xfId="6" applyFont="1" applyFill="1" applyBorder="1" applyAlignment="1">
      <alignment vertical="center" wrapText="1"/>
    </xf>
    <xf numFmtId="0" fontId="29" fillId="0" borderId="45" xfId="6" applyFont="1" applyFill="1" applyBorder="1" applyAlignment="1">
      <alignment vertical="center" wrapText="1"/>
    </xf>
    <xf numFmtId="0" fontId="2" fillId="0" borderId="56" xfId="2" applyFont="1" applyFill="1" applyBorder="1" applyAlignment="1">
      <alignment horizontal="left" vertical="center" shrinkToFit="1"/>
    </xf>
    <xf numFmtId="0" fontId="2" fillId="0" borderId="57" xfId="2" applyFont="1" applyFill="1" applyBorder="1" applyAlignment="1">
      <alignment vertical="center" textRotation="180" shrinkToFit="1"/>
    </xf>
    <xf numFmtId="0" fontId="35" fillId="0" borderId="54" xfId="2" applyFont="1" applyFill="1" applyBorder="1" applyAlignment="1">
      <alignment vertical="center" wrapText="1"/>
    </xf>
    <xf numFmtId="0" fontId="0" fillId="0" borderId="40" xfId="2" applyFont="1" applyFill="1" applyBorder="1" applyAlignment="1">
      <alignment horizontal="left" vertical="center" shrinkToFit="1"/>
    </xf>
    <xf numFmtId="0" fontId="0" fillId="0" borderId="40" xfId="2" applyFont="1" applyFill="1" applyBorder="1" applyAlignment="1">
      <alignment horizontal="right" vertical="center" shrinkToFit="1"/>
    </xf>
    <xf numFmtId="0" fontId="35" fillId="0" borderId="45" xfId="5" applyFont="1" applyFill="1" applyBorder="1" applyAlignment="1">
      <alignment vertical="center" wrapText="1"/>
    </xf>
    <xf numFmtId="0" fontId="0" fillId="0" borderId="42" xfId="2" applyFont="1" applyFill="1" applyBorder="1" applyAlignment="1">
      <alignment horizontal="left" vertical="center" wrapText="1" shrinkToFit="1"/>
    </xf>
    <xf numFmtId="0" fontId="35" fillId="0" borderId="74" xfId="2" applyFont="1" applyFill="1" applyBorder="1" applyAlignment="1">
      <alignment vertical="center" wrapText="1"/>
    </xf>
    <xf numFmtId="0" fontId="35" fillId="0" borderId="45" xfId="7" applyFont="1" applyFill="1" applyBorder="1" applyAlignment="1">
      <alignment vertical="center" wrapText="1"/>
    </xf>
    <xf numFmtId="0" fontId="0" fillId="0" borderId="56" xfId="2" applyFont="1" applyFill="1" applyBorder="1" applyAlignment="1">
      <alignment horizontal="left" vertical="center" shrinkToFit="1"/>
    </xf>
    <xf numFmtId="0" fontId="36" fillId="0" borderId="39" xfId="2" applyFont="1" applyFill="1" applyBorder="1" applyAlignment="1">
      <alignment vertical="center" wrapText="1"/>
    </xf>
    <xf numFmtId="0" fontId="28" fillId="0" borderId="39" xfId="2" applyFont="1" applyFill="1" applyBorder="1" applyAlignment="1">
      <alignment vertical="center" wrapText="1"/>
    </xf>
    <xf numFmtId="0" fontId="2" fillId="0" borderId="39" xfId="2" applyFont="1" applyFill="1" applyBorder="1" applyAlignment="1">
      <alignment horizontal="left" vertical="center" shrinkToFit="1"/>
    </xf>
    <xf numFmtId="0" fontId="2" fillId="0" borderId="39" xfId="2" applyFont="1" applyFill="1" applyBorder="1" applyAlignment="1">
      <alignment horizontal="right" vertical="center" shrinkToFit="1"/>
    </xf>
    <xf numFmtId="0" fontId="2" fillId="0" borderId="66" xfId="2" applyFont="1" applyFill="1" applyBorder="1" applyAlignment="1">
      <alignment vertical="center" textRotation="180" shrinkToFit="1"/>
    </xf>
    <xf numFmtId="0" fontId="9" fillId="0" borderId="15" xfId="1" applyFont="1" applyBorder="1" applyAlignment="1">
      <alignment horizontal="center" vertical="center"/>
    </xf>
    <xf numFmtId="0" fontId="22" fillId="0" borderId="13" xfId="1" applyFont="1" applyBorder="1" applyAlignment="1">
      <alignment vertical="center"/>
    </xf>
    <xf numFmtId="0" fontId="22" fillId="0" borderId="21" xfId="1" applyFont="1" applyBorder="1" applyAlignment="1">
      <alignment vertical="center"/>
    </xf>
    <xf numFmtId="0" fontId="16" fillId="0" borderId="12" xfId="2" applyFont="1" applyBorder="1" applyAlignment="1">
      <alignment horizontal="center" vertical="center" shrinkToFit="1"/>
    </xf>
    <xf numFmtId="0" fontId="16" fillId="0" borderId="13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shrinkToFit="1"/>
    </xf>
    <xf numFmtId="0" fontId="16" fillId="0" borderId="16" xfId="2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 shrinkToFit="1"/>
    </xf>
    <xf numFmtId="0" fontId="14" fillId="0" borderId="12" xfId="2" applyFont="1" applyBorder="1" applyAlignment="1">
      <alignment horizontal="center" vertical="center" shrinkToFit="1"/>
    </xf>
    <xf numFmtId="0" fontId="14" fillId="0" borderId="13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4" fillId="0" borderId="17" xfId="2" applyFont="1" applyBorder="1" applyAlignment="1">
      <alignment horizontal="center" vertical="center" shrinkToFit="1"/>
    </xf>
    <xf numFmtId="0" fontId="20" fillId="0" borderId="11" xfId="2" applyFont="1" applyBorder="1" applyAlignment="1">
      <alignment horizontal="center" vertical="center" shrinkToFit="1"/>
    </xf>
    <xf numFmtId="0" fontId="20" fillId="0" borderId="12" xfId="2" applyFont="1" applyBorder="1" applyAlignment="1">
      <alignment horizontal="center" vertical="center" shrinkToFit="1"/>
    </xf>
    <xf numFmtId="0" fontId="20" fillId="0" borderId="16" xfId="2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shrinkToFit="1"/>
    </xf>
    <xf numFmtId="0" fontId="20" fillId="0" borderId="7" xfId="2" applyFont="1" applyBorder="1" applyAlignment="1">
      <alignment horizontal="center" vertical="center" shrinkToFit="1"/>
    </xf>
    <xf numFmtId="0" fontId="20" fillId="0" borderId="8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 shrinkToFit="1"/>
    </xf>
    <xf numFmtId="0" fontId="20" fillId="0" borderId="17" xfId="2" applyFont="1" applyBorder="1" applyAlignment="1">
      <alignment horizontal="center" vertical="center" shrinkToFit="1"/>
    </xf>
    <xf numFmtId="0" fontId="16" fillId="0" borderId="8" xfId="2" applyFont="1" applyBorder="1" applyAlignment="1">
      <alignment horizontal="center" vertical="center" shrinkToFit="1"/>
    </xf>
    <xf numFmtId="0" fontId="16" fillId="0" borderId="17" xfId="2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 wrapText="1"/>
    </xf>
    <xf numFmtId="176" fontId="2" fillId="0" borderId="3" xfId="2" applyNumberFormat="1" applyFont="1" applyBorder="1" applyAlignment="1">
      <alignment horizontal="center" vertical="center" wrapText="1"/>
    </xf>
    <xf numFmtId="176" fontId="2" fillId="0" borderId="5" xfId="2" applyNumberFormat="1" applyFont="1" applyBorder="1" applyAlignment="1">
      <alignment horizontal="center" vertical="center" wrapText="1"/>
    </xf>
    <xf numFmtId="176" fontId="2" fillId="0" borderId="4" xfId="2" applyNumberFormat="1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1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 shrinkToFit="1"/>
    </xf>
    <xf numFmtId="0" fontId="14" fillId="0" borderId="9" xfId="2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176" fontId="0" fillId="0" borderId="3" xfId="2" applyNumberFormat="1" applyFont="1" applyBorder="1" applyAlignment="1">
      <alignment horizontal="center" vertical="center" wrapText="1"/>
    </xf>
    <xf numFmtId="0" fontId="2" fillId="0" borderId="63" xfId="2" applyFont="1" applyFill="1" applyBorder="1" applyAlignment="1">
      <alignment horizontal="center" vertical="center" textRotation="180" shrinkToFit="1"/>
    </xf>
    <xf numFmtId="0" fontId="2" fillId="0" borderId="33" xfId="2" applyFont="1" applyFill="1" applyBorder="1" applyAlignment="1">
      <alignment horizontal="center" vertical="center" textRotation="180" shrinkToFit="1"/>
    </xf>
    <xf numFmtId="0" fontId="2" fillId="0" borderId="47" xfId="2" applyFont="1" applyFill="1" applyBorder="1" applyAlignment="1">
      <alignment horizontal="center" vertical="center" wrapText="1" shrinkToFit="1"/>
    </xf>
    <xf numFmtId="0" fontId="2" fillId="0" borderId="42" xfId="2" applyFont="1" applyFill="1" applyBorder="1" applyAlignment="1">
      <alignment horizontal="center" vertical="center" wrapText="1" shrinkToFit="1"/>
    </xf>
    <xf numFmtId="0" fontId="2" fillId="0" borderId="67" xfId="2" applyFont="1" applyFill="1" applyBorder="1" applyAlignment="1">
      <alignment horizontal="center" vertical="center" wrapText="1" shrinkToFit="1"/>
    </xf>
    <xf numFmtId="0" fontId="0" fillId="0" borderId="38" xfId="2" applyFont="1" applyFill="1" applyBorder="1" applyAlignment="1">
      <alignment horizontal="center" vertical="center" textRotation="255" shrinkToFit="1"/>
    </xf>
    <xf numFmtId="0" fontId="2" fillId="0" borderId="38" xfId="2" applyFont="1" applyFill="1" applyBorder="1" applyAlignment="1">
      <alignment horizontal="center" vertical="center" textRotation="255" shrinkToFit="1"/>
    </xf>
    <xf numFmtId="0" fontId="2" fillId="0" borderId="0" xfId="2" applyFont="1" applyFill="1" applyBorder="1" applyAlignment="1">
      <alignment horizontal="right" vertical="top"/>
    </xf>
    <xf numFmtId="0" fontId="2" fillId="0" borderId="0" xfId="2" applyFont="1" applyFill="1" applyBorder="1" applyAlignment="1">
      <alignment horizontal="left" vertical="center"/>
    </xf>
    <xf numFmtId="0" fontId="2" fillId="0" borderId="35" xfId="2" applyFont="1" applyFill="1" applyBorder="1" applyAlignment="1">
      <alignment horizontal="center" vertical="center" wrapText="1" shrinkToFit="1"/>
    </xf>
    <xf numFmtId="0" fontId="2" fillId="0" borderId="50" xfId="2" applyFont="1" applyFill="1" applyBorder="1" applyAlignment="1">
      <alignment horizontal="center" vertical="center" wrapText="1" shrinkToFit="1"/>
    </xf>
    <xf numFmtId="0" fontId="25" fillId="0" borderId="0" xfId="2" applyFont="1" applyFill="1" applyBorder="1" applyAlignment="1">
      <alignment horizontal="center" shrinkToFit="1"/>
    </xf>
    <xf numFmtId="0" fontId="2" fillId="0" borderId="57" xfId="2" applyFont="1" applyFill="1" applyBorder="1" applyAlignment="1">
      <alignment horizontal="center" vertical="center" wrapText="1" shrinkToFit="1"/>
    </xf>
    <xf numFmtId="0" fontId="2" fillId="0" borderId="49" xfId="2" applyFont="1" applyFill="1" applyBorder="1" applyAlignment="1">
      <alignment horizontal="center" vertical="center" wrapText="1" shrinkToFit="1"/>
    </xf>
    <xf numFmtId="0" fontId="2" fillId="0" borderId="0" xfId="1"/>
    <xf numFmtId="0" fontId="39" fillId="0" borderId="12" xfId="1" applyFont="1" applyBorder="1" applyAlignment="1">
      <alignment vertical="center"/>
    </xf>
    <xf numFmtId="0" fontId="40" fillId="0" borderId="75" xfId="1" applyFont="1" applyBorder="1" applyAlignment="1">
      <alignment vertical="center"/>
    </xf>
    <xf numFmtId="0" fontId="40" fillId="0" borderId="76" xfId="1" applyFont="1" applyBorder="1" applyAlignment="1">
      <alignment vertical="center"/>
    </xf>
    <xf numFmtId="0" fontId="40" fillId="0" borderId="77" xfId="1" applyFont="1" applyBorder="1" applyAlignment="1">
      <alignment vertical="center"/>
    </xf>
    <xf numFmtId="0" fontId="40" fillId="0" borderId="55" xfId="1" applyFont="1" applyBorder="1" applyAlignment="1">
      <alignment vertical="center"/>
    </xf>
    <xf numFmtId="0" fontId="40" fillId="0" borderId="0" xfId="1" applyFont="1" applyBorder="1" applyAlignment="1">
      <alignment vertical="center"/>
    </xf>
    <xf numFmtId="0" fontId="40" fillId="0" borderId="74" xfId="1" applyFont="1" applyBorder="1" applyAlignment="1">
      <alignment vertical="center"/>
    </xf>
    <xf numFmtId="0" fontId="2" fillId="0" borderId="0" xfId="1" applyFont="1"/>
    <xf numFmtId="0" fontId="41" fillId="3" borderId="62" xfId="2" applyFont="1" applyFill="1" applyBorder="1" applyAlignment="1">
      <alignment horizontal="center" vertical="center" shrinkToFit="1"/>
    </xf>
    <xf numFmtId="0" fontId="41" fillId="3" borderId="75" xfId="2" applyFont="1" applyFill="1" applyBorder="1" applyAlignment="1">
      <alignment horizontal="center" vertical="center" shrinkToFit="1"/>
    </xf>
    <xf numFmtId="0" fontId="41" fillId="3" borderId="78" xfId="2" applyFont="1" applyFill="1" applyBorder="1" applyAlignment="1">
      <alignment horizontal="center" vertical="center"/>
    </xf>
    <xf numFmtId="0" fontId="41" fillId="3" borderId="79" xfId="2" applyFont="1" applyFill="1" applyBorder="1" applyAlignment="1">
      <alignment horizontal="center" vertical="center"/>
    </xf>
    <xf numFmtId="0" fontId="41" fillId="3" borderId="80" xfId="2" applyFont="1" applyFill="1" applyBorder="1" applyAlignment="1">
      <alignment horizontal="center" vertical="center"/>
    </xf>
    <xf numFmtId="0" fontId="41" fillId="3" borderId="81" xfId="2" applyFont="1" applyFill="1" applyBorder="1" applyAlignment="1">
      <alignment horizontal="center" vertical="center" shrinkToFit="1"/>
    </xf>
    <xf numFmtId="0" fontId="41" fillId="3" borderId="78" xfId="2" applyFont="1" applyFill="1" applyBorder="1" applyAlignment="1">
      <alignment horizontal="center" vertical="center" shrinkToFit="1"/>
    </xf>
    <xf numFmtId="0" fontId="41" fillId="3" borderId="81" xfId="2" applyFont="1" applyFill="1" applyBorder="1" applyAlignment="1">
      <alignment horizontal="center" vertical="center"/>
    </xf>
    <xf numFmtId="0" fontId="41" fillId="3" borderId="82" xfId="2" applyFont="1" applyFill="1" applyBorder="1" applyAlignment="1">
      <alignment horizontal="center" vertical="center" shrinkToFit="1"/>
    </xf>
    <xf numFmtId="0" fontId="41" fillId="3" borderId="83" xfId="2" applyFont="1" applyFill="1" applyBorder="1" applyAlignment="1">
      <alignment horizontal="center" vertical="center" shrinkToFit="1"/>
    </xf>
    <xf numFmtId="176" fontId="42" fillId="4" borderId="17" xfId="2" applyNumberFormat="1" applyFont="1" applyFill="1" applyBorder="1" applyAlignment="1">
      <alignment horizontal="center" wrapText="1"/>
    </xf>
    <xf numFmtId="176" fontId="42" fillId="4" borderId="8" xfId="2" applyNumberFormat="1" applyFont="1" applyFill="1" applyBorder="1" applyAlignment="1">
      <alignment horizontal="center" wrapText="1"/>
    </xf>
    <xf numFmtId="176" fontId="42" fillId="4" borderId="13" xfId="2" applyNumberFormat="1" applyFont="1" applyFill="1" applyBorder="1" applyAlignment="1">
      <alignment horizontal="center" wrapText="1"/>
    </xf>
    <xf numFmtId="0" fontId="40" fillId="0" borderId="54" xfId="1" applyFont="1" applyBorder="1" applyAlignment="1">
      <alignment vertical="center"/>
    </xf>
    <xf numFmtId="0" fontId="40" fillId="0" borderId="84" xfId="1" applyFont="1" applyBorder="1" applyAlignment="1">
      <alignment vertical="center"/>
    </xf>
    <xf numFmtId="0" fontId="40" fillId="0" borderId="85" xfId="1" applyFont="1" applyBorder="1" applyAlignment="1">
      <alignment vertical="center"/>
    </xf>
    <xf numFmtId="176" fontId="42" fillId="5" borderId="12" xfId="2" applyNumberFormat="1" applyFont="1" applyFill="1" applyBorder="1" applyAlignment="1">
      <alignment horizontal="center" wrapText="1"/>
    </xf>
    <xf numFmtId="176" fontId="42" fillId="5" borderId="17" xfId="2" applyNumberFormat="1" applyFont="1" applyFill="1" applyBorder="1" applyAlignment="1">
      <alignment horizontal="center" wrapText="1"/>
    </xf>
    <xf numFmtId="176" fontId="42" fillId="5" borderId="8" xfId="2" applyNumberFormat="1" applyFont="1" applyFill="1" applyBorder="1" applyAlignment="1">
      <alignment horizontal="center" wrapText="1"/>
    </xf>
    <xf numFmtId="176" fontId="42" fillId="5" borderId="13" xfId="2" applyNumberFormat="1" applyFont="1" applyFill="1" applyBorder="1" applyAlignment="1">
      <alignment horizontal="center" wrapText="1"/>
    </xf>
    <xf numFmtId="0" fontId="41" fillId="3" borderId="76" xfId="2" applyFont="1" applyFill="1" applyBorder="1" applyAlignment="1">
      <alignment horizontal="center" vertical="center" shrinkToFit="1"/>
    </xf>
    <xf numFmtId="0" fontId="41" fillId="3" borderId="77" xfId="2" applyFont="1" applyFill="1" applyBorder="1" applyAlignment="1">
      <alignment horizontal="center" vertical="center" shrinkToFit="1"/>
    </xf>
    <xf numFmtId="0" fontId="41" fillId="3" borderId="79" xfId="2" applyFont="1" applyFill="1" applyBorder="1" applyAlignment="1">
      <alignment horizontal="center" vertical="center" shrinkToFit="1"/>
    </xf>
    <xf numFmtId="0" fontId="41" fillId="3" borderId="80" xfId="2" applyFont="1" applyFill="1" applyBorder="1" applyAlignment="1">
      <alignment horizontal="center" vertical="center" shrinkToFit="1"/>
    </xf>
    <xf numFmtId="0" fontId="41" fillId="3" borderId="86" xfId="2" applyFont="1" applyFill="1" applyBorder="1" applyAlignment="1">
      <alignment horizontal="center" vertical="center" shrinkToFit="1"/>
    </xf>
    <xf numFmtId="0" fontId="41" fillId="3" borderId="87" xfId="2" applyFont="1" applyFill="1" applyBorder="1" applyAlignment="1">
      <alignment horizontal="center" vertical="center" shrinkToFit="1"/>
    </xf>
    <xf numFmtId="0" fontId="41" fillId="3" borderId="78" xfId="2" applyFont="1" applyFill="1" applyBorder="1" applyAlignment="1">
      <alignment horizontal="center" shrinkToFit="1"/>
    </xf>
    <xf numFmtId="0" fontId="41" fillId="3" borderId="79" xfId="2" applyFont="1" applyFill="1" applyBorder="1" applyAlignment="1">
      <alignment horizontal="center" shrinkToFit="1"/>
    </xf>
    <xf numFmtId="0" fontId="41" fillId="3" borderId="80" xfId="2" applyFont="1" applyFill="1" applyBorder="1" applyAlignment="1">
      <alignment horizontal="center" shrinkToFit="1"/>
    </xf>
    <xf numFmtId="0" fontId="39" fillId="0" borderId="39" xfId="1" applyFont="1" applyBorder="1" applyAlignment="1">
      <alignment vertical="center"/>
    </xf>
    <xf numFmtId="0" fontId="41" fillId="3" borderId="88" xfId="2" applyFont="1" applyFill="1" applyBorder="1" applyAlignment="1">
      <alignment horizontal="center" vertical="center" shrinkToFit="1"/>
    </xf>
    <xf numFmtId="0" fontId="41" fillId="3" borderId="89" xfId="2" applyFont="1" applyFill="1" applyBorder="1" applyAlignment="1">
      <alignment horizontal="center" vertical="center" shrinkToFit="1"/>
    </xf>
    <xf numFmtId="0" fontId="41" fillId="3" borderId="90" xfId="2" applyFont="1" applyFill="1" applyBorder="1" applyAlignment="1">
      <alignment horizontal="center" vertical="center" shrinkToFit="1"/>
    </xf>
    <xf numFmtId="0" fontId="2" fillId="0" borderId="0" xfId="2" applyFont="1">
      <alignment vertical="center"/>
    </xf>
    <xf numFmtId="0" fontId="2" fillId="0" borderId="0" xfId="2" applyFont="1" applyBorder="1">
      <alignment vertical="center"/>
    </xf>
    <xf numFmtId="0" fontId="2" fillId="0" borderId="0" xfId="2" applyFont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3" fillId="0" borderId="0" xfId="2" applyFont="1" applyAlignment="1">
      <alignment horizontal="left" vertical="center"/>
    </xf>
    <xf numFmtId="0" fontId="33" fillId="0" borderId="0" xfId="2" applyFont="1">
      <alignment vertical="center"/>
    </xf>
    <xf numFmtId="0" fontId="2" fillId="0" borderId="0" xfId="2" applyFont="1" applyAlignment="1">
      <alignment vertical="center" shrinkToFit="1"/>
    </xf>
    <xf numFmtId="0" fontId="2" fillId="0" borderId="0" xfId="2" applyFont="1" applyAlignment="1">
      <alignment horizontal="center" vertical="center"/>
    </xf>
    <xf numFmtId="0" fontId="33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 shrinkToFit="1"/>
    </xf>
    <xf numFmtId="0" fontId="2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right" vertical="top"/>
    </xf>
    <xf numFmtId="0" fontId="44" fillId="0" borderId="91" xfId="2" applyFont="1" applyBorder="1" applyAlignment="1">
      <alignment horizontal="right" vertical="top"/>
    </xf>
    <xf numFmtId="0" fontId="44" fillId="0" borderId="0" xfId="2" applyFont="1" applyBorder="1" applyAlignment="1">
      <alignment horizontal="right" vertical="top"/>
    </xf>
    <xf numFmtId="9" fontId="2" fillId="0" borderId="0" xfId="2" applyNumberFormat="1" applyFont="1" applyBorder="1">
      <alignment vertical="center"/>
    </xf>
    <xf numFmtId="0" fontId="2" fillId="0" borderId="0" xfId="2" applyFont="1" applyBorder="1" applyAlignment="1">
      <alignment horizontal="right"/>
    </xf>
    <xf numFmtId="0" fontId="33" fillId="0" borderId="92" xfId="2" applyFont="1" applyBorder="1" applyAlignment="1">
      <alignment horizontal="center" vertical="center"/>
    </xf>
    <xf numFmtId="0" fontId="33" fillId="0" borderId="93" xfId="2" applyFont="1" applyBorder="1" applyAlignment="1">
      <alignment horizontal="left" vertical="center"/>
    </xf>
    <xf numFmtId="0" fontId="33" fillId="0" borderId="94" xfId="2" applyFont="1" applyBorder="1" applyAlignment="1">
      <alignment horizontal="right"/>
    </xf>
    <xf numFmtId="0" fontId="34" fillId="0" borderId="93" xfId="2" applyFont="1" applyFill="1" applyBorder="1" applyAlignment="1">
      <alignment horizontal="center" vertical="center" wrapText="1" shrinkToFit="1"/>
    </xf>
    <xf numFmtId="0" fontId="45" fillId="3" borderId="42" xfId="2" applyFont="1" applyFill="1" applyBorder="1" applyAlignment="1">
      <alignment horizontal="left" vertical="center" shrinkToFit="1"/>
    </xf>
    <xf numFmtId="0" fontId="45" fillId="3" borderId="61" xfId="2" applyFont="1" applyFill="1" applyBorder="1" applyAlignment="1">
      <alignment horizontal="left" vertical="center" shrinkToFit="1"/>
    </xf>
    <xf numFmtId="0" fontId="45" fillId="3" borderId="62" xfId="2" applyFont="1" applyFill="1" applyBorder="1" applyAlignment="1">
      <alignment vertical="center" textRotation="180" shrinkToFit="1"/>
    </xf>
    <xf numFmtId="0" fontId="45" fillId="3" borderId="94" xfId="2" applyFont="1" applyFill="1" applyBorder="1" applyAlignment="1">
      <alignment horizontal="left" vertical="center" shrinkToFit="1"/>
    </xf>
    <xf numFmtId="0" fontId="45" fillId="0" borderId="93" xfId="2" applyFont="1" applyBorder="1" applyAlignment="1">
      <alignment horizontal="left" vertical="center" shrinkToFit="1"/>
    </xf>
    <xf numFmtId="0" fontId="45" fillId="0" borderId="93" xfId="2" applyFont="1" applyFill="1" applyBorder="1" applyAlignment="1">
      <alignment vertical="center" textRotation="180" shrinkToFit="1"/>
    </xf>
    <xf numFmtId="0" fontId="2" fillId="0" borderId="73" xfId="2" applyFont="1" applyBorder="1">
      <alignment vertical="center"/>
    </xf>
    <xf numFmtId="0" fontId="2" fillId="0" borderId="62" xfId="2" applyFont="1" applyBorder="1" applyAlignment="1">
      <alignment vertical="center" shrinkToFit="1"/>
    </xf>
    <xf numFmtId="0" fontId="2" fillId="0" borderId="75" xfId="2" applyFont="1" applyBorder="1">
      <alignment vertical="center"/>
    </xf>
    <xf numFmtId="0" fontId="2" fillId="0" borderId="73" xfId="2" applyFont="1" applyBorder="1" applyAlignment="1">
      <alignment horizontal="right"/>
    </xf>
    <xf numFmtId="0" fontId="2" fillId="0" borderId="95" xfId="2" applyFont="1" applyFill="1" applyBorder="1" applyAlignment="1">
      <alignment horizontal="center" vertical="center" shrinkToFit="1"/>
    </xf>
    <xf numFmtId="0" fontId="33" fillId="0" borderId="96" xfId="2" applyFont="1" applyBorder="1" applyAlignment="1">
      <alignment horizontal="center" vertical="center"/>
    </xf>
    <xf numFmtId="0" fontId="33" fillId="0" borderId="42" xfId="2" applyFont="1" applyBorder="1" applyAlignment="1">
      <alignment horizontal="left" vertical="center"/>
    </xf>
    <xf numFmtId="0" fontId="33" fillId="0" borderId="43" xfId="2" applyFont="1" applyBorder="1">
      <alignment vertical="center"/>
    </xf>
    <xf numFmtId="0" fontId="34" fillId="0" borderId="42" xfId="2" applyFont="1" applyFill="1" applyBorder="1" applyAlignment="1">
      <alignment horizontal="center" vertical="center" wrapText="1" shrinkToFit="1"/>
    </xf>
    <xf numFmtId="0" fontId="46" fillId="0" borderId="42" xfId="2" applyFont="1" applyBorder="1" applyAlignment="1">
      <alignment horizontal="left" vertical="center" shrinkToFit="1"/>
    </xf>
    <xf numFmtId="0" fontId="46" fillId="0" borderId="42" xfId="2" applyFont="1" applyFill="1" applyBorder="1" applyAlignment="1">
      <alignment horizontal="left" vertical="center" shrinkToFit="1"/>
    </xf>
    <xf numFmtId="0" fontId="47" fillId="0" borderId="42" xfId="2" applyFont="1" applyBorder="1" applyAlignment="1">
      <alignment horizontal="left" vertical="center" shrinkToFit="1"/>
    </xf>
    <xf numFmtId="0" fontId="48" fillId="3" borderId="57" xfId="2" applyFont="1" applyFill="1" applyBorder="1" applyAlignment="1">
      <alignment horizontal="left" vertical="center" shrinkToFit="1"/>
    </xf>
    <xf numFmtId="0" fontId="48" fillId="3" borderId="45" xfId="2" applyFont="1" applyFill="1" applyBorder="1" applyAlignment="1">
      <alignment horizontal="left" vertical="center" shrinkToFit="1"/>
    </xf>
    <xf numFmtId="0" fontId="48" fillId="3" borderId="43" xfId="2" applyFont="1" applyFill="1" applyBorder="1" applyAlignment="1">
      <alignment horizontal="left" vertical="center" shrinkToFit="1"/>
    </xf>
    <xf numFmtId="0" fontId="45" fillId="3" borderId="42" xfId="2" applyFont="1" applyFill="1" applyBorder="1" applyAlignment="1">
      <alignment vertical="center" textRotation="180" shrinkToFit="1"/>
    </xf>
    <xf numFmtId="0" fontId="47" fillId="3" borderId="42" xfId="2" applyFont="1" applyFill="1" applyBorder="1" applyAlignment="1">
      <alignment horizontal="left" vertical="center" shrinkToFit="1"/>
    </xf>
    <xf numFmtId="0" fontId="2" fillId="0" borderId="47" xfId="2" applyFont="1" applyBorder="1">
      <alignment vertical="center"/>
    </xf>
    <xf numFmtId="0" fontId="2" fillId="0" borderId="97" xfId="2" applyFont="1" applyFill="1" applyBorder="1" applyAlignment="1">
      <alignment horizontal="center" vertical="center" shrinkToFit="1"/>
    </xf>
    <xf numFmtId="0" fontId="33" fillId="0" borderId="42" xfId="2" applyFont="1" applyBorder="1" applyAlignment="1">
      <alignment horizontal="center"/>
    </xf>
    <xf numFmtId="0" fontId="33" fillId="0" borderId="43" xfId="2" applyFont="1" applyBorder="1" applyAlignment="1">
      <alignment horizontal="right"/>
    </xf>
    <xf numFmtId="0" fontId="47" fillId="3" borderId="42" xfId="2" applyFont="1" applyFill="1" applyBorder="1" applyAlignment="1">
      <alignment vertical="center" textRotation="180" shrinkToFit="1"/>
    </xf>
    <xf numFmtId="0" fontId="45" fillId="0" borderId="42" xfId="2" applyFont="1" applyBorder="1" applyAlignment="1">
      <alignment horizontal="left" vertical="center" shrinkToFit="1"/>
    </xf>
    <xf numFmtId="0" fontId="45" fillId="0" borderId="42" xfId="2" applyFont="1" applyFill="1" applyBorder="1" applyAlignment="1">
      <alignment vertical="center" textRotation="180" shrinkToFit="1"/>
    </xf>
    <xf numFmtId="0" fontId="46" fillId="0" borderId="42" xfId="2" applyFont="1" applyFill="1" applyBorder="1" applyAlignment="1">
      <alignment vertical="center" textRotation="180" shrinkToFit="1"/>
    </xf>
    <xf numFmtId="0" fontId="44" fillId="0" borderId="33" xfId="2" applyFont="1" applyBorder="1" applyAlignment="1">
      <alignment horizontal="center" vertical="center" textRotation="180" shrinkToFit="1"/>
    </xf>
    <xf numFmtId="0" fontId="33" fillId="0" borderId="98" xfId="2" applyFont="1" applyBorder="1" applyAlignment="1">
      <alignment horizontal="center" vertical="center" textRotation="255" shrinkToFit="1"/>
    </xf>
    <xf numFmtId="0" fontId="33" fillId="0" borderId="42" xfId="2" applyFont="1" applyBorder="1" applyAlignment="1">
      <alignment horizontal="center" vertical="center"/>
    </xf>
    <xf numFmtId="0" fontId="45" fillId="0" borderId="42" xfId="2" applyFont="1" applyFill="1" applyBorder="1" applyAlignment="1">
      <alignment horizontal="left" vertical="center" shrinkToFit="1"/>
    </xf>
    <xf numFmtId="0" fontId="33" fillId="0" borderId="98" xfId="2" applyFont="1" applyBorder="1" applyAlignment="1">
      <alignment horizontal="center"/>
    </xf>
    <xf numFmtId="179" fontId="2" fillId="0" borderId="0" xfId="2" applyNumberFormat="1" applyFont="1" applyBorder="1" applyAlignment="1">
      <alignment horizontal="center" vertical="center"/>
    </xf>
    <xf numFmtId="178" fontId="2" fillId="0" borderId="0" xfId="2" applyNumberFormat="1" applyFont="1" applyBorder="1" applyAlignment="1">
      <alignment horizontal="center" vertical="center"/>
    </xf>
    <xf numFmtId="0" fontId="33" fillId="0" borderId="42" xfId="2" applyFont="1" applyBorder="1" applyAlignment="1">
      <alignment horizontal="center" vertical="center" shrinkToFit="1"/>
    </xf>
    <xf numFmtId="0" fontId="46" fillId="0" borderId="35" xfId="2" applyFont="1" applyBorder="1" applyAlignment="1">
      <alignment horizontal="left" vertical="center" shrinkToFit="1"/>
    </xf>
    <xf numFmtId="0" fontId="25" fillId="0" borderId="0" xfId="2" applyFont="1">
      <alignment vertical="center"/>
    </xf>
    <xf numFmtId="0" fontId="33" fillId="0" borderId="99" xfId="2" applyFont="1" applyBorder="1" applyAlignment="1">
      <alignment horizontal="center" vertical="center"/>
    </xf>
    <xf numFmtId="0" fontId="33" fillId="0" borderId="35" xfId="2" applyFont="1" applyBorder="1" applyAlignment="1">
      <alignment horizontal="center" vertical="center"/>
    </xf>
    <xf numFmtId="0" fontId="33" fillId="0" borderId="36" xfId="2" applyFont="1" applyBorder="1">
      <alignment vertical="center"/>
    </xf>
    <xf numFmtId="0" fontId="45" fillId="6" borderId="33" xfId="2" applyFont="1" applyFill="1" applyBorder="1" applyAlignment="1">
      <alignment horizontal="center" vertical="center" shrinkToFit="1"/>
    </xf>
    <xf numFmtId="0" fontId="45" fillId="6" borderId="53" xfId="2" applyFont="1" applyFill="1" applyBorder="1" applyAlignment="1">
      <alignment horizontal="center" vertical="center" shrinkToFit="1"/>
    </xf>
    <xf numFmtId="0" fontId="48" fillId="6" borderId="33" xfId="2" applyFont="1" applyFill="1" applyBorder="1" applyAlignment="1">
      <alignment horizontal="center" vertical="center" shrinkToFit="1"/>
    </xf>
    <xf numFmtId="0" fontId="45" fillId="6" borderId="100" xfId="2" applyFont="1" applyFill="1" applyBorder="1" applyAlignment="1">
      <alignment horizontal="center" vertical="center" shrinkToFit="1"/>
    </xf>
    <xf numFmtId="0" fontId="45" fillId="6" borderId="12" xfId="2" applyFont="1" applyFill="1" applyBorder="1" applyAlignment="1">
      <alignment horizontal="center" vertical="center" shrinkToFit="1"/>
    </xf>
    <xf numFmtId="0" fontId="45" fillId="6" borderId="63" xfId="2" applyFont="1" applyFill="1" applyBorder="1" applyAlignment="1">
      <alignment horizontal="center" vertical="center" shrinkToFit="1"/>
    </xf>
    <xf numFmtId="0" fontId="33" fillId="0" borderId="97" xfId="2" applyFont="1" applyBorder="1" applyAlignment="1">
      <alignment horizontal="center"/>
    </xf>
    <xf numFmtId="0" fontId="33" fillId="0" borderId="42" xfId="2" applyFont="1" applyBorder="1" applyAlignment="1">
      <alignment horizontal="left"/>
    </xf>
    <xf numFmtId="0" fontId="48" fillId="3" borderId="42" xfId="2" applyFont="1" applyFill="1" applyBorder="1" applyAlignment="1">
      <alignment horizontal="left" vertical="center" shrinkToFit="1"/>
    </xf>
    <xf numFmtId="0" fontId="48" fillId="3" borderId="42" xfId="2" applyFont="1" applyFill="1" applyBorder="1" applyAlignment="1">
      <alignment vertical="center" textRotation="180" shrinkToFit="1"/>
    </xf>
    <xf numFmtId="0" fontId="45" fillId="0" borderId="57" xfId="2" applyFont="1" applyBorder="1" applyAlignment="1">
      <alignment horizontal="left" vertical="center" shrinkToFit="1"/>
    </xf>
    <xf numFmtId="0" fontId="45" fillId="0" borderId="62" xfId="2" applyFont="1" applyFill="1" applyBorder="1" applyAlignment="1">
      <alignment vertical="center" textRotation="180" shrinkToFit="1"/>
    </xf>
    <xf numFmtId="0" fontId="45" fillId="0" borderId="43" xfId="2" applyFont="1" applyBorder="1" applyAlignment="1">
      <alignment horizontal="left" vertical="center" shrinkToFit="1"/>
    </xf>
    <xf numFmtId="0" fontId="2" fillId="0" borderId="57" xfId="2" applyFont="1" applyBorder="1" applyAlignment="1">
      <alignment horizontal="right"/>
    </xf>
    <xf numFmtId="0" fontId="2" fillId="0" borderId="98" xfId="2" applyFont="1" applyFill="1" applyBorder="1" applyAlignment="1">
      <alignment horizontal="center" vertical="center" shrinkToFit="1"/>
    </xf>
    <xf numFmtId="0" fontId="46" fillId="3" borderId="42" xfId="2" applyFont="1" applyFill="1" applyBorder="1" applyAlignment="1">
      <alignment horizontal="left" vertical="center" shrinkToFit="1"/>
    </xf>
    <xf numFmtId="0" fontId="46" fillId="3" borderId="42" xfId="2" applyFont="1" applyFill="1" applyBorder="1" applyAlignment="1">
      <alignment vertical="center" textRotation="180" shrinkToFit="1"/>
    </xf>
    <xf numFmtId="0" fontId="45" fillId="6" borderId="34" xfId="2" applyFont="1" applyFill="1" applyBorder="1" applyAlignment="1">
      <alignment horizontal="center" vertical="center" shrinkToFit="1"/>
    </xf>
    <xf numFmtId="0" fontId="45" fillId="0" borderId="0" xfId="2" applyFont="1">
      <alignment vertical="center"/>
    </xf>
    <xf numFmtId="0" fontId="45" fillId="0" borderId="0" xfId="2" applyFont="1" applyBorder="1">
      <alignment vertical="center"/>
    </xf>
    <xf numFmtId="0" fontId="45" fillId="0" borderId="0" xfId="2" applyFont="1" applyBorder="1" applyAlignment="1">
      <alignment horizontal="center" vertical="center"/>
    </xf>
    <xf numFmtId="0" fontId="45" fillId="0" borderId="0" xfId="2" applyFont="1" applyBorder="1" applyAlignment="1">
      <alignment horizontal="right"/>
    </xf>
    <xf numFmtId="0" fontId="33" fillId="0" borderId="101" xfId="2" applyFont="1" applyBorder="1" applyAlignment="1">
      <alignment horizontal="center" vertical="center"/>
    </xf>
    <xf numFmtId="0" fontId="33" fillId="0" borderId="50" xfId="2" applyFont="1" applyBorder="1" applyAlignment="1">
      <alignment horizontal="left"/>
    </xf>
    <xf numFmtId="0" fontId="34" fillId="0" borderId="43" xfId="2" applyFont="1" applyFill="1" applyBorder="1" applyAlignment="1">
      <alignment horizontal="center" vertical="center" wrapText="1" shrinkToFit="1"/>
    </xf>
    <xf numFmtId="0" fontId="45" fillId="3" borderId="57" xfId="2" applyFont="1" applyFill="1" applyBorder="1" applyAlignment="1">
      <alignment horizontal="left" vertical="center" shrinkToFit="1"/>
    </xf>
    <xf numFmtId="0" fontId="45" fillId="3" borderId="45" xfId="2" applyFont="1" applyFill="1" applyBorder="1" applyAlignment="1">
      <alignment vertical="center" textRotation="180" shrinkToFit="1"/>
    </xf>
    <xf numFmtId="0" fontId="45" fillId="3" borderId="43" xfId="2" applyFont="1" applyFill="1" applyBorder="1" applyAlignment="1">
      <alignment horizontal="left" vertical="center" shrinkToFit="1"/>
    </xf>
    <xf numFmtId="0" fontId="45" fillId="0" borderId="61" xfId="2" applyFont="1" applyBorder="1">
      <alignment vertical="center"/>
    </xf>
    <xf numFmtId="0" fontId="2" fillId="0" borderId="102" xfId="2" applyFont="1" applyBorder="1" applyAlignment="1">
      <alignment horizontal="center" vertical="center" shrinkToFit="1"/>
    </xf>
    <xf numFmtId="0" fontId="45" fillId="0" borderId="47" xfId="2" applyFont="1" applyBorder="1">
      <alignment vertical="center"/>
    </xf>
    <xf numFmtId="0" fontId="46" fillId="0" borderId="42" xfId="2" applyFont="1" applyBorder="1" applyAlignment="1">
      <alignment horizontal="left" vertical="center" wrapText="1" shrinkToFit="1"/>
    </xf>
    <xf numFmtId="0" fontId="33" fillId="0" borderId="98" xfId="2" applyFont="1" applyFill="1" applyBorder="1" applyAlignment="1">
      <alignment horizontal="center" vertical="center" textRotation="255" shrinkToFit="1"/>
    </xf>
    <xf numFmtId="0" fontId="33" fillId="0" borderId="98" xfId="2" applyFont="1" applyFill="1" applyBorder="1" applyAlignment="1">
      <alignment horizontal="center"/>
    </xf>
    <xf numFmtId="0" fontId="33" fillId="0" borderId="103" xfId="2" applyFont="1" applyBorder="1" applyAlignment="1">
      <alignment horizontal="center" vertical="center"/>
    </xf>
    <xf numFmtId="0" fontId="33" fillId="0" borderId="97" xfId="2" applyFont="1" applyFill="1" applyBorder="1" applyAlignment="1">
      <alignment horizontal="center"/>
    </xf>
    <xf numFmtId="0" fontId="33" fillId="0" borderId="101" xfId="2" applyFont="1" applyBorder="1" applyAlignment="1">
      <alignment horizontal="center"/>
    </xf>
    <xf numFmtId="0" fontId="33" fillId="0" borderId="104" xfId="2" applyFont="1" applyBorder="1" applyAlignment="1">
      <alignment horizontal="center"/>
    </xf>
    <xf numFmtId="0" fontId="33" fillId="0" borderId="51" xfId="2" applyFont="1" applyBorder="1" applyAlignment="1">
      <alignment horizontal="right"/>
    </xf>
    <xf numFmtId="0" fontId="45" fillId="0" borderId="50" xfId="2" applyFont="1" applyBorder="1" applyAlignment="1">
      <alignment horizontal="left" vertical="center" shrinkToFit="1"/>
    </xf>
    <xf numFmtId="0" fontId="45" fillId="0" borderId="50" xfId="2" applyFont="1" applyFill="1" applyBorder="1" applyAlignment="1">
      <alignment vertical="center" textRotation="180" shrinkToFit="1"/>
    </xf>
    <xf numFmtId="0" fontId="2" fillId="0" borderId="49" xfId="2" applyFont="1" applyBorder="1" applyAlignment="1">
      <alignment horizontal="right"/>
    </xf>
    <xf numFmtId="0" fontId="2" fillId="0" borderId="105" xfId="2" applyFont="1" applyFill="1" applyBorder="1" applyAlignment="1">
      <alignment horizontal="center" vertical="center" shrinkToFit="1"/>
    </xf>
    <xf numFmtId="0" fontId="34" fillId="0" borderId="35" xfId="2" applyFont="1" applyFill="1" applyBorder="1" applyAlignment="1">
      <alignment horizontal="center" vertical="center" wrapText="1" shrinkToFit="1"/>
    </xf>
    <xf numFmtId="0" fontId="44" fillId="6" borderId="33" xfId="2" applyFont="1" applyFill="1" applyBorder="1" applyAlignment="1">
      <alignment horizontal="center" vertical="center" wrapText="1" shrinkToFit="1"/>
    </xf>
    <xf numFmtId="0" fontId="44" fillId="0" borderId="0" xfId="2" applyFont="1">
      <alignment vertical="center"/>
    </xf>
    <xf numFmtId="0" fontId="25" fillId="0" borderId="0" xfId="2" applyFont="1" applyBorder="1" applyAlignment="1">
      <alignment horizontal="center" vertical="center"/>
    </xf>
    <xf numFmtId="0" fontId="33" fillId="0" borderId="106" xfId="2" applyFont="1" applyBorder="1" applyAlignment="1">
      <alignment horizontal="center" vertical="center"/>
    </xf>
    <xf numFmtId="0" fontId="33" fillId="0" borderId="107" xfId="2" applyFont="1" applyBorder="1" applyAlignment="1">
      <alignment horizontal="center" vertical="center"/>
    </xf>
    <xf numFmtId="0" fontId="33" fillId="0" borderId="108" xfId="2" applyFont="1" applyBorder="1" applyAlignment="1">
      <alignment horizontal="center" vertical="center"/>
    </xf>
    <xf numFmtId="0" fontId="44" fillId="0" borderId="107" xfId="2" applyFont="1" applyFill="1" applyBorder="1" applyAlignment="1">
      <alignment horizontal="center" vertical="center"/>
    </xf>
    <xf numFmtId="0" fontId="44" fillId="0" borderId="107" xfId="2" applyFont="1" applyFill="1" applyBorder="1" applyAlignment="1">
      <alignment horizontal="center" vertical="center" shrinkToFit="1"/>
    </xf>
    <xf numFmtId="0" fontId="44" fillId="0" borderId="109" xfId="2" applyFont="1" applyFill="1" applyBorder="1" applyAlignment="1">
      <alignment horizontal="center" vertical="center"/>
    </xf>
    <xf numFmtId="0" fontId="44" fillId="0" borderId="109" xfId="2" applyFont="1" applyBorder="1" applyAlignment="1">
      <alignment vertical="center" textRotation="255"/>
    </xf>
    <xf numFmtId="0" fontId="33" fillId="0" borderId="110" xfId="2" applyFont="1" applyBorder="1" applyAlignment="1">
      <alignment horizontal="center" vertical="center" textRotation="255"/>
    </xf>
    <xf numFmtId="0" fontId="33" fillId="0" borderId="0" xfId="2" applyFont="1" applyBorder="1" applyAlignment="1">
      <alignment horizontal="center"/>
    </xf>
    <xf numFmtId="0" fontId="33" fillId="0" borderId="0" xfId="2" applyFont="1" applyBorder="1" applyAlignment="1">
      <alignment horizontal="left"/>
    </xf>
    <xf numFmtId="0" fontId="33" fillId="0" borderId="0" xfId="2" applyFont="1" applyBorder="1" applyAlignment="1">
      <alignment horizontal="right"/>
    </xf>
    <xf numFmtId="0" fontId="2" fillId="0" borderId="0" xfId="2" applyFont="1" applyBorder="1" applyAlignment="1">
      <alignment horizontal="center" shrinkToFit="1"/>
    </xf>
    <xf numFmtId="0" fontId="49" fillId="0" borderId="0" xfId="2" applyFont="1" applyBorder="1" applyAlignment="1">
      <alignment horizontal="center" shrinkToFit="1"/>
    </xf>
    <xf numFmtId="0" fontId="49" fillId="0" borderId="0" xfId="2" applyFont="1" applyBorder="1" applyAlignment="1">
      <alignment horizontal="left"/>
    </xf>
    <xf numFmtId="0" fontId="34" fillId="0" borderId="0" xfId="2" applyFont="1" applyBorder="1" applyAlignment="1">
      <alignment horizontal="center" shrinkToFit="1"/>
    </xf>
    <xf numFmtId="0" fontId="33" fillId="0" borderId="0" xfId="2" applyFont="1" applyBorder="1" applyAlignment="1">
      <alignment horizontal="center" shrinkToFit="1"/>
    </xf>
    <xf numFmtId="0" fontId="33" fillId="0" borderId="0" xfId="2" applyFont="1" applyBorder="1" applyAlignment="1">
      <alignment horizontal="left" shrinkToFit="1"/>
    </xf>
    <xf numFmtId="0" fontId="45" fillId="0" borderId="0" xfId="2" applyFont="1" applyBorder="1" applyAlignment="1">
      <alignment horizontal="left" shrinkToFit="1"/>
    </xf>
    <xf numFmtId="0" fontId="45" fillId="0" borderId="0" xfId="2" applyFont="1" applyBorder="1" applyAlignment="1">
      <alignment horizontal="left" shrinkToFit="1"/>
    </xf>
    <xf numFmtId="0" fontId="50" fillId="0" borderId="0" xfId="2" applyFont="1" applyBorder="1" applyAlignment="1">
      <alignment horizontal="left" shrinkToFit="1"/>
    </xf>
    <xf numFmtId="0" fontId="51" fillId="0" borderId="0" xfId="2" applyFont="1" applyBorder="1" applyAlignment="1">
      <alignment horizontal="center" shrinkToFit="1"/>
    </xf>
    <xf numFmtId="0" fontId="45" fillId="0" borderId="61" xfId="2" applyFont="1" applyBorder="1" applyAlignment="1">
      <alignment horizontal="left" vertical="center" shrinkToFit="1"/>
    </xf>
    <xf numFmtId="0" fontId="45" fillId="0" borderId="94" xfId="2" applyFont="1" applyBorder="1" applyAlignment="1">
      <alignment horizontal="left" vertical="center" shrinkToFit="1"/>
    </xf>
    <xf numFmtId="0" fontId="52" fillId="3" borderId="93" xfId="2" applyFont="1" applyFill="1" applyBorder="1" applyAlignment="1">
      <alignment horizontal="left" vertical="center" shrinkToFit="1"/>
    </xf>
    <xf numFmtId="0" fontId="52" fillId="3" borderId="57" xfId="2" applyFont="1" applyFill="1" applyBorder="1" applyAlignment="1">
      <alignment horizontal="left" vertical="center" shrinkToFit="1"/>
    </xf>
    <xf numFmtId="0" fontId="52" fillId="3" borderId="62" xfId="2" applyFont="1" applyFill="1" applyBorder="1" applyAlignment="1">
      <alignment vertical="center" textRotation="180" shrinkToFit="1"/>
    </xf>
    <xf numFmtId="0" fontId="52" fillId="3" borderId="62" xfId="2" applyFont="1" applyFill="1" applyBorder="1" applyAlignment="1">
      <alignment horizontal="left" vertical="center" shrinkToFit="1"/>
    </xf>
    <xf numFmtId="0" fontId="45" fillId="3" borderId="0" xfId="2" applyFont="1" applyFill="1" applyBorder="1" applyAlignment="1">
      <alignment horizontal="left" vertical="center" shrinkToFit="1"/>
    </xf>
    <xf numFmtId="0" fontId="45" fillId="3" borderId="111" xfId="2" applyFont="1" applyFill="1" applyBorder="1" applyAlignment="1">
      <alignment horizontal="left" vertical="center" shrinkToFit="1"/>
    </xf>
    <xf numFmtId="0" fontId="45" fillId="3" borderId="64" xfId="2" applyFont="1" applyFill="1" applyBorder="1" applyAlignment="1">
      <alignment vertical="center" textRotation="180" shrinkToFit="1"/>
    </xf>
    <xf numFmtId="0" fontId="45" fillId="3" borderId="112" xfId="2" applyFont="1" applyFill="1" applyBorder="1" applyAlignment="1">
      <alignment horizontal="left" vertical="center" shrinkToFit="1"/>
    </xf>
    <xf numFmtId="0" fontId="45" fillId="3" borderId="113" xfId="2" applyFont="1" applyFill="1" applyBorder="1" applyAlignment="1">
      <alignment horizontal="left" vertical="center" shrinkToFit="1"/>
    </xf>
    <xf numFmtId="0" fontId="45" fillId="3" borderId="64" xfId="2" applyFont="1" applyFill="1" applyBorder="1" applyAlignment="1">
      <alignment horizontal="left" vertical="center" shrinkToFit="1"/>
    </xf>
    <xf numFmtId="0" fontId="2" fillId="0" borderId="114" xfId="2" applyFont="1" applyFill="1" applyBorder="1" applyAlignment="1">
      <alignment horizontal="center" vertical="center" shrinkToFit="1"/>
    </xf>
    <xf numFmtId="0" fontId="2" fillId="0" borderId="45" xfId="2" applyFont="1" applyBorder="1" applyAlignment="1">
      <alignment vertical="center" shrinkToFit="1"/>
    </xf>
    <xf numFmtId="0" fontId="52" fillId="3" borderId="42" xfId="2" applyFont="1" applyFill="1" applyBorder="1" applyAlignment="1">
      <alignment horizontal="left" vertical="center" shrinkToFit="1"/>
    </xf>
    <xf numFmtId="0" fontId="46" fillId="3" borderId="57" xfId="2" applyFont="1" applyFill="1" applyBorder="1" applyAlignment="1">
      <alignment horizontal="left" vertical="center" shrinkToFit="1"/>
    </xf>
    <xf numFmtId="0" fontId="46" fillId="3" borderId="45" xfId="2" applyFont="1" applyFill="1" applyBorder="1" applyAlignment="1">
      <alignment horizontal="left" vertical="center" shrinkToFit="1"/>
    </xf>
    <xf numFmtId="0" fontId="2" fillId="0" borderId="58" xfId="2" applyFont="1" applyBorder="1">
      <alignment vertical="center"/>
    </xf>
    <xf numFmtId="0" fontId="46" fillId="3" borderId="56" xfId="2" applyFont="1" applyFill="1" applyBorder="1" applyAlignment="1">
      <alignment horizontal="left" vertical="center" shrinkToFit="1"/>
    </xf>
    <xf numFmtId="0" fontId="46" fillId="3" borderId="59" xfId="2" applyFont="1" applyFill="1" applyBorder="1" applyAlignment="1">
      <alignment horizontal="left" vertical="center" shrinkToFit="1"/>
    </xf>
    <xf numFmtId="0" fontId="46" fillId="3" borderId="43" xfId="2" applyFont="1" applyFill="1" applyBorder="1" applyAlignment="1">
      <alignment horizontal="left" vertical="center" shrinkToFit="1"/>
    </xf>
    <xf numFmtId="0" fontId="44" fillId="0" borderId="63" xfId="2" applyFont="1" applyBorder="1" applyAlignment="1">
      <alignment horizontal="center" vertical="center" textRotation="180" shrinkToFit="1"/>
    </xf>
    <xf numFmtId="0" fontId="45" fillId="3" borderId="35" xfId="2" applyFont="1" applyFill="1" applyBorder="1" applyAlignment="1">
      <alignment horizontal="left" vertical="center" shrinkToFit="1"/>
    </xf>
    <xf numFmtId="0" fontId="46" fillId="3" borderId="35" xfId="2" applyFont="1" applyFill="1" applyBorder="1" applyAlignment="1">
      <alignment horizontal="left" vertical="center" shrinkToFit="1"/>
    </xf>
    <xf numFmtId="0" fontId="46" fillId="3" borderId="115" xfId="2" applyFont="1" applyFill="1" applyBorder="1" applyAlignment="1">
      <alignment horizontal="left" vertical="center" shrinkToFit="1"/>
    </xf>
    <xf numFmtId="0" fontId="46" fillId="3" borderId="40" xfId="2" applyFont="1" applyFill="1" applyBorder="1" applyAlignment="1">
      <alignment horizontal="left" vertical="center" shrinkToFit="1"/>
    </xf>
    <xf numFmtId="0" fontId="46" fillId="3" borderId="116" xfId="2" applyFont="1" applyFill="1" applyBorder="1" applyAlignment="1">
      <alignment horizontal="left" vertical="center" shrinkToFit="1"/>
    </xf>
    <xf numFmtId="0" fontId="45" fillId="6" borderId="50" xfId="2" applyFont="1" applyFill="1" applyBorder="1" applyAlignment="1">
      <alignment horizontal="center" vertical="center" shrinkToFit="1"/>
    </xf>
    <xf numFmtId="0" fontId="48" fillId="6" borderId="53" xfId="2" applyFont="1" applyFill="1" applyBorder="1" applyAlignment="1">
      <alignment horizontal="center" vertical="center" shrinkToFit="1"/>
    </xf>
    <xf numFmtId="0" fontId="47" fillId="3" borderId="64" xfId="2" applyFont="1" applyFill="1" applyBorder="1" applyAlignment="1">
      <alignment horizontal="left" vertical="center" shrinkToFit="1"/>
    </xf>
    <xf numFmtId="0" fontId="45" fillId="0" borderId="64" xfId="2" applyFont="1" applyBorder="1" applyAlignment="1">
      <alignment horizontal="left" vertical="center" shrinkToFit="1"/>
    </xf>
    <xf numFmtId="0" fontId="45" fillId="0" borderId="64" xfId="2" applyFont="1" applyFill="1" applyBorder="1" applyAlignment="1">
      <alignment vertical="center" textRotation="180" shrinkToFit="1"/>
    </xf>
    <xf numFmtId="0" fontId="34" fillId="3" borderId="42" xfId="2" applyFont="1" applyFill="1" applyBorder="1" applyAlignment="1">
      <alignment horizontal="left" vertical="center" shrinkToFit="1"/>
    </xf>
    <xf numFmtId="0" fontId="34" fillId="3" borderId="42" xfId="2" applyFont="1" applyFill="1" applyBorder="1" applyAlignment="1">
      <alignment vertical="center" textRotation="180" shrinkToFit="1"/>
    </xf>
    <xf numFmtId="0" fontId="46" fillId="3" borderId="45" xfId="2" applyFont="1" applyFill="1" applyBorder="1" applyAlignment="1">
      <alignment vertical="center" textRotation="180" shrinkToFit="1"/>
    </xf>
    <xf numFmtId="0" fontId="46" fillId="3" borderId="0" xfId="2" applyFont="1" applyFill="1" applyBorder="1" applyAlignment="1">
      <alignment horizontal="left" vertical="center" shrinkToFit="1"/>
    </xf>
    <xf numFmtId="0" fontId="45" fillId="0" borderId="35" xfId="2" applyFont="1" applyBorder="1" applyAlignment="1">
      <alignment horizontal="left" vertical="center" shrinkToFit="1"/>
    </xf>
    <xf numFmtId="0" fontId="45" fillId="3" borderId="45" xfId="2" applyFont="1" applyFill="1" applyBorder="1" applyAlignment="1">
      <alignment horizontal="left" vertical="center" shrinkToFit="1"/>
    </xf>
    <xf numFmtId="0" fontId="45" fillId="0" borderId="42" xfId="2" applyFont="1" applyBorder="1" applyAlignment="1">
      <alignment horizontal="left" vertical="center" wrapText="1" shrinkToFit="1"/>
    </xf>
    <xf numFmtId="0" fontId="46" fillId="0" borderId="117" xfId="2" applyFont="1" applyBorder="1" applyAlignment="1">
      <alignment horizontal="left" vertical="center" shrinkToFit="1"/>
    </xf>
    <xf numFmtId="0" fontId="46" fillId="0" borderId="116" xfId="2" applyFont="1" applyFill="1" applyBorder="1" applyAlignment="1">
      <alignment horizontal="left" vertical="center" shrinkToFit="1"/>
    </xf>
    <xf numFmtId="0" fontId="46" fillId="0" borderId="56" xfId="2" applyFont="1" applyBorder="1" applyAlignment="1">
      <alignment horizontal="left" vertical="center" shrinkToFit="1"/>
    </xf>
    <xf numFmtId="0" fontId="46" fillId="3" borderId="118" xfId="2" applyFont="1" applyFill="1" applyBorder="1" applyAlignment="1">
      <alignment horizontal="left" vertical="center" shrinkToFit="1"/>
    </xf>
    <xf numFmtId="0" fontId="46" fillId="3" borderId="39" xfId="2" applyFont="1" applyFill="1" applyBorder="1" applyAlignment="1">
      <alignment horizontal="left" vertical="center" shrinkToFit="1"/>
    </xf>
    <xf numFmtId="0" fontId="45" fillId="6" borderId="119" xfId="2" applyFont="1" applyFill="1" applyBorder="1" applyAlignment="1">
      <alignment horizontal="center" vertical="center" shrinkToFit="1"/>
    </xf>
    <xf numFmtId="0" fontId="48" fillId="0" borderId="42" xfId="2" applyFont="1" applyBorder="1" applyAlignment="1">
      <alignment horizontal="left" vertical="center" shrinkToFit="1"/>
    </xf>
    <xf numFmtId="0" fontId="48" fillId="0" borderId="42" xfId="2" applyFont="1" applyFill="1" applyBorder="1" applyAlignment="1">
      <alignment vertical="center" textRotation="180" shrinkToFit="1"/>
    </xf>
    <xf numFmtId="0" fontId="44" fillId="6" borderId="100" xfId="2" applyFont="1" applyFill="1" applyBorder="1" applyAlignment="1">
      <alignment horizontal="center" vertical="center" wrapText="1" shrinkToFit="1"/>
    </xf>
    <xf numFmtId="0" fontId="45" fillId="6" borderId="120" xfId="2" applyFont="1" applyFill="1" applyBorder="1" applyAlignment="1">
      <alignment horizontal="center" vertical="center" shrinkToFit="1"/>
    </xf>
    <xf numFmtId="0" fontId="44" fillId="0" borderId="107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left"/>
    </xf>
    <xf numFmtId="0" fontId="53" fillId="3" borderId="42" xfId="2" applyFont="1" applyFill="1" applyBorder="1" applyAlignment="1">
      <alignment horizontal="left" vertical="center" shrinkToFit="1"/>
    </xf>
    <xf numFmtId="0" fontId="46" fillId="0" borderId="121" xfId="2" applyFont="1" applyBorder="1" applyAlignment="1">
      <alignment horizontal="left" vertical="center" shrinkToFit="1"/>
    </xf>
    <xf numFmtId="0" fontId="46" fillId="0" borderId="122" xfId="2" applyFont="1" applyFill="1" applyBorder="1" applyAlignment="1">
      <alignment vertical="center" textRotation="180" shrinkToFit="1"/>
    </xf>
    <xf numFmtId="0" fontId="46" fillId="0" borderId="123" xfId="2" applyFont="1" applyFill="1" applyBorder="1" applyAlignment="1">
      <alignment horizontal="left" vertical="center" shrinkToFit="1"/>
    </xf>
    <xf numFmtId="0" fontId="2" fillId="3" borderId="42" xfId="2" applyFont="1" applyFill="1" applyBorder="1" applyAlignment="1">
      <alignment horizontal="left" vertical="center" shrinkToFit="1"/>
    </xf>
    <xf numFmtId="0" fontId="46" fillId="3" borderId="124" xfId="2" applyFont="1" applyFill="1" applyBorder="1" applyAlignment="1">
      <alignment horizontal="left" vertical="center" shrinkToFit="1"/>
    </xf>
    <xf numFmtId="0" fontId="46" fillId="0" borderId="125" xfId="2" applyFont="1" applyFill="1" applyBorder="1" applyAlignment="1">
      <alignment horizontal="left" vertical="center" shrinkToFit="1"/>
    </xf>
    <xf numFmtId="0" fontId="54" fillId="3" borderId="42" xfId="2" applyFont="1" applyFill="1" applyBorder="1" applyAlignment="1">
      <alignment horizontal="left" vertical="center" shrinkToFit="1"/>
    </xf>
    <xf numFmtId="0" fontId="45" fillId="0" borderId="43" xfId="2" applyFont="1" applyFill="1" applyBorder="1" applyAlignment="1">
      <alignment vertical="center" textRotation="180" shrinkToFit="1"/>
    </xf>
    <xf numFmtId="0" fontId="2" fillId="3" borderId="0" xfId="2" applyFont="1" applyFill="1">
      <alignment vertical="center"/>
    </xf>
    <xf numFmtId="0" fontId="2" fillId="3" borderId="45" xfId="2" applyFont="1" applyFill="1" applyBorder="1" applyAlignment="1">
      <alignment vertical="center" shrinkToFit="1"/>
    </xf>
    <xf numFmtId="0" fontId="45" fillId="6" borderId="126" xfId="2" applyFont="1" applyFill="1" applyBorder="1" applyAlignment="1">
      <alignment horizontal="center" vertical="center" shrinkToFit="1"/>
    </xf>
    <xf numFmtId="0" fontId="45" fillId="6" borderId="127" xfId="2" applyFont="1" applyFill="1" applyBorder="1" applyAlignment="1">
      <alignment horizontal="center" vertical="center" shrinkToFit="1"/>
    </xf>
    <xf numFmtId="0" fontId="45" fillId="0" borderId="128" xfId="2" applyFont="1" applyBorder="1">
      <alignment vertical="center"/>
    </xf>
    <xf numFmtId="0" fontId="45" fillId="0" borderId="129" xfId="2" applyFont="1" applyBorder="1">
      <alignment vertical="center"/>
    </xf>
    <xf numFmtId="0" fontId="55" fillId="0" borderId="42" xfId="2" applyFont="1" applyBorder="1" applyAlignment="1">
      <alignment horizontal="left" vertical="center" shrinkToFit="1"/>
    </xf>
    <xf numFmtId="0" fontId="47" fillId="0" borderId="57" xfId="2" applyFont="1" applyBorder="1" applyAlignment="1">
      <alignment horizontal="left" vertical="center" shrinkToFit="1"/>
    </xf>
    <xf numFmtId="0" fontId="45" fillId="0" borderId="130" xfId="2" applyFont="1" applyBorder="1" applyAlignment="1">
      <alignment horizontal="left" vertical="center" shrinkToFit="1"/>
    </xf>
    <xf numFmtId="0" fontId="2" fillId="0" borderId="42" xfId="2" applyFont="1" applyBorder="1" applyAlignment="1">
      <alignment horizontal="left" vertical="center" shrinkToFit="1"/>
    </xf>
    <xf numFmtId="0" fontId="55" fillId="3" borderId="42" xfId="2" applyFont="1" applyFill="1" applyBorder="1" applyAlignment="1">
      <alignment horizontal="left" vertical="center" shrinkToFit="1"/>
    </xf>
    <xf numFmtId="0" fontId="53" fillId="3" borderId="45" xfId="2" applyFont="1" applyFill="1" applyBorder="1" applyAlignment="1">
      <alignment vertical="center" shrinkToFit="1"/>
    </xf>
    <xf numFmtId="0" fontId="35" fillId="0" borderId="0" xfId="2" applyFont="1">
      <alignment vertical="center"/>
    </xf>
    <xf numFmtId="0" fontId="35" fillId="0" borderId="0" xfId="2" applyFont="1" applyBorder="1">
      <alignment vertical="center"/>
    </xf>
    <xf numFmtId="0" fontId="35" fillId="0" borderId="0" xfId="2" applyFont="1" applyBorder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56" fillId="0" borderId="0" xfId="2" applyFont="1">
      <alignment vertical="center"/>
    </xf>
    <xf numFmtId="0" fontId="35" fillId="0" borderId="0" xfId="2" applyFont="1" applyFill="1">
      <alignment vertical="center"/>
    </xf>
    <xf numFmtId="0" fontId="35" fillId="0" borderId="0" xfId="2" applyFont="1" applyAlignment="1">
      <alignment vertical="center" shrinkToFit="1"/>
    </xf>
    <xf numFmtId="0" fontId="35" fillId="0" borderId="0" xfId="2" applyFont="1" applyAlignment="1">
      <alignment horizontal="center" vertical="center"/>
    </xf>
    <xf numFmtId="0" fontId="35" fillId="0" borderId="0" xfId="2" applyFont="1" applyBorder="1" applyAlignment="1">
      <alignment horizontal="right" vertical="top"/>
    </xf>
    <xf numFmtId="0" fontId="57" fillId="0" borderId="91" xfId="2" applyFont="1" applyBorder="1" applyAlignment="1">
      <alignment horizontal="right" vertical="top"/>
    </xf>
    <xf numFmtId="9" fontId="35" fillId="0" borderId="0" xfId="2" applyNumberFormat="1" applyFont="1" applyBorder="1">
      <alignment vertical="center"/>
    </xf>
    <xf numFmtId="0" fontId="35" fillId="0" borderId="0" xfId="2" applyFont="1" applyBorder="1" applyAlignment="1">
      <alignment horizontal="right"/>
    </xf>
    <xf numFmtId="0" fontId="56" fillId="0" borderId="92" xfId="2" applyFont="1" applyBorder="1" applyAlignment="1">
      <alignment horizontal="center" vertical="center"/>
    </xf>
    <xf numFmtId="0" fontId="56" fillId="0" borderId="94" xfId="2" applyFont="1" applyBorder="1" applyAlignment="1">
      <alignment horizontal="right"/>
    </xf>
    <xf numFmtId="0" fontId="48" fillId="0" borderId="93" xfId="2" applyFont="1" applyBorder="1" applyAlignment="1">
      <alignment horizontal="left" vertical="center" shrinkToFit="1"/>
    </xf>
    <xf numFmtId="0" fontId="48" fillId="0" borderId="93" xfId="2" applyFont="1" applyFill="1" applyBorder="1" applyAlignment="1">
      <alignment vertical="center" textRotation="180" shrinkToFit="1"/>
    </xf>
    <xf numFmtId="0" fontId="48" fillId="0" borderId="61" xfId="2" applyFont="1" applyBorder="1" applyAlignment="1">
      <alignment horizontal="left" vertical="center" shrinkToFit="1"/>
    </xf>
    <xf numFmtId="0" fontId="35" fillId="0" borderId="113" xfId="2" applyFont="1" applyBorder="1" applyAlignment="1">
      <alignment horizontal="right"/>
    </xf>
    <xf numFmtId="0" fontId="35" fillId="0" borderId="114" xfId="2" applyFont="1" applyFill="1" applyBorder="1" applyAlignment="1">
      <alignment horizontal="center" vertical="center" shrinkToFit="1"/>
    </xf>
    <xf numFmtId="0" fontId="56" fillId="0" borderId="96" xfId="2" applyFont="1" applyBorder="1" applyAlignment="1">
      <alignment horizontal="center" vertical="center"/>
    </xf>
    <xf numFmtId="0" fontId="56" fillId="0" borderId="43" xfId="2" applyFont="1" applyBorder="1">
      <alignment vertical="center"/>
    </xf>
    <xf numFmtId="0" fontId="48" fillId="0" borderId="42" xfId="2" applyFont="1" applyFill="1" applyBorder="1" applyAlignment="1">
      <alignment horizontal="left" vertical="center" shrinkToFit="1"/>
    </xf>
    <xf numFmtId="0" fontId="35" fillId="0" borderId="58" xfId="2" applyFont="1" applyBorder="1">
      <alignment vertical="center"/>
    </xf>
    <xf numFmtId="0" fontId="56" fillId="0" borderId="43" xfId="2" applyFont="1" applyBorder="1" applyAlignment="1">
      <alignment horizontal="right"/>
    </xf>
    <xf numFmtId="0" fontId="57" fillId="0" borderId="63" xfId="2" applyFont="1" applyBorder="1" applyAlignment="1">
      <alignment horizontal="center" vertical="center" textRotation="180" shrinkToFit="1"/>
    </xf>
    <xf numFmtId="0" fontId="56" fillId="0" borderId="98" xfId="2" applyFont="1" applyBorder="1" applyAlignment="1">
      <alignment horizontal="center" vertical="center" textRotation="255" shrinkToFit="1"/>
    </xf>
    <xf numFmtId="0" fontId="47" fillId="0" borderId="42" xfId="2" applyFont="1" applyFill="1" applyBorder="1" applyAlignment="1">
      <alignment horizontal="left" vertical="center" shrinkToFit="1"/>
    </xf>
    <xf numFmtId="0" fontId="56" fillId="0" borderId="98" xfId="2" applyFont="1" applyBorder="1" applyAlignment="1">
      <alignment horizontal="center"/>
    </xf>
    <xf numFmtId="179" fontId="35" fillId="0" borderId="0" xfId="2" applyNumberFormat="1" applyFont="1" applyBorder="1" applyAlignment="1">
      <alignment horizontal="center" vertical="center"/>
    </xf>
    <xf numFmtId="178" fontId="35" fillId="0" borderId="0" xfId="2" applyNumberFormat="1" applyFont="1" applyBorder="1" applyAlignment="1">
      <alignment horizontal="center" vertical="center"/>
    </xf>
    <xf numFmtId="0" fontId="35" fillId="0" borderId="0" xfId="2" applyFont="1" applyFill="1" applyBorder="1" applyAlignment="1">
      <alignment horizontal="left" vertical="center" wrapText="1"/>
    </xf>
    <xf numFmtId="0" fontId="35" fillId="0" borderId="0" xfId="2" applyFont="1" applyFill="1" applyBorder="1" applyAlignment="1">
      <alignment horizontal="center" vertical="center"/>
    </xf>
    <xf numFmtId="0" fontId="58" fillId="0" borderId="0" xfId="2" applyFont="1">
      <alignment vertical="center"/>
    </xf>
    <xf numFmtId="0" fontId="56" fillId="0" borderId="99" xfId="2" applyFont="1" applyBorder="1" applyAlignment="1">
      <alignment horizontal="center" vertical="center"/>
    </xf>
    <xf numFmtId="0" fontId="56" fillId="0" borderId="36" xfId="2" applyFont="1" applyBorder="1">
      <alignment vertical="center"/>
    </xf>
    <xf numFmtId="0" fontId="57" fillId="0" borderId="33" xfId="2" applyFont="1" applyBorder="1" applyAlignment="1">
      <alignment horizontal="center" vertical="center" textRotation="180" shrinkToFit="1"/>
    </xf>
    <xf numFmtId="0" fontId="56" fillId="0" borderId="97" xfId="2" applyFont="1" applyBorder="1" applyAlignment="1">
      <alignment horizontal="center"/>
    </xf>
    <xf numFmtId="0" fontId="56" fillId="0" borderId="101" xfId="2" applyFont="1" applyBorder="1" applyAlignment="1">
      <alignment horizontal="center" vertical="center"/>
    </xf>
    <xf numFmtId="0" fontId="35" fillId="0" borderId="128" xfId="2" applyFont="1" applyBorder="1" applyAlignment="1">
      <alignment vertical="center" shrinkToFit="1"/>
    </xf>
    <xf numFmtId="0" fontId="35" fillId="0" borderId="57" xfId="2" applyFont="1" applyBorder="1" applyAlignment="1">
      <alignment horizontal="right"/>
    </xf>
    <xf numFmtId="0" fontId="35" fillId="0" borderId="98" xfId="2" applyFont="1" applyFill="1" applyBorder="1" applyAlignment="1">
      <alignment horizontal="center" vertical="center" shrinkToFit="1"/>
    </xf>
    <xf numFmtId="0" fontId="35" fillId="0" borderId="129" xfId="2" applyFont="1" applyBorder="1" applyAlignment="1">
      <alignment vertical="center" shrinkToFit="1"/>
    </xf>
    <xf numFmtId="0" fontId="35" fillId="0" borderId="47" xfId="2" applyFont="1" applyBorder="1">
      <alignment vertical="center"/>
    </xf>
    <xf numFmtId="0" fontId="48" fillId="0" borderId="0" xfId="2" applyFont="1" applyAlignment="1">
      <alignment horizontal="left" vertical="center"/>
    </xf>
    <xf numFmtId="0" fontId="56" fillId="0" borderId="103" xfId="2" applyFont="1" applyBorder="1" applyAlignment="1">
      <alignment horizontal="center" vertical="center"/>
    </xf>
    <xf numFmtId="0" fontId="48" fillId="6" borderId="100" xfId="2" applyFont="1" applyFill="1" applyBorder="1" applyAlignment="1">
      <alignment horizontal="center" vertical="center" shrinkToFit="1"/>
    </xf>
    <xf numFmtId="0" fontId="48" fillId="6" borderId="119" xfId="2" applyFont="1" applyFill="1" applyBorder="1" applyAlignment="1">
      <alignment horizontal="center" vertical="center" shrinkToFit="1"/>
    </xf>
    <xf numFmtId="0" fontId="48" fillId="6" borderId="63" xfId="2" applyFont="1" applyFill="1" applyBorder="1" applyAlignment="1">
      <alignment horizontal="center" vertical="center" shrinkToFit="1"/>
    </xf>
    <xf numFmtId="0" fontId="48" fillId="0" borderId="0" xfId="2" applyFont="1">
      <alignment vertical="center"/>
    </xf>
    <xf numFmtId="0" fontId="48" fillId="0" borderId="0" xfId="2" applyFont="1" applyBorder="1">
      <alignment vertical="center"/>
    </xf>
    <xf numFmtId="0" fontId="48" fillId="0" borderId="0" xfId="2" applyFont="1" applyBorder="1" applyAlignment="1">
      <alignment horizontal="center" vertical="center"/>
    </xf>
    <xf numFmtId="0" fontId="48" fillId="0" borderId="0" xfId="2" applyFont="1" applyBorder="1" applyAlignment="1">
      <alignment horizontal="right"/>
    </xf>
    <xf numFmtId="0" fontId="48" fillId="0" borderId="57" xfId="2" applyFont="1" applyBorder="1" applyAlignment="1">
      <alignment horizontal="left" vertical="center" shrinkToFit="1"/>
    </xf>
    <xf numFmtId="0" fontId="48" fillId="0" borderId="45" xfId="2" applyFont="1" applyFill="1" applyBorder="1" applyAlignment="1">
      <alignment vertical="center" textRotation="180" shrinkToFit="1"/>
    </xf>
    <xf numFmtId="0" fontId="48" fillId="0" borderId="43" xfId="2" applyFont="1" applyBorder="1" applyAlignment="1">
      <alignment horizontal="left" vertical="center" shrinkToFit="1"/>
    </xf>
    <xf numFmtId="0" fontId="48" fillId="0" borderId="61" xfId="2" applyFont="1" applyBorder="1">
      <alignment vertical="center"/>
    </xf>
    <xf numFmtId="0" fontId="35" fillId="0" borderId="102" xfId="2" applyFont="1" applyBorder="1" applyAlignment="1">
      <alignment horizontal="center" vertical="center" shrinkToFit="1"/>
    </xf>
    <xf numFmtId="0" fontId="48" fillId="0" borderId="47" xfId="2" applyFont="1" applyBorder="1">
      <alignment vertical="center"/>
    </xf>
    <xf numFmtId="0" fontId="56" fillId="0" borderId="98" xfId="2" applyFont="1" applyFill="1" applyBorder="1" applyAlignment="1">
      <alignment horizontal="center" vertical="center" textRotation="255" shrinkToFit="1"/>
    </xf>
    <xf numFmtId="0" fontId="56" fillId="0" borderId="98" xfId="2" applyFont="1" applyFill="1" applyBorder="1" applyAlignment="1">
      <alignment horizontal="center"/>
    </xf>
    <xf numFmtId="0" fontId="48" fillId="6" borderId="50" xfId="2" applyFont="1" applyFill="1" applyBorder="1" applyAlignment="1">
      <alignment horizontal="center" vertical="center" shrinkToFit="1"/>
    </xf>
    <xf numFmtId="0" fontId="48" fillId="6" borderId="17" xfId="2" applyFont="1" applyFill="1" applyBorder="1" applyAlignment="1">
      <alignment horizontal="center" vertical="center" shrinkToFit="1"/>
    </xf>
    <xf numFmtId="0" fontId="48" fillId="6" borderId="12" xfId="2" applyFont="1" applyFill="1" applyBorder="1" applyAlignment="1">
      <alignment horizontal="center" vertical="center" shrinkToFit="1"/>
    </xf>
    <xf numFmtId="0" fontId="48" fillId="6" borderId="131" xfId="2" applyFont="1" applyFill="1" applyBorder="1" applyAlignment="1">
      <alignment horizontal="center" vertical="center" shrinkToFit="1"/>
    </xf>
    <xf numFmtId="0" fontId="48" fillId="6" borderId="34" xfId="2" applyFont="1" applyFill="1" applyBorder="1" applyAlignment="1">
      <alignment horizontal="center" vertical="center" shrinkToFit="1"/>
    </xf>
    <xf numFmtId="0" fontId="48" fillId="6" borderId="132" xfId="2" applyFont="1" applyFill="1" applyBorder="1" applyAlignment="1">
      <alignment horizontal="center" vertical="center" shrinkToFit="1"/>
    </xf>
    <xf numFmtId="0" fontId="48" fillId="6" borderId="133" xfId="2" applyFont="1" applyFill="1" applyBorder="1" applyAlignment="1">
      <alignment horizontal="center" vertical="center" shrinkToFit="1"/>
    </xf>
    <xf numFmtId="0" fontId="48" fillId="6" borderId="134" xfId="2" applyFont="1" applyFill="1" applyBorder="1" applyAlignment="1">
      <alignment horizontal="center" vertical="center" shrinkToFit="1"/>
    </xf>
    <xf numFmtId="0" fontId="48" fillId="6" borderId="71" xfId="2" applyFont="1" applyFill="1" applyBorder="1" applyAlignment="1">
      <alignment horizontal="center" vertical="center" shrinkToFit="1"/>
    </xf>
    <xf numFmtId="0" fontId="56" fillId="0" borderId="97" xfId="2" applyFont="1" applyFill="1" applyBorder="1" applyAlignment="1">
      <alignment horizontal="center"/>
    </xf>
    <xf numFmtId="0" fontId="56" fillId="0" borderId="101" xfId="2" applyFont="1" applyBorder="1" applyAlignment="1">
      <alignment horizontal="center"/>
    </xf>
    <xf numFmtId="0" fontId="48" fillId="0" borderId="62" xfId="2" applyFont="1" applyFill="1" applyBorder="1" applyAlignment="1">
      <alignment vertical="center" textRotation="180" shrinkToFit="1"/>
    </xf>
    <xf numFmtId="0" fontId="48" fillId="0" borderId="43" xfId="2" applyFont="1" applyFill="1" applyBorder="1" applyAlignment="1">
      <alignment horizontal="left" vertical="center" shrinkToFit="1"/>
    </xf>
    <xf numFmtId="0" fontId="35" fillId="0" borderId="45" xfId="2" applyFont="1" applyBorder="1" applyAlignment="1">
      <alignment vertical="center" shrinkToFit="1"/>
    </xf>
    <xf numFmtId="0" fontId="48" fillId="0" borderId="45" xfId="2" applyFont="1" applyBorder="1" applyAlignment="1">
      <alignment horizontal="left" vertical="center" shrinkToFit="1"/>
    </xf>
    <xf numFmtId="0" fontId="48" fillId="6" borderId="135" xfId="2" applyFont="1" applyFill="1" applyBorder="1" applyAlignment="1">
      <alignment horizontal="center" vertical="center" shrinkToFit="1"/>
    </xf>
    <xf numFmtId="0" fontId="48" fillId="6" borderId="136" xfId="2" applyFont="1" applyFill="1" applyBorder="1" applyAlignment="1">
      <alignment horizontal="center" vertical="center" shrinkToFit="1"/>
    </xf>
    <xf numFmtId="0" fontId="48" fillId="6" borderId="137" xfId="2" applyFont="1" applyFill="1" applyBorder="1" applyAlignment="1">
      <alignment horizontal="center" vertical="center" shrinkToFit="1"/>
    </xf>
    <xf numFmtId="0" fontId="47" fillId="0" borderId="42" xfId="2" applyFont="1" applyFill="1" applyBorder="1" applyAlignment="1">
      <alignment vertical="center" textRotation="180" shrinkToFit="1"/>
    </xf>
    <xf numFmtId="0" fontId="57" fillId="0" borderId="0" xfId="2" applyFont="1">
      <alignment vertical="center"/>
    </xf>
    <xf numFmtId="0" fontId="58" fillId="0" borderId="0" xfId="2" applyFont="1" applyBorder="1" applyAlignment="1">
      <alignment horizontal="center" vertical="center"/>
    </xf>
    <xf numFmtId="0" fontId="56" fillId="0" borderId="106" xfId="2" applyFont="1" applyBorder="1" applyAlignment="1">
      <alignment horizontal="center" vertical="center"/>
    </xf>
    <xf numFmtId="0" fontId="56" fillId="0" borderId="108" xfId="2" applyFont="1" applyBorder="1" applyAlignment="1">
      <alignment horizontal="center" vertical="center"/>
    </xf>
    <xf numFmtId="0" fontId="57" fillId="0" borderId="107" xfId="2" applyFont="1" applyFill="1" applyBorder="1" applyAlignment="1">
      <alignment horizontal="center" vertical="center"/>
    </xf>
    <xf numFmtId="0" fontId="57" fillId="0" borderId="109" xfId="2" applyFont="1" applyFill="1" applyBorder="1" applyAlignment="1">
      <alignment horizontal="center" vertical="center"/>
    </xf>
    <xf numFmtId="0" fontId="57" fillId="0" borderId="107" xfId="2" applyFont="1" applyFill="1" applyBorder="1" applyAlignment="1">
      <alignment horizontal="center" vertical="center" wrapText="1"/>
    </xf>
    <xf numFmtId="0" fontId="57" fillId="0" borderId="109" xfId="2" applyFont="1" applyBorder="1" applyAlignment="1">
      <alignment vertical="center" textRotation="255"/>
    </xf>
    <xf numFmtId="0" fontId="56" fillId="0" borderId="110" xfId="2" applyFont="1" applyBorder="1" applyAlignment="1">
      <alignment horizontal="center" vertical="center" textRotation="255"/>
    </xf>
    <xf numFmtId="0" fontId="56" fillId="0" borderId="0" xfId="2" applyFont="1" applyBorder="1" applyAlignment="1">
      <alignment horizontal="center"/>
    </xf>
    <xf numFmtId="0" fontId="56" fillId="0" borderId="0" xfId="2" applyFont="1" applyBorder="1" applyAlignment="1">
      <alignment horizontal="right"/>
    </xf>
    <xf numFmtId="0" fontId="35" fillId="0" borderId="0" xfId="2" applyFont="1" applyFill="1" applyBorder="1" applyAlignment="1">
      <alignment horizontal="center" shrinkToFit="1"/>
    </xf>
    <xf numFmtId="0" fontId="35" fillId="0" borderId="0" xfId="2" applyFont="1" applyBorder="1" applyAlignment="1">
      <alignment horizontal="center" shrinkToFit="1"/>
    </xf>
    <xf numFmtId="0" fontId="35" fillId="0" borderId="0" xfId="2" applyFont="1" applyBorder="1" applyAlignment="1">
      <alignment horizontal="left"/>
    </xf>
    <xf numFmtId="0" fontId="59" fillId="0" borderId="0" xfId="2" applyFont="1" applyBorder="1" applyAlignment="1">
      <alignment horizontal="center" shrinkToFit="1"/>
    </xf>
    <xf numFmtId="0" fontId="56" fillId="0" borderId="0" xfId="2" applyFont="1" applyBorder="1" applyAlignment="1">
      <alignment horizontal="center" shrinkToFit="1"/>
    </xf>
    <xf numFmtId="0" fontId="59" fillId="0" borderId="0" xfId="2" applyFont="1" applyFill="1" applyBorder="1" applyAlignment="1">
      <alignment horizontal="center" shrinkToFit="1"/>
    </xf>
    <xf numFmtId="0" fontId="48" fillId="0" borderId="0" xfId="2" applyFont="1" applyBorder="1" applyAlignment="1">
      <alignment horizontal="left" shrinkToFit="1"/>
    </xf>
    <xf numFmtId="0" fontId="48" fillId="0" borderId="0" xfId="2" applyFont="1" applyBorder="1" applyAlignment="1">
      <alignment horizontal="left" shrinkToFit="1"/>
    </xf>
    <xf numFmtId="0" fontId="60" fillId="0" borderId="0" xfId="2" applyFont="1" applyBorder="1" applyAlignment="1">
      <alignment horizontal="left" shrinkToFit="1"/>
    </xf>
    <xf numFmtId="0" fontId="56" fillId="0" borderId="0" xfId="2" applyFont="1" applyBorder="1" applyAlignment="1">
      <alignment horizontal="center" vertical="center"/>
    </xf>
    <xf numFmtId="0" fontId="35" fillId="0" borderId="0" xfId="2" applyFont="1" applyFill="1" applyBorder="1">
      <alignment vertical="center"/>
    </xf>
    <xf numFmtId="0" fontId="35" fillId="0" borderId="0" xfId="2" applyFont="1" applyBorder="1" applyAlignment="1">
      <alignment horizontal="left" vertical="center" shrinkToFit="1"/>
    </xf>
    <xf numFmtId="0" fontId="35" fillId="0" borderId="0" xfId="2" applyFont="1" applyBorder="1" applyAlignment="1">
      <alignment horizontal="left" vertical="center"/>
    </xf>
    <xf numFmtId="0" fontId="56" fillId="0" borderId="0" xfId="2" applyFont="1" applyBorder="1" applyAlignment="1">
      <alignment horizontal="left" vertical="center"/>
    </xf>
    <xf numFmtId="0" fontId="57" fillId="0" borderId="0" xfId="2" applyFont="1" applyBorder="1" applyAlignment="1">
      <alignment horizontal="right" vertical="top"/>
    </xf>
    <xf numFmtId="0" fontId="48" fillId="0" borderId="94" xfId="2" applyFont="1" applyBorder="1" applyAlignment="1">
      <alignment horizontal="left" vertical="center" shrinkToFit="1"/>
    </xf>
    <xf numFmtId="0" fontId="47" fillId="0" borderId="121" xfId="2" applyFont="1" applyBorder="1" applyAlignment="1">
      <alignment horizontal="left" vertical="center" shrinkToFit="1"/>
    </xf>
    <xf numFmtId="0" fontId="48" fillId="0" borderId="122" xfId="2" applyFont="1" applyFill="1" applyBorder="1" applyAlignment="1">
      <alignment vertical="center" textRotation="180" shrinkToFit="1"/>
    </xf>
    <xf numFmtId="0" fontId="47" fillId="0" borderId="123" xfId="2" applyFont="1" applyBorder="1" applyAlignment="1">
      <alignment horizontal="left" vertical="center" shrinkToFit="1"/>
    </xf>
    <xf numFmtId="0" fontId="35" fillId="4" borderId="114" xfId="2" applyFont="1" applyFill="1" applyBorder="1" applyAlignment="1">
      <alignment horizontal="center" vertical="center" shrinkToFit="1"/>
    </xf>
    <xf numFmtId="0" fontId="48" fillId="0" borderId="57" xfId="2" applyFont="1" applyFill="1" applyBorder="1" applyAlignment="1">
      <alignment horizontal="left" vertical="center" shrinkToFit="1"/>
    </xf>
    <xf numFmtId="0" fontId="2" fillId="4" borderId="97" xfId="2" applyFont="1" applyFill="1" applyBorder="1" applyAlignment="1">
      <alignment horizontal="center" vertical="center" shrinkToFit="1"/>
    </xf>
    <xf numFmtId="0" fontId="35" fillId="3" borderId="0" xfId="2" applyFont="1" applyFill="1">
      <alignment vertical="center"/>
    </xf>
    <xf numFmtId="0" fontId="35" fillId="3" borderId="45" xfId="2" applyFont="1" applyFill="1" applyBorder="1" applyAlignment="1">
      <alignment vertical="center" shrinkToFit="1"/>
    </xf>
    <xf numFmtId="0" fontId="48" fillId="3" borderId="0" xfId="2" applyFont="1" applyFill="1" applyAlignment="1">
      <alignment horizontal="left" vertical="center"/>
    </xf>
    <xf numFmtId="0" fontId="56" fillId="4" borderId="98" xfId="2" applyFont="1" applyFill="1" applyBorder="1" applyAlignment="1">
      <alignment horizontal="center" vertical="center" textRotation="255" shrinkToFit="1"/>
    </xf>
    <xf numFmtId="0" fontId="47" fillId="3" borderId="0" xfId="2" applyFont="1" applyFill="1" applyAlignment="1">
      <alignment horizontal="left" vertical="center"/>
    </xf>
    <xf numFmtId="0" fontId="47" fillId="3" borderId="0" xfId="2" applyFont="1" applyFill="1">
      <alignment vertical="center"/>
    </xf>
    <xf numFmtId="0" fontId="47" fillId="0" borderId="43" xfId="2" applyFont="1" applyFill="1" applyBorder="1" applyAlignment="1">
      <alignment horizontal="left" vertical="center" shrinkToFit="1"/>
    </xf>
    <xf numFmtId="0" fontId="56" fillId="4" borderId="98" xfId="2" applyFont="1" applyFill="1" applyBorder="1" applyAlignment="1">
      <alignment horizontal="center"/>
    </xf>
    <xf numFmtId="0" fontId="48" fillId="0" borderId="39" xfId="2" applyFont="1" applyBorder="1" applyAlignment="1">
      <alignment horizontal="left" vertical="center" shrinkToFit="1"/>
    </xf>
    <xf numFmtId="0" fontId="48" fillId="7" borderId="100" xfId="2" applyFont="1" applyFill="1" applyBorder="1" applyAlignment="1">
      <alignment horizontal="center" vertical="center" shrinkToFit="1"/>
    </xf>
    <xf numFmtId="0" fontId="48" fillId="7" borderId="119" xfId="2" applyFont="1" applyFill="1" applyBorder="1" applyAlignment="1">
      <alignment horizontal="center" vertical="center" shrinkToFit="1"/>
    </xf>
    <xf numFmtId="0" fontId="48" fillId="7" borderId="63" xfId="2" applyFont="1" applyFill="1" applyBorder="1" applyAlignment="1">
      <alignment horizontal="center" vertical="center" shrinkToFit="1"/>
    </xf>
    <xf numFmtId="0" fontId="48" fillId="7" borderId="33" xfId="2" applyFont="1" applyFill="1" applyBorder="1" applyAlignment="1">
      <alignment horizontal="center" vertical="center" shrinkToFit="1"/>
    </xf>
    <xf numFmtId="0" fontId="48" fillId="7" borderId="12" xfId="2" applyFont="1" applyFill="1" applyBorder="1" applyAlignment="1">
      <alignment horizontal="center" vertical="center" shrinkToFit="1"/>
    </xf>
    <xf numFmtId="0" fontId="48" fillId="7" borderId="120" xfId="2" applyFont="1" applyFill="1" applyBorder="1" applyAlignment="1">
      <alignment horizontal="center" vertical="center" shrinkToFit="1"/>
    </xf>
    <xf numFmtId="0" fontId="48" fillId="7" borderId="127" xfId="2" applyFont="1" applyFill="1" applyBorder="1" applyAlignment="1">
      <alignment horizontal="center" vertical="center" shrinkToFit="1"/>
    </xf>
    <xf numFmtId="0" fontId="56" fillId="4" borderId="97" xfId="2" applyFont="1" applyFill="1" applyBorder="1" applyAlignment="1">
      <alignment horizontal="center"/>
    </xf>
    <xf numFmtId="0" fontId="48" fillId="3" borderId="45" xfId="2" applyFont="1" applyFill="1" applyBorder="1" applyAlignment="1">
      <alignment vertical="center" textRotation="180" shrinkToFit="1"/>
    </xf>
    <xf numFmtId="0" fontId="45" fillId="0" borderId="124" xfId="2" applyFont="1" applyBorder="1" applyAlignment="1">
      <alignment horizontal="left" vertical="center" shrinkToFit="1"/>
    </xf>
    <xf numFmtId="0" fontId="45" fillId="0" borderId="125" xfId="2" applyFont="1" applyBorder="1" applyAlignment="1">
      <alignment horizontal="left" vertical="center" shrinkToFit="1"/>
    </xf>
    <xf numFmtId="0" fontId="48" fillId="0" borderId="42" xfId="2" applyFont="1" applyBorder="1" applyAlignment="1">
      <alignment horizontal="left" vertical="center" wrapText="1" shrinkToFit="1"/>
    </xf>
    <xf numFmtId="0" fontId="48" fillId="0" borderId="45" xfId="2" applyFont="1" applyBorder="1" applyAlignment="1">
      <alignment horizontal="center" vertical="center" shrinkToFit="1"/>
    </xf>
    <xf numFmtId="0" fontId="46" fillId="0" borderId="57" xfId="2" applyFont="1" applyFill="1" applyBorder="1" applyAlignment="1">
      <alignment horizontal="left" vertical="center" shrinkToFit="1"/>
    </xf>
    <xf numFmtId="0" fontId="46" fillId="0" borderId="45" xfId="2" applyFont="1" applyBorder="1" applyAlignment="1">
      <alignment horizontal="left" vertical="center" shrinkToFit="1"/>
    </xf>
    <xf numFmtId="0" fontId="46" fillId="0" borderId="43" xfId="2" applyFont="1" applyFill="1" applyBorder="1" applyAlignment="1">
      <alignment horizontal="left" vertical="center" shrinkToFit="1"/>
    </xf>
    <xf numFmtId="0" fontId="48" fillId="6" borderId="120" xfId="2" applyFont="1" applyFill="1" applyBorder="1" applyAlignment="1">
      <alignment horizontal="center" vertical="center" shrinkToFit="1"/>
    </xf>
    <xf numFmtId="0" fontId="48" fillId="6" borderId="138" xfId="2" applyFont="1" applyFill="1" applyBorder="1" applyAlignment="1">
      <alignment horizontal="center" vertical="center" shrinkToFit="1"/>
    </xf>
    <xf numFmtId="0" fontId="46" fillId="0" borderId="57" xfId="2" applyFont="1" applyBorder="1" applyAlignment="1">
      <alignment horizontal="left" vertical="center" shrinkToFit="1"/>
    </xf>
    <xf numFmtId="0" fontId="53" fillId="0" borderId="45" xfId="2" applyFont="1" applyBorder="1" applyAlignment="1">
      <alignment vertical="center" shrinkToFit="1"/>
    </xf>
    <xf numFmtId="0" fontId="46" fillId="3" borderId="0" xfId="2" applyFont="1" applyFill="1">
      <alignment vertical="center"/>
    </xf>
    <xf numFmtId="0" fontId="46" fillId="0" borderId="45" xfId="2" applyFont="1" applyFill="1" applyBorder="1" applyAlignment="1">
      <alignment vertical="center" textRotation="180" shrinkToFit="1"/>
    </xf>
    <xf numFmtId="0" fontId="46" fillId="0" borderId="43" xfId="2" applyFont="1" applyBorder="1" applyAlignment="1">
      <alignment horizontal="left" vertical="center" shrinkToFit="1"/>
    </xf>
    <xf numFmtId="0" fontId="57" fillId="0" borderId="139" xfId="2" applyFont="1" applyFill="1" applyBorder="1" applyAlignment="1">
      <alignment horizontal="center" vertical="center"/>
    </xf>
    <xf numFmtId="0" fontId="44" fillId="0" borderId="135" xfId="2" applyFont="1" applyFill="1" applyBorder="1" applyAlignment="1">
      <alignment horizontal="center" vertical="center" shrinkToFit="1"/>
    </xf>
    <xf numFmtId="0" fontId="44" fillId="0" borderId="140" xfId="2" applyFont="1" applyFill="1" applyBorder="1" applyAlignment="1">
      <alignment horizontal="center" vertical="center" shrinkToFit="1"/>
    </xf>
  </cellXfs>
  <cellStyles count="1105">
    <cellStyle name="一般" xfId="0" builtinId="0"/>
    <cellStyle name="一般 10" xfId="8"/>
    <cellStyle name="一般 10 2" xfId="9"/>
    <cellStyle name="一般 10 2 2" xfId="10"/>
    <cellStyle name="一般 10 2 2 2" xfId="11"/>
    <cellStyle name="一般 10 2 2 2 2" xfId="12"/>
    <cellStyle name="一般 10 2 2 2 3" xfId="13"/>
    <cellStyle name="一般 10 2 2 3" xfId="14"/>
    <cellStyle name="一般 10 2 2 3 2" xfId="15"/>
    <cellStyle name="一般 10 2 2 3 3" xfId="16"/>
    <cellStyle name="一般 10 2 2 4" xfId="17"/>
    <cellStyle name="一般 10 2 2 4 2" xfId="18"/>
    <cellStyle name="一般 10 2 2 4 3" xfId="19"/>
    <cellStyle name="一般 10 2 2 5" xfId="20"/>
    <cellStyle name="一般 10 2 2 6" xfId="21"/>
    <cellStyle name="一般 10 2 3" xfId="22"/>
    <cellStyle name="一般 10 2 3 2" xfId="23"/>
    <cellStyle name="一般 10 2 3 3" xfId="24"/>
    <cellStyle name="一般 10 2 4" xfId="25"/>
    <cellStyle name="一般 10 2 4 2" xfId="26"/>
    <cellStyle name="一般 10 2 4 3" xfId="27"/>
    <cellStyle name="一般 10 2 5" xfId="28"/>
    <cellStyle name="一般 10 2 5 2" xfId="29"/>
    <cellStyle name="一般 10 2 5 3" xfId="30"/>
    <cellStyle name="一般 10 2 6" xfId="31"/>
    <cellStyle name="一般 10 2 7" xfId="32"/>
    <cellStyle name="一般 10 3" xfId="33"/>
    <cellStyle name="一般 10 3 2" xfId="34"/>
    <cellStyle name="一般 10 3 2 2" xfId="35"/>
    <cellStyle name="一般 10 3 2 3" xfId="36"/>
    <cellStyle name="一般 10 3 3" xfId="37"/>
    <cellStyle name="一般 10 3 3 2" xfId="38"/>
    <cellStyle name="一般 10 3 3 3" xfId="39"/>
    <cellStyle name="一般 10 3 4" xfId="40"/>
    <cellStyle name="一般 10 3 4 2" xfId="41"/>
    <cellStyle name="一般 10 3 4 3" xfId="42"/>
    <cellStyle name="一般 10 3 5" xfId="43"/>
    <cellStyle name="一般 10 3 6" xfId="44"/>
    <cellStyle name="一般 10 4" xfId="45"/>
    <cellStyle name="一般 10 4 2" xfId="46"/>
    <cellStyle name="一般 10 4 3" xfId="47"/>
    <cellStyle name="一般 10 5" xfId="48"/>
    <cellStyle name="一般 10 5 2" xfId="49"/>
    <cellStyle name="一般 10 5 3" xfId="50"/>
    <cellStyle name="一般 10 6" xfId="51"/>
    <cellStyle name="一般 10 6 2" xfId="52"/>
    <cellStyle name="一般 10 6 3" xfId="53"/>
    <cellStyle name="一般 10 7" xfId="54"/>
    <cellStyle name="一般 10 7 2" xfId="55"/>
    <cellStyle name="一般 10 7 3" xfId="56"/>
    <cellStyle name="一般 10 8" xfId="57"/>
    <cellStyle name="一般 10 9" xfId="58"/>
    <cellStyle name="一般 11" xfId="59"/>
    <cellStyle name="一般 11 2" xfId="60"/>
    <cellStyle name="一般 11 2 2" xfId="61"/>
    <cellStyle name="一般 11 2 2 2" xfId="62"/>
    <cellStyle name="一般 11 2 2 2 2" xfId="63"/>
    <cellStyle name="一般 11 2 2 2 3" xfId="64"/>
    <cellStyle name="一般 11 2 2 3" xfId="65"/>
    <cellStyle name="一般 11 2 2 3 2" xfId="66"/>
    <cellStyle name="一般 11 2 2 3 3" xfId="67"/>
    <cellStyle name="一般 11 2 2 4" xfId="68"/>
    <cellStyle name="一般 11 2 2 4 2" xfId="69"/>
    <cellStyle name="一般 11 2 2 4 3" xfId="70"/>
    <cellStyle name="一般 11 2 2 5" xfId="71"/>
    <cellStyle name="一般 11 2 2 6" xfId="72"/>
    <cellStyle name="一般 11 2 3" xfId="73"/>
    <cellStyle name="一般 11 2 3 2" xfId="74"/>
    <cellStyle name="一般 11 2 3 3" xfId="75"/>
    <cellStyle name="一般 11 2 4" xfId="76"/>
    <cellStyle name="一般 11 2 4 2" xfId="77"/>
    <cellStyle name="一般 11 2 4 3" xfId="78"/>
    <cellStyle name="一般 11 2 5" xfId="79"/>
    <cellStyle name="一般 11 2 5 2" xfId="80"/>
    <cellStyle name="一般 11 2 5 3" xfId="81"/>
    <cellStyle name="一般 11 2 6" xfId="82"/>
    <cellStyle name="一般 11 2 7" xfId="83"/>
    <cellStyle name="一般 11 3" xfId="84"/>
    <cellStyle name="一般 11 3 2" xfId="85"/>
    <cellStyle name="一般 11 3 2 2" xfId="86"/>
    <cellStyle name="一般 11 3 2 3" xfId="87"/>
    <cellStyle name="一般 11 3 3" xfId="88"/>
    <cellStyle name="一般 11 3 3 2" xfId="89"/>
    <cellStyle name="一般 11 3 3 3" xfId="90"/>
    <cellStyle name="一般 11 3 4" xfId="91"/>
    <cellStyle name="一般 11 3 4 2" xfId="92"/>
    <cellStyle name="一般 11 3 4 3" xfId="93"/>
    <cellStyle name="一般 11 3 5" xfId="94"/>
    <cellStyle name="一般 11 3 6" xfId="95"/>
    <cellStyle name="一般 11 4" xfId="96"/>
    <cellStyle name="一般 11 4 2" xfId="97"/>
    <cellStyle name="一般 11 4 3" xfId="98"/>
    <cellStyle name="一般 11 5" xfId="99"/>
    <cellStyle name="一般 11 5 2" xfId="100"/>
    <cellStyle name="一般 11 5 3" xfId="101"/>
    <cellStyle name="一般 11 6" xfId="102"/>
    <cellStyle name="一般 11 6 2" xfId="103"/>
    <cellStyle name="一般 11 6 3" xfId="104"/>
    <cellStyle name="一般 11 7" xfId="105"/>
    <cellStyle name="一般 11 7 2" xfId="106"/>
    <cellStyle name="一般 11 7 3" xfId="107"/>
    <cellStyle name="一般 11 8" xfId="108"/>
    <cellStyle name="一般 11 9" xfId="109"/>
    <cellStyle name="一般 2" xfId="110"/>
    <cellStyle name="一般 2 2" xfId="111"/>
    <cellStyle name="一般 2 2 2" xfId="112"/>
    <cellStyle name="一般 2 2 3" xfId="2"/>
    <cellStyle name="一般 2 2 4" xfId="113"/>
    <cellStyle name="一般 2 2_104.11" xfId="114"/>
    <cellStyle name="一般 2 3" xfId="115"/>
    <cellStyle name="一般 2 4" xfId="116"/>
    <cellStyle name="一般 2 5" xfId="117"/>
    <cellStyle name="一般 2_104.10" xfId="118"/>
    <cellStyle name="一般 3" xfId="119"/>
    <cellStyle name="一般 3 2" xfId="5"/>
    <cellStyle name="一般 3 3" xfId="4"/>
    <cellStyle name="一般 3_106.5" xfId="120"/>
    <cellStyle name="一般 4" xfId="121"/>
    <cellStyle name="一般 4 2" xfId="122"/>
    <cellStyle name="一般 4 3" xfId="123"/>
    <cellStyle name="一般 4_104.11" xfId="124"/>
    <cellStyle name="一般 5" xfId="125"/>
    <cellStyle name="一般 5 2" xfId="7"/>
    <cellStyle name="一般 5 3" xfId="126"/>
    <cellStyle name="一般 6" xfId="127"/>
    <cellStyle name="一般 6 10" xfId="128"/>
    <cellStyle name="一般 6 10 2" xfId="129"/>
    <cellStyle name="一般 6 10 2 2" xfId="130"/>
    <cellStyle name="一般 6 10 2 3" xfId="131"/>
    <cellStyle name="一般 6 10 3" xfId="132"/>
    <cellStyle name="一般 6 10 3 2" xfId="133"/>
    <cellStyle name="一般 6 10 3 3" xfId="134"/>
    <cellStyle name="一般 6 10 4" xfId="135"/>
    <cellStyle name="一般 6 10 5" xfId="136"/>
    <cellStyle name="一般 6 11" xfId="137"/>
    <cellStyle name="一般 6 11 2" xfId="138"/>
    <cellStyle name="一般 6 11 3" xfId="139"/>
    <cellStyle name="一般 6 12" xfId="140"/>
    <cellStyle name="一般 6 12 2" xfId="141"/>
    <cellStyle name="一般 6 12 3" xfId="142"/>
    <cellStyle name="一般 6 13" xfId="143"/>
    <cellStyle name="一般 6 13 2" xfId="144"/>
    <cellStyle name="一般 6 13 3" xfId="145"/>
    <cellStyle name="一般 6 14" xfId="146"/>
    <cellStyle name="一般 6 15" xfId="147"/>
    <cellStyle name="一般 6 2" xfId="148"/>
    <cellStyle name="一般 6 2 10" xfId="149"/>
    <cellStyle name="一般 6 2 11" xfId="150"/>
    <cellStyle name="一般 6 2 2" xfId="151"/>
    <cellStyle name="一般 6 2 2 2" xfId="152"/>
    <cellStyle name="一般 6 2 2 2 2" xfId="153"/>
    <cellStyle name="一般 6 2 2 2 2 2" xfId="154"/>
    <cellStyle name="一般 6 2 2 2 2 3" xfId="155"/>
    <cellStyle name="一般 6 2 2 2 3" xfId="156"/>
    <cellStyle name="一般 6 2 2 2 3 2" xfId="157"/>
    <cellStyle name="一般 6 2 2 2 3 3" xfId="158"/>
    <cellStyle name="一般 6 2 2 2 4" xfId="159"/>
    <cellStyle name="一般 6 2 2 2 4 2" xfId="160"/>
    <cellStyle name="一般 6 2 2 2 4 3" xfId="161"/>
    <cellStyle name="一般 6 2 2 2 5" xfId="162"/>
    <cellStyle name="一般 6 2 2 2 6" xfId="163"/>
    <cellStyle name="一般 6 2 2 3" xfId="164"/>
    <cellStyle name="一般 6 2 2 3 2" xfId="165"/>
    <cellStyle name="一般 6 2 2 3 2 2" xfId="166"/>
    <cellStyle name="一般 6 2 2 3 2 3" xfId="167"/>
    <cellStyle name="一般 6 2 2 3 3" xfId="168"/>
    <cellStyle name="一般 6 2 2 3 3 2" xfId="169"/>
    <cellStyle name="一般 6 2 2 3 3 3" xfId="170"/>
    <cellStyle name="一般 6 2 2 3 4" xfId="171"/>
    <cellStyle name="一般 6 2 2 3 4 2" xfId="172"/>
    <cellStyle name="一般 6 2 2 3 4 3" xfId="173"/>
    <cellStyle name="一般 6 2 2 3 5" xfId="174"/>
    <cellStyle name="一般 6 2 2 3 6" xfId="175"/>
    <cellStyle name="一般 6 2 2 4" xfId="176"/>
    <cellStyle name="一般 6 2 2 4 2" xfId="177"/>
    <cellStyle name="一般 6 2 2 4 2 2" xfId="178"/>
    <cellStyle name="一般 6 2 2 4 2 3" xfId="179"/>
    <cellStyle name="一般 6 2 2 4 3" xfId="180"/>
    <cellStyle name="一般 6 2 2 4 3 2" xfId="181"/>
    <cellStyle name="一般 6 2 2 4 3 3" xfId="182"/>
    <cellStyle name="一般 6 2 2 4 4" xfId="183"/>
    <cellStyle name="一般 6 2 2 4 4 2" xfId="184"/>
    <cellStyle name="一般 6 2 2 4 4 3" xfId="185"/>
    <cellStyle name="一般 6 2 2 4 5" xfId="186"/>
    <cellStyle name="一般 6 2 2 4 6" xfId="187"/>
    <cellStyle name="一般 6 2 2 5" xfId="188"/>
    <cellStyle name="一般 6 2 2 5 2" xfId="189"/>
    <cellStyle name="一般 6 2 2 5 2 2" xfId="190"/>
    <cellStyle name="一般 6 2 2 5 2 3" xfId="191"/>
    <cellStyle name="一般 6 2 2 5 3" xfId="192"/>
    <cellStyle name="一般 6 2 2 5 3 2" xfId="193"/>
    <cellStyle name="一般 6 2 2 5 3 3" xfId="194"/>
    <cellStyle name="一般 6 2 2 5 4" xfId="195"/>
    <cellStyle name="一般 6 2 2 5 5" xfId="196"/>
    <cellStyle name="一般 6 2 2 6" xfId="197"/>
    <cellStyle name="一般 6 2 2 6 2" xfId="198"/>
    <cellStyle name="一般 6 2 2 6 3" xfId="199"/>
    <cellStyle name="一般 6 2 2 7" xfId="200"/>
    <cellStyle name="一般 6 2 2 7 2" xfId="201"/>
    <cellStyle name="一般 6 2 2 7 3" xfId="202"/>
    <cellStyle name="一般 6 2 2 8" xfId="203"/>
    <cellStyle name="一般 6 2 2 9" xfId="204"/>
    <cellStyle name="一般 6 2 3" xfId="205"/>
    <cellStyle name="一般 6 2 3 2" xfId="206"/>
    <cellStyle name="一般 6 2 3 2 2" xfId="207"/>
    <cellStyle name="一般 6 2 3 2 2 2" xfId="208"/>
    <cellStyle name="一般 6 2 3 2 2 3" xfId="209"/>
    <cellStyle name="一般 6 2 3 2 3" xfId="210"/>
    <cellStyle name="一般 6 2 3 2 3 2" xfId="211"/>
    <cellStyle name="一般 6 2 3 2 3 3" xfId="212"/>
    <cellStyle name="一般 6 2 3 2 4" xfId="213"/>
    <cellStyle name="一般 6 2 3 2 5" xfId="214"/>
    <cellStyle name="一般 6 2 3 3" xfId="215"/>
    <cellStyle name="一般 6 2 3 3 2" xfId="216"/>
    <cellStyle name="一般 6 2 3 3 2 2" xfId="217"/>
    <cellStyle name="一般 6 2 3 3 2 3" xfId="218"/>
    <cellStyle name="一般 6 2 3 3 3" xfId="219"/>
    <cellStyle name="一般 6 2 3 3 3 2" xfId="220"/>
    <cellStyle name="一般 6 2 3 3 3 3" xfId="221"/>
    <cellStyle name="一般 6 2 3 3 4" xfId="222"/>
    <cellStyle name="一般 6 2 3 3 5" xfId="223"/>
    <cellStyle name="一般 6 2 3 4" xfId="224"/>
    <cellStyle name="一般 6 2 3 4 2" xfId="225"/>
    <cellStyle name="一般 6 2 3 4 3" xfId="226"/>
    <cellStyle name="一般 6 2 3 5" xfId="227"/>
    <cellStyle name="一般 6 2 3 5 2" xfId="228"/>
    <cellStyle name="一般 6 2 3 5 3" xfId="229"/>
    <cellStyle name="一般 6 2 3 6" xfId="230"/>
    <cellStyle name="一般 6 2 3 6 2" xfId="231"/>
    <cellStyle name="一般 6 2 3 6 3" xfId="232"/>
    <cellStyle name="一般 6 2 3 7" xfId="233"/>
    <cellStyle name="一般 6 2 3 8" xfId="234"/>
    <cellStyle name="一般 6 2 4" xfId="235"/>
    <cellStyle name="一般 6 2 4 2" xfId="236"/>
    <cellStyle name="一般 6 2 4 2 2" xfId="237"/>
    <cellStyle name="一般 6 2 4 2 3" xfId="238"/>
    <cellStyle name="一般 6 2 4 3" xfId="239"/>
    <cellStyle name="一般 6 2 4 3 2" xfId="240"/>
    <cellStyle name="一般 6 2 4 3 3" xfId="241"/>
    <cellStyle name="一般 6 2 4 4" xfId="242"/>
    <cellStyle name="一般 6 2 4 4 2" xfId="243"/>
    <cellStyle name="一般 6 2 4 4 3" xfId="244"/>
    <cellStyle name="一般 6 2 4 5" xfId="245"/>
    <cellStyle name="一般 6 2 4 6" xfId="246"/>
    <cellStyle name="一般 6 2 5" xfId="247"/>
    <cellStyle name="一般 6 2 5 2" xfId="248"/>
    <cellStyle name="一般 6 2 5 2 2" xfId="249"/>
    <cellStyle name="一般 6 2 5 2 3" xfId="250"/>
    <cellStyle name="一般 6 2 5 3" xfId="251"/>
    <cellStyle name="一般 6 2 5 3 2" xfId="252"/>
    <cellStyle name="一般 6 2 5 3 3" xfId="253"/>
    <cellStyle name="一般 6 2 5 4" xfId="254"/>
    <cellStyle name="一般 6 2 5 4 2" xfId="255"/>
    <cellStyle name="一般 6 2 5 4 3" xfId="256"/>
    <cellStyle name="一般 6 2 5 5" xfId="257"/>
    <cellStyle name="一般 6 2 5 6" xfId="258"/>
    <cellStyle name="一般 6 2 6" xfId="259"/>
    <cellStyle name="一般 6 2 6 2" xfId="260"/>
    <cellStyle name="一般 6 2 6 2 2" xfId="261"/>
    <cellStyle name="一般 6 2 6 2 3" xfId="262"/>
    <cellStyle name="一般 6 2 6 3" xfId="263"/>
    <cellStyle name="一般 6 2 6 3 2" xfId="264"/>
    <cellStyle name="一般 6 2 6 3 3" xfId="265"/>
    <cellStyle name="一般 6 2 6 4" xfId="266"/>
    <cellStyle name="一般 6 2 6 4 2" xfId="267"/>
    <cellStyle name="一般 6 2 6 4 3" xfId="268"/>
    <cellStyle name="一般 6 2 6 5" xfId="269"/>
    <cellStyle name="一般 6 2 6 6" xfId="270"/>
    <cellStyle name="一般 6 2 7" xfId="271"/>
    <cellStyle name="一般 6 2 7 2" xfId="272"/>
    <cellStyle name="一般 6 2 7 2 2" xfId="273"/>
    <cellStyle name="一般 6 2 7 2 3" xfId="274"/>
    <cellStyle name="一般 6 2 7 3" xfId="275"/>
    <cellStyle name="一般 6 2 7 3 2" xfId="276"/>
    <cellStyle name="一般 6 2 7 3 3" xfId="277"/>
    <cellStyle name="一般 6 2 7 4" xfId="278"/>
    <cellStyle name="一般 6 2 7 5" xfId="279"/>
    <cellStyle name="一般 6 2 8" xfId="280"/>
    <cellStyle name="一般 6 2 8 2" xfId="281"/>
    <cellStyle name="一般 6 2 8 3" xfId="282"/>
    <cellStyle name="一般 6 2 9" xfId="283"/>
    <cellStyle name="一般 6 2 9 2" xfId="284"/>
    <cellStyle name="一般 6 2 9 3" xfId="285"/>
    <cellStyle name="一般 6 3" xfId="286"/>
    <cellStyle name="一般 6 3 10" xfId="287"/>
    <cellStyle name="一般 6 3 11" xfId="288"/>
    <cellStyle name="一般 6 3 2" xfId="289"/>
    <cellStyle name="一般 6 3 2 2" xfId="290"/>
    <cellStyle name="一般 6 3 2 2 2" xfId="291"/>
    <cellStyle name="一般 6 3 2 2 2 2" xfId="292"/>
    <cellStyle name="一般 6 3 2 2 2 3" xfId="293"/>
    <cellStyle name="一般 6 3 2 2 3" xfId="294"/>
    <cellStyle name="一般 6 3 2 2 3 2" xfId="295"/>
    <cellStyle name="一般 6 3 2 2 3 3" xfId="296"/>
    <cellStyle name="一般 6 3 2 2 4" xfId="297"/>
    <cellStyle name="一般 6 3 2 2 4 2" xfId="298"/>
    <cellStyle name="一般 6 3 2 2 4 3" xfId="299"/>
    <cellStyle name="一般 6 3 2 2 5" xfId="300"/>
    <cellStyle name="一般 6 3 2 2 6" xfId="301"/>
    <cellStyle name="一般 6 3 2 3" xfId="302"/>
    <cellStyle name="一般 6 3 2 3 2" xfId="303"/>
    <cellStyle name="一般 6 3 2 3 2 2" xfId="304"/>
    <cellStyle name="一般 6 3 2 3 2 3" xfId="305"/>
    <cellStyle name="一般 6 3 2 3 3" xfId="306"/>
    <cellStyle name="一般 6 3 2 3 3 2" xfId="307"/>
    <cellStyle name="一般 6 3 2 3 3 3" xfId="308"/>
    <cellStyle name="一般 6 3 2 3 4" xfId="309"/>
    <cellStyle name="一般 6 3 2 3 5" xfId="310"/>
    <cellStyle name="一般 6 3 2 4" xfId="311"/>
    <cellStyle name="一般 6 3 2 4 2" xfId="312"/>
    <cellStyle name="一般 6 3 2 4 2 2" xfId="313"/>
    <cellStyle name="一般 6 3 2 4 2 3" xfId="314"/>
    <cellStyle name="一般 6 3 2 4 3" xfId="315"/>
    <cellStyle name="一般 6 3 2 4 3 2" xfId="316"/>
    <cellStyle name="一般 6 3 2 4 3 3" xfId="317"/>
    <cellStyle name="一般 6 3 2 4 4" xfId="318"/>
    <cellStyle name="一般 6 3 2 4 5" xfId="319"/>
    <cellStyle name="一般 6 3 2 5" xfId="320"/>
    <cellStyle name="一般 6 3 2 5 2" xfId="321"/>
    <cellStyle name="一般 6 3 2 5 2 2" xfId="322"/>
    <cellStyle name="一般 6 3 2 5 2 3" xfId="323"/>
    <cellStyle name="一般 6 3 2 5 3" xfId="324"/>
    <cellStyle name="一般 6 3 2 5 3 2" xfId="325"/>
    <cellStyle name="一般 6 3 2 5 3 3" xfId="326"/>
    <cellStyle name="一般 6 3 2 5 4" xfId="327"/>
    <cellStyle name="一般 6 3 2 5 5" xfId="328"/>
    <cellStyle name="一般 6 3 2 6" xfId="329"/>
    <cellStyle name="一般 6 3 2 6 2" xfId="330"/>
    <cellStyle name="一般 6 3 2 6 3" xfId="331"/>
    <cellStyle name="一般 6 3 2 7" xfId="332"/>
    <cellStyle name="一般 6 3 2 7 2" xfId="333"/>
    <cellStyle name="一般 6 3 2 7 3" xfId="334"/>
    <cellStyle name="一般 6 3 2 8" xfId="335"/>
    <cellStyle name="一般 6 3 2 9" xfId="336"/>
    <cellStyle name="一般 6 3 3" xfId="337"/>
    <cellStyle name="一般 6 3 3 2" xfId="338"/>
    <cellStyle name="一般 6 3 3 2 2" xfId="339"/>
    <cellStyle name="一般 6 3 3 2 2 2" xfId="340"/>
    <cellStyle name="一般 6 3 3 2 2 3" xfId="341"/>
    <cellStyle name="一般 6 3 3 2 3" xfId="342"/>
    <cellStyle name="一般 6 3 3 2 3 2" xfId="343"/>
    <cellStyle name="一般 6 3 3 2 3 3" xfId="344"/>
    <cellStyle name="一般 6 3 3 2 4" xfId="345"/>
    <cellStyle name="一般 6 3 3 2 5" xfId="346"/>
    <cellStyle name="一般 6 3 3 3" xfId="347"/>
    <cellStyle name="一般 6 3 3 3 2" xfId="348"/>
    <cellStyle name="一般 6 3 3 3 2 2" xfId="349"/>
    <cellStyle name="一般 6 3 3 3 2 3" xfId="350"/>
    <cellStyle name="一般 6 3 3 3 3" xfId="351"/>
    <cellStyle name="一般 6 3 3 3 3 2" xfId="352"/>
    <cellStyle name="一般 6 3 3 3 3 3" xfId="353"/>
    <cellStyle name="一般 6 3 3 3 4" xfId="354"/>
    <cellStyle name="一般 6 3 3 3 5" xfId="355"/>
    <cellStyle name="一般 6 3 3 4" xfId="356"/>
    <cellStyle name="一般 6 3 3 4 2" xfId="357"/>
    <cellStyle name="一般 6 3 3 4 3" xfId="358"/>
    <cellStyle name="一般 6 3 3 5" xfId="359"/>
    <cellStyle name="一般 6 3 3 5 2" xfId="360"/>
    <cellStyle name="一般 6 3 3 5 3" xfId="361"/>
    <cellStyle name="一般 6 3 3 6" xfId="362"/>
    <cellStyle name="一般 6 3 3 6 2" xfId="363"/>
    <cellStyle name="一般 6 3 3 6 3" xfId="364"/>
    <cellStyle name="一般 6 3 3 7" xfId="365"/>
    <cellStyle name="一般 6 3 3 8" xfId="366"/>
    <cellStyle name="一般 6 3 4" xfId="367"/>
    <cellStyle name="一般 6 3 4 2" xfId="368"/>
    <cellStyle name="一般 6 3 4 2 2" xfId="369"/>
    <cellStyle name="一般 6 3 4 2 3" xfId="370"/>
    <cellStyle name="一般 6 3 4 3" xfId="371"/>
    <cellStyle name="一般 6 3 4 3 2" xfId="372"/>
    <cellStyle name="一般 6 3 4 3 3" xfId="373"/>
    <cellStyle name="一般 6 3 4 4" xfId="374"/>
    <cellStyle name="一般 6 3 4 4 2" xfId="375"/>
    <cellStyle name="一般 6 3 4 4 3" xfId="376"/>
    <cellStyle name="一般 6 3 4 5" xfId="377"/>
    <cellStyle name="一般 6 3 4 6" xfId="378"/>
    <cellStyle name="一般 6 3 5" xfId="379"/>
    <cellStyle name="一般 6 3 5 2" xfId="380"/>
    <cellStyle name="一般 6 3 5 2 2" xfId="381"/>
    <cellStyle name="一般 6 3 5 2 3" xfId="382"/>
    <cellStyle name="一般 6 3 5 3" xfId="383"/>
    <cellStyle name="一般 6 3 5 3 2" xfId="384"/>
    <cellStyle name="一般 6 3 5 3 3" xfId="385"/>
    <cellStyle name="一般 6 3 5 4" xfId="386"/>
    <cellStyle name="一般 6 3 5 4 2" xfId="387"/>
    <cellStyle name="一般 6 3 5 4 3" xfId="388"/>
    <cellStyle name="一般 6 3 5 5" xfId="389"/>
    <cellStyle name="一般 6 3 5 6" xfId="390"/>
    <cellStyle name="一般 6 3 6" xfId="391"/>
    <cellStyle name="一般 6 3 6 2" xfId="392"/>
    <cellStyle name="一般 6 3 6 2 2" xfId="393"/>
    <cellStyle name="一般 6 3 6 2 3" xfId="394"/>
    <cellStyle name="一般 6 3 6 3" xfId="395"/>
    <cellStyle name="一般 6 3 6 3 2" xfId="396"/>
    <cellStyle name="一般 6 3 6 3 3" xfId="397"/>
    <cellStyle name="一般 6 3 6 4" xfId="398"/>
    <cellStyle name="一般 6 3 6 4 2" xfId="399"/>
    <cellStyle name="一般 6 3 6 4 3" xfId="400"/>
    <cellStyle name="一般 6 3 6 5" xfId="401"/>
    <cellStyle name="一般 6 3 6 6" xfId="402"/>
    <cellStyle name="一般 6 3 7" xfId="403"/>
    <cellStyle name="一般 6 3 7 2" xfId="404"/>
    <cellStyle name="一般 6 3 7 2 2" xfId="405"/>
    <cellStyle name="一般 6 3 7 2 3" xfId="406"/>
    <cellStyle name="一般 6 3 7 3" xfId="407"/>
    <cellStyle name="一般 6 3 7 3 2" xfId="408"/>
    <cellStyle name="一般 6 3 7 3 3" xfId="409"/>
    <cellStyle name="一般 6 3 7 4" xfId="410"/>
    <cellStyle name="一般 6 3 7 5" xfId="411"/>
    <cellStyle name="一般 6 3 8" xfId="412"/>
    <cellStyle name="一般 6 3 8 2" xfId="413"/>
    <cellStyle name="一般 6 3 8 3" xfId="414"/>
    <cellStyle name="一般 6 3 9" xfId="415"/>
    <cellStyle name="一般 6 3 9 2" xfId="416"/>
    <cellStyle name="一般 6 3 9 3" xfId="417"/>
    <cellStyle name="一般 6 4" xfId="418"/>
    <cellStyle name="一般 6 4 2" xfId="419"/>
    <cellStyle name="一般 6 4 2 2" xfId="420"/>
    <cellStyle name="一般 6 4 2 2 2" xfId="421"/>
    <cellStyle name="一般 6 4 2 2 3" xfId="422"/>
    <cellStyle name="一般 6 4 2 3" xfId="423"/>
    <cellStyle name="一般 6 4 2 3 2" xfId="424"/>
    <cellStyle name="一般 6 4 2 3 3" xfId="425"/>
    <cellStyle name="一般 6 4 2 4" xfId="426"/>
    <cellStyle name="一般 6 4 2 4 2" xfId="427"/>
    <cellStyle name="一般 6 4 2 4 3" xfId="428"/>
    <cellStyle name="一般 6 4 2 5" xfId="429"/>
    <cellStyle name="一般 6 4 2 6" xfId="430"/>
    <cellStyle name="一般 6 4 3" xfId="431"/>
    <cellStyle name="一般 6 4 3 2" xfId="432"/>
    <cellStyle name="一般 6 4 3 2 2" xfId="433"/>
    <cellStyle name="一般 6 4 3 2 3" xfId="434"/>
    <cellStyle name="一般 6 4 3 3" xfId="435"/>
    <cellStyle name="一般 6 4 3 3 2" xfId="436"/>
    <cellStyle name="一般 6 4 3 3 3" xfId="437"/>
    <cellStyle name="一般 6 4 3 4" xfId="438"/>
    <cellStyle name="一般 6 4 3 4 2" xfId="439"/>
    <cellStyle name="一般 6 4 3 4 3" xfId="440"/>
    <cellStyle name="一般 6 4 3 5" xfId="441"/>
    <cellStyle name="一般 6 4 3 6" xfId="442"/>
    <cellStyle name="一般 6 4 4" xfId="443"/>
    <cellStyle name="一般 6 4 4 2" xfId="444"/>
    <cellStyle name="一般 6 4 4 2 2" xfId="445"/>
    <cellStyle name="一般 6 4 4 2 3" xfId="446"/>
    <cellStyle name="一般 6 4 4 3" xfId="447"/>
    <cellStyle name="一般 6 4 4 3 2" xfId="448"/>
    <cellStyle name="一般 6 4 4 3 3" xfId="449"/>
    <cellStyle name="一般 6 4 4 4" xfId="450"/>
    <cellStyle name="一般 6 4 4 4 2" xfId="451"/>
    <cellStyle name="一般 6 4 4 4 3" xfId="452"/>
    <cellStyle name="一般 6 4 4 5" xfId="453"/>
    <cellStyle name="一般 6 4 4 6" xfId="454"/>
    <cellStyle name="一般 6 4 5" xfId="455"/>
    <cellStyle name="一般 6 4 5 2" xfId="456"/>
    <cellStyle name="一般 6 4 5 2 2" xfId="457"/>
    <cellStyle name="一般 6 4 5 2 3" xfId="458"/>
    <cellStyle name="一般 6 4 5 3" xfId="459"/>
    <cellStyle name="一般 6 4 5 3 2" xfId="460"/>
    <cellStyle name="一般 6 4 5 3 3" xfId="461"/>
    <cellStyle name="一般 6 4 5 4" xfId="462"/>
    <cellStyle name="一般 6 4 5 5" xfId="463"/>
    <cellStyle name="一般 6 4 6" xfId="464"/>
    <cellStyle name="一般 6 4 6 2" xfId="465"/>
    <cellStyle name="一般 6 4 6 3" xfId="466"/>
    <cellStyle name="一般 6 4 7" xfId="467"/>
    <cellStyle name="一般 6 4 7 2" xfId="468"/>
    <cellStyle name="一般 6 4 7 3" xfId="469"/>
    <cellStyle name="一般 6 4 8" xfId="470"/>
    <cellStyle name="一般 6 4 9" xfId="471"/>
    <cellStyle name="一般 6 5" xfId="472"/>
    <cellStyle name="一般 6 5 2" xfId="473"/>
    <cellStyle name="一般 6 5 2 2" xfId="474"/>
    <cellStyle name="一般 6 5 2 2 2" xfId="475"/>
    <cellStyle name="一般 6 5 2 2 3" xfId="476"/>
    <cellStyle name="一般 6 5 2 3" xfId="477"/>
    <cellStyle name="一般 6 5 2 3 2" xfId="478"/>
    <cellStyle name="一般 6 5 2 3 3" xfId="479"/>
    <cellStyle name="一般 6 5 2 4" xfId="480"/>
    <cellStyle name="一般 6 5 2 4 2" xfId="481"/>
    <cellStyle name="一般 6 5 2 4 3" xfId="482"/>
    <cellStyle name="一般 6 5 2 5" xfId="483"/>
    <cellStyle name="一般 6 5 2 6" xfId="484"/>
    <cellStyle name="一般 6 5 3" xfId="485"/>
    <cellStyle name="一般 6 5 3 2" xfId="486"/>
    <cellStyle name="一般 6 5 3 2 2" xfId="487"/>
    <cellStyle name="一般 6 5 3 2 3" xfId="488"/>
    <cellStyle name="一般 6 5 3 3" xfId="489"/>
    <cellStyle name="一般 6 5 3 3 2" xfId="490"/>
    <cellStyle name="一般 6 5 3 3 3" xfId="491"/>
    <cellStyle name="一般 6 5 3 4" xfId="492"/>
    <cellStyle name="一般 6 5 3 5" xfId="493"/>
    <cellStyle name="一般 6 5 4" xfId="494"/>
    <cellStyle name="一般 6 5 4 2" xfId="495"/>
    <cellStyle name="一般 6 5 4 3" xfId="496"/>
    <cellStyle name="一般 6 5 5" xfId="497"/>
    <cellStyle name="一般 6 5 5 2" xfId="498"/>
    <cellStyle name="一般 6 5 5 3" xfId="499"/>
    <cellStyle name="一般 6 5 6" xfId="500"/>
    <cellStyle name="一般 6 5 6 2" xfId="501"/>
    <cellStyle name="一般 6 5 6 3" xfId="502"/>
    <cellStyle name="一般 6 5 7" xfId="503"/>
    <cellStyle name="一般 6 5 8" xfId="504"/>
    <cellStyle name="一般 6 6" xfId="505"/>
    <cellStyle name="一般 6 6 2" xfId="506"/>
    <cellStyle name="一般 6 6 2 2" xfId="507"/>
    <cellStyle name="一般 6 6 2 2 2" xfId="508"/>
    <cellStyle name="一般 6 6 2 2 3" xfId="509"/>
    <cellStyle name="一般 6 6 2 3" xfId="510"/>
    <cellStyle name="一般 6 6 2 3 2" xfId="511"/>
    <cellStyle name="一般 6 6 2 3 3" xfId="512"/>
    <cellStyle name="一般 6 6 2 4" xfId="513"/>
    <cellStyle name="一般 6 6 2 4 2" xfId="514"/>
    <cellStyle name="一般 6 6 2 4 3" xfId="515"/>
    <cellStyle name="一般 6 6 2 5" xfId="516"/>
    <cellStyle name="一般 6 6 2 6" xfId="517"/>
    <cellStyle name="一般 6 6 3" xfId="518"/>
    <cellStyle name="一般 6 6 3 2" xfId="519"/>
    <cellStyle name="一般 6 6 3 3" xfId="520"/>
    <cellStyle name="一般 6 6 4" xfId="521"/>
    <cellStyle name="一般 6 6 4 2" xfId="522"/>
    <cellStyle name="一般 6 6 4 3" xfId="523"/>
    <cellStyle name="一般 6 6 5" xfId="524"/>
    <cellStyle name="一般 6 6 5 2" xfId="525"/>
    <cellStyle name="一般 6 6 5 3" xfId="526"/>
    <cellStyle name="一般 6 6 6" xfId="527"/>
    <cellStyle name="一般 6 6 7" xfId="528"/>
    <cellStyle name="一般 6 7" xfId="529"/>
    <cellStyle name="一般 6 7 2" xfId="530"/>
    <cellStyle name="一般 6 7 2 2" xfId="531"/>
    <cellStyle name="一般 6 7 2 3" xfId="532"/>
    <cellStyle name="一般 6 7 3" xfId="533"/>
    <cellStyle name="一般 6 7 3 2" xfId="534"/>
    <cellStyle name="一般 6 7 3 3" xfId="535"/>
    <cellStyle name="一般 6 7 4" xfId="536"/>
    <cellStyle name="一般 6 7 4 2" xfId="537"/>
    <cellStyle name="一般 6 7 4 3" xfId="538"/>
    <cellStyle name="一般 6 7 5" xfId="539"/>
    <cellStyle name="一般 6 7 6" xfId="540"/>
    <cellStyle name="一般 6 8" xfId="541"/>
    <cellStyle name="一般 6 8 2" xfId="542"/>
    <cellStyle name="一般 6 8 2 2" xfId="543"/>
    <cellStyle name="一般 6 8 2 3" xfId="544"/>
    <cellStyle name="一般 6 8 3" xfId="545"/>
    <cellStyle name="一般 6 8 3 2" xfId="546"/>
    <cellStyle name="一般 6 8 3 3" xfId="547"/>
    <cellStyle name="一般 6 8 4" xfId="548"/>
    <cellStyle name="一般 6 8 4 2" xfId="549"/>
    <cellStyle name="一般 6 8 4 3" xfId="550"/>
    <cellStyle name="一般 6 8 5" xfId="551"/>
    <cellStyle name="一般 6 8 6" xfId="552"/>
    <cellStyle name="一般 6 9" xfId="553"/>
    <cellStyle name="一般 6 9 2" xfId="554"/>
    <cellStyle name="一般 6 9 2 2" xfId="555"/>
    <cellStyle name="一般 6 9 2 3" xfId="556"/>
    <cellStyle name="一般 6 9 3" xfId="557"/>
    <cellStyle name="一般 6 9 3 2" xfId="558"/>
    <cellStyle name="一般 6 9 3 3" xfId="559"/>
    <cellStyle name="一般 6 9 4" xfId="560"/>
    <cellStyle name="一般 6 9 4 2" xfId="561"/>
    <cellStyle name="一般 6 9 4 3" xfId="562"/>
    <cellStyle name="一般 6 9 5" xfId="563"/>
    <cellStyle name="一般 6 9 6" xfId="564"/>
    <cellStyle name="一般 7" xfId="565"/>
    <cellStyle name="一般 7 10" xfId="566"/>
    <cellStyle name="一般 7 10 2" xfId="567"/>
    <cellStyle name="一般 7 10 2 2" xfId="568"/>
    <cellStyle name="一般 7 10 2 3" xfId="569"/>
    <cellStyle name="一般 7 10 3" xfId="570"/>
    <cellStyle name="一般 7 10 3 2" xfId="571"/>
    <cellStyle name="一般 7 10 3 3" xfId="572"/>
    <cellStyle name="一般 7 10 4" xfId="573"/>
    <cellStyle name="一般 7 10 5" xfId="574"/>
    <cellStyle name="一般 7 11" xfId="575"/>
    <cellStyle name="一般 7 11 2" xfId="576"/>
    <cellStyle name="一般 7 11 3" xfId="577"/>
    <cellStyle name="一般 7 12" xfId="578"/>
    <cellStyle name="一般 7 12 2" xfId="579"/>
    <cellStyle name="一般 7 12 3" xfId="580"/>
    <cellStyle name="一般 7 13" xfId="581"/>
    <cellStyle name="一般 7 13 2" xfId="582"/>
    <cellStyle name="一般 7 13 3" xfId="583"/>
    <cellStyle name="一般 7 14" xfId="584"/>
    <cellStyle name="一般 7 15" xfId="585"/>
    <cellStyle name="一般 7 2" xfId="586"/>
    <cellStyle name="一般 7 2 10" xfId="587"/>
    <cellStyle name="一般 7 2 11" xfId="588"/>
    <cellStyle name="一般 7 2 2" xfId="589"/>
    <cellStyle name="一般 7 2 2 2" xfId="590"/>
    <cellStyle name="一般 7 2 2 2 2" xfId="591"/>
    <cellStyle name="一般 7 2 2 2 2 2" xfId="592"/>
    <cellStyle name="一般 7 2 2 2 2 3" xfId="593"/>
    <cellStyle name="一般 7 2 2 2 3" xfId="594"/>
    <cellStyle name="一般 7 2 2 2 3 2" xfId="595"/>
    <cellStyle name="一般 7 2 2 2 3 3" xfId="596"/>
    <cellStyle name="一般 7 2 2 2 4" xfId="597"/>
    <cellStyle name="一般 7 2 2 2 4 2" xfId="598"/>
    <cellStyle name="一般 7 2 2 2 4 3" xfId="599"/>
    <cellStyle name="一般 7 2 2 2 5" xfId="600"/>
    <cellStyle name="一般 7 2 2 2 6" xfId="601"/>
    <cellStyle name="一般 7 2 2 3" xfId="602"/>
    <cellStyle name="一般 7 2 2 3 2" xfId="603"/>
    <cellStyle name="一般 7 2 2 3 2 2" xfId="604"/>
    <cellStyle name="一般 7 2 2 3 2 3" xfId="605"/>
    <cellStyle name="一般 7 2 2 3 3" xfId="606"/>
    <cellStyle name="一般 7 2 2 3 3 2" xfId="607"/>
    <cellStyle name="一般 7 2 2 3 3 3" xfId="608"/>
    <cellStyle name="一般 7 2 2 3 4" xfId="609"/>
    <cellStyle name="一般 7 2 2 3 4 2" xfId="610"/>
    <cellStyle name="一般 7 2 2 3 4 3" xfId="611"/>
    <cellStyle name="一般 7 2 2 3 5" xfId="612"/>
    <cellStyle name="一般 7 2 2 3 6" xfId="613"/>
    <cellStyle name="一般 7 2 2 4" xfId="614"/>
    <cellStyle name="一般 7 2 2 4 2" xfId="615"/>
    <cellStyle name="一般 7 2 2 4 2 2" xfId="616"/>
    <cellStyle name="一般 7 2 2 4 2 3" xfId="617"/>
    <cellStyle name="一般 7 2 2 4 3" xfId="618"/>
    <cellStyle name="一般 7 2 2 4 3 2" xfId="619"/>
    <cellStyle name="一般 7 2 2 4 3 3" xfId="620"/>
    <cellStyle name="一般 7 2 2 4 4" xfId="621"/>
    <cellStyle name="一般 7 2 2 4 4 2" xfId="622"/>
    <cellStyle name="一般 7 2 2 4 4 3" xfId="623"/>
    <cellStyle name="一般 7 2 2 4 5" xfId="624"/>
    <cellStyle name="一般 7 2 2 4 6" xfId="625"/>
    <cellStyle name="一般 7 2 2 5" xfId="626"/>
    <cellStyle name="一般 7 2 2 5 2" xfId="627"/>
    <cellStyle name="一般 7 2 2 5 2 2" xfId="628"/>
    <cellStyle name="一般 7 2 2 5 2 3" xfId="629"/>
    <cellStyle name="一般 7 2 2 5 3" xfId="630"/>
    <cellStyle name="一般 7 2 2 5 3 2" xfId="631"/>
    <cellStyle name="一般 7 2 2 5 3 3" xfId="632"/>
    <cellStyle name="一般 7 2 2 5 4" xfId="633"/>
    <cellStyle name="一般 7 2 2 5 5" xfId="634"/>
    <cellStyle name="一般 7 2 2 6" xfId="635"/>
    <cellStyle name="一般 7 2 2 6 2" xfId="636"/>
    <cellStyle name="一般 7 2 2 6 3" xfId="637"/>
    <cellStyle name="一般 7 2 2 7" xfId="638"/>
    <cellStyle name="一般 7 2 2 7 2" xfId="639"/>
    <cellStyle name="一般 7 2 2 7 3" xfId="640"/>
    <cellStyle name="一般 7 2 2 8" xfId="641"/>
    <cellStyle name="一般 7 2 2 9" xfId="642"/>
    <cellStyle name="一般 7 2 3" xfId="643"/>
    <cellStyle name="一般 7 2 3 2" xfId="644"/>
    <cellStyle name="一般 7 2 3 2 2" xfId="645"/>
    <cellStyle name="一般 7 2 3 2 2 2" xfId="646"/>
    <cellStyle name="一般 7 2 3 2 2 3" xfId="647"/>
    <cellStyle name="一般 7 2 3 2 3" xfId="648"/>
    <cellStyle name="一般 7 2 3 2 3 2" xfId="649"/>
    <cellStyle name="一般 7 2 3 2 3 3" xfId="650"/>
    <cellStyle name="一般 7 2 3 2 4" xfId="651"/>
    <cellStyle name="一般 7 2 3 2 5" xfId="652"/>
    <cellStyle name="一般 7 2 3 3" xfId="653"/>
    <cellStyle name="一般 7 2 3 3 2" xfId="654"/>
    <cellStyle name="一般 7 2 3 3 2 2" xfId="655"/>
    <cellStyle name="一般 7 2 3 3 2 3" xfId="656"/>
    <cellStyle name="一般 7 2 3 3 3" xfId="657"/>
    <cellStyle name="一般 7 2 3 3 3 2" xfId="658"/>
    <cellStyle name="一般 7 2 3 3 3 3" xfId="659"/>
    <cellStyle name="一般 7 2 3 3 4" xfId="660"/>
    <cellStyle name="一般 7 2 3 3 5" xfId="661"/>
    <cellStyle name="一般 7 2 3 4" xfId="662"/>
    <cellStyle name="一般 7 2 3 4 2" xfId="663"/>
    <cellStyle name="一般 7 2 3 4 3" xfId="664"/>
    <cellStyle name="一般 7 2 3 5" xfId="665"/>
    <cellStyle name="一般 7 2 3 5 2" xfId="666"/>
    <cellStyle name="一般 7 2 3 5 3" xfId="667"/>
    <cellStyle name="一般 7 2 3 6" xfId="668"/>
    <cellStyle name="一般 7 2 3 6 2" xfId="669"/>
    <cellStyle name="一般 7 2 3 6 3" xfId="670"/>
    <cellStyle name="一般 7 2 3 7" xfId="671"/>
    <cellStyle name="一般 7 2 3 8" xfId="672"/>
    <cellStyle name="一般 7 2 4" xfId="673"/>
    <cellStyle name="一般 7 2 4 2" xfId="674"/>
    <cellStyle name="一般 7 2 4 2 2" xfId="675"/>
    <cellStyle name="一般 7 2 4 2 3" xfId="676"/>
    <cellStyle name="一般 7 2 4 3" xfId="677"/>
    <cellStyle name="一般 7 2 4 3 2" xfId="678"/>
    <cellStyle name="一般 7 2 4 3 3" xfId="679"/>
    <cellStyle name="一般 7 2 4 4" xfId="680"/>
    <cellStyle name="一般 7 2 4 4 2" xfId="681"/>
    <cellStyle name="一般 7 2 4 4 3" xfId="682"/>
    <cellStyle name="一般 7 2 4 5" xfId="683"/>
    <cellStyle name="一般 7 2 4 6" xfId="684"/>
    <cellStyle name="一般 7 2 5" xfId="685"/>
    <cellStyle name="一般 7 2 5 2" xfId="686"/>
    <cellStyle name="一般 7 2 5 2 2" xfId="687"/>
    <cellStyle name="一般 7 2 5 2 3" xfId="688"/>
    <cellStyle name="一般 7 2 5 3" xfId="689"/>
    <cellStyle name="一般 7 2 5 3 2" xfId="690"/>
    <cellStyle name="一般 7 2 5 3 3" xfId="691"/>
    <cellStyle name="一般 7 2 5 4" xfId="692"/>
    <cellStyle name="一般 7 2 5 4 2" xfId="693"/>
    <cellStyle name="一般 7 2 5 4 3" xfId="694"/>
    <cellStyle name="一般 7 2 5 5" xfId="695"/>
    <cellStyle name="一般 7 2 5 6" xfId="696"/>
    <cellStyle name="一般 7 2 6" xfId="697"/>
    <cellStyle name="一般 7 2 6 2" xfId="698"/>
    <cellStyle name="一般 7 2 6 2 2" xfId="699"/>
    <cellStyle name="一般 7 2 6 2 3" xfId="700"/>
    <cellStyle name="一般 7 2 6 3" xfId="701"/>
    <cellStyle name="一般 7 2 6 3 2" xfId="702"/>
    <cellStyle name="一般 7 2 6 3 3" xfId="703"/>
    <cellStyle name="一般 7 2 6 4" xfId="704"/>
    <cellStyle name="一般 7 2 6 4 2" xfId="705"/>
    <cellStyle name="一般 7 2 6 4 3" xfId="706"/>
    <cellStyle name="一般 7 2 6 5" xfId="707"/>
    <cellStyle name="一般 7 2 6 6" xfId="708"/>
    <cellStyle name="一般 7 2 7" xfId="709"/>
    <cellStyle name="一般 7 2 7 2" xfId="710"/>
    <cellStyle name="一般 7 2 7 2 2" xfId="711"/>
    <cellStyle name="一般 7 2 7 2 3" xfId="712"/>
    <cellStyle name="一般 7 2 7 3" xfId="713"/>
    <cellStyle name="一般 7 2 7 3 2" xfId="714"/>
    <cellStyle name="一般 7 2 7 3 3" xfId="715"/>
    <cellStyle name="一般 7 2 7 4" xfId="716"/>
    <cellStyle name="一般 7 2 7 5" xfId="717"/>
    <cellStyle name="一般 7 2 8" xfId="718"/>
    <cellStyle name="一般 7 2 8 2" xfId="719"/>
    <cellStyle name="一般 7 2 8 3" xfId="720"/>
    <cellStyle name="一般 7 2 9" xfId="721"/>
    <cellStyle name="一般 7 2 9 2" xfId="722"/>
    <cellStyle name="一般 7 2 9 3" xfId="723"/>
    <cellStyle name="一般 7 3" xfId="724"/>
    <cellStyle name="一般 7 3 10" xfId="725"/>
    <cellStyle name="一般 7 3 11" xfId="726"/>
    <cellStyle name="一般 7 3 2" xfId="727"/>
    <cellStyle name="一般 7 3 2 2" xfId="728"/>
    <cellStyle name="一般 7 3 2 2 2" xfId="729"/>
    <cellStyle name="一般 7 3 2 2 2 2" xfId="730"/>
    <cellStyle name="一般 7 3 2 2 2 3" xfId="731"/>
    <cellStyle name="一般 7 3 2 2 3" xfId="732"/>
    <cellStyle name="一般 7 3 2 2 3 2" xfId="733"/>
    <cellStyle name="一般 7 3 2 2 3 3" xfId="734"/>
    <cellStyle name="一般 7 3 2 2 4" xfId="735"/>
    <cellStyle name="一般 7 3 2 2 4 2" xfId="736"/>
    <cellStyle name="一般 7 3 2 2 4 3" xfId="737"/>
    <cellStyle name="一般 7 3 2 2 5" xfId="738"/>
    <cellStyle name="一般 7 3 2 2 6" xfId="739"/>
    <cellStyle name="一般 7 3 2 3" xfId="740"/>
    <cellStyle name="一般 7 3 2 3 2" xfId="741"/>
    <cellStyle name="一般 7 3 2 3 2 2" xfId="742"/>
    <cellStyle name="一般 7 3 2 3 2 3" xfId="743"/>
    <cellStyle name="一般 7 3 2 3 3" xfId="744"/>
    <cellStyle name="一般 7 3 2 3 3 2" xfId="745"/>
    <cellStyle name="一般 7 3 2 3 3 3" xfId="746"/>
    <cellStyle name="一般 7 3 2 3 4" xfId="747"/>
    <cellStyle name="一般 7 3 2 3 5" xfId="748"/>
    <cellStyle name="一般 7 3 2 4" xfId="749"/>
    <cellStyle name="一般 7 3 2 4 2" xfId="750"/>
    <cellStyle name="一般 7 3 2 4 2 2" xfId="751"/>
    <cellStyle name="一般 7 3 2 4 2 3" xfId="752"/>
    <cellStyle name="一般 7 3 2 4 3" xfId="753"/>
    <cellStyle name="一般 7 3 2 4 3 2" xfId="754"/>
    <cellStyle name="一般 7 3 2 4 3 3" xfId="755"/>
    <cellStyle name="一般 7 3 2 4 4" xfId="756"/>
    <cellStyle name="一般 7 3 2 4 5" xfId="757"/>
    <cellStyle name="一般 7 3 2 5" xfId="758"/>
    <cellStyle name="一般 7 3 2 5 2" xfId="759"/>
    <cellStyle name="一般 7 3 2 5 2 2" xfId="760"/>
    <cellStyle name="一般 7 3 2 5 2 3" xfId="761"/>
    <cellStyle name="一般 7 3 2 5 3" xfId="762"/>
    <cellStyle name="一般 7 3 2 5 3 2" xfId="763"/>
    <cellStyle name="一般 7 3 2 5 3 3" xfId="764"/>
    <cellStyle name="一般 7 3 2 5 4" xfId="765"/>
    <cellStyle name="一般 7 3 2 5 5" xfId="766"/>
    <cellStyle name="一般 7 3 2 6" xfId="767"/>
    <cellStyle name="一般 7 3 2 6 2" xfId="768"/>
    <cellStyle name="一般 7 3 2 6 3" xfId="769"/>
    <cellStyle name="一般 7 3 2 7" xfId="770"/>
    <cellStyle name="一般 7 3 2 7 2" xfId="771"/>
    <cellStyle name="一般 7 3 2 7 3" xfId="772"/>
    <cellStyle name="一般 7 3 2 8" xfId="773"/>
    <cellStyle name="一般 7 3 2 9" xfId="774"/>
    <cellStyle name="一般 7 3 3" xfId="775"/>
    <cellStyle name="一般 7 3 3 2" xfId="776"/>
    <cellStyle name="一般 7 3 3 2 2" xfId="777"/>
    <cellStyle name="一般 7 3 3 2 2 2" xfId="778"/>
    <cellStyle name="一般 7 3 3 2 2 3" xfId="779"/>
    <cellStyle name="一般 7 3 3 2 3" xfId="780"/>
    <cellStyle name="一般 7 3 3 2 3 2" xfId="781"/>
    <cellStyle name="一般 7 3 3 2 3 3" xfId="782"/>
    <cellStyle name="一般 7 3 3 2 4" xfId="783"/>
    <cellStyle name="一般 7 3 3 2 5" xfId="784"/>
    <cellStyle name="一般 7 3 3 3" xfId="785"/>
    <cellStyle name="一般 7 3 3 3 2" xfId="786"/>
    <cellStyle name="一般 7 3 3 3 2 2" xfId="787"/>
    <cellStyle name="一般 7 3 3 3 2 3" xfId="788"/>
    <cellStyle name="一般 7 3 3 3 3" xfId="789"/>
    <cellStyle name="一般 7 3 3 3 3 2" xfId="790"/>
    <cellStyle name="一般 7 3 3 3 3 3" xfId="791"/>
    <cellStyle name="一般 7 3 3 3 4" xfId="792"/>
    <cellStyle name="一般 7 3 3 3 5" xfId="793"/>
    <cellStyle name="一般 7 3 3 4" xfId="794"/>
    <cellStyle name="一般 7 3 3 4 2" xfId="795"/>
    <cellStyle name="一般 7 3 3 4 3" xfId="796"/>
    <cellStyle name="一般 7 3 3 5" xfId="797"/>
    <cellStyle name="一般 7 3 3 5 2" xfId="798"/>
    <cellStyle name="一般 7 3 3 5 3" xfId="799"/>
    <cellStyle name="一般 7 3 3 6" xfId="800"/>
    <cellStyle name="一般 7 3 3 6 2" xfId="801"/>
    <cellStyle name="一般 7 3 3 6 3" xfId="802"/>
    <cellStyle name="一般 7 3 3 7" xfId="803"/>
    <cellStyle name="一般 7 3 3 8" xfId="804"/>
    <cellStyle name="一般 7 3 4" xfId="805"/>
    <cellStyle name="一般 7 3 4 2" xfId="806"/>
    <cellStyle name="一般 7 3 4 2 2" xfId="807"/>
    <cellStyle name="一般 7 3 4 2 3" xfId="808"/>
    <cellStyle name="一般 7 3 4 3" xfId="809"/>
    <cellStyle name="一般 7 3 4 3 2" xfId="810"/>
    <cellStyle name="一般 7 3 4 3 3" xfId="811"/>
    <cellStyle name="一般 7 3 4 4" xfId="812"/>
    <cellStyle name="一般 7 3 4 4 2" xfId="813"/>
    <cellStyle name="一般 7 3 4 4 3" xfId="814"/>
    <cellStyle name="一般 7 3 4 5" xfId="815"/>
    <cellStyle name="一般 7 3 4 6" xfId="816"/>
    <cellStyle name="一般 7 3 5" xfId="817"/>
    <cellStyle name="一般 7 3 5 2" xfId="818"/>
    <cellStyle name="一般 7 3 5 2 2" xfId="819"/>
    <cellStyle name="一般 7 3 5 2 3" xfId="820"/>
    <cellStyle name="一般 7 3 5 3" xfId="821"/>
    <cellStyle name="一般 7 3 5 3 2" xfId="822"/>
    <cellStyle name="一般 7 3 5 3 3" xfId="823"/>
    <cellStyle name="一般 7 3 5 4" xfId="824"/>
    <cellStyle name="一般 7 3 5 4 2" xfId="825"/>
    <cellStyle name="一般 7 3 5 4 3" xfId="826"/>
    <cellStyle name="一般 7 3 5 5" xfId="827"/>
    <cellStyle name="一般 7 3 5 6" xfId="828"/>
    <cellStyle name="一般 7 3 6" xfId="829"/>
    <cellStyle name="一般 7 3 6 2" xfId="830"/>
    <cellStyle name="一般 7 3 6 2 2" xfId="831"/>
    <cellStyle name="一般 7 3 6 2 3" xfId="832"/>
    <cellStyle name="一般 7 3 6 3" xfId="833"/>
    <cellStyle name="一般 7 3 6 3 2" xfId="834"/>
    <cellStyle name="一般 7 3 6 3 3" xfId="835"/>
    <cellStyle name="一般 7 3 6 4" xfId="836"/>
    <cellStyle name="一般 7 3 6 4 2" xfId="837"/>
    <cellStyle name="一般 7 3 6 4 3" xfId="838"/>
    <cellStyle name="一般 7 3 6 5" xfId="839"/>
    <cellStyle name="一般 7 3 6 6" xfId="840"/>
    <cellStyle name="一般 7 3 7" xfId="841"/>
    <cellStyle name="一般 7 3 7 2" xfId="842"/>
    <cellStyle name="一般 7 3 7 2 2" xfId="843"/>
    <cellStyle name="一般 7 3 7 2 3" xfId="844"/>
    <cellStyle name="一般 7 3 7 3" xfId="845"/>
    <cellStyle name="一般 7 3 7 3 2" xfId="846"/>
    <cellStyle name="一般 7 3 7 3 3" xfId="847"/>
    <cellStyle name="一般 7 3 7 4" xfId="848"/>
    <cellStyle name="一般 7 3 7 5" xfId="849"/>
    <cellStyle name="一般 7 3 8" xfId="850"/>
    <cellStyle name="一般 7 3 8 2" xfId="851"/>
    <cellStyle name="一般 7 3 8 3" xfId="852"/>
    <cellStyle name="一般 7 3 9" xfId="853"/>
    <cellStyle name="一般 7 3 9 2" xfId="854"/>
    <cellStyle name="一般 7 3 9 3" xfId="855"/>
    <cellStyle name="一般 7 4" xfId="856"/>
    <cellStyle name="一般 7 4 2" xfId="857"/>
    <cellStyle name="一般 7 4 2 2" xfId="858"/>
    <cellStyle name="一般 7 4 2 2 2" xfId="859"/>
    <cellStyle name="一般 7 4 2 2 3" xfId="860"/>
    <cellStyle name="一般 7 4 2 3" xfId="861"/>
    <cellStyle name="一般 7 4 2 3 2" xfId="862"/>
    <cellStyle name="一般 7 4 2 3 3" xfId="863"/>
    <cellStyle name="一般 7 4 2 4" xfId="864"/>
    <cellStyle name="一般 7 4 2 4 2" xfId="865"/>
    <cellStyle name="一般 7 4 2 4 3" xfId="866"/>
    <cellStyle name="一般 7 4 2 5" xfId="867"/>
    <cellStyle name="一般 7 4 2 6" xfId="868"/>
    <cellStyle name="一般 7 4 3" xfId="869"/>
    <cellStyle name="一般 7 4 3 2" xfId="870"/>
    <cellStyle name="一般 7 4 3 2 2" xfId="871"/>
    <cellStyle name="一般 7 4 3 2 3" xfId="872"/>
    <cellStyle name="一般 7 4 3 3" xfId="873"/>
    <cellStyle name="一般 7 4 3 3 2" xfId="874"/>
    <cellStyle name="一般 7 4 3 3 3" xfId="875"/>
    <cellStyle name="一般 7 4 3 4" xfId="876"/>
    <cellStyle name="一般 7 4 3 4 2" xfId="877"/>
    <cellStyle name="一般 7 4 3 4 3" xfId="878"/>
    <cellStyle name="一般 7 4 3 5" xfId="879"/>
    <cellStyle name="一般 7 4 3 6" xfId="880"/>
    <cellStyle name="一般 7 4 4" xfId="881"/>
    <cellStyle name="一般 7 4 4 2" xfId="882"/>
    <cellStyle name="一般 7 4 4 2 2" xfId="883"/>
    <cellStyle name="一般 7 4 4 2 3" xfId="884"/>
    <cellStyle name="一般 7 4 4 3" xfId="885"/>
    <cellStyle name="一般 7 4 4 3 2" xfId="886"/>
    <cellStyle name="一般 7 4 4 3 3" xfId="887"/>
    <cellStyle name="一般 7 4 4 4" xfId="888"/>
    <cellStyle name="一般 7 4 4 4 2" xfId="889"/>
    <cellStyle name="一般 7 4 4 4 3" xfId="890"/>
    <cellStyle name="一般 7 4 4 5" xfId="891"/>
    <cellStyle name="一般 7 4 4 6" xfId="892"/>
    <cellStyle name="一般 7 4 5" xfId="893"/>
    <cellStyle name="一般 7 4 5 2" xfId="894"/>
    <cellStyle name="一般 7 4 5 2 2" xfId="895"/>
    <cellStyle name="一般 7 4 5 2 3" xfId="896"/>
    <cellStyle name="一般 7 4 5 3" xfId="897"/>
    <cellStyle name="一般 7 4 5 3 2" xfId="898"/>
    <cellStyle name="一般 7 4 5 3 3" xfId="899"/>
    <cellStyle name="一般 7 4 5 4" xfId="900"/>
    <cellStyle name="一般 7 4 5 5" xfId="901"/>
    <cellStyle name="一般 7 4 6" xfId="902"/>
    <cellStyle name="一般 7 4 6 2" xfId="903"/>
    <cellStyle name="一般 7 4 6 3" xfId="904"/>
    <cellStyle name="一般 7 4 7" xfId="905"/>
    <cellStyle name="一般 7 4 7 2" xfId="906"/>
    <cellStyle name="一般 7 4 7 3" xfId="907"/>
    <cellStyle name="一般 7 4 8" xfId="908"/>
    <cellStyle name="一般 7 4 9" xfId="909"/>
    <cellStyle name="一般 7 5" xfId="910"/>
    <cellStyle name="一般 7 5 2" xfId="911"/>
    <cellStyle name="一般 7 5 2 2" xfId="912"/>
    <cellStyle name="一般 7 5 2 2 2" xfId="913"/>
    <cellStyle name="一般 7 5 2 2 3" xfId="914"/>
    <cellStyle name="一般 7 5 2 3" xfId="915"/>
    <cellStyle name="一般 7 5 2 3 2" xfId="916"/>
    <cellStyle name="一般 7 5 2 3 3" xfId="917"/>
    <cellStyle name="一般 7 5 2 4" xfId="918"/>
    <cellStyle name="一般 7 5 2 4 2" xfId="919"/>
    <cellStyle name="一般 7 5 2 4 3" xfId="920"/>
    <cellStyle name="一般 7 5 2 5" xfId="921"/>
    <cellStyle name="一般 7 5 2 6" xfId="922"/>
    <cellStyle name="一般 7 5 3" xfId="923"/>
    <cellStyle name="一般 7 5 3 2" xfId="924"/>
    <cellStyle name="一般 7 5 3 2 2" xfId="925"/>
    <cellStyle name="一般 7 5 3 2 3" xfId="926"/>
    <cellStyle name="一般 7 5 3 3" xfId="927"/>
    <cellStyle name="一般 7 5 3 3 2" xfId="928"/>
    <cellStyle name="一般 7 5 3 3 3" xfId="929"/>
    <cellStyle name="一般 7 5 3 4" xfId="930"/>
    <cellStyle name="一般 7 5 3 5" xfId="931"/>
    <cellStyle name="一般 7 5 4" xfId="932"/>
    <cellStyle name="一般 7 5 4 2" xfId="933"/>
    <cellStyle name="一般 7 5 4 3" xfId="934"/>
    <cellStyle name="一般 7 5 5" xfId="935"/>
    <cellStyle name="一般 7 5 5 2" xfId="936"/>
    <cellStyle name="一般 7 5 5 3" xfId="937"/>
    <cellStyle name="一般 7 5 6" xfId="938"/>
    <cellStyle name="一般 7 5 6 2" xfId="939"/>
    <cellStyle name="一般 7 5 6 3" xfId="940"/>
    <cellStyle name="一般 7 5 7" xfId="941"/>
    <cellStyle name="一般 7 5 8" xfId="942"/>
    <cellStyle name="一般 7 6" xfId="943"/>
    <cellStyle name="一般 7 6 2" xfId="944"/>
    <cellStyle name="一般 7 6 2 2" xfId="945"/>
    <cellStyle name="一般 7 6 2 2 2" xfId="946"/>
    <cellStyle name="一般 7 6 2 2 3" xfId="947"/>
    <cellStyle name="一般 7 6 2 3" xfId="948"/>
    <cellStyle name="一般 7 6 2 3 2" xfId="949"/>
    <cellStyle name="一般 7 6 2 3 3" xfId="950"/>
    <cellStyle name="一般 7 6 2 4" xfId="951"/>
    <cellStyle name="一般 7 6 2 4 2" xfId="952"/>
    <cellStyle name="一般 7 6 2 4 3" xfId="953"/>
    <cellStyle name="一般 7 6 2 5" xfId="954"/>
    <cellStyle name="一般 7 6 2 6" xfId="955"/>
    <cellStyle name="一般 7 6 3" xfId="956"/>
    <cellStyle name="一般 7 6 3 2" xfId="957"/>
    <cellStyle name="一般 7 6 3 3" xfId="958"/>
    <cellStyle name="一般 7 6 4" xfId="959"/>
    <cellStyle name="一般 7 6 4 2" xfId="960"/>
    <cellStyle name="一般 7 6 4 3" xfId="961"/>
    <cellStyle name="一般 7 6 5" xfId="962"/>
    <cellStyle name="一般 7 6 5 2" xfId="963"/>
    <cellStyle name="一般 7 6 5 3" xfId="964"/>
    <cellStyle name="一般 7 6 6" xfId="965"/>
    <cellStyle name="一般 7 6 7" xfId="966"/>
    <cellStyle name="一般 7 7" xfId="967"/>
    <cellStyle name="一般 7 7 2" xfId="968"/>
    <cellStyle name="一般 7 7 2 2" xfId="969"/>
    <cellStyle name="一般 7 7 2 3" xfId="970"/>
    <cellStyle name="一般 7 7 3" xfId="971"/>
    <cellStyle name="一般 7 7 3 2" xfId="972"/>
    <cellStyle name="一般 7 7 3 3" xfId="973"/>
    <cellStyle name="一般 7 7 4" xfId="974"/>
    <cellStyle name="一般 7 7 4 2" xfId="975"/>
    <cellStyle name="一般 7 7 4 3" xfId="976"/>
    <cellStyle name="一般 7 7 5" xfId="977"/>
    <cellStyle name="一般 7 7 6" xfId="978"/>
    <cellStyle name="一般 7 8" xfId="979"/>
    <cellStyle name="一般 7 8 2" xfId="980"/>
    <cellStyle name="一般 7 8 2 2" xfId="981"/>
    <cellStyle name="一般 7 8 2 3" xfId="982"/>
    <cellStyle name="一般 7 8 3" xfId="983"/>
    <cellStyle name="一般 7 8 3 2" xfId="984"/>
    <cellStyle name="一般 7 8 3 3" xfId="985"/>
    <cellStyle name="一般 7 8 4" xfId="986"/>
    <cellStyle name="一般 7 8 4 2" xfId="987"/>
    <cellStyle name="一般 7 8 4 3" xfId="988"/>
    <cellStyle name="一般 7 8 5" xfId="989"/>
    <cellStyle name="一般 7 8 6" xfId="990"/>
    <cellStyle name="一般 7 9" xfId="991"/>
    <cellStyle name="一般 7 9 2" xfId="992"/>
    <cellStyle name="一般 7 9 2 2" xfId="993"/>
    <cellStyle name="一般 7 9 2 3" xfId="994"/>
    <cellStyle name="一般 7 9 3" xfId="995"/>
    <cellStyle name="一般 7 9 3 2" xfId="996"/>
    <cellStyle name="一般 7 9 3 3" xfId="997"/>
    <cellStyle name="一般 7 9 4" xfId="998"/>
    <cellStyle name="一般 7 9 4 2" xfId="999"/>
    <cellStyle name="一般 7 9 4 3" xfId="1000"/>
    <cellStyle name="一般 7 9 5" xfId="1001"/>
    <cellStyle name="一般 7 9 6" xfId="1002"/>
    <cellStyle name="一般 8" xfId="1003"/>
    <cellStyle name="一般 8 2" xfId="1004"/>
    <cellStyle name="一般 8 2 2" xfId="1005"/>
    <cellStyle name="一般 8 2 2 2" xfId="1006"/>
    <cellStyle name="一般 8 2 2 2 2" xfId="1007"/>
    <cellStyle name="一般 8 2 2 2 3" xfId="1008"/>
    <cellStyle name="一般 8 2 2 3" xfId="1009"/>
    <cellStyle name="一般 8 2 2 3 2" xfId="1010"/>
    <cellStyle name="一般 8 2 2 3 3" xfId="1011"/>
    <cellStyle name="一般 8 2 2 4" xfId="1012"/>
    <cellStyle name="一般 8 2 2 4 2" xfId="1013"/>
    <cellStyle name="一般 8 2 2 4 3" xfId="1014"/>
    <cellStyle name="一般 8 2 2 5" xfId="1015"/>
    <cellStyle name="一般 8 2 2 6" xfId="1016"/>
    <cellStyle name="一般 8 2 3" xfId="1017"/>
    <cellStyle name="一般 8 2 3 2" xfId="1018"/>
    <cellStyle name="一般 8 2 3 3" xfId="1019"/>
    <cellStyle name="一般 8 2 4" xfId="1020"/>
    <cellStyle name="一般 8 2 4 2" xfId="1021"/>
    <cellStyle name="一般 8 2 4 3" xfId="1022"/>
    <cellStyle name="一般 8 2 5" xfId="1023"/>
    <cellStyle name="一般 8 2 5 2" xfId="1024"/>
    <cellStyle name="一般 8 2 5 3" xfId="1025"/>
    <cellStyle name="一般 8 2 6" xfId="1026"/>
    <cellStyle name="一般 8 2 7" xfId="1027"/>
    <cellStyle name="一般 8 3" xfId="1028"/>
    <cellStyle name="一般 8 3 2" xfId="1029"/>
    <cellStyle name="一般 8 3 2 2" xfId="1030"/>
    <cellStyle name="一般 8 3 2 3" xfId="1031"/>
    <cellStyle name="一般 8 3 3" xfId="1032"/>
    <cellStyle name="一般 8 3 3 2" xfId="1033"/>
    <cellStyle name="一般 8 3 3 3" xfId="1034"/>
    <cellStyle name="一般 8 3 4" xfId="1035"/>
    <cellStyle name="一般 8 3 4 2" xfId="1036"/>
    <cellStyle name="一般 8 3 4 3" xfId="1037"/>
    <cellStyle name="一般 8 3 5" xfId="1038"/>
    <cellStyle name="一般 8 3 6" xfId="1039"/>
    <cellStyle name="一般 8 4" xfId="1040"/>
    <cellStyle name="一般 8 4 2" xfId="1041"/>
    <cellStyle name="一般 8 4 3" xfId="1042"/>
    <cellStyle name="一般 8 5" xfId="1043"/>
    <cellStyle name="一般 8 5 2" xfId="1044"/>
    <cellStyle name="一般 8 5 3" xfId="1045"/>
    <cellStyle name="一般 8 6" xfId="1046"/>
    <cellStyle name="一般 8 6 2" xfId="1047"/>
    <cellStyle name="一般 8 6 3" xfId="1048"/>
    <cellStyle name="一般 8 7" xfId="1049"/>
    <cellStyle name="一般 8 7 2" xfId="1050"/>
    <cellStyle name="一般 8 7 3" xfId="1051"/>
    <cellStyle name="一般 8 8" xfId="1052"/>
    <cellStyle name="一般 8 9" xfId="1053"/>
    <cellStyle name="一般 9" xfId="1054"/>
    <cellStyle name="一般 9 2" xfId="1055"/>
    <cellStyle name="一般 9 2 2" xfId="1056"/>
    <cellStyle name="一般 9 2 2 2" xfId="1057"/>
    <cellStyle name="一般 9 2 2 2 2" xfId="1058"/>
    <cellStyle name="一般 9 2 2 2 3" xfId="1059"/>
    <cellStyle name="一般 9 2 2 3" xfId="1060"/>
    <cellStyle name="一般 9 2 2 3 2" xfId="1061"/>
    <cellStyle name="一般 9 2 2 3 3" xfId="1062"/>
    <cellStyle name="一般 9 2 2 4" xfId="1063"/>
    <cellStyle name="一般 9 2 2 4 2" xfId="1064"/>
    <cellStyle name="一般 9 2 2 4 3" xfId="1065"/>
    <cellStyle name="一般 9 2 2 5" xfId="1066"/>
    <cellStyle name="一般 9 2 2 6" xfId="1067"/>
    <cellStyle name="一般 9 2 3" xfId="1068"/>
    <cellStyle name="一般 9 2 3 2" xfId="1069"/>
    <cellStyle name="一般 9 2 3 3" xfId="1070"/>
    <cellStyle name="一般 9 2 4" xfId="1071"/>
    <cellStyle name="一般 9 2 4 2" xfId="1072"/>
    <cellStyle name="一般 9 2 4 3" xfId="1073"/>
    <cellStyle name="一般 9 2 5" xfId="1074"/>
    <cellStyle name="一般 9 2 5 2" xfId="1075"/>
    <cellStyle name="一般 9 2 5 3" xfId="1076"/>
    <cellStyle name="一般 9 2 6" xfId="1077"/>
    <cellStyle name="一般 9 2 7" xfId="1078"/>
    <cellStyle name="一般 9 3" xfId="1079"/>
    <cellStyle name="一般 9 3 2" xfId="1080"/>
    <cellStyle name="一般 9 3 2 2" xfId="1081"/>
    <cellStyle name="一般 9 3 2 3" xfId="1082"/>
    <cellStyle name="一般 9 3 3" xfId="1083"/>
    <cellStyle name="一般 9 3 3 2" xfId="1084"/>
    <cellStyle name="一般 9 3 3 3" xfId="1085"/>
    <cellStyle name="一般 9 3 4" xfId="1086"/>
    <cellStyle name="一般 9 3 4 2" xfId="1087"/>
    <cellStyle name="一般 9 3 4 3" xfId="1088"/>
    <cellStyle name="一般 9 3 5" xfId="1089"/>
    <cellStyle name="一般 9 3 6" xfId="1090"/>
    <cellStyle name="一般 9 4" xfId="1091"/>
    <cellStyle name="一般 9 4 2" xfId="1092"/>
    <cellStyle name="一般 9 4 3" xfId="1093"/>
    <cellStyle name="一般 9 5" xfId="1094"/>
    <cellStyle name="一般 9 5 2" xfId="1095"/>
    <cellStyle name="一般 9 5 3" xfId="1096"/>
    <cellStyle name="一般 9 6" xfId="1097"/>
    <cellStyle name="一般 9 6 2" xfId="1098"/>
    <cellStyle name="一般 9 6 3" xfId="1099"/>
    <cellStyle name="一般 9 7" xfId="1100"/>
    <cellStyle name="一般 9 7 2" xfId="1101"/>
    <cellStyle name="一般 9 7 3" xfId="1102"/>
    <cellStyle name="一般 9 8" xfId="1103"/>
    <cellStyle name="一般 9 9" xfId="1104"/>
    <cellStyle name="一般_101.06" xfId="3"/>
    <cellStyle name="一般_102.11" xfId="6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592666</xdr:colOff>
      <xdr:row>0</xdr:row>
      <xdr:rowOff>190500</xdr:rowOff>
    </xdr:from>
    <xdr:to>
      <xdr:col>9</xdr:col>
      <xdr:colOff>709082</xdr:colOff>
      <xdr:row>8</xdr:row>
      <xdr:rowOff>169334</xdr:rowOff>
    </xdr:to>
    <xdr:sp macro="" textlink="">
      <xdr:nvSpPr>
        <xdr:cNvPr id="2" name="WordArt 20"/>
        <xdr:cNvSpPr>
          <a:spLocks noChangeArrowheads="1" noChangeShapeType="1" noTextEdit="1"/>
        </xdr:cNvSpPr>
      </xdr:nvSpPr>
      <xdr:spPr bwMode="auto">
        <a:xfrm>
          <a:off x="1278466" y="190500"/>
          <a:ext cx="5583766" cy="16552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50000"/>
            </a:avLst>
          </a:prstTxWarp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l" rtl="0"/>
          <a:r>
            <a:rPr lang="zh-TW" altLang="en-US" sz="3600" b="1" kern="10" cap="none" spc="0" baseline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  <a:latin typeface="文鼎粗毛楷" pitchFamily="49" charset="-120"/>
              <a:ea typeface="文鼎粗毛楷" pitchFamily="49" charset="-120"/>
            </a:rPr>
            <a:t>國華食品工廠</a:t>
          </a:r>
        </a:p>
      </xdr:txBody>
    </xdr:sp>
    <xdr:clientData/>
  </xdr:twoCellAnchor>
  <xdr:twoCellAnchor>
    <xdr:from>
      <xdr:col>10</xdr:col>
      <xdr:colOff>462643</xdr:colOff>
      <xdr:row>1</xdr:row>
      <xdr:rowOff>190501</xdr:rowOff>
    </xdr:from>
    <xdr:to>
      <xdr:col>15</xdr:col>
      <xdr:colOff>328084</xdr:colOff>
      <xdr:row>8</xdr:row>
      <xdr:rowOff>105835</xdr:rowOff>
    </xdr:to>
    <xdr:sp macro="" textlink="">
      <xdr:nvSpPr>
        <xdr:cNvPr id="3" name="文字方塊 2"/>
        <xdr:cNvSpPr txBox="1"/>
      </xdr:nvSpPr>
      <xdr:spPr>
        <a:xfrm>
          <a:off x="7320643" y="400051"/>
          <a:ext cx="3294441" cy="1382184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＊菜單設計者：曾富美 營養師                                                                                                                    ＊服務專線：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Calibri"/>
            </a:rPr>
            <a:t>7363303</a:t>
          </a:r>
        </a:p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＊國華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Calibri"/>
            </a:rPr>
            <a:t>E-mail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：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Calibri"/>
            </a:rPr>
            <a:t>kuohow.food@gamil.com                                                                                              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＊</a:t>
          </a:r>
          <a:r>
            <a:rPr lang="zh-TW" altLang="en-US" sz="1200" b="0" i="0" u="none" strike="noStrike" baseline="0">
              <a:solidFill>
                <a:srgbClr val="800080"/>
              </a:solidFill>
              <a:latin typeface="華康魏碑體"/>
            </a:rPr>
            <a:t>飯菜不足或用餐有任何問題，請洽服務人員，我們將親切為你服務喔！          </a:t>
          </a:r>
        </a:p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＊新港國小菜單</a:t>
          </a:r>
          <a:r>
            <a:rPr lang="en-US" altLang="zh-TW" sz="12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109.8-9</a:t>
          </a:r>
          <a:r>
            <a:rPr lang="zh-TW" altLang="en-US" sz="1200" b="0" i="0" u="none" strike="noStrike" baseline="0">
              <a:solidFill>
                <a:srgbClr val="FF0000"/>
              </a:solidFill>
              <a:latin typeface="Calibri"/>
            </a:rPr>
            <a:t>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12</xdr:col>
      <xdr:colOff>676275</xdr:colOff>
      <xdr:row>46</xdr:row>
      <xdr:rowOff>228600</xdr:rowOff>
    </xdr:from>
    <xdr:to>
      <xdr:col>15</xdr:col>
      <xdr:colOff>552450</xdr:colOff>
      <xdr:row>54</xdr:row>
      <xdr:rowOff>57150</xdr:rowOff>
    </xdr:to>
    <xdr:pic>
      <xdr:nvPicPr>
        <xdr:cNvPr id="4" name="Picture 2179" descr="C:\Program Files (x86)\Microsoft Office\MEDIA\CAGCAT10\j0205462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9848850"/>
          <a:ext cx="1933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T55"/>
  <sheetViews>
    <sheetView zoomScale="80" zoomScaleNormal="80" zoomScaleSheetLayoutView="70" workbookViewId="0">
      <selection activeCell="M24" sqref="M24:P24"/>
    </sheetView>
  </sheetViews>
  <sheetFormatPr defaultRowHeight="16.5"/>
  <cols>
    <col min="1" max="20" width="10.125" style="289" customWidth="1"/>
    <col min="21" max="16384" width="9" style="289"/>
  </cols>
  <sheetData>
    <row r="10" spans="1:20" ht="6.6" customHeight="1"/>
    <row r="11" spans="1:20" ht="18.95" customHeight="1">
      <c r="A11" s="317" t="s">
        <v>494</v>
      </c>
      <c r="B11" s="316"/>
      <c r="C11" s="316"/>
      <c r="D11" s="315"/>
      <c r="E11" s="314" t="s">
        <v>493</v>
      </c>
      <c r="F11" s="314"/>
      <c r="G11" s="314"/>
      <c r="H11" s="314"/>
      <c r="I11" s="314" t="s">
        <v>492</v>
      </c>
      <c r="J11" s="314"/>
      <c r="K11" s="314"/>
      <c r="L11" s="314"/>
      <c r="M11" s="315" t="s">
        <v>491</v>
      </c>
      <c r="N11" s="314"/>
      <c r="O11" s="314"/>
      <c r="P11" s="314"/>
      <c r="Q11" s="314" t="s">
        <v>490</v>
      </c>
      <c r="R11" s="314"/>
      <c r="S11" s="314"/>
      <c r="T11" s="314"/>
    </row>
    <row r="12" spans="1:20" s="297" customFormat="1" ht="18" customHeight="1">
      <c r="A12" s="306" t="s">
        <v>370</v>
      </c>
      <c r="B12" s="306"/>
      <c r="C12" s="306"/>
      <c r="D12" s="306"/>
      <c r="E12" s="323" t="s">
        <v>489</v>
      </c>
      <c r="F12" s="322"/>
      <c r="G12" s="322"/>
      <c r="H12" s="307"/>
      <c r="I12" s="323" t="s">
        <v>370</v>
      </c>
      <c r="J12" s="322"/>
      <c r="K12" s="322"/>
      <c r="L12" s="307"/>
      <c r="M12" s="322" t="s">
        <v>488</v>
      </c>
      <c r="N12" s="322"/>
      <c r="O12" s="322"/>
      <c r="P12" s="307"/>
      <c r="Q12" s="323" t="s">
        <v>487</v>
      </c>
      <c r="R12" s="322"/>
      <c r="S12" s="322"/>
      <c r="T12" s="307"/>
    </row>
    <row r="13" spans="1:20" s="297" customFormat="1" ht="18" customHeight="1">
      <c r="A13" s="305" t="s">
        <v>486</v>
      </c>
      <c r="B13" s="305"/>
      <c r="C13" s="305"/>
      <c r="D13" s="305"/>
      <c r="E13" s="302" t="s">
        <v>485</v>
      </c>
      <c r="F13" s="301"/>
      <c r="G13" s="301"/>
      <c r="H13" s="300"/>
      <c r="I13" s="302" t="s">
        <v>484</v>
      </c>
      <c r="J13" s="301"/>
      <c r="K13" s="301"/>
      <c r="L13" s="300"/>
      <c r="M13" s="301" t="s">
        <v>483</v>
      </c>
      <c r="N13" s="301"/>
      <c r="O13" s="301"/>
      <c r="P13" s="300"/>
      <c r="Q13" s="302" t="s">
        <v>482</v>
      </c>
      <c r="R13" s="301"/>
      <c r="S13" s="301"/>
      <c r="T13" s="300"/>
    </row>
    <row r="14" spans="1:20" s="297" customFormat="1" ht="18" customHeight="1">
      <c r="A14" s="303" t="s">
        <v>481</v>
      </c>
      <c r="B14" s="303"/>
      <c r="C14" s="303"/>
      <c r="D14" s="303"/>
      <c r="E14" s="321" t="s">
        <v>480</v>
      </c>
      <c r="F14" s="320"/>
      <c r="G14" s="320"/>
      <c r="H14" s="304"/>
      <c r="I14" s="321" t="s">
        <v>479</v>
      </c>
      <c r="J14" s="320"/>
      <c r="K14" s="320"/>
      <c r="L14" s="304"/>
      <c r="M14" s="320" t="s">
        <v>478</v>
      </c>
      <c r="N14" s="320"/>
      <c r="O14" s="320"/>
      <c r="P14" s="304"/>
      <c r="Q14" s="321" t="s">
        <v>477</v>
      </c>
      <c r="R14" s="320"/>
      <c r="S14" s="320"/>
      <c r="T14" s="304"/>
    </row>
    <row r="15" spans="1:20" s="297" customFormat="1" ht="18" customHeight="1">
      <c r="A15" s="303" t="s">
        <v>476</v>
      </c>
      <c r="B15" s="303"/>
      <c r="C15" s="303"/>
      <c r="D15" s="303"/>
      <c r="E15" s="321" t="s">
        <v>475</v>
      </c>
      <c r="F15" s="320"/>
      <c r="G15" s="320"/>
      <c r="H15" s="304"/>
      <c r="I15" s="321" t="s">
        <v>474</v>
      </c>
      <c r="J15" s="320"/>
      <c r="K15" s="320"/>
      <c r="L15" s="304"/>
      <c r="M15" s="320" t="s">
        <v>473</v>
      </c>
      <c r="N15" s="320"/>
      <c r="O15" s="320"/>
      <c r="P15" s="304"/>
      <c r="Q15" s="321" t="s">
        <v>472</v>
      </c>
      <c r="R15" s="320"/>
      <c r="S15" s="320"/>
      <c r="T15" s="304"/>
    </row>
    <row r="16" spans="1:20" s="297" customFormat="1" ht="18" customHeight="1">
      <c r="A16" s="305" t="s">
        <v>357</v>
      </c>
      <c r="B16" s="305"/>
      <c r="C16" s="305"/>
      <c r="D16" s="305"/>
      <c r="E16" s="302" t="s">
        <v>357</v>
      </c>
      <c r="F16" s="301"/>
      <c r="G16" s="301"/>
      <c r="H16" s="300"/>
      <c r="I16" s="302" t="s">
        <v>356</v>
      </c>
      <c r="J16" s="301"/>
      <c r="K16" s="301"/>
      <c r="L16" s="300"/>
      <c r="M16" s="301" t="s">
        <v>356</v>
      </c>
      <c r="N16" s="301"/>
      <c r="O16" s="301"/>
      <c r="P16" s="300"/>
      <c r="Q16" s="302" t="s">
        <v>356</v>
      </c>
      <c r="R16" s="301"/>
      <c r="S16" s="301"/>
      <c r="T16" s="300"/>
    </row>
    <row r="17" spans="1:20" s="297" customFormat="1" ht="18" customHeight="1">
      <c r="A17" s="298" t="s">
        <v>471</v>
      </c>
      <c r="B17" s="298"/>
      <c r="C17" s="298"/>
      <c r="D17" s="298"/>
      <c r="E17" s="330" t="s">
        <v>470</v>
      </c>
      <c r="F17" s="329"/>
      <c r="G17" s="329"/>
      <c r="H17" s="328"/>
      <c r="I17" s="330" t="s">
        <v>469</v>
      </c>
      <c r="J17" s="329"/>
      <c r="K17" s="329"/>
      <c r="L17" s="328"/>
      <c r="M17" s="329" t="s">
        <v>468</v>
      </c>
      <c r="N17" s="329"/>
      <c r="O17" s="329"/>
      <c r="P17" s="328"/>
      <c r="Q17" s="330" t="s">
        <v>467</v>
      </c>
      <c r="R17" s="329"/>
      <c r="S17" s="329"/>
      <c r="T17" s="328"/>
    </row>
    <row r="18" spans="1:20" ht="9.9499999999999993" customHeight="1">
      <c r="A18" s="290" t="s">
        <v>350</v>
      </c>
      <c r="B18" s="290" t="str">
        <f>'國華8-9月第一週明細)'!W12</f>
        <v>718.7大卡</v>
      </c>
      <c r="C18" s="290" t="s">
        <v>33</v>
      </c>
      <c r="D18" s="290" t="str">
        <f>'國華8-9月第一週明細)'!W8</f>
        <v>23.3g</v>
      </c>
      <c r="E18" s="290" t="s">
        <v>350</v>
      </c>
      <c r="F18" s="290" t="str">
        <f>'國華8-9月第一週明細)'!W20</f>
        <v>746.5大卡</v>
      </c>
      <c r="G18" s="290" t="s">
        <v>33</v>
      </c>
      <c r="H18" s="290" t="str">
        <f>'國華8-9月第一週明細)'!W16</f>
        <v>22.5g</v>
      </c>
      <c r="I18" s="290" t="s">
        <v>350</v>
      </c>
      <c r="J18" s="290" t="str">
        <f>'國華8-9月第一週明細)'!W28</f>
        <v>710.6大卡</v>
      </c>
      <c r="K18" s="290" t="s">
        <v>33</v>
      </c>
      <c r="L18" s="290" t="str">
        <f>'國華8-9月第一週明細)'!W24</f>
        <v>22.4g</v>
      </c>
      <c r="M18" s="290" t="s">
        <v>350</v>
      </c>
      <c r="N18" s="290" t="str">
        <f>'國華8-9月第一週明細)'!W36</f>
        <v>702.8大卡</v>
      </c>
      <c r="O18" s="290" t="s">
        <v>33</v>
      </c>
      <c r="P18" s="290" t="str">
        <f>'國華8-9月第一週明細)'!W32</f>
        <v>22.4g</v>
      </c>
      <c r="Q18" s="290" t="s">
        <v>350</v>
      </c>
      <c r="R18" s="290" t="str">
        <f>'國華8-9月第一週明細)'!W44</f>
        <v>709.5大卡</v>
      </c>
      <c r="S18" s="290" t="s">
        <v>33</v>
      </c>
      <c r="T18" s="290" t="str">
        <f>'國華8-9月第一週明細)'!W40</f>
        <v>23.3g</v>
      </c>
    </row>
    <row r="19" spans="1:20" ht="9.9499999999999993" customHeight="1">
      <c r="A19" s="327" t="s">
        <v>34</v>
      </c>
      <c r="B19" s="327" t="str">
        <f>'國華8-9月第一週明細)'!W6</f>
        <v>99.3g</v>
      </c>
      <c r="C19" s="327" t="s">
        <v>35</v>
      </c>
      <c r="D19" s="327" t="str">
        <f>'國華8-9月第一週明細)'!W10</f>
        <v>28.1g</v>
      </c>
      <c r="E19" s="327" t="s">
        <v>34</v>
      </c>
      <c r="F19" s="327" t="str">
        <f>'國華8-9月第一週明細)'!W14</f>
        <v>107.5g</v>
      </c>
      <c r="G19" s="327" t="s">
        <v>35</v>
      </c>
      <c r="H19" s="327" t="str">
        <f>'國華8-9月第一週明細)'!W18</f>
        <v>28.5g</v>
      </c>
      <c r="I19" s="327" t="s">
        <v>34</v>
      </c>
      <c r="J19" s="327" t="str">
        <f>'國華8-9月第一週明細)'!W22</f>
        <v>98.3g</v>
      </c>
      <c r="K19" s="327" t="s">
        <v>35</v>
      </c>
      <c r="L19" s="327" t="str">
        <f>'國華8-9月第一週明細)'!W26</f>
        <v>28.2g</v>
      </c>
      <c r="M19" s="327" t="s">
        <v>34</v>
      </c>
      <c r="N19" s="327" t="str">
        <f>'國華8-9月第一週明細)'!W30</f>
        <v>97.9g</v>
      </c>
      <c r="O19" s="327" t="s">
        <v>35</v>
      </c>
      <c r="P19" s="327" t="str">
        <f>'國華8-9月第一週明細)'!W34</f>
        <v>26.8g</v>
      </c>
      <c r="Q19" s="327" t="s">
        <v>34</v>
      </c>
      <c r="R19" s="327" t="str">
        <f>'國華8-9月第一週明細)'!W38</f>
        <v>96.3g</v>
      </c>
      <c r="S19" s="327" t="s">
        <v>35</v>
      </c>
      <c r="T19" s="327" t="str">
        <f>'國華8-9月第一週明細)'!W42</f>
        <v>28.0g</v>
      </c>
    </row>
    <row r="20" spans="1:20" ht="18.95" customHeight="1">
      <c r="A20" s="317" t="s">
        <v>466</v>
      </c>
      <c r="B20" s="316"/>
      <c r="C20" s="316"/>
      <c r="D20" s="315"/>
      <c r="E20" s="314" t="s">
        <v>465</v>
      </c>
      <c r="F20" s="314"/>
      <c r="G20" s="314"/>
      <c r="H20" s="314"/>
      <c r="I20" s="314" t="s">
        <v>464</v>
      </c>
      <c r="J20" s="314"/>
      <c r="K20" s="314"/>
      <c r="L20" s="314"/>
      <c r="M20" s="314" t="s">
        <v>463</v>
      </c>
      <c r="N20" s="314"/>
      <c r="O20" s="314"/>
      <c r="P20" s="314"/>
      <c r="Q20" s="314" t="s">
        <v>462</v>
      </c>
      <c r="R20" s="314"/>
      <c r="S20" s="314"/>
      <c r="T20" s="314"/>
    </row>
    <row r="21" spans="1:20" s="297" customFormat="1" ht="18" customHeight="1">
      <c r="A21" s="306" t="s">
        <v>370</v>
      </c>
      <c r="B21" s="306"/>
      <c r="C21" s="306"/>
      <c r="D21" s="306"/>
      <c r="E21" s="306" t="s">
        <v>461</v>
      </c>
      <c r="F21" s="306"/>
      <c r="G21" s="306"/>
      <c r="H21" s="306"/>
      <c r="I21" s="306" t="s">
        <v>370</v>
      </c>
      <c r="J21" s="306"/>
      <c r="K21" s="306"/>
      <c r="L21" s="306"/>
      <c r="M21" s="307" t="s">
        <v>460</v>
      </c>
      <c r="N21" s="306"/>
      <c r="O21" s="306"/>
      <c r="P21" s="306"/>
      <c r="Q21" s="306" t="s">
        <v>459</v>
      </c>
      <c r="R21" s="306"/>
      <c r="S21" s="306"/>
      <c r="T21" s="306"/>
    </row>
    <row r="22" spans="1:20" s="297" customFormat="1" ht="18" customHeight="1">
      <c r="A22" s="305" t="s">
        <v>458</v>
      </c>
      <c r="B22" s="305"/>
      <c r="C22" s="305"/>
      <c r="D22" s="305"/>
      <c r="E22" s="305" t="s">
        <v>457</v>
      </c>
      <c r="F22" s="305"/>
      <c r="G22" s="305"/>
      <c r="H22" s="305"/>
      <c r="I22" s="305" t="s">
        <v>456</v>
      </c>
      <c r="J22" s="305"/>
      <c r="K22" s="305"/>
      <c r="L22" s="305"/>
      <c r="M22" s="300" t="s">
        <v>455</v>
      </c>
      <c r="N22" s="305"/>
      <c r="O22" s="305"/>
      <c r="P22" s="305"/>
      <c r="Q22" s="305" t="s">
        <v>454</v>
      </c>
      <c r="R22" s="305"/>
      <c r="S22" s="305"/>
      <c r="T22" s="305"/>
    </row>
    <row r="23" spans="1:20" s="297" customFormat="1" ht="18" customHeight="1">
      <c r="A23" s="303" t="s">
        <v>453</v>
      </c>
      <c r="B23" s="303"/>
      <c r="C23" s="303"/>
      <c r="D23" s="303"/>
      <c r="E23" s="303" t="s">
        <v>452</v>
      </c>
      <c r="F23" s="303"/>
      <c r="G23" s="303"/>
      <c r="H23" s="303"/>
      <c r="I23" s="303" t="s">
        <v>451</v>
      </c>
      <c r="J23" s="303"/>
      <c r="K23" s="303"/>
      <c r="L23" s="303"/>
      <c r="M23" s="304" t="s">
        <v>450</v>
      </c>
      <c r="N23" s="303"/>
      <c r="O23" s="303"/>
      <c r="P23" s="303"/>
      <c r="Q23" s="303" t="s">
        <v>449</v>
      </c>
      <c r="R23" s="303"/>
      <c r="S23" s="303"/>
      <c r="T23" s="303"/>
    </row>
    <row r="24" spans="1:20" s="297" customFormat="1" ht="18" customHeight="1">
      <c r="A24" s="303" t="s">
        <v>448</v>
      </c>
      <c r="B24" s="303"/>
      <c r="C24" s="303"/>
      <c r="D24" s="303"/>
      <c r="E24" s="303" t="s">
        <v>447</v>
      </c>
      <c r="F24" s="303"/>
      <c r="G24" s="303"/>
      <c r="H24" s="303"/>
      <c r="I24" s="326" t="s">
        <v>446</v>
      </c>
      <c r="J24" s="325"/>
      <c r="K24" s="325"/>
      <c r="L24" s="324"/>
      <c r="M24" s="304" t="s">
        <v>445</v>
      </c>
      <c r="N24" s="303"/>
      <c r="O24" s="303"/>
      <c r="P24" s="303"/>
      <c r="Q24" s="303" t="s">
        <v>444</v>
      </c>
      <c r="R24" s="303"/>
      <c r="S24" s="303"/>
      <c r="T24" s="303"/>
    </row>
    <row r="25" spans="1:20" s="297" customFormat="1" ht="18" customHeight="1">
      <c r="A25" s="305" t="s">
        <v>356</v>
      </c>
      <c r="B25" s="305"/>
      <c r="C25" s="305"/>
      <c r="D25" s="305"/>
      <c r="E25" s="305" t="s">
        <v>443</v>
      </c>
      <c r="F25" s="305"/>
      <c r="G25" s="305"/>
      <c r="H25" s="305"/>
      <c r="I25" s="305" t="s">
        <v>357</v>
      </c>
      <c r="J25" s="305"/>
      <c r="K25" s="305"/>
      <c r="L25" s="305"/>
      <c r="M25" s="300" t="s">
        <v>442</v>
      </c>
      <c r="N25" s="305"/>
      <c r="O25" s="305"/>
      <c r="P25" s="305"/>
      <c r="Q25" s="305" t="s">
        <v>441</v>
      </c>
      <c r="R25" s="305"/>
      <c r="S25" s="305"/>
      <c r="T25" s="305"/>
    </row>
    <row r="26" spans="1:20" s="297" customFormat="1" ht="18" customHeight="1">
      <c r="A26" s="298" t="s">
        <v>440</v>
      </c>
      <c r="B26" s="298"/>
      <c r="C26" s="298"/>
      <c r="D26" s="298"/>
      <c r="E26" s="298" t="s">
        <v>439</v>
      </c>
      <c r="F26" s="298"/>
      <c r="G26" s="298"/>
      <c r="H26" s="298"/>
      <c r="I26" s="298" t="s">
        <v>438</v>
      </c>
      <c r="J26" s="298"/>
      <c r="K26" s="298"/>
      <c r="L26" s="298"/>
      <c r="M26" s="299" t="s">
        <v>437</v>
      </c>
      <c r="N26" s="298"/>
      <c r="O26" s="298"/>
      <c r="P26" s="298"/>
      <c r="Q26" s="298" t="s">
        <v>436</v>
      </c>
      <c r="R26" s="298"/>
      <c r="S26" s="298"/>
      <c r="T26" s="298"/>
    </row>
    <row r="27" spans="1:20" ht="9.9499999999999993" customHeight="1">
      <c r="A27" s="290" t="s">
        <v>350</v>
      </c>
      <c r="B27" s="290" t="str">
        <f>國華9月第二週明細!W12</f>
        <v>705.4大卡</v>
      </c>
      <c r="C27" s="290" t="s">
        <v>33</v>
      </c>
      <c r="D27" s="290" t="str">
        <f>國華9月第二週明細!W8</f>
        <v>22.0g</v>
      </c>
      <c r="E27" s="290" t="s">
        <v>350</v>
      </c>
      <c r="F27" s="290" t="str">
        <f>國華9月第二週明細!W20</f>
        <v>723.0大卡</v>
      </c>
      <c r="G27" s="290" t="s">
        <v>33</v>
      </c>
      <c r="H27" s="290" t="str">
        <f>國華9月第二週明細!W16</f>
        <v>23.0g</v>
      </c>
      <c r="I27" s="290" t="s">
        <v>350</v>
      </c>
      <c r="J27" s="290" t="str">
        <f>國華9月第二週明細!W28</f>
        <v>727.9大卡</v>
      </c>
      <c r="K27" s="290" t="s">
        <v>33</v>
      </c>
      <c r="L27" s="290" t="str">
        <f>國華9月第二週明細!W24</f>
        <v>23.8g</v>
      </c>
      <c r="M27" s="290" t="s">
        <v>350</v>
      </c>
      <c r="N27" s="290" t="str">
        <f>國華9月第二週明細!W36</f>
        <v>714.6大卡</v>
      </c>
      <c r="O27" s="290" t="s">
        <v>33</v>
      </c>
      <c r="P27" s="290" t="str">
        <f>國華9月第二週明細!W32</f>
        <v>22.8g</v>
      </c>
      <c r="Q27" s="290" t="s">
        <v>350</v>
      </c>
      <c r="R27" s="290" t="str">
        <f>國華9月第二週明細!W44</f>
        <v>713.4大卡</v>
      </c>
      <c r="S27" s="290" t="s">
        <v>33</v>
      </c>
      <c r="T27" s="290" t="str">
        <f>國華9月第二週明細!W40</f>
        <v>23.0g</v>
      </c>
    </row>
    <row r="28" spans="1:20" ht="9.9499999999999993" customHeight="1">
      <c r="A28" s="290" t="s">
        <v>34</v>
      </c>
      <c r="B28" s="290" t="str">
        <f>國華9月第二週明細!W6</f>
        <v>99.4g</v>
      </c>
      <c r="C28" s="290" t="s">
        <v>35</v>
      </c>
      <c r="D28" s="290" t="str">
        <f>國華9月第二週明細!W10</f>
        <v>27.8g</v>
      </c>
      <c r="E28" s="290" t="s">
        <v>34</v>
      </c>
      <c r="F28" s="290" t="str">
        <f>國華9月第二週明細!W14</f>
        <v>100.5g</v>
      </c>
      <c r="G28" s="290" t="s">
        <v>35</v>
      </c>
      <c r="H28" s="290" t="str">
        <f>國華9月第二週明細!W18</f>
        <v>28.5g</v>
      </c>
      <c r="I28" s="290" t="s">
        <v>34</v>
      </c>
      <c r="J28" s="290" t="str">
        <f>國華9月第二週明細!W22</f>
        <v>99.6g</v>
      </c>
      <c r="K28" s="290" t="s">
        <v>35</v>
      </c>
      <c r="L28" s="290" t="str">
        <f>國華9月第二週明細!W26</f>
        <v xml:space="preserve"> 29.0g</v>
      </c>
      <c r="M28" s="290" t="s">
        <v>34</v>
      </c>
      <c r="N28" s="290" t="str">
        <f>國華9月第二週明細!W30</f>
        <v>101.0g</v>
      </c>
      <c r="O28" s="290" t="s">
        <v>35</v>
      </c>
      <c r="P28" s="290" t="str">
        <f>國華9月第二週明細!W34</f>
        <v>28.6g</v>
      </c>
      <c r="Q28" s="290" t="s">
        <v>34</v>
      </c>
      <c r="R28" s="290" t="str">
        <f>國華9月第二週明細!W38</f>
        <v>101.9g</v>
      </c>
      <c r="S28" s="290" t="s">
        <v>35</v>
      </c>
      <c r="T28" s="290" t="str">
        <f>國華9月第二週明細!W42</f>
        <v>27.5g</v>
      </c>
    </row>
    <row r="29" spans="1:20" ht="18.95" customHeight="1">
      <c r="A29" s="317" t="s">
        <v>435</v>
      </c>
      <c r="B29" s="316"/>
      <c r="C29" s="316"/>
      <c r="D29" s="315"/>
      <c r="E29" s="314" t="s">
        <v>434</v>
      </c>
      <c r="F29" s="314"/>
      <c r="G29" s="314"/>
      <c r="H29" s="314"/>
      <c r="I29" s="314" t="s">
        <v>433</v>
      </c>
      <c r="J29" s="314"/>
      <c r="K29" s="314"/>
      <c r="L29" s="314"/>
      <c r="M29" s="317" t="s">
        <v>432</v>
      </c>
      <c r="N29" s="316"/>
      <c r="O29" s="316"/>
      <c r="P29" s="315"/>
      <c r="Q29" s="314" t="s">
        <v>431</v>
      </c>
      <c r="R29" s="314"/>
      <c r="S29" s="314"/>
      <c r="T29" s="314"/>
    </row>
    <row r="30" spans="1:20" s="297" customFormat="1" ht="18" customHeight="1">
      <c r="A30" s="323" t="s">
        <v>370</v>
      </c>
      <c r="B30" s="322"/>
      <c r="C30" s="322"/>
      <c r="D30" s="307"/>
      <c r="E30" s="323" t="s">
        <v>430</v>
      </c>
      <c r="F30" s="322"/>
      <c r="G30" s="322"/>
      <c r="H30" s="307"/>
      <c r="I30" s="306" t="s">
        <v>370</v>
      </c>
      <c r="J30" s="306"/>
      <c r="K30" s="306"/>
      <c r="L30" s="306"/>
      <c r="M30" s="307" t="s">
        <v>429</v>
      </c>
      <c r="N30" s="306"/>
      <c r="O30" s="306"/>
      <c r="P30" s="306"/>
      <c r="Q30" s="306" t="s">
        <v>428</v>
      </c>
      <c r="R30" s="306"/>
      <c r="S30" s="306"/>
      <c r="T30" s="306"/>
    </row>
    <row r="31" spans="1:20" s="297" customFormat="1" ht="18" customHeight="1">
      <c r="A31" s="302" t="s">
        <v>427</v>
      </c>
      <c r="B31" s="301"/>
      <c r="C31" s="301"/>
      <c r="D31" s="300"/>
      <c r="E31" s="302" t="s">
        <v>426</v>
      </c>
      <c r="F31" s="301"/>
      <c r="G31" s="301"/>
      <c r="H31" s="300"/>
      <c r="I31" s="302" t="s">
        <v>425</v>
      </c>
      <c r="J31" s="301"/>
      <c r="K31" s="301"/>
      <c r="L31" s="300"/>
      <c r="M31" s="300" t="s">
        <v>424</v>
      </c>
      <c r="N31" s="305"/>
      <c r="O31" s="305"/>
      <c r="P31" s="305"/>
      <c r="Q31" s="305" t="s">
        <v>423</v>
      </c>
      <c r="R31" s="305"/>
      <c r="S31" s="305"/>
      <c r="T31" s="305"/>
    </row>
    <row r="32" spans="1:20" s="297" customFormat="1" ht="18" customHeight="1">
      <c r="A32" s="321" t="s">
        <v>422</v>
      </c>
      <c r="B32" s="320"/>
      <c r="C32" s="320"/>
      <c r="D32" s="304"/>
      <c r="E32" s="321" t="s">
        <v>421</v>
      </c>
      <c r="F32" s="320"/>
      <c r="G32" s="320"/>
      <c r="H32" s="304"/>
      <c r="I32" s="321" t="s">
        <v>420</v>
      </c>
      <c r="J32" s="320"/>
      <c r="K32" s="320"/>
      <c r="L32" s="304"/>
      <c r="M32" s="304" t="s">
        <v>419</v>
      </c>
      <c r="N32" s="303"/>
      <c r="O32" s="303"/>
      <c r="P32" s="303"/>
      <c r="Q32" s="303" t="s">
        <v>418</v>
      </c>
      <c r="R32" s="303"/>
      <c r="S32" s="303"/>
      <c r="T32" s="303"/>
    </row>
    <row r="33" spans="1:20" s="297" customFormat="1" ht="18" customHeight="1">
      <c r="A33" s="321" t="s">
        <v>417</v>
      </c>
      <c r="B33" s="320"/>
      <c r="C33" s="320"/>
      <c r="D33" s="304"/>
      <c r="E33" s="321" t="s">
        <v>416</v>
      </c>
      <c r="F33" s="320"/>
      <c r="G33" s="320"/>
      <c r="H33" s="304"/>
      <c r="I33" s="321" t="s">
        <v>415</v>
      </c>
      <c r="J33" s="320"/>
      <c r="K33" s="320"/>
      <c r="L33" s="304"/>
      <c r="M33" s="304" t="s">
        <v>414</v>
      </c>
      <c r="N33" s="303"/>
      <c r="O33" s="303"/>
      <c r="P33" s="303"/>
      <c r="Q33" s="303" t="s">
        <v>413</v>
      </c>
      <c r="R33" s="303"/>
      <c r="S33" s="303"/>
      <c r="T33" s="303"/>
    </row>
    <row r="34" spans="1:20" s="297" customFormat="1" ht="18" customHeight="1">
      <c r="A34" s="302" t="s">
        <v>356</v>
      </c>
      <c r="B34" s="301"/>
      <c r="C34" s="301"/>
      <c r="D34" s="300"/>
      <c r="E34" s="302" t="s">
        <v>356</v>
      </c>
      <c r="F34" s="301"/>
      <c r="G34" s="301"/>
      <c r="H34" s="300"/>
      <c r="I34" s="302" t="s">
        <v>412</v>
      </c>
      <c r="J34" s="301"/>
      <c r="K34" s="301"/>
      <c r="L34" s="300"/>
      <c r="M34" s="300" t="s">
        <v>357</v>
      </c>
      <c r="N34" s="305"/>
      <c r="O34" s="305"/>
      <c r="P34" s="305"/>
      <c r="Q34" s="302" t="s">
        <v>411</v>
      </c>
      <c r="R34" s="301"/>
      <c r="S34" s="301"/>
      <c r="T34" s="300"/>
    </row>
    <row r="35" spans="1:20" s="297" customFormat="1" ht="18" customHeight="1">
      <c r="A35" s="319" t="s">
        <v>410</v>
      </c>
      <c r="B35" s="318"/>
      <c r="C35" s="318"/>
      <c r="D35" s="299"/>
      <c r="E35" s="319" t="s">
        <v>409</v>
      </c>
      <c r="F35" s="318"/>
      <c r="G35" s="318"/>
      <c r="H35" s="299"/>
      <c r="I35" s="319" t="s">
        <v>408</v>
      </c>
      <c r="J35" s="318"/>
      <c r="K35" s="318"/>
      <c r="L35" s="299"/>
      <c r="M35" s="299" t="s">
        <v>407</v>
      </c>
      <c r="N35" s="298"/>
      <c r="O35" s="298"/>
      <c r="P35" s="298"/>
      <c r="Q35" s="298" t="s">
        <v>406</v>
      </c>
      <c r="R35" s="298"/>
      <c r="S35" s="298"/>
      <c r="T35" s="298"/>
    </row>
    <row r="36" spans="1:20" ht="9.9499999999999993" customHeight="1">
      <c r="A36" s="290" t="s">
        <v>350</v>
      </c>
      <c r="B36" s="290" t="str">
        <f>國華9月第三週明細!W12</f>
        <v>708.7大卡</v>
      </c>
      <c r="C36" s="290" t="s">
        <v>33</v>
      </c>
      <c r="D36" s="290" t="str">
        <f>國華9月第三週明細!W8</f>
        <v>22.3g</v>
      </c>
      <c r="E36" s="290" t="s">
        <v>350</v>
      </c>
      <c r="F36" s="290" t="str">
        <f>國華9月第三週明細!W20</f>
        <v>730.6大卡</v>
      </c>
      <c r="G36" s="290" t="s">
        <v>33</v>
      </c>
      <c r="H36" s="290" t="str">
        <f>國華9月第三週明細!W16</f>
        <v>23.0g</v>
      </c>
      <c r="I36" s="290" t="s">
        <v>350</v>
      </c>
      <c r="J36" s="290" t="str">
        <f>國華9月第三週明細!W28</f>
        <v>707.2大卡</v>
      </c>
      <c r="K36" s="290" t="s">
        <v>33</v>
      </c>
      <c r="L36" s="290" t="str">
        <f>國華9月第三週明細!W24</f>
        <v>22.1g</v>
      </c>
      <c r="M36" s="290" t="s">
        <v>350</v>
      </c>
      <c r="N36" s="290" t="str">
        <f>國華9月第三週明細!W36</f>
        <v>713.2大卡</v>
      </c>
      <c r="O36" s="290" t="s">
        <v>33</v>
      </c>
      <c r="P36" s="290" t="str">
        <f>國華9月第三週明細!W32</f>
        <v>23.1g</v>
      </c>
      <c r="Q36" s="290" t="s">
        <v>350</v>
      </c>
      <c r="R36" s="290" t="str">
        <f>國華9月第三週明細!W44</f>
        <v>722.3大卡</v>
      </c>
      <c r="S36" s="290" t="s">
        <v>405</v>
      </c>
      <c r="T36" s="290" t="str">
        <f>國華9月第三週明細!W40</f>
        <v>23.5g</v>
      </c>
    </row>
    <row r="37" spans="1:20" ht="9.9499999999999993" customHeight="1">
      <c r="A37" s="290" t="s">
        <v>34</v>
      </c>
      <c r="B37" s="290" t="str">
        <f>國華9月第三週明細!W6</f>
        <v>99.3g</v>
      </c>
      <c r="C37" s="290" t="s">
        <v>35</v>
      </c>
      <c r="D37" s="290" t="str">
        <f>國華9月第三週明細!W10</f>
        <v>28.1g</v>
      </c>
      <c r="E37" s="290" t="s">
        <v>34</v>
      </c>
      <c r="F37" s="290" t="str">
        <f>國華9月第三週明細!W14</f>
        <v>101.7g</v>
      </c>
      <c r="G37" s="290" t="s">
        <v>35</v>
      </c>
      <c r="H37" s="290" t="str">
        <f>國華9月第三週明細!W18</f>
        <v>29.2g</v>
      </c>
      <c r="I37" s="290" t="s">
        <v>34</v>
      </c>
      <c r="J37" s="290" t="str">
        <f>國華9月第三週明細!W22</f>
        <v>101.6g</v>
      </c>
      <c r="K37" s="290" t="s">
        <v>404</v>
      </c>
      <c r="L37" s="290" t="str">
        <f>國華9月第三週明細!W26</f>
        <v>28.0g</v>
      </c>
      <c r="M37" s="290" t="s">
        <v>34</v>
      </c>
      <c r="N37" s="290" t="str">
        <f>國華9月第三週明細!W30</f>
        <v>99.8g</v>
      </c>
      <c r="O37" s="290" t="s">
        <v>35</v>
      </c>
      <c r="P37" s="290" t="str">
        <f>國華9月第三週明細!W34</f>
        <v xml:space="preserve"> 28.1g</v>
      </c>
      <c r="Q37" s="290" t="s">
        <v>34</v>
      </c>
      <c r="R37" s="290" t="str">
        <f>國華9月第三週明細!W38</f>
        <v>98.6g</v>
      </c>
      <c r="S37" s="290" t="s">
        <v>35</v>
      </c>
      <c r="T37" s="290" t="str">
        <f>國華9月第三週明細!W42</f>
        <v>29.1g</v>
      </c>
    </row>
    <row r="38" spans="1:20" ht="18.95" customHeight="1">
      <c r="A38" s="317" t="s">
        <v>403</v>
      </c>
      <c r="B38" s="316"/>
      <c r="C38" s="316"/>
      <c r="D38" s="315"/>
      <c r="E38" s="314" t="s">
        <v>402</v>
      </c>
      <c r="F38" s="314"/>
      <c r="G38" s="314"/>
      <c r="H38" s="314"/>
      <c r="I38" s="314" t="s">
        <v>401</v>
      </c>
      <c r="J38" s="314"/>
      <c r="K38" s="314"/>
      <c r="L38" s="314"/>
      <c r="M38" s="314" t="s">
        <v>400</v>
      </c>
      <c r="N38" s="314"/>
      <c r="O38" s="314"/>
      <c r="P38" s="314"/>
      <c r="Q38" s="314" t="s">
        <v>399</v>
      </c>
      <c r="R38" s="314"/>
      <c r="S38" s="314"/>
      <c r="T38" s="314"/>
    </row>
    <row r="39" spans="1:20" s="297" customFormat="1" ht="18" customHeight="1">
      <c r="A39" s="306" t="s">
        <v>370</v>
      </c>
      <c r="B39" s="306"/>
      <c r="C39" s="306"/>
      <c r="D39" s="306"/>
      <c r="E39" s="306" t="s">
        <v>398</v>
      </c>
      <c r="F39" s="306"/>
      <c r="G39" s="306"/>
      <c r="H39" s="306"/>
      <c r="I39" s="306" t="s">
        <v>370</v>
      </c>
      <c r="J39" s="306"/>
      <c r="K39" s="306"/>
      <c r="L39" s="306"/>
      <c r="M39" s="307" t="s">
        <v>397</v>
      </c>
      <c r="N39" s="306"/>
      <c r="O39" s="306"/>
      <c r="P39" s="306"/>
      <c r="Q39" s="306" t="s">
        <v>396</v>
      </c>
      <c r="R39" s="306"/>
      <c r="S39" s="306"/>
      <c r="T39" s="306"/>
    </row>
    <row r="40" spans="1:20" s="297" customFormat="1" ht="18" customHeight="1">
      <c r="A40" s="305" t="s">
        <v>395</v>
      </c>
      <c r="B40" s="305"/>
      <c r="C40" s="305"/>
      <c r="D40" s="305"/>
      <c r="E40" s="305" t="s">
        <v>394</v>
      </c>
      <c r="F40" s="305"/>
      <c r="G40" s="305"/>
      <c r="H40" s="305"/>
      <c r="I40" s="305" t="s">
        <v>393</v>
      </c>
      <c r="J40" s="305"/>
      <c r="K40" s="305"/>
      <c r="L40" s="305"/>
      <c r="M40" s="301" t="s">
        <v>392</v>
      </c>
      <c r="N40" s="301"/>
      <c r="O40" s="301"/>
      <c r="P40" s="300"/>
      <c r="Q40" s="305" t="s">
        <v>391</v>
      </c>
      <c r="R40" s="305"/>
      <c r="S40" s="305"/>
      <c r="T40" s="305"/>
    </row>
    <row r="41" spans="1:20" s="297" customFormat="1" ht="18" customHeight="1">
      <c r="A41" s="303" t="s">
        <v>390</v>
      </c>
      <c r="B41" s="303"/>
      <c r="C41" s="303"/>
      <c r="D41" s="303"/>
      <c r="E41" s="303" t="s">
        <v>389</v>
      </c>
      <c r="F41" s="303"/>
      <c r="G41" s="303"/>
      <c r="H41" s="303"/>
      <c r="I41" s="303" t="s">
        <v>388</v>
      </c>
      <c r="J41" s="303"/>
      <c r="K41" s="303"/>
      <c r="L41" s="303"/>
      <c r="M41" s="304" t="s">
        <v>387</v>
      </c>
      <c r="N41" s="303"/>
      <c r="O41" s="303"/>
      <c r="P41" s="303"/>
      <c r="Q41" s="303" t="s">
        <v>386</v>
      </c>
      <c r="R41" s="303"/>
      <c r="S41" s="303"/>
      <c r="T41" s="303"/>
    </row>
    <row r="42" spans="1:20" s="297" customFormat="1" ht="18" customHeight="1">
      <c r="A42" s="303" t="s">
        <v>385</v>
      </c>
      <c r="B42" s="303"/>
      <c r="C42" s="303"/>
      <c r="D42" s="303"/>
      <c r="E42" s="303" t="s">
        <v>384</v>
      </c>
      <c r="F42" s="303"/>
      <c r="G42" s="303"/>
      <c r="H42" s="303"/>
      <c r="I42" s="303" t="s">
        <v>383</v>
      </c>
      <c r="J42" s="303"/>
      <c r="K42" s="303"/>
      <c r="L42" s="303"/>
      <c r="M42" s="304" t="s">
        <v>382</v>
      </c>
      <c r="N42" s="303"/>
      <c r="O42" s="303"/>
      <c r="P42" s="303"/>
      <c r="Q42" s="303" t="s">
        <v>381</v>
      </c>
      <c r="R42" s="303"/>
      <c r="S42" s="303"/>
      <c r="T42" s="303"/>
    </row>
    <row r="43" spans="1:20" s="297" customFormat="1" ht="18" customHeight="1">
      <c r="A43" s="300" t="s">
        <v>357</v>
      </c>
      <c r="B43" s="305"/>
      <c r="C43" s="305"/>
      <c r="D43" s="305"/>
      <c r="E43" s="305" t="s">
        <v>356</v>
      </c>
      <c r="F43" s="305"/>
      <c r="G43" s="305"/>
      <c r="H43" s="305"/>
      <c r="I43" s="305" t="s">
        <v>356</v>
      </c>
      <c r="J43" s="305"/>
      <c r="K43" s="305"/>
      <c r="L43" s="305"/>
      <c r="M43" s="302" t="s">
        <v>356</v>
      </c>
      <c r="N43" s="301"/>
      <c r="O43" s="301"/>
      <c r="P43" s="300"/>
      <c r="Q43" s="305" t="s">
        <v>357</v>
      </c>
      <c r="R43" s="305"/>
      <c r="S43" s="305"/>
      <c r="T43" s="305"/>
    </row>
    <row r="44" spans="1:20" s="297" customFormat="1" ht="18" customHeight="1">
      <c r="A44" s="298" t="s">
        <v>380</v>
      </c>
      <c r="B44" s="298"/>
      <c r="C44" s="298"/>
      <c r="D44" s="298"/>
      <c r="E44" s="298" t="s">
        <v>379</v>
      </c>
      <c r="F44" s="298"/>
      <c r="G44" s="298"/>
      <c r="H44" s="298"/>
      <c r="I44" s="298" t="s">
        <v>378</v>
      </c>
      <c r="J44" s="298"/>
      <c r="K44" s="298"/>
      <c r="L44" s="298"/>
      <c r="M44" s="299" t="s">
        <v>377</v>
      </c>
      <c r="N44" s="298"/>
      <c r="O44" s="298"/>
      <c r="P44" s="298"/>
      <c r="Q44" s="298" t="s">
        <v>376</v>
      </c>
      <c r="R44" s="298"/>
      <c r="S44" s="298"/>
      <c r="T44" s="298"/>
    </row>
    <row r="45" spans="1:20" ht="9.9499999999999993" customHeight="1">
      <c r="A45" s="290" t="s">
        <v>350</v>
      </c>
      <c r="B45" s="290" t="str">
        <f>國華9月第四週明細!W12</f>
        <v>713.0大卡</v>
      </c>
      <c r="C45" s="290" t="s">
        <v>33</v>
      </c>
      <c r="D45" s="290" t="str">
        <f>國華9月第四週明細!W8</f>
        <v>22.5g</v>
      </c>
      <c r="E45" s="290" t="s">
        <v>350</v>
      </c>
      <c r="F45" s="290" t="str">
        <f>國華9月第四週明細!W20</f>
        <v>719.8大卡</v>
      </c>
      <c r="G45" s="290" t="s">
        <v>33</v>
      </c>
      <c r="H45" s="290" t="str">
        <f>國華9月第四週明細!W16</f>
        <v>23.0g</v>
      </c>
      <c r="I45" s="290" t="s">
        <v>350</v>
      </c>
      <c r="J45" s="290" t="str">
        <f>國華9月第四週明細!W28</f>
        <v>710.3大卡</v>
      </c>
      <c r="K45" s="290" t="s">
        <v>33</v>
      </c>
      <c r="L45" s="290" t="str">
        <f>國華9月第四週明細!W24</f>
        <v>22.6g</v>
      </c>
      <c r="M45" s="290" t="s">
        <v>350</v>
      </c>
      <c r="N45" s="290" t="str">
        <f>國華9月第四週明細!W36</f>
        <v>724.2大卡</v>
      </c>
      <c r="O45" s="290" t="s">
        <v>33</v>
      </c>
      <c r="P45" s="290" t="str">
        <f>國華9月第四週明細!W32</f>
        <v>20.2g</v>
      </c>
      <c r="Q45" s="290" t="s">
        <v>350</v>
      </c>
      <c r="R45" s="290" t="str">
        <f>國華9月第四週明細!W44</f>
        <v>730.5大卡</v>
      </c>
      <c r="S45" s="290" t="s">
        <v>33</v>
      </c>
      <c r="T45" s="290" t="str">
        <f>國華9月第四週明細!W40</f>
        <v>23.8g</v>
      </c>
    </row>
    <row r="46" spans="1:20" ht="9.9499999999999993" customHeight="1">
      <c r="A46" s="290" t="s">
        <v>34</v>
      </c>
      <c r="B46" s="290" t="str">
        <f>國華9月第四週明細!W6</f>
        <v>99.9g</v>
      </c>
      <c r="C46" s="290" t="s">
        <v>35</v>
      </c>
      <c r="D46" s="290" t="str">
        <f>國華9月第四週明細!W10</f>
        <v>28.3g</v>
      </c>
      <c r="E46" s="290" t="s">
        <v>34</v>
      </c>
      <c r="F46" s="290" t="str">
        <f>國華9月第四週明細!W14</f>
        <v>100.1g</v>
      </c>
      <c r="G46" s="290" t="s">
        <v>35</v>
      </c>
      <c r="H46" s="290" t="str">
        <f>國華9月第四週明細!W18</f>
        <v>28.1g</v>
      </c>
      <c r="I46" s="290" t="s">
        <v>34</v>
      </c>
      <c r="J46" s="290" t="str">
        <f>國華9月第四週明細!W22</f>
        <v>97.5g</v>
      </c>
      <c r="K46" s="290" t="s">
        <v>35</v>
      </c>
      <c r="L46" s="290" t="str">
        <f>國華9月第四週明細!W26</f>
        <v xml:space="preserve"> 28.3g</v>
      </c>
      <c r="M46" s="290" t="s">
        <v>34</v>
      </c>
      <c r="N46" s="290" t="str">
        <f>國華9月第四週明細!W30</f>
        <v>103.4g</v>
      </c>
      <c r="O46" s="290" t="s">
        <v>35</v>
      </c>
      <c r="P46" s="290" t="str">
        <f>國華9月第四週明細!W34</f>
        <v xml:space="preserve"> 28.9g</v>
      </c>
      <c r="Q46" s="290" t="s">
        <v>34</v>
      </c>
      <c r="R46" s="290" t="str">
        <f>國華9月第四週明細!W38</f>
        <v>100.0g</v>
      </c>
      <c r="S46" s="290" t="s">
        <v>35</v>
      </c>
      <c r="T46" s="290" t="str">
        <f>國華9月第四週明細!W42</f>
        <v>29.9g</v>
      </c>
    </row>
    <row r="47" spans="1:20" ht="18.95" customHeight="1">
      <c r="A47" s="317" t="s">
        <v>375</v>
      </c>
      <c r="B47" s="316"/>
      <c r="C47" s="316"/>
      <c r="D47" s="315"/>
      <c r="E47" s="314" t="s">
        <v>374</v>
      </c>
      <c r="F47" s="314"/>
      <c r="G47" s="314"/>
      <c r="H47" s="314"/>
      <c r="I47" s="314" t="s">
        <v>373</v>
      </c>
      <c r="J47" s="314"/>
      <c r="K47" s="314"/>
      <c r="L47" s="314"/>
      <c r="M47" s="313"/>
      <c r="N47" s="312"/>
      <c r="O47" s="312"/>
      <c r="P47" s="311"/>
      <c r="Q47" s="310" t="s">
        <v>372</v>
      </c>
      <c r="R47" s="309"/>
      <c r="S47" s="309"/>
      <c r="T47" s="308"/>
    </row>
    <row r="48" spans="1:20" s="297" customFormat="1" ht="18" customHeight="1">
      <c r="A48" s="306" t="s">
        <v>370</v>
      </c>
      <c r="B48" s="306"/>
      <c r="C48" s="306"/>
      <c r="D48" s="306"/>
      <c r="E48" s="307" t="s">
        <v>371</v>
      </c>
      <c r="F48" s="306"/>
      <c r="G48" s="306"/>
      <c r="H48" s="306"/>
      <c r="I48" s="306" t="s">
        <v>370</v>
      </c>
      <c r="J48" s="306"/>
      <c r="K48" s="306"/>
      <c r="L48" s="306"/>
      <c r="M48" s="296"/>
      <c r="N48" s="295"/>
      <c r="O48" s="295"/>
      <c r="P48" s="294"/>
      <c r="Q48" s="306" t="s">
        <v>370</v>
      </c>
      <c r="R48" s="306"/>
      <c r="S48" s="306"/>
      <c r="T48" s="306"/>
    </row>
    <row r="49" spans="1:20" s="297" customFormat="1" ht="18" customHeight="1">
      <c r="A49" s="305" t="s">
        <v>369</v>
      </c>
      <c r="B49" s="305"/>
      <c r="C49" s="305"/>
      <c r="D49" s="305"/>
      <c r="E49" s="300" t="s">
        <v>368</v>
      </c>
      <c r="F49" s="305"/>
      <c r="G49" s="305"/>
      <c r="H49" s="305"/>
      <c r="I49" s="305" t="s">
        <v>367</v>
      </c>
      <c r="J49" s="305"/>
      <c r="K49" s="305"/>
      <c r="L49" s="305"/>
      <c r="M49" s="296"/>
      <c r="N49" s="295"/>
      <c r="O49" s="295"/>
      <c r="P49" s="294"/>
      <c r="Q49" s="301" t="s">
        <v>366</v>
      </c>
      <c r="R49" s="301"/>
      <c r="S49" s="301"/>
      <c r="T49" s="300"/>
    </row>
    <row r="50" spans="1:20" s="297" customFormat="1" ht="18" customHeight="1">
      <c r="A50" s="303" t="s">
        <v>365</v>
      </c>
      <c r="B50" s="303"/>
      <c r="C50" s="303"/>
      <c r="D50" s="303"/>
      <c r="E50" s="304" t="s">
        <v>364</v>
      </c>
      <c r="F50" s="303"/>
      <c r="G50" s="303"/>
      <c r="H50" s="303"/>
      <c r="I50" s="303" t="s">
        <v>363</v>
      </c>
      <c r="J50" s="303"/>
      <c r="K50" s="303"/>
      <c r="L50" s="303"/>
      <c r="M50" s="296"/>
      <c r="N50" s="295"/>
      <c r="O50" s="295"/>
      <c r="P50" s="294"/>
      <c r="Q50" s="304" t="s">
        <v>362</v>
      </c>
      <c r="R50" s="303"/>
      <c r="S50" s="303"/>
      <c r="T50" s="303"/>
    </row>
    <row r="51" spans="1:20" s="297" customFormat="1" ht="18" customHeight="1">
      <c r="A51" s="303" t="s">
        <v>361</v>
      </c>
      <c r="B51" s="303"/>
      <c r="C51" s="303"/>
      <c r="D51" s="303"/>
      <c r="E51" s="304" t="s">
        <v>360</v>
      </c>
      <c r="F51" s="303"/>
      <c r="G51" s="303"/>
      <c r="H51" s="303"/>
      <c r="I51" s="303" t="s">
        <v>359</v>
      </c>
      <c r="J51" s="303"/>
      <c r="K51" s="303"/>
      <c r="L51" s="303"/>
      <c r="M51" s="296"/>
      <c r="N51" s="295"/>
      <c r="O51" s="295"/>
      <c r="P51" s="294"/>
      <c r="Q51" s="304" t="s">
        <v>358</v>
      </c>
      <c r="R51" s="303"/>
      <c r="S51" s="303"/>
      <c r="T51" s="303"/>
    </row>
    <row r="52" spans="1:20" s="297" customFormat="1" ht="18" customHeight="1">
      <c r="A52" s="302" t="s">
        <v>357</v>
      </c>
      <c r="B52" s="301"/>
      <c r="C52" s="301"/>
      <c r="D52" s="300"/>
      <c r="E52" s="302" t="s">
        <v>356</v>
      </c>
      <c r="F52" s="301"/>
      <c r="G52" s="301"/>
      <c r="H52" s="300"/>
      <c r="I52" s="302" t="s">
        <v>356</v>
      </c>
      <c r="J52" s="301"/>
      <c r="K52" s="301"/>
      <c r="L52" s="300"/>
      <c r="M52" s="296"/>
      <c r="N52" s="295"/>
      <c r="O52" s="295"/>
      <c r="P52" s="294"/>
      <c r="Q52" s="301" t="s">
        <v>355</v>
      </c>
      <c r="R52" s="301"/>
      <c r="S52" s="301"/>
      <c r="T52" s="300"/>
    </row>
    <row r="53" spans="1:20" s="297" customFormat="1" ht="18" customHeight="1">
      <c r="A53" s="298" t="s">
        <v>354</v>
      </c>
      <c r="B53" s="298"/>
      <c r="C53" s="298"/>
      <c r="D53" s="298"/>
      <c r="E53" s="299" t="s">
        <v>353</v>
      </c>
      <c r="F53" s="298"/>
      <c r="G53" s="298"/>
      <c r="H53" s="298"/>
      <c r="I53" s="298" t="s">
        <v>352</v>
      </c>
      <c r="J53" s="298"/>
      <c r="K53" s="298"/>
      <c r="L53" s="298"/>
      <c r="M53" s="296"/>
      <c r="N53" s="295"/>
      <c r="O53" s="295"/>
      <c r="P53" s="294"/>
      <c r="Q53" s="299" t="s">
        <v>351</v>
      </c>
      <c r="R53" s="298"/>
      <c r="S53" s="298"/>
      <c r="T53" s="298"/>
    </row>
    <row r="54" spans="1:20" ht="9.9499999999999993" customHeight="1">
      <c r="A54" s="290" t="s">
        <v>350</v>
      </c>
      <c r="B54" s="290" t="str">
        <f>國華9月第五週明細!W12</f>
        <v>709.5大卡</v>
      </c>
      <c r="C54" s="290" t="s">
        <v>33</v>
      </c>
      <c r="D54" s="290" t="str">
        <f>國華9月第五週明細!W8</f>
        <v>23.3g</v>
      </c>
      <c r="E54" s="290" t="s">
        <v>350</v>
      </c>
      <c r="F54" s="290" t="str">
        <f>國華9月第五週明細!W20</f>
        <v>724.0大卡</v>
      </c>
      <c r="G54" s="290" t="s">
        <v>33</v>
      </c>
      <c r="H54" s="290" t="str">
        <f>國華9月第五週明細!W16</f>
        <v>23.0g</v>
      </c>
      <c r="I54" s="290" t="s">
        <v>350</v>
      </c>
      <c r="J54" s="290" t="str">
        <f>國華9月第五週明細!W28</f>
        <v>710.1大卡</v>
      </c>
      <c r="K54" s="290" t="s">
        <v>33</v>
      </c>
      <c r="L54" s="290" t="str">
        <f>國華9月第五週明細!W24</f>
        <v>22.0g</v>
      </c>
      <c r="M54" s="296"/>
      <c r="N54" s="295"/>
      <c r="O54" s="295"/>
      <c r="P54" s="294"/>
      <c r="Q54" s="290" t="s">
        <v>350</v>
      </c>
      <c r="R54" s="290" t="str">
        <f>國華9月第五週明細!W44</f>
        <v>727.9大卡</v>
      </c>
      <c r="S54" s="290" t="s">
        <v>33</v>
      </c>
      <c r="T54" s="290" t="str">
        <f>國華9月第五週明細!W40</f>
        <v>23.8g</v>
      </c>
    </row>
    <row r="55" spans="1:20" ht="9.9499999999999993" customHeight="1">
      <c r="A55" s="290" t="s">
        <v>34</v>
      </c>
      <c r="B55" s="290" t="str">
        <f>國華9月第五週明細!W6</f>
        <v>96.3g</v>
      </c>
      <c r="C55" s="290" t="s">
        <v>35</v>
      </c>
      <c r="D55" s="290" t="str">
        <f>國華9月第五週明細!W10</f>
        <v>28.0g</v>
      </c>
      <c r="E55" s="290" t="s">
        <v>34</v>
      </c>
      <c r="F55" s="290" t="str">
        <f>國華9月第五週明細!W14</f>
        <v>99.4g</v>
      </c>
      <c r="G55" s="290" t="s">
        <v>35</v>
      </c>
      <c r="H55" s="290" t="str">
        <f>國華9月第五週明細!W18</f>
        <v>29.9g</v>
      </c>
      <c r="I55" s="290" t="s">
        <v>34</v>
      </c>
      <c r="J55" s="290" t="str">
        <f>國華9月第五週明細!W22</f>
        <v>100.5g</v>
      </c>
      <c r="K55" s="290" t="s">
        <v>35</v>
      </c>
      <c r="L55" s="290" t="str">
        <f>國華9月第五週明細!W26</f>
        <v xml:space="preserve"> 27.9g</v>
      </c>
      <c r="M55" s="293"/>
      <c r="N55" s="292"/>
      <c r="O55" s="292"/>
      <c r="P55" s="291"/>
      <c r="Q55" s="290" t="s">
        <v>34</v>
      </c>
      <c r="R55" s="290" t="str">
        <f>國華9月第五週明細!W38</f>
        <v>99.6g</v>
      </c>
      <c r="S55" s="290" t="s">
        <v>35</v>
      </c>
      <c r="T55" s="290" t="str">
        <f>國華9月第五週明細!W42</f>
        <v>29.0g</v>
      </c>
    </row>
  </sheetData>
  <mergeCells count="169">
    <mergeCell ref="A17:D17"/>
    <mergeCell ref="E17:H17"/>
    <mergeCell ref="I17:L17"/>
    <mergeCell ref="M17:P17"/>
    <mergeCell ref="M47:P55"/>
    <mergeCell ref="A15:D15"/>
    <mergeCell ref="E15:H15"/>
    <mergeCell ref="I15:L15"/>
    <mergeCell ref="M15:P15"/>
    <mergeCell ref="A16:D16"/>
    <mergeCell ref="E16:H16"/>
    <mergeCell ref="I16:L16"/>
    <mergeCell ref="M16:P16"/>
    <mergeCell ref="A13:D13"/>
    <mergeCell ref="E13:H13"/>
    <mergeCell ref="I13:L13"/>
    <mergeCell ref="M13:P13"/>
    <mergeCell ref="A14:D14"/>
    <mergeCell ref="E14:H14"/>
    <mergeCell ref="I14:L14"/>
    <mergeCell ref="A11:D11"/>
    <mergeCell ref="E11:H11"/>
    <mergeCell ref="I11:L11"/>
    <mergeCell ref="M11:P11"/>
    <mergeCell ref="A12:D12"/>
    <mergeCell ref="E12:H12"/>
    <mergeCell ref="I12:L12"/>
    <mergeCell ref="M12:P12"/>
    <mergeCell ref="Q13:T13"/>
    <mergeCell ref="M21:P21"/>
    <mergeCell ref="A22:D22"/>
    <mergeCell ref="E22:H22"/>
    <mergeCell ref="Q15:T15"/>
    <mergeCell ref="Q16:T16"/>
    <mergeCell ref="Q17:T17"/>
    <mergeCell ref="A20:D20"/>
    <mergeCell ref="Q20:T20"/>
    <mergeCell ref="M14:P14"/>
    <mergeCell ref="E20:H20"/>
    <mergeCell ref="E24:H24"/>
    <mergeCell ref="Q11:T11"/>
    <mergeCell ref="E21:H21"/>
    <mergeCell ref="I24:L24"/>
    <mergeCell ref="Q14:T14"/>
    <mergeCell ref="M23:P23"/>
    <mergeCell ref="I20:L20"/>
    <mergeCell ref="M20:P20"/>
    <mergeCell ref="Q12:T12"/>
    <mergeCell ref="E25:H25"/>
    <mergeCell ref="I25:L25"/>
    <mergeCell ref="I22:L22"/>
    <mergeCell ref="E23:H23"/>
    <mergeCell ref="I23:L23"/>
    <mergeCell ref="M25:P25"/>
    <mergeCell ref="M24:P24"/>
    <mergeCell ref="M26:P26"/>
    <mergeCell ref="I21:L21"/>
    <mergeCell ref="A24:D24"/>
    <mergeCell ref="A25:D25"/>
    <mergeCell ref="A21:D21"/>
    <mergeCell ref="A29:D29"/>
    <mergeCell ref="E29:H29"/>
    <mergeCell ref="I29:L29"/>
    <mergeCell ref="A23:D23"/>
    <mergeCell ref="M22:P22"/>
    <mergeCell ref="A26:D26"/>
    <mergeCell ref="E26:H26"/>
    <mergeCell ref="I26:L26"/>
    <mergeCell ref="A31:D31"/>
    <mergeCell ref="E31:H31"/>
    <mergeCell ref="I31:L31"/>
    <mergeCell ref="Q29:T29"/>
    <mergeCell ref="A30:D30"/>
    <mergeCell ref="E30:H30"/>
    <mergeCell ref="I30:L30"/>
    <mergeCell ref="Q30:T30"/>
    <mergeCell ref="M29:P29"/>
    <mergeCell ref="M30:P30"/>
    <mergeCell ref="Q31:T31"/>
    <mergeCell ref="A32:D32"/>
    <mergeCell ref="E32:H32"/>
    <mergeCell ref="I32:L32"/>
    <mergeCell ref="Q32:T32"/>
    <mergeCell ref="M32:P32"/>
    <mergeCell ref="M31:P31"/>
    <mergeCell ref="Q33:T33"/>
    <mergeCell ref="A34:D34"/>
    <mergeCell ref="E34:H34"/>
    <mergeCell ref="I34:L34"/>
    <mergeCell ref="Q34:T34"/>
    <mergeCell ref="A33:D33"/>
    <mergeCell ref="E33:H33"/>
    <mergeCell ref="I33:L33"/>
    <mergeCell ref="M33:P33"/>
    <mergeCell ref="M34:P34"/>
    <mergeCell ref="Q35:T35"/>
    <mergeCell ref="A38:D38"/>
    <mergeCell ref="E38:H38"/>
    <mergeCell ref="I38:L38"/>
    <mergeCell ref="M38:P38"/>
    <mergeCell ref="Q38:T38"/>
    <mergeCell ref="A35:D35"/>
    <mergeCell ref="E35:H35"/>
    <mergeCell ref="I35:L35"/>
    <mergeCell ref="M35:P35"/>
    <mergeCell ref="Q39:T39"/>
    <mergeCell ref="A40:D40"/>
    <mergeCell ref="E40:H40"/>
    <mergeCell ref="I40:L40"/>
    <mergeCell ref="M40:P40"/>
    <mergeCell ref="Q40:T40"/>
    <mergeCell ref="A39:D39"/>
    <mergeCell ref="E39:H39"/>
    <mergeCell ref="I39:L39"/>
    <mergeCell ref="M39:P39"/>
    <mergeCell ref="Q41:T41"/>
    <mergeCell ref="A42:D42"/>
    <mergeCell ref="E42:H42"/>
    <mergeCell ref="I42:L42"/>
    <mergeCell ref="M42:P42"/>
    <mergeCell ref="Q42:T42"/>
    <mergeCell ref="A41:D41"/>
    <mergeCell ref="E41:H41"/>
    <mergeCell ref="I41:L41"/>
    <mergeCell ref="M41:P41"/>
    <mergeCell ref="Q43:T43"/>
    <mergeCell ref="A44:D44"/>
    <mergeCell ref="E44:H44"/>
    <mergeCell ref="I44:L44"/>
    <mergeCell ref="M44:P44"/>
    <mergeCell ref="Q44:T44"/>
    <mergeCell ref="A43:D43"/>
    <mergeCell ref="E43:H43"/>
    <mergeCell ref="I43:L43"/>
    <mergeCell ref="M43:P43"/>
    <mergeCell ref="A47:D47"/>
    <mergeCell ref="E47:H47"/>
    <mergeCell ref="I47:L47"/>
    <mergeCell ref="Q47:T47"/>
    <mergeCell ref="A48:D48"/>
    <mergeCell ref="E48:H48"/>
    <mergeCell ref="I48:L48"/>
    <mergeCell ref="Q48:T48"/>
    <mergeCell ref="I52:L52"/>
    <mergeCell ref="Q52:T52"/>
    <mergeCell ref="A49:D49"/>
    <mergeCell ref="E49:H49"/>
    <mergeCell ref="I49:L49"/>
    <mergeCell ref="Q49:T49"/>
    <mergeCell ref="A50:D50"/>
    <mergeCell ref="E50:H50"/>
    <mergeCell ref="I50:L50"/>
    <mergeCell ref="Q50:T50"/>
    <mergeCell ref="A53:D53"/>
    <mergeCell ref="E53:H53"/>
    <mergeCell ref="I53:L53"/>
    <mergeCell ref="Q53:T53"/>
    <mergeCell ref="A51:D51"/>
    <mergeCell ref="E51:H51"/>
    <mergeCell ref="I51:L51"/>
    <mergeCell ref="Q51:T51"/>
    <mergeCell ref="A52:D52"/>
    <mergeCell ref="E52:H52"/>
    <mergeCell ref="Q21:T21"/>
    <mergeCell ref="Q22:T22"/>
    <mergeCell ref="Q23:T23"/>
    <mergeCell ref="Q24:T24"/>
    <mergeCell ref="Q25:T25"/>
    <mergeCell ref="Q26:T26"/>
  </mergeCells>
  <phoneticPr fontId="4" type="noConversion"/>
  <pageMargins left="0.59055118110236227" right="0.59055118110236227" top="0.19685039370078741" bottom="3.937007874015748E-2" header="0.51181102362204722" footer="0.51181102362204722"/>
  <pageSetup paperSize="9" scale="6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98" zoomScaleNormal="98" workbookViewId="0">
      <selection activeCell="E5" sqref="E5"/>
    </sheetView>
  </sheetViews>
  <sheetFormatPr defaultRowHeight="20.25"/>
  <cols>
    <col min="1" max="1" width="5.625" style="149" customWidth="1"/>
    <col min="2" max="2" width="0" style="49" hidden="1" customWidth="1"/>
    <col min="3" max="3" width="12.625" style="49" customWidth="1"/>
    <col min="4" max="4" width="4.625" style="150" customWidth="1"/>
    <col min="5" max="5" width="4.625" style="49" customWidth="1"/>
    <col min="6" max="6" width="12.625" style="49" customWidth="1"/>
    <col min="7" max="7" width="4.625" style="150" customWidth="1"/>
    <col min="8" max="8" width="4.625" style="49" customWidth="1"/>
    <col min="9" max="9" width="12.625" style="49" customWidth="1"/>
    <col min="10" max="10" width="4.625" style="150" customWidth="1"/>
    <col min="11" max="11" width="4.625" style="49" customWidth="1"/>
    <col min="12" max="12" width="12.625" style="49" customWidth="1"/>
    <col min="13" max="13" width="4.625" style="150" customWidth="1"/>
    <col min="14" max="14" width="4.625" style="49" customWidth="1"/>
    <col min="15" max="15" width="12.625" style="49" customWidth="1"/>
    <col min="16" max="16" width="4.625" style="150" customWidth="1"/>
    <col min="17" max="17" width="4.625" style="49" customWidth="1"/>
    <col min="18" max="18" width="12.625" style="49" customWidth="1"/>
    <col min="19" max="19" width="4.625" style="150" customWidth="1"/>
    <col min="20" max="20" width="4.625" style="49" customWidth="1"/>
    <col min="21" max="21" width="5.625" style="49" customWidth="1"/>
    <col min="22" max="22" width="12.625" style="154" customWidth="1"/>
    <col min="23" max="23" width="12.625" style="155" customWidth="1"/>
    <col min="24" max="24" width="5.625" style="157" customWidth="1"/>
    <col min="25" max="25" width="6.625" style="49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49"/>
  </cols>
  <sheetData>
    <row r="1" spans="1:37" s="30" customFormat="1" ht="20.100000000000001" customHeight="1">
      <c r="A1" s="286" t="s">
        <v>266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9"/>
      <c r="AA1" s="31"/>
    </row>
    <row r="2" spans="1:37" s="35" customFormat="1" ht="17.100000000000001" customHeight="1" thickBot="1">
      <c r="A2" s="32" t="s">
        <v>131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  <c r="AA2" s="39"/>
    </row>
    <row r="3" spans="1:37" ht="17.100000000000001" customHeight="1">
      <c r="A3" s="40" t="s">
        <v>132</v>
      </c>
      <c r="B3" s="41" t="s">
        <v>133</v>
      </c>
      <c r="C3" s="42" t="s">
        <v>134</v>
      </c>
      <c r="D3" s="43" t="s">
        <v>135</v>
      </c>
      <c r="E3" s="43" t="s">
        <v>136</v>
      </c>
      <c r="F3" s="42" t="s">
        <v>137</v>
      </c>
      <c r="G3" s="43" t="s">
        <v>135</v>
      </c>
      <c r="H3" s="43" t="s">
        <v>136</v>
      </c>
      <c r="I3" s="42" t="s">
        <v>138</v>
      </c>
      <c r="J3" s="43" t="s">
        <v>135</v>
      </c>
      <c r="K3" s="43" t="s">
        <v>136</v>
      </c>
      <c r="L3" s="42" t="s">
        <v>138</v>
      </c>
      <c r="M3" s="43" t="s">
        <v>135</v>
      </c>
      <c r="N3" s="43" t="s">
        <v>136</v>
      </c>
      <c r="O3" s="42" t="s">
        <v>138</v>
      </c>
      <c r="P3" s="43" t="s">
        <v>135</v>
      </c>
      <c r="Q3" s="43" t="s">
        <v>136</v>
      </c>
      <c r="R3" s="44" t="s">
        <v>139</v>
      </c>
      <c r="S3" s="43" t="s">
        <v>135</v>
      </c>
      <c r="T3" s="43" t="s">
        <v>136</v>
      </c>
      <c r="U3" s="45" t="s">
        <v>140</v>
      </c>
      <c r="V3" s="46" t="s">
        <v>141</v>
      </c>
      <c r="W3" s="47" t="s">
        <v>142</v>
      </c>
      <c r="X3" s="48" t="s">
        <v>237</v>
      </c>
      <c r="Y3" s="39"/>
      <c r="Z3" s="39"/>
      <c r="AF3" s="35"/>
      <c r="AG3" s="39"/>
      <c r="AH3" s="35"/>
      <c r="AI3" s="35"/>
      <c r="AJ3" s="35"/>
      <c r="AK3" s="35"/>
    </row>
    <row r="4" spans="1:37" ht="17.100000000000001" customHeight="1">
      <c r="A4" s="50">
        <v>9</v>
      </c>
      <c r="B4" s="275"/>
      <c r="C4" s="179" t="str">
        <f>彰化菜單玉美生技!A23</f>
        <v>白飯</v>
      </c>
      <c r="D4" s="51" t="s">
        <v>143</v>
      </c>
      <c r="E4" s="180"/>
      <c r="F4" s="179" t="str">
        <f>彰化菜單玉美生技!A24</f>
        <v>沙茶豬柳</v>
      </c>
      <c r="G4" s="54" t="s">
        <v>144</v>
      </c>
      <c r="H4" s="180"/>
      <c r="I4" s="179" t="str">
        <f>彰化菜單玉美生技!A25</f>
        <v>翡翠筍</v>
      </c>
      <c r="J4" s="54" t="s">
        <v>144</v>
      </c>
      <c r="K4" s="180"/>
      <c r="L4" s="179" t="str">
        <f>彰化菜單玉美生技!A26</f>
        <v>田園四色(豆)</v>
      </c>
      <c r="M4" s="54" t="s">
        <v>144</v>
      </c>
      <c r="N4" s="180"/>
      <c r="O4" s="179" t="str">
        <f>彰化菜單玉美生技!A27</f>
        <v>淺色蔬菜</v>
      </c>
      <c r="P4" s="51" t="s">
        <v>147</v>
      </c>
      <c r="Q4" s="180"/>
      <c r="R4" s="179" t="str">
        <f>彰化菜單玉美生技!A28</f>
        <v>鮮蔬營養湯</v>
      </c>
      <c r="S4" s="51" t="s">
        <v>144</v>
      </c>
      <c r="T4" s="181"/>
      <c r="U4" s="277"/>
      <c r="V4" s="55" t="s">
        <v>148</v>
      </c>
      <c r="W4" s="56" t="s">
        <v>149</v>
      </c>
      <c r="X4" s="57">
        <v>6.4</v>
      </c>
      <c r="Y4" s="35"/>
      <c r="AB4" s="35" t="s">
        <v>150</v>
      </c>
      <c r="AC4" s="35" t="s">
        <v>151</v>
      </c>
      <c r="AD4" s="35" t="s">
        <v>152</v>
      </c>
      <c r="AE4" s="35" t="s">
        <v>153</v>
      </c>
      <c r="AF4" s="35"/>
      <c r="AG4" s="39"/>
      <c r="AH4" s="35"/>
      <c r="AI4" s="35"/>
      <c r="AJ4" s="35"/>
      <c r="AK4" s="35"/>
    </row>
    <row r="5" spans="1:37" ht="17.100000000000001" customHeight="1">
      <c r="A5" s="58" t="s">
        <v>154</v>
      </c>
      <c r="B5" s="276"/>
      <c r="C5" s="164" t="s">
        <v>242</v>
      </c>
      <c r="D5" s="62"/>
      <c r="E5" s="62">
        <v>120</v>
      </c>
      <c r="F5" s="59" t="s">
        <v>267</v>
      </c>
      <c r="G5" s="62"/>
      <c r="H5" s="182">
        <v>40</v>
      </c>
      <c r="I5" s="64" t="s">
        <v>251</v>
      </c>
      <c r="J5" s="65"/>
      <c r="K5" s="65">
        <v>50</v>
      </c>
      <c r="L5" s="64" t="s">
        <v>268</v>
      </c>
      <c r="M5" s="65"/>
      <c r="N5" s="65">
        <v>30</v>
      </c>
      <c r="O5" s="182" t="s">
        <v>159</v>
      </c>
      <c r="P5" s="68"/>
      <c r="Q5" s="63">
        <v>100</v>
      </c>
      <c r="R5" s="64" t="s">
        <v>204</v>
      </c>
      <c r="S5" s="64"/>
      <c r="T5" s="64">
        <v>30</v>
      </c>
      <c r="U5" s="278"/>
      <c r="V5" s="70">
        <f>X4*15+X6*5</f>
        <v>106</v>
      </c>
      <c r="W5" s="71" t="s">
        <v>161</v>
      </c>
      <c r="X5" s="72">
        <v>2</v>
      </c>
      <c r="Y5" s="36"/>
      <c r="Z5" s="39" t="s">
        <v>162</v>
      </c>
      <c r="AA5" s="39">
        <v>5.7</v>
      </c>
      <c r="AB5" s="39">
        <f>AA5*2</f>
        <v>11.4</v>
      </c>
      <c r="AC5" s="39"/>
      <c r="AD5" s="39">
        <f>AA5*15</f>
        <v>85.5</v>
      </c>
      <c r="AE5" s="39">
        <f>AB5*4+AD5*4</f>
        <v>387.6</v>
      </c>
      <c r="AF5" s="39"/>
      <c r="AG5" s="39"/>
      <c r="AH5" s="39"/>
      <c r="AI5" s="39"/>
      <c r="AJ5" s="39"/>
      <c r="AK5" s="39"/>
    </row>
    <row r="6" spans="1:37" ht="17.100000000000001" customHeight="1">
      <c r="A6" s="58">
        <v>14</v>
      </c>
      <c r="B6" s="276"/>
      <c r="C6" s="165"/>
      <c r="D6" s="76"/>
      <c r="E6" s="76"/>
      <c r="F6" s="73" t="s">
        <v>195</v>
      </c>
      <c r="G6" s="73"/>
      <c r="H6" s="162">
        <v>15</v>
      </c>
      <c r="I6" s="78" t="s">
        <v>230</v>
      </c>
      <c r="J6" s="79"/>
      <c r="K6" s="79">
        <v>5</v>
      </c>
      <c r="L6" s="79" t="s">
        <v>269</v>
      </c>
      <c r="M6" s="79"/>
      <c r="N6" s="79">
        <v>10</v>
      </c>
      <c r="O6" s="82"/>
      <c r="P6" s="82"/>
      <c r="Q6" s="82"/>
      <c r="R6" s="79" t="s">
        <v>206</v>
      </c>
      <c r="S6" s="79"/>
      <c r="T6" s="79">
        <v>10</v>
      </c>
      <c r="U6" s="278"/>
      <c r="V6" s="84" t="s">
        <v>168</v>
      </c>
      <c r="W6" s="85" t="s">
        <v>169</v>
      </c>
      <c r="X6" s="72">
        <v>2</v>
      </c>
      <c r="Y6" s="35"/>
      <c r="Z6" s="86" t="s">
        <v>170</v>
      </c>
      <c r="AA6" s="39">
        <v>2</v>
      </c>
      <c r="AB6" s="87">
        <f>AA6*7</f>
        <v>14</v>
      </c>
      <c r="AC6" s="39">
        <f>AA6*5</f>
        <v>10</v>
      </c>
      <c r="AD6" s="39" t="s">
        <v>171</v>
      </c>
      <c r="AE6" s="88">
        <f>AB6*4+AC6*9</f>
        <v>146</v>
      </c>
      <c r="AF6" s="86"/>
      <c r="AG6" s="39"/>
      <c r="AH6" s="87"/>
      <c r="AI6" s="39"/>
      <c r="AJ6" s="39"/>
      <c r="AK6" s="88"/>
    </row>
    <row r="7" spans="1:37" ht="17.100000000000001" customHeight="1">
      <c r="A7" s="58" t="s">
        <v>172</v>
      </c>
      <c r="B7" s="276"/>
      <c r="C7" s="82"/>
      <c r="D7" s="82"/>
      <c r="E7" s="82"/>
      <c r="F7" s="73" t="s">
        <v>173</v>
      </c>
      <c r="G7" s="76"/>
      <c r="H7" s="162">
        <v>3</v>
      </c>
      <c r="I7" s="76" t="s">
        <v>175</v>
      </c>
      <c r="J7" s="76"/>
      <c r="K7" s="76">
        <v>5</v>
      </c>
      <c r="L7" s="79" t="s">
        <v>175</v>
      </c>
      <c r="M7" s="79"/>
      <c r="N7" s="79">
        <v>5</v>
      </c>
      <c r="O7" s="82"/>
      <c r="P7" s="89"/>
      <c r="Q7" s="82"/>
      <c r="R7" s="79" t="s">
        <v>175</v>
      </c>
      <c r="S7" s="79"/>
      <c r="T7" s="79">
        <v>5</v>
      </c>
      <c r="U7" s="278"/>
      <c r="V7" s="70">
        <f>X7*5+X5*5</f>
        <v>22.5</v>
      </c>
      <c r="W7" s="85" t="s">
        <v>176</v>
      </c>
      <c r="X7" s="72">
        <v>2.5</v>
      </c>
      <c r="Y7" s="36"/>
      <c r="Z7" s="35" t="s">
        <v>177</v>
      </c>
      <c r="AA7" s="39">
        <v>2.4</v>
      </c>
      <c r="AB7" s="39">
        <f>AA7*1</f>
        <v>2.4</v>
      </c>
      <c r="AC7" s="39" t="s">
        <v>171</v>
      </c>
      <c r="AD7" s="39">
        <f>AA7*5</f>
        <v>12</v>
      </c>
      <c r="AE7" s="39">
        <f>AB7*4+AD7*4</f>
        <v>57.6</v>
      </c>
      <c r="AF7" s="35"/>
      <c r="AG7" s="39"/>
      <c r="AH7" s="39"/>
      <c r="AI7" s="39"/>
      <c r="AJ7" s="39"/>
      <c r="AK7" s="39"/>
    </row>
    <row r="8" spans="1:37" ht="17.100000000000001" customHeight="1">
      <c r="A8" s="281" t="s">
        <v>178</v>
      </c>
      <c r="B8" s="276"/>
      <c r="C8" s="82"/>
      <c r="D8" s="82"/>
      <c r="E8" s="82"/>
      <c r="F8" s="73"/>
      <c r="G8" s="76"/>
      <c r="H8" s="77"/>
      <c r="I8" s="73" t="s">
        <v>212</v>
      </c>
      <c r="J8" s="76"/>
      <c r="K8" s="76">
        <v>1</v>
      </c>
      <c r="L8" s="79" t="s">
        <v>181</v>
      </c>
      <c r="M8" s="79"/>
      <c r="N8" s="79">
        <v>2</v>
      </c>
      <c r="O8" s="82"/>
      <c r="P8" s="89"/>
      <c r="Q8" s="82"/>
      <c r="R8" s="79" t="s">
        <v>231</v>
      </c>
      <c r="S8" s="79"/>
      <c r="T8" s="79">
        <v>5</v>
      </c>
      <c r="U8" s="278"/>
      <c r="V8" s="84" t="s">
        <v>182</v>
      </c>
      <c r="W8" s="85" t="s">
        <v>183</v>
      </c>
      <c r="X8" s="72"/>
      <c r="Y8" s="35"/>
      <c r="Z8" s="35" t="s">
        <v>184</v>
      </c>
      <c r="AA8" s="39">
        <v>2.5</v>
      </c>
      <c r="AB8" s="39"/>
      <c r="AC8" s="39">
        <f>AA8*5</f>
        <v>12.5</v>
      </c>
      <c r="AD8" s="39" t="s">
        <v>171</v>
      </c>
      <c r="AE8" s="39">
        <f>AC8*9</f>
        <v>112.5</v>
      </c>
      <c r="AF8" s="35"/>
      <c r="AG8" s="39"/>
      <c r="AH8" s="39"/>
      <c r="AI8" s="39"/>
      <c r="AJ8" s="39"/>
      <c r="AK8" s="39"/>
    </row>
    <row r="9" spans="1:37" ht="17.100000000000001" customHeight="1">
      <c r="A9" s="281"/>
      <c r="B9" s="276"/>
      <c r="C9" s="82"/>
      <c r="D9" s="82"/>
      <c r="E9" s="82"/>
      <c r="F9" s="162"/>
      <c r="G9" s="162"/>
      <c r="H9" s="77"/>
      <c r="I9" s="162"/>
      <c r="J9" s="162"/>
      <c r="K9" s="77"/>
      <c r="L9" s="79"/>
      <c r="M9" s="79"/>
      <c r="N9" s="77"/>
      <c r="O9" s="82"/>
      <c r="P9" s="89"/>
      <c r="Q9" s="82"/>
      <c r="R9" s="79"/>
      <c r="S9" s="79"/>
      <c r="T9" s="162"/>
      <c r="U9" s="278"/>
      <c r="V9" s="70">
        <f>X5*7+X4*2+X6*1</f>
        <v>28.8</v>
      </c>
      <c r="W9" s="92" t="s">
        <v>186</v>
      </c>
      <c r="X9" s="93"/>
      <c r="Y9" s="36"/>
      <c r="Z9" s="35" t="s">
        <v>187</v>
      </c>
      <c r="AD9" s="35">
        <f>AA9*15</f>
        <v>0</v>
      </c>
      <c r="AF9" s="35"/>
      <c r="AG9" s="39"/>
      <c r="AH9" s="35"/>
      <c r="AI9" s="35"/>
      <c r="AJ9" s="35"/>
      <c r="AK9" s="35"/>
    </row>
    <row r="10" spans="1:37" ht="17.100000000000001" customHeight="1">
      <c r="A10" s="94" t="s">
        <v>188</v>
      </c>
      <c r="B10" s="95"/>
      <c r="C10" s="108"/>
      <c r="D10" s="121"/>
      <c r="E10" s="108"/>
      <c r="F10" s="108"/>
      <c r="G10" s="121"/>
      <c r="H10" s="108"/>
      <c r="I10" s="108"/>
      <c r="J10" s="121"/>
      <c r="K10" s="108"/>
      <c r="L10" s="108"/>
      <c r="M10" s="121"/>
      <c r="N10" s="108"/>
      <c r="O10" s="108"/>
      <c r="P10" s="121"/>
      <c r="Q10" s="108"/>
      <c r="R10" s="162"/>
      <c r="S10" s="162"/>
      <c r="T10" s="162"/>
      <c r="U10" s="278"/>
      <c r="V10" s="84" t="s">
        <v>189</v>
      </c>
      <c r="W10" s="96"/>
      <c r="X10" s="72"/>
      <c r="Y10" s="35"/>
      <c r="AB10" s="35">
        <f>SUM(AB5:AB9)</f>
        <v>27.799999999999997</v>
      </c>
      <c r="AC10" s="35">
        <f>SUM(AC5:AC9)</f>
        <v>22.5</v>
      </c>
      <c r="AD10" s="35">
        <f>SUM(AD5:AD9)</f>
        <v>97.5</v>
      </c>
      <c r="AE10" s="35">
        <f>AB10*4+AC10*9+AD10*4</f>
        <v>703.7</v>
      </c>
      <c r="AF10" s="35"/>
      <c r="AG10" s="39"/>
      <c r="AH10" s="35"/>
      <c r="AI10" s="35"/>
      <c r="AJ10" s="35"/>
      <c r="AK10" s="35"/>
    </row>
    <row r="11" spans="1:37" ht="17.100000000000001" customHeight="1">
      <c r="A11" s="111"/>
      <c r="B11" s="112"/>
      <c r="C11" s="134"/>
      <c r="D11" s="134"/>
      <c r="E11" s="135"/>
      <c r="F11" s="135"/>
      <c r="G11" s="134"/>
      <c r="H11" s="135"/>
      <c r="I11" s="135"/>
      <c r="J11" s="134"/>
      <c r="K11" s="135"/>
      <c r="L11" s="135"/>
      <c r="M11" s="134"/>
      <c r="N11" s="135"/>
      <c r="O11" s="135"/>
      <c r="P11" s="134"/>
      <c r="Q11" s="135"/>
      <c r="R11" s="135"/>
      <c r="S11" s="134"/>
      <c r="T11" s="135"/>
      <c r="U11" s="285"/>
      <c r="V11" s="101">
        <f>V5*4+V7*9+V9*4</f>
        <v>741.7</v>
      </c>
      <c r="W11" s="102"/>
      <c r="X11" s="103"/>
      <c r="Y11" s="36"/>
      <c r="AB11" s="104">
        <f>AB10*4/AE10</f>
        <v>0.15802188432570696</v>
      </c>
      <c r="AC11" s="104">
        <f>AC10*9/AE10</f>
        <v>0.28776467244564441</v>
      </c>
      <c r="AD11" s="104">
        <f>AD10*4/AE10</f>
        <v>0.55421344322864852</v>
      </c>
    </row>
    <row r="12" spans="1:37" ht="17.100000000000001" customHeight="1">
      <c r="A12" s="50">
        <v>9</v>
      </c>
      <c r="B12" s="275"/>
      <c r="C12" s="131" t="str">
        <f>彰化菜單玉美生技!E23</f>
        <v>燕麥飯</v>
      </c>
      <c r="D12" s="131" t="s">
        <v>143</v>
      </c>
      <c r="E12" s="131"/>
      <c r="F12" s="131" t="str">
        <f>彰化菜單玉美生技!E24</f>
        <v>五香雞丁</v>
      </c>
      <c r="G12" s="52" t="s">
        <v>144</v>
      </c>
      <c r="H12" s="131"/>
      <c r="I12" s="131" t="str">
        <f>彰化菜單玉美生技!E25</f>
        <v>鐵板洋芋</v>
      </c>
      <c r="J12" s="52" t="s">
        <v>144</v>
      </c>
      <c r="K12" s="131"/>
      <c r="L12" s="131" t="str">
        <f>彰化菜單玉美生技!E26</f>
        <v>鮮菇扒刺瓜</v>
      </c>
      <c r="M12" s="52" t="s">
        <v>144</v>
      </c>
      <c r="N12" s="131"/>
      <c r="O12" s="131" t="str">
        <f>彰化菜單玉美生技!E27</f>
        <v>淺色蔬菜</v>
      </c>
      <c r="P12" s="131" t="s">
        <v>147</v>
      </c>
      <c r="Q12" s="131"/>
      <c r="R12" s="131" t="str">
        <f>彰化菜單玉美生技!E28</f>
        <v>海菜蛋花湯</v>
      </c>
      <c r="S12" s="131" t="s">
        <v>144</v>
      </c>
      <c r="T12" s="131"/>
      <c r="U12" s="277"/>
      <c r="V12" s="55" t="s">
        <v>148</v>
      </c>
      <c r="W12" s="56" t="s">
        <v>149</v>
      </c>
      <c r="X12" s="57">
        <v>6.5</v>
      </c>
      <c r="Y12" s="35"/>
      <c r="AB12" s="35" t="s">
        <v>150</v>
      </c>
      <c r="AC12" s="35" t="s">
        <v>151</v>
      </c>
      <c r="AD12" s="35" t="s">
        <v>152</v>
      </c>
      <c r="AE12" s="35" t="s">
        <v>153</v>
      </c>
    </row>
    <row r="13" spans="1:37" ht="17.100000000000001" customHeight="1">
      <c r="A13" s="58" t="s">
        <v>154</v>
      </c>
      <c r="B13" s="276"/>
      <c r="C13" s="164" t="s">
        <v>242</v>
      </c>
      <c r="D13" s="60"/>
      <c r="E13" s="60">
        <v>90</v>
      </c>
      <c r="F13" s="65" t="s">
        <v>243</v>
      </c>
      <c r="G13" s="65"/>
      <c r="H13" s="65">
        <v>80</v>
      </c>
      <c r="I13" s="64" t="s">
        <v>261</v>
      </c>
      <c r="J13" s="65"/>
      <c r="K13" s="65">
        <v>45</v>
      </c>
      <c r="L13" s="64" t="s">
        <v>239</v>
      </c>
      <c r="M13" s="64"/>
      <c r="N13" s="64">
        <v>70</v>
      </c>
      <c r="O13" s="183" t="s">
        <v>159</v>
      </c>
      <c r="P13" s="68"/>
      <c r="Q13" s="63">
        <v>100</v>
      </c>
      <c r="R13" s="64" t="s">
        <v>206</v>
      </c>
      <c r="S13" s="65"/>
      <c r="T13" s="65">
        <v>10</v>
      </c>
      <c r="U13" s="278"/>
      <c r="V13" s="70">
        <f>X12*15+X14*5</f>
        <v>107.5</v>
      </c>
      <c r="W13" s="71" t="s">
        <v>161</v>
      </c>
      <c r="X13" s="72">
        <v>2</v>
      </c>
      <c r="Y13" s="36"/>
      <c r="Z13" s="39" t="s">
        <v>162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8">
        <v>15</v>
      </c>
      <c r="B14" s="276"/>
      <c r="C14" s="165" t="s">
        <v>270</v>
      </c>
      <c r="D14" s="74"/>
      <c r="E14" s="74">
        <v>30</v>
      </c>
      <c r="F14" s="78" t="s">
        <v>212</v>
      </c>
      <c r="G14" s="79"/>
      <c r="H14" s="79">
        <v>1</v>
      </c>
      <c r="I14" s="78" t="s">
        <v>238</v>
      </c>
      <c r="J14" s="79"/>
      <c r="K14" s="79">
        <v>12</v>
      </c>
      <c r="L14" s="78" t="s">
        <v>175</v>
      </c>
      <c r="M14" s="79"/>
      <c r="N14" s="79">
        <v>10</v>
      </c>
      <c r="O14" s="82"/>
      <c r="P14" s="82"/>
      <c r="Q14" s="82"/>
      <c r="R14" s="78" t="s">
        <v>265</v>
      </c>
      <c r="S14" s="78"/>
      <c r="T14" s="78">
        <v>1</v>
      </c>
      <c r="U14" s="278"/>
      <c r="V14" s="84" t="s">
        <v>168</v>
      </c>
      <c r="W14" s="85" t="s">
        <v>169</v>
      </c>
      <c r="X14" s="72">
        <v>2</v>
      </c>
      <c r="Y14" s="35"/>
      <c r="Z14" s="86" t="s">
        <v>170</v>
      </c>
      <c r="AA14" s="39">
        <v>2</v>
      </c>
      <c r="AB14" s="87">
        <f>AA14*7</f>
        <v>14</v>
      </c>
      <c r="AC14" s="39">
        <f>AA14*5</f>
        <v>10</v>
      </c>
      <c r="AD14" s="39" t="s">
        <v>171</v>
      </c>
      <c r="AE14" s="88">
        <f>AB14*4+AC14*9</f>
        <v>146</v>
      </c>
    </row>
    <row r="15" spans="1:37" ht="17.100000000000001" customHeight="1">
      <c r="A15" s="58" t="s">
        <v>172</v>
      </c>
      <c r="B15" s="276"/>
      <c r="C15" s="89"/>
      <c r="D15" s="89"/>
      <c r="E15" s="82"/>
      <c r="F15" s="79" t="s">
        <v>199</v>
      </c>
      <c r="G15" s="79"/>
      <c r="H15" s="79">
        <v>1</v>
      </c>
      <c r="I15" s="79" t="s">
        <v>175</v>
      </c>
      <c r="J15" s="79"/>
      <c r="K15" s="79">
        <v>10</v>
      </c>
      <c r="L15" s="78" t="s">
        <v>230</v>
      </c>
      <c r="M15" s="79"/>
      <c r="N15" s="79">
        <v>10</v>
      </c>
      <c r="O15" s="82"/>
      <c r="P15" s="89"/>
      <c r="Q15" s="82"/>
      <c r="R15" s="79" t="s">
        <v>212</v>
      </c>
      <c r="S15" s="79"/>
      <c r="T15" s="79">
        <v>1</v>
      </c>
      <c r="U15" s="278"/>
      <c r="V15" s="70">
        <f>X15*5+X13*5</f>
        <v>22.5</v>
      </c>
      <c r="W15" s="85" t="s">
        <v>176</v>
      </c>
      <c r="X15" s="72">
        <v>2.5</v>
      </c>
      <c r="Y15" s="36"/>
      <c r="Z15" s="35" t="s">
        <v>177</v>
      </c>
      <c r="AA15" s="39">
        <v>1.8</v>
      </c>
      <c r="AB15" s="39">
        <f>AA15*1</f>
        <v>1.8</v>
      </c>
      <c r="AC15" s="39" t="s">
        <v>171</v>
      </c>
      <c r="AD15" s="39">
        <f>AA15*5</f>
        <v>9</v>
      </c>
      <c r="AE15" s="39">
        <f>AB15*4+AD15*4</f>
        <v>43.2</v>
      </c>
    </row>
    <row r="16" spans="1:37" ht="17.100000000000001" customHeight="1">
      <c r="A16" s="281" t="s">
        <v>202</v>
      </c>
      <c r="B16" s="276"/>
      <c r="C16" s="89"/>
      <c r="D16" s="89"/>
      <c r="E16" s="82"/>
      <c r="F16" s="184"/>
      <c r="G16" s="73"/>
      <c r="H16" s="185"/>
      <c r="I16" s="78" t="s">
        <v>212</v>
      </c>
      <c r="J16" s="79"/>
      <c r="K16" s="79">
        <v>1</v>
      </c>
      <c r="L16" s="79"/>
      <c r="M16" s="79"/>
      <c r="N16" s="162"/>
      <c r="O16" s="82"/>
      <c r="P16" s="89"/>
      <c r="Q16" s="82"/>
      <c r="R16" s="79"/>
      <c r="S16" s="79"/>
      <c r="T16" s="162"/>
      <c r="U16" s="278"/>
      <c r="V16" s="84" t="s">
        <v>182</v>
      </c>
      <c r="W16" s="85" t="s">
        <v>183</v>
      </c>
      <c r="X16" s="72"/>
      <c r="Y16" s="35"/>
      <c r="Z16" s="35" t="s">
        <v>184</v>
      </c>
      <c r="AA16" s="39">
        <v>2.5</v>
      </c>
      <c r="AB16" s="39"/>
      <c r="AC16" s="39">
        <f>AA16*5</f>
        <v>12.5</v>
      </c>
      <c r="AD16" s="39" t="s">
        <v>171</v>
      </c>
      <c r="AE16" s="39">
        <f>AC16*9</f>
        <v>112.5</v>
      </c>
    </row>
    <row r="17" spans="1:37" ht="17.100000000000001" customHeight="1">
      <c r="A17" s="281"/>
      <c r="B17" s="276"/>
      <c r="C17" s="89"/>
      <c r="D17" s="89"/>
      <c r="E17" s="82"/>
      <c r="F17" s="82"/>
      <c r="G17" s="89"/>
      <c r="H17" s="82"/>
      <c r="I17" s="79"/>
      <c r="J17" s="78"/>
      <c r="K17" s="77"/>
      <c r="L17" s="76"/>
      <c r="M17" s="76"/>
      <c r="N17" s="184"/>
      <c r="O17" s="82"/>
      <c r="P17" s="89"/>
      <c r="Q17" s="82"/>
      <c r="R17" s="78"/>
      <c r="S17" s="79"/>
      <c r="T17" s="162"/>
      <c r="U17" s="278"/>
      <c r="V17" s="70">
        <f>X13*7+X12*2+X14*1</f>
        <v>29</v>
      </c>
      <c r="W17" s="92" t="s">
        <v>186</v>
      </c>
      <c r="X17" s="93"/>
      <c r="Y17" s="36"/>
      <c r="Z17" s="35" t="s">
        <v>187</v>
      </c>
      <c r="AD17" s="35">
        <f>AA17*15</f>
        <v>0</v>
      </c>
    </row>
    <row r="18" spans="1:37" ht="17.100000000000001" customHeight="1">
      <c r="A18" s="94" t="s">
        <v>188</v>
      </c>
      <c r="B18" s="95"/>
      <c r="C18" s="89"/>
      <c r="D18" s="89"/>
      <c r="E18" s="82"/>
      <c r="F18" s="82"/>
      <c r="G18" s="89"/>
      <c r="H18" s="82"/>
      <c r="I18" s="78"/>
      <c r="J18" s="79"/>
      <c r="K18" s="77"/>
      <c r="L18" s="76"/>
      <c r="M18" s="76"/>
      <c r="N18" s="184"/>
      <c r="O18" s="82"/>
      <c r="P18" s="89"/>
      <c r="Q18" s="82"/>
      <c r="R18" s="82"/>
      <c r="S18" s="186"/>
      <c r="T18" s="82"/>
      <c r="U18" s="278"/>
      <c r="V18" s="84" t="s">
        <v>189</v>
      </c>
      <c r="W18" s="96"/>
      <c r="X18" s="72"/>
      <c r="Y18" s="35"/>
      <c r="AB18" s="35">
        <f>SUM(AB13:AB17)</f>
        <v>27.8</v>
      </c>
      <c r="AC18" s="35">
        <f>SUM(AC13:AC17)</f>
        <v>22.5</v>
      </c>
      <c r="AD18" s="35">
        <f>SUM(AD13:AD17)</f>
        <v>99</v>
      </c>
      <c r="AE18" s="35">
        <f>AB18*4+AC18*9+AD18*4</f>
        <v>709.7</v>
      </c>
    </row>
    <row r="19" spans="1:37" ht="17.100000000000001" customHeight="1">
      <c r="A19" s="111"/>
      <c r="B19" s="112"/>
      <c r="C19" s="134"/>
      <c r="D19" s="134"/>
      <c r="E19" s="135"/>
      <c r="F19" s="135"/>
      <c r="G19" s="134"/>
      <c r="H19" s="135"/>
      <c r="I19" s="135"/>
      <c r="J19" s="134"/>
      <c r="K19" s="135"/>
      <c r="L19" s="135"/>
      <c r="M19" s="134"/>
      <c r="N19" s="135"/>
      <c r="O19" s="135"/>
      <c r="P19" s="134"/>
      <c r="Q19" s="135"/>
      <c r="R19" s="135"/>
      <c r="S19" s="187"/>
      <c r="T19" s="135"/>
      <c r="U19" s="285"/>
      <c r="V19" s="101">
        <f>V13*4+V15*9+V17*4</f>
        <v>748.5</v>
      </c>
      <c r="W19" s="102"/>
      <c r="X19" s="103"/>
      <c r="Y19" s="36"/>
      <c r="AB19" s="104">
        <f>AB18*4/AE18</f>
        <v>0.15668592362970268</v>
      </c>
      <c r="AC19" s="104">
        <f>AC18*9/AE18</f>
        <v>0.28533183035085247</v>
      </c>
      <c r="AD19" s="104">
        <f>AD18*4/AE18</f>
        <v>0.55798224601944479</v>
      </c>
    </row>
    <row r="20" spans="1:37" ht="17.100000000000001" customHeight="1">
      <c r="A20" s="50">
        <v>9</v>
      </c>
      <c r="B20" s="275"/>
      <c r="C20" s="131" t="str">
        <f>彰化菜單玉美生技!I23</f>
        <v>白飯</v>
      </c>
      <c r="D20" s="131" t="s">
        <v>143</v>
      </c>
      <c r="E20" s="131"/>
      <c r="F20" s="131" t="str">
        <f>彰化菜單玉美生技!I24</f>
        <v>咕咾肉</v>
      </c>
      <c r="G20" s="52" t="s">
        <v>144</v>
      </c>
      <c r="H20" s="131"/>
      <c r="I20" s="131" t="str">
        <f>彰化菜單玉美生技!I25</f>
        <v>阿婆滷蛋</v>
      </c>
      <c r="J20" s="52" t="s">
        <v>146</v>
      </c>
      <c r="K20" s="131"/>
      <c r="L20" s="131" t="str">
        <f>彰化菜單玉美生技!I26</f>
        <v>炒雙菇</v>
      </c>
      <c r="M20" s="188" t="s">
        <v>145</v>
      </c>
      <c r="N20" s="117"/>
      <c r="O20" s="131" t="str">
        <f>彰化菜單玉美生技!I27</f>
        <v>深色蔬菜</v>
      </c>
      <c r="P20" s="131" t="s">
        <v>147</v>
      </c>
      <c r="Q20" s="131"/>
      <c r="R20" s="131" t="str">
        <f>彰化菜單玉美生技!I28</f>
        <v>什錦鮮羹湯(芡)</v>
      </c>
      <c r="S20" s="131" t="s">
        <v>144</v>
      </c>
      <c r="T20" s="131"/>
      <c r="U20" s="277"/>
      <c r="V20" s="55" t="s">
        <v>148</v>
      </c>
      <c r="W20" s="56" t="s">
        <v>149</v>
      </c>
      <c r="X20" s="57">
        <v>6</v>
      </c>
      <c r="Y20" s="35"/>
      <c r="AB20" s="35" t="s">
        <v>150</v>
      </c>
      <c r="AC20" s="35" t="s">
        <v>151</v>
      </c>
      <c r="AD20" s="35" t="s">
        <v>152</v>
      </c>
      <c r="AE20" s="35" t="s">
        <v>153</v>
      </c>
      <c r="AF20" s="35"/>
      <c r="AG20" s="39"/>
      <c r="AH20" s="35"/>
      <c r="AI20" s="35"/>
      <c r="AJ20" s="35"/>
      <c r="AK20" s="35"/>
    </row>
    <row r="21" spans="1:37" ht="17.100000000000001" customHeight="1">
      <c r="A21" s="58" t="s">
        <v>154</v>
      </c>
      <c r="B21" s="276"/>
      <c r="C21" s="59" t="s">
        <v>155</v>
      </c>
      <c r="D21" s="182"/>
      <c r="E21" s="182">
        <v>120</v>
      </c>
      <c r="F21" s="64" t="s">
        <v>238</v>
      </c>
      <c r="G21" s="65"/>
      <c r="H21" s="65">
        <v>40</v>
      </c>
      <c r="I21" s="64" t="s">
        <v>262</v>
      </c>
      <c r="J21" s="64"/>
      <c r="K21" s="64">
        <v>50</v>
      </c>
      <c r="L21" s="64" t="s">
        <v>229</v>
      </c>
      <c r="M21" s="65"/>
      <c r="N21" s="65">
        <v>20</v>
      </c>
      <c r="O21" s="182" t="s">
        <v>159</v>
      </c>
      <c r="P21" s="189"/>
      <c r="Q21" s="190">
        <v>100</v>
      </c>
      <c r="R21" s="64" t="s">
        <v>255</v>
      </c>
      <c r="S21" s="65"/>
      <c r="T21" s="65">
        <v>20</v>
      </c>
      <c r="U21" s="287"/>
      <c r="V21" s="70">
        <f>X20*15+X22*5</f>
        <v>100</v>
      </c>
      <c r="W21" s="71" t="s">
        <v>161</v>
      </c>
      <c r="X21" s="72">
        <v>2</v>
      </c>
      <c r="Y21" s="36"/>
      <c r="Z21" s="39" t="s">
        <v>162</v>
      </c>
      <c r="AA21" s="39">
        <v>5.7</v>
      </c>
      <c r="AB21" s="39">
        <f>AA21*2</f>
        <v>11.4</v>
      </c>
      <c r="AC21" s="39"/>
      <c r="AD21" s="39">
        <f>AA21*15</f>
        <v>85.5</v>
      </c>
      <c r="AE21" s="39">
        <f>AB21*4+AD21*4</f>
        <v>387.6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8">
        <v>16</v>
      </c>
      <c r="B22" s="276"/>
      <c r="C22" s="73"/>
      <c r="D22" s="162"/>
      <c r="E22" s="162"/>
      <c r="F22" s="79" t="s">
        <v>271</v>
      </c>
      <c r="G22" s="79"/>
      <c r="H22" s="79">
        <v>5</v>
      </c>
      <c r="I22" s="78"/>
      <c r="J22" s="78"/>
      <c r="K22" s="162"/>
      <c r="L22" s="78" t="s">
        <v>272</v>
      </c>
      <c r="M22" s="79"/>
      <c r="N22" s="79">
        <v>20</v>
      </c>
      <c r="O22" s="175"/>
      <c r="P22" s="175"/>
      <c r="Q22" s="175"/>
      <c r="R22" s="79" t="s">
        <v>175</v>
      </c>
      <c r="S22" s="79"/>
      <c r="T22" s="79">
        <v>5</v>
      </c>
      <c r="U22" s="287"/>
      <c r="V22" s="84" t="s">
        <v>168</v>
      </c>
      <c r="W22" s="85" t="s">
        <v>169</v>
      </c>
      <c r="X22" s="72">
        <v>2</v>
      </c>
      <c r="Y22" s="35"/>
      <c r="Z22" s="86" t="s">
        <v>170</v>
      </c>
      <c r="AA22" s="39">
        <v>2</v>
      </c>
      <c r="AB22" s="87">
        <f>AA22*7</f>
        <v>14</v>
      </c>
      <c r="AC22" s="39">
        <f>AA22*5</f>
        <v>10</v>
      </c>
      <c r="AD22" s="39" t="s">
        <v>171</v>
      </c>
      <c r="AE22" s="88">
        <f>AB22*4+AC22*9</f>
        <v>146</v>
      </c>
      <c r="AF22" s="86"/>
      <c r="AG22" s="39"/>
      <c r="AH22" s="87"/>
      <c r="AI22" s="39"/>
      <c r="AJ22" s="39"/>
      <c r="AK22" s="88"/>
    </row>
    <row r="23" spans="1:37" ht="17.100000000000001" customHeight="1">
      <c r="A23" s="58" t="s">
        <v>172</v>
      </c>
      <c r="B23" s="276"/>
      <c r="C23" s="162"/>
      <c r="D23" s="162"/>
      <c r="E23" s="162"/>
      <c r="F23" s="76" t="s">
        <v>175</v>
      </c>
      <c r="G23" s="76"/>
      <c r="H23" s="76">
        <v>5</v>
      </c>
      <c r="I23" s="79"/>
      <c r="J23" s="78"/>
      <c r="K23" s="162"/>
      <c r="L23" s="79" t="s">
        <v>273</v>
      </c>
      <c r="M23" s="79"/>
      <c r="N23" s="79">
        <v>20</v>
      </c>
      <c r="O23" s="175"/>
      <c r="P23" s="125"/>
      <c r="Q23" s="175"/>
      <c r="R23" s="79" t="s">
        <v>206</v>
      </c>
      <c r="S23" s="79"/>
      <c r="T23" s="79">
        <v>3</v>
      </c>
      <c r="U23" s="287"/>
      <c r="V23" s="70">
        <f>X23*5+X21*5</f>
        <v>22.5</v>
      </c>
      <c r="W23" s="85" t="s">
        <v>176</v>
      </c>
      <c r="X23" s="72">
        <v>2.5</v>
      </c>
      <c r="Y23" s="36"/>
      <c r="Z23" s="35" t="s">
        <v>177</v>
      </c>
      <c r="AA23" s="39">
        <v>2</v>
      </c>
      <c r="AB23" s="39">
        <f>AA23*1</f>
        <v>2</v>
      </c>
      <c r="AC23" s="39" t="s">
        <v>171</v>
      </c>
      <c r="AD23" s="39">
        <f>AA23*5</f>
        <v>10</v>
      </c>
      <c r="AE23" s="39">
        <f>AB23*4+AD23*4</f>
        <v>48</v>
      </c>
      <c r="AF23" s="35"/>
      <c r="AG23" s="39"/>
      <c r="AH23" s="39"/>
      <c r="AI23" s="39"/>
      <c r="AJ23" s="39"/>
      <c r="AK23" s="39"/>
    </row>
    <row r="24" spans="1:37" ht="17.100000000000001" customHeight="1">
      <c r="A24" s="281" t="s">
        <v>213</v>
      </c>
      <c r="B24" s="276"/>
      <c r="C24" s="162"/>
      <c r="D24" s="162"/>
      <c r="E24" s="162"/>
      <c r="F24" s="73"/>
      <c r="G24" s="76"/>
      <c r="H24" s="177"/>
      <c r="I24" s="79"/>
      <c r="J24" s="79"/>
      <c r="K24" s="162"/>
      <c r="L24" s="78" t="s">
        <v>175</v>
      </c>
      <c r="M24" s="79"/>
      <c r="N24" s="79">
        <v>5</v>
      </c>
      <c r="O24" s="175"/>
      <c r="P24" s="125"/>
      <c r="Q24" s="175"/>
      <c r="R24" s="78" t="s">
        <v>234</v>
      </c>
      <c r="S24" s="79"/>
      <c r="T24" s="79">
        <v>3</v>
      </c>
      <c r="U24" s="287"/>
      <c r="V24" s="84" t="s">
        <v>182</v>
      </c>
      <c r="W24" s="85" t="s">
        <v>183</v>
      </c>
      <c r="X24" s="72"/>
      <c r="Y24" s="35"/>
      <c r="Z24" s="35" t="s">
        <v>184</v>
      </c>
      <c r="AA24" s="39">
        <v>2.5</v>
      </c>
      <c r="AB24" s="39"/>
      <c r="AC24" s="39">
        <f>AA24*5</f>
        <v>12.5</v>
      </c>
      <c r="AD24" s="39" t="s">
        <v>171</v>
      </c>
      <c r="AE24" s="39">
        <f>AC24*9</f>
        <v>112.5</v>
      </c>
      <c r="AF24" s="35"/>
      <c r="AG24" s="39"/>
      <c r="AH24" s="39"/>
      <c r="AI24" s="39"/>
      <c r="AJ24" s="39"/>
      <c r="AK24" s="39"/>
    </row>
    <row r="25" spans="1:37" ht="17.100000000000001" customHeight="1">
      <c r="A25" s="281"/>
      <c r="B25" s="276"/>
      <c r="C25" s="162"/>
      <c r="D25" s="162"/>
      <c r="E25" s="162"/>
      <c r="F25" s="191"/>
      <c r="G25" s="125"/>
      <c r="H25" s="175"/>
      <c r="I25" s="79"/>
      <c r="J25" s="79"/>
      <c r="K25" s="162"/>
      <c r="L25" s="79" t="s">
        <v>234</v>
      </c>
      <c r="M25" s="79"/>
      <c r="N25" s="79">
        <v>1</v>
      </c>
      <c r="O25" s="175"/>
      <c r="P25" s="125"/>
      <c r="Q25" s="175"/>
      <c r="R25" s="76" t="s">
        <v>235</v>
      </c>
      <c r="S25" s="76"/>
      <c r="T25" s="76">
        <v>1</v>
      </c>
      <c r="U25" s="287"/>
      <c r="V25" s="70">
        <f>X21*7+X20*2+X22*1</f>
        <v>28</v>
      </c>
      <c r="W25" s="92" t="s">
        <v>186</v>
      </c>
      <c r="X25" s="93"/>
      <c r="Y25" s="36"/>
      <c r="Z25" s="35" t="s">
        <v>187</v>
      </c>
      <c r="AD25" s="35">
        <f>AA25*15</f>
        <v>0</v>
      </c>
      <c r="AF25" s="35"/>
      <c r="AG25" s="39"/>
      <c r="AH25" s="35"/>
      <c r="AI25" s="35"/>
      <c r="AJ25" s="35"/>
      <c r="AK25" s="35"/>
    </row>
    <row r="26" spans="1:37" ht="17.100000000000001" customHeight="1">
      <c r="A26" s="94" t="s">
        <v>188</v>
      </c>
      <c r="B26" s="95"/>
      <c r="C26" s="162"/>
      <c r="D26" s="162"/>
      <c r="E26" s="177"/>
      <c r="F26" s="175"/>
      <c r="G26" s="125"/>
      <c r="H26" s="175"/>
      <c r="I26" s="78"/>
      <c r="J26" s="79"/>
      <c r="K26" s="162"/>
      <c r="L26" s="175"/>
      <c r="M26" s="125"/>
      <c r="N26" s="175"/>
      <c r="O26" s="175"/>
      <c r="P26" s="125"/>
      <c r="Q26" s="175"/>
      <c r="R26" s="79"/>
      <c r="S26" s="79"/>
      <c r="T26" s="79"/>
      <c r="U26" s="287"/>
      <c r="V26" s="84" t="s">
        <v>189</v>
      </c>
      <c r="W26" s="96"/>
      <c r="X26" s="72"/>
      <c r="Y26" s="35"/>
      <c r="AB26" s="35">
        <f>SUM(AB21:AB25)</f>
        <v>27.4</v>
      </c>
      <c r="AC26" s="35">
        <f>SUM(AC21:AC25)</f>
        <v>22.5</v>
      </c>
      <c r="AD26" s="35">
        <f>SUM(AD21:AD25)</f>
        <v>95.5</v>
      </c>
      <c r="AE26" s="35">
        <f>AB26*4+AC26*9+AD26*4</f>
        <v>694.1</v>
      </c>
      <c r="AF26" s="35"/>
      <c r="AG26" s="39"/>
      <c r="AH26" s="35"/>
      <c r="AI26" s="35"/>
      <c r="AJ26" s="35"/>
      <c r="AK26" s="35"/>
    </row>
    <row r="27" spans="1:37" ht="17.100000000000001" customHeight="1" thickBot="1">
      <c r="A27" s="126"/>
      <c r="B27" s="127"/>
      <c r="C27" s="121"/>
      <c r="D27" s="121"/>
      <c r="E27" s="108"/>
      <c r="F27" s="108"/>
      <c r="G27" s="121"/>
      <c r="H27" s="108"/>
      <c r="I27" s="108"/>
      <c r="J27" s="121"/>
      <c r="K27" s="192"/>
      <c r="L27" s="175"/>
      <c r="M27" s="125"/>
      <c r="N27" s="175"/>
      <c r="O27" s="193"/>
      <c r="P27" s="121"/>
      <c r="Q27" s="108"/>
      <c r="R27" s="108"/>
      <c r="S27" s="121"/>
      <c r="T27" s="108"/>
      <c r="U27" s="285"/>
      <c r="V27" s="101">
        <f>V21*4+V23*9+V25*4</f>
        <v>714.5</v>
      </c>
      <c r="W27" s="102"/>
      <c r="X27" s="103"/>
      <c r="Y27" s="36"/>
      <c r="AB27" s="104">
        <f>AB26*4/AE26</f>
        <v>0.15790231955049702</v>
      </c>
      <c r="AC27" s="104">
        <f>AC26*9/AE26</f>
        <v>0.29174470537386543</v>
      </c>
      <c r="AD27" s="104">
        <f>AD26*4/AE26</f>
        <v>0.55035297507563752</v>
      </c>
      <c r="AF27" s="35"/>
      <c r="AG27" s="39"/>
      <c r="AH27" s="104"/>
      <c r="AI27" s="104"/>
      <c r="AJ27" s="104"/>
      <c r="AK27" s="35"/>
    </row>
    <row r="28" spans="1:37" ht="17.100000000000001" customHeight="1">
      <c r="A28" s="50">
        <v>9</v>
      </c>
      <c r="B28" s="276"/>
      <c r="C28" s="51" t="str">
        <f>彰化菜單玉美生技!M23</f>
        <v>小米飯</v>
      </c>
      <c r="D28" s="51" t="s">
        <v>143</v>
      </c>
      <c r="E28" s="51"/>
      <c r="F28" s="51" t="str">
        <f>彰化菜單玉美生技!M24</f>
        <v>三杯魚(海)</v>
      </c>
      <c r="G28" s="54" t="s">
        <v>144</v>
      </c>
      <c r="H28" s="51"/>
      <c r="I28" s="51" t="str">
        <f>彰化菜單玉美生技!M25</f>
        <v>綜合滷味(豆、加)</v>
      </c>
      <c r="J28" s="54" t="s">
        <v>146</v>
      </c>
      <c r="K28" s="51"/>
      <c r="L28" s="51" t="str">
        <f>彰化菜單玉美生技!M26</f>
        <v>炒鮮蔬</v>
      </c>
      <c r="M28" s="54" t="s">
        <v>145</v>
      </c>
      <c r="N28" s="51"/>
      <c r="O28" s="51" t="str">
        <f>彰化菜單玉美生技!M27</f>
        <v>深色蔬菜</v>
      </c>
      <c r="P28" s="51" t="s">
        <v>147</v>
      </c>
      <c r="Q28" s="51"/>
      <c r="R28" s="51" t="str">
        <f>彰化菜單玉美生技!M28</f>
        <v>清燉冬瓜湯</v>
      </c>
      <c r="S28" s="51" t="s">
        <v>144</v>
      </c>
      <c r="T28" s="51"/>
      <c r="U28" s="284"/>
      <c r="V28" s="55" t="s">
        <v>148</v>
      </c>
      <c r="W28" s="56" t="s">
        <v>149</v>
      </c>
      <c r="X28" s="57">
        <v>6.6</v>
      </c>
      <c r="Y28" s="35"/>
      <c r="AB28" s="35" t="s">
        <v>150</v>
      </c>
      <c r="AC28" s="35" t="s">
        <v>151</v>
      </c>
      <c r="AD28" s="35" t="s">
        <v>152</v>
      </c>
      <c r="AE28" s="35" t="s">
        <v>153</v>
      </c>
      <c r="AF28" s="35"/>
      <c r="AG28" s="39"/>
      <c r="AH28" s="35"/>
      <c r="AI28" s="35"/>
      <c r="AJ28" s="35"/>
      <c r="AK28" s="35"/>
    </row>
    <row r="29" spans="1:37" ht="17.100000000000001" customHeight="1">
      <c r="A29" s="58" t="s">
        <v>154</v>
      </c>
      <c r="B29" s="276"/>
      <c r="C29" s="59" t="s">
        <v>242</v>
      </c>
      <c r="D29" s="62"/>
      <c r="E29" s="62">
        <v>90</v>
      </c>
      <c r="F29" s="64" t="s">
        <v>274</v>
      </c>
      <c r="G29" s="64"/>
      <c r="H29" s="64">
        <v>65</v>
      </c>
      <c r="I29" s="64" t="s">
        <v>205</v>
      </c>
      <c r="J29" s="65"/>
      <c r="K29" s="65">
        <v>35</v>
      </c>
      <c r="L29" s="64" t="s">
        <v>225</v>
      </c>
      <c r="M29" s="65"/>
      <c r="N29" s="65">
        <v>40</v>
      </c>
      <c r="O29" s="182" t="s">
        <v>159</v>
      </c>
      <c r="P29" s="189"/>
      <c r="Q29" s="190">
        <v>100</v>
      </c>
      <c r="R29" s="65" t="s">
        <v>226</v>
      </c>
      <c r="S29" s="64"/>
      <c r="T29" s="64">
        <v>30</v>
      </c>
      <c r="U29" s="287"/>
      <c r="V29" s="70">
        <f>X28*15+X30*5</f>
        <v>111.5</v>
      </c>
      <c r="W29" s="71" t="s">
        <v>161</v>
      </c>
      <c r="X29" s="72">
        <v>2</v>
      </c>
      <c r="Y29" s="36"/>
      <c r="Z29" s="39" t="s">
        <v>162</v>
      </c>
      <c r="AA29" s="39">
        <v>6.1</v>
      </c>
      <c r="AB29" s="39">
        <f>AA29*2</f>
        <v>12.2</v>
      </c>
      <c r="AC29" s="39"/>
      <c r="AD29" s="39">
        <f>AA29*15</f>
        <v>91.5</v>
      </c>
      <c r="AE29" s="39">
        <f>AB29*4+AD29*4</f>
        <v>414.8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8">
        <v>17</v>
      </c>
      <c r="B30" s="276"/>
      <c r="C30" s="73" t="s">
        <v>275</v>
      </c>
      <c r="D30" s="76"/>
      <c r="E30" s="76">
        <v>30</v>
      </c>
      <c r="F30" s="78" t="s">
        <v>211</v>
      </c>
      <c r="G30" s="79"/>
      <c r="H30" s="79">
        <v>1</v>
      </c>
      <c r="I30" s="79" t="s">
        <v>276</v>
      </c>
      <c r="J30" s="78" t="s">
        <v>166</v>
      </c>
      <c r="K30" s="79">
        <v>20</v>
      </c>
      <c r="L30" s="79" t="s">
        <v>277</v>
      </c>
      <c r="M30" s="79"/>
      <c r="N30" s="79">
        <v>20</v>
      </c>
      <c r="O30" s="175"/>
      <c r="P30" s="175"/>
      <c r="Q30" s="175"/>
      <c r="R30" s="79" t="s">
        <v>257</v>
      </c>
      <c r="S30" s="79"/>
      <c r="T30" s="79">
        <v>10</v>
      </c>
      <c r="U30" s="287"/>
      <c r="V30" s="84" t="s">
        <v>168</v>
      </c>
      <c r="W30" s="85" t="s">
        <v>169</v>
      </c>
      <c r="X30" s="72">
        <v>2.5</v>
      </c>
      <c r="Y30" s="35"/>
      <c r="Z30" s="86" t="s">
        <v>170</v>
      </c>
      <c r="AA30" s="39">
        <v>2</v>
      </c>
      <c r="AB30" s="87">
        <f>AA30*7</f>
        <v>14</v>
      </c>
      <c r="AC30" s="39">
        <f>AA30*5</f>
        <v>10</v>
      </c>
      <c r="AD30" s="39" t="s">
        <v>171</v>
      </c>
      <c r="AE30" s="88">
        <f>AB30*4+AC30*9</f>
        <v>146</v>
      </c>
      <c r="AF30" s="86"/>
      <c r="AG30" s="39"/>
      <c r="AH30" s="87"/>
      <c r="AI30" s="39"/>
      <c r="AJ30" s="39"/>
      <c r="AK30" s="88"/>
    </row>
    <row r="31" spans="1:37" ht="17.100000000000001" customHeight="1">
      <c r="A31" s="58" t="s">
        <v>172</v>
      </c>
      <c r="B31" s="276"/>
      <c r="C31" s="194"/>
      <c r="D31" s="125"/>
      <c r="E31" s="175"/>
      <c r="F31" s="78" t="s">
        <v>278</v>
      </c>
      <c r="G31" s="79"/>
      <c r="H31" s="79">
        <v>1</v>
      </c>
      <c r="I31" s="79" t="s">
        <v>279</v>
      </c>
      <c r="J31" s="78" t="s">
        <v>197</v>
      </c>
      <c r="K31" s="79">
        <v>5</v>
      </c>
      <c r="L31" s="79" t="s">
        <v>220</v>
      </c>
      <c r="M31" s="79"/>
      <c r="N31" s="79">
        <v>10</v>
      </c>
      <c r="O31" s="175"/>
      <c r="P31" s="125"/>
      <c r="Q31" s="175"/>
      <c r="R31" s="78" t="s">
        <v>232</v>
      </c>
      <c r="S31" s="79"/>
      <c r="T31" s="79">
        <v>1</v>
      </c>
      <c r="U31" s="287"/>
      <c r="V31" s="70">
        <f>X31*5+X29*5</f>
        <v>22.5</v>
      </c>
      <c r="W31" s="85" t="s">
        <v>176</v>
      </c>
      <c r="X31" s="72">
        <v>2.5</v>
      </c>
      <c r="Y31" s="36"/>
      <c r="Z31" s="35" t="s">
        <v>177</v>
      </c>
      <c r="AA31" s="39">
        <v>2.1</v>
      </c>
      <c r="AB31" s="39">
        <f>AA31*1</f>
        <v>2.1</v>
      </c>
      <c r="AC31" s="39" t="s">
        <v>171</v>
      </c>
      <c r="AD31" s="39">
        <f>AA31*5</f>
        <v>10.5</v>
      </c>
      <c r="AE31" s="39">
        <f>AB31*4+AD31*4</f>
        <v>50.4</v>
      </c>
      <c r="AF31" s="35"/>
      <c r="AG31" s="39"/>
      <c r="AH31" s="39"/>
      <c r="AI31" s="39"/>
      <c r="AJ31" s="39"/>
      <c r="AK31" s="39"/>
    </row>
    <row r="32" spans="1:37" ht="17.100000000000001" customHeight="1">
      <c r="A32" s="281" t="s">
        <v>221</v>
      </c>
      <c r="B32" s="276"/>
      <c r="C32" s="194"/>
      <c r="D32" s="125"/>
      <c r="E32" s="175"/>
      <c r="F32" s="79" t="s">
        <v>280</v>
      </c>
      <c r="G32" s="79"/>
      <c r="H32" s="79">
        <v>1</v>
      </c>
      <c r="I32" s="78" t="s">
        <v>175</v>
      </c>
      <c r="J32" s="79"/>
      <c r="K32" s="79">
        <v>5</v>
      </c>
      <c r="L32" s="78" t="s">
        <v>175</v>
      </c>
      <c r="M32" s="79"/>
      <c r="N32" s="79">
        <v>5</v>
      </c>
      <c r="O32" s="175"/>
      <c r="P32" s="125"/>
      <c r="Q32" s="175"/>
      <c r="R32" s="195"/>
      <c r="S32" s="79"/>
      <c r="T32" s="79"/>
      <c r="U32" s="287"/>
      <c r="V32" s="84" t="s">
        <v>182</v>
      </c>
      <c r="W32" s="85" t="s">
        <v>183</v>
      </c>
      <c r="X32" s="72"/>
      <c r="Y32" s="35"/>
      <c r="Z32" s="35" t="s">
        <v>184</v>
      </c>
      <c r="AA32" s="39">
        <v>2.5</v>
      </c>
      <c r="AB32" s="39"/>
      <c r="AC32" s="39">
        <f>AA32*5</f>
        <v>12.5</v>
      </c>
      <c r="AD32" s="39" t="s">
        <v>171</v>
      </c>
      <c r="AE32" s="39">
        <f>AC32*9</f>
        <v>112.5</v>
      </c>
      <c r="AF32" s="35"/>
      <c r="AG32" s="39"/>
      <c r="AH32" s="39"/>
      <c r="AI32" s="39"/>
      <c r="AJ32" s="39"/>
      <c r="AK32" s="39"/>
    </row>
    <row r="33" spans="1:37" ht="17.100000000000001" customHeight="1">
      <c r="A33" s="281"/>
      <c r="B33" s="276"/>
      <c r="C33" s="194"/>
      <c r="D33" s="125"/>
      <c r="E33" s="175"/>
      <c r="F33" s="162"/>
      <c r="G33" s="125"/>
      <c r="H33" s="162"/>
      <c r="I33" s="79"/>
      <c r="J33" s="79"/>
      <c r="K33" s="79"/>
      <c r="L33" s="76" t="s">
        <v>246</v>
      </c>
      <c r="M33" s="76"/>
      <c r="N33" s="76">
        <v>3</v>
      </c>
      <c r="O33" s="175"/>
      <c r="P33" s="125"/>
      <c r="Q33" s="175"/>
      <c r="R33" s="175"/>
      <c r="S33" s="125"/>
      <c r="T33" s="177"/>
      <c r="U33" s="287"/>
      <c r="V33" s="70">
        <f>X29*7+X28*2+X30*1</f>
        <v>29.7</v>
      </c>
      <c r="W33" s="92" t="s">
        <v>186</v>
      </c>
      <c r="X33" s="93"/>
      <c r="Y33" s="36"/>
      <c r="Z33" s="35" t="s">
        <v>187</v>
      </c>
      <c r="AD33" s="35">
        <f>AA33*15</f>
        <v>0</v>
      </c>
      <c r="AF33" s="35"/>
      <c r="AG33" s="39"/>
      <c r="AH33" s="35"/>
      <c r="AI33" s="35"/>
      <c r="AJ33" s="35"/>
      <c r="AK33" s="35"/>
    </row>
    <row r="34" spans="1:37" ht="17.100000000000001" customHeight="1">
      <c r="A34" s="94" t="s">
        <v>188</v>
      </c>
      <c r="B34" s="95"/>
      <c r="C34" s="121"/>
      <c r="D34" s="121"/>
      <c r="E34" s="108"/>
      <c r="F34" s="108"/>
      <c r="G34" s="121"/>
      <c r="H34" s="108"/>
      <c r="I34" s="78"/>
      <c r="J34" s="79"/>
      <c r="K34" s="79"/>
      <c r="L34" s="162"/>
      <c r="M34" s="162"/>
      <c r="N34" s="162"/>
      <c r="O34" s="108"/>
      <c r="P34" s="121"/>
      <c r="Q34" s="108"/>
      <c r="R34" s="108"/>
      <c r="S34" s="121"/>
      <c r="T34" s="108"/>
      <c r="U34" s="278"/>
      <c r="V34" s="84" t="s">
        <v>189</v>
      </c>
      <c r="W34" s="96"/>
      <c r="X34" s="72"/>
      <c r="Y34" s="35"/>
      <c r="AB34" s="35">
        <f>SUM(AB29:AB33)</f>
        <v>28.3</v>
      </c>
      <c r="AC34" s="35">
        <f>SUM(AC29:AC33)</f>
        <v>22.5</v>
      </c>
      <c r="AD34" s="35">
        <f>SUM(AD29:AD33)</f>
        <v>102</v>
      </c>
      <c r="AE34" s="35">
        <f>AB34*4+AC34*9+AD34*4</f>
        <v>723.7</v>
      </c>
      <c r="AF34" s="35"/>
      <c r="AG34" s="39"/>
      <c r="AH34" s="35"/>
      <c r="AI34" s="35"/>
      <c r="AJ34" s="35"/>
      <c r="AK34" s="35"/>
    </row>
    <row r="35" spans="1:37" ht="17.100000000000001" customHeight="1">
      <c r="A35" s="111"/>
      <c r="B35" s="112"/>
      <c r="C35" s="89"/>
      <c r="D35" s="89"/>
      <c r="E35" s="82"/>
      <c r="F35" s="82"/>
      <c r="G35" s="89"/>
      <c r="H35" s="82"/>
      <c r="I35" s="82"/>
      <c r="J35" s="89"/>
      <c r="K35" s="82"/>
      <c r="L35" s="82"/>
      <c r="M35" s="89"/>
      <c r="N35" s="82"/>
      <c r="O35" s="82"/>
      <c r="P35" s="89"/>
      <c r="Q35" s="82"/>
      <c r="R35" s="82"/>
      <c r="S35" s="89"/>
      <c r="T35" s="82"/>
      <c r="U35" s="285"/>
      <c r="V35" s="101">
        <f>V29*4+V31*9+V33*4</f>
        <v>767.3</v>
      </c>
      <c r="W35" s="102"/>
      <c r="X35" s="103"/>
      <c r="Y35" s="36"/>
      <c r="AB35" s="104">
        <f>AB34*4/AE34</f>
        <v>0.15641840541660909</v>
      </c>
      <c r="AC35" s="104">
        <f>AC34*9/AE34</f>
        <v>0.27981207682741466</v>
      </c>
      <c r="AD35" s="104">
        <f>AD34*4/AE34</f>
        <v>0.56376951775597617</v>
      </c>
    </row>
    <row r="36" spans="1:37" ht="17.100000000000001" customHeight="1">
      <c r="A36" s="50">
        <v>9</v>
      </c>
      <c r="B36" s="276"/>
      <c r="C36" s="105" t="str">
        <f>彰化菜單玉美生技!Q23</f>
        <v>日式烏龍麵</v>
      </c>
      <c r="D36" s="105" t="s">
        <v>315</v>
      </c>
      <c r="E36" s="105"/>
      <c r="F36" s="105" t="str">
        <f>彰化菜單玉美生技!Q24</f>
        <v>香雞排(炸)</v>
      </c>
      <c r="G36" s="166" t="s">
        <v>330</v>
      </c>
      <c r="H36" s="105"/>
      <c r="I36" s="105" t="str">
        <f>彰化菜單玉美生技!Q25</f>
        <v>蘿蔔總匯(加)</v>
      </c>
      <c r="J36" s="166" t="s">
        <v>144</v>
      </c>
      <c r="K36" s="105"/>
      <c r="L36" s="105" t="str">
        <f>彰化菜單玉美生技!Q26</f>
        <v>豬肉餡餅(冷)</v>
      </c>
      <c r="M36" s="166" t="s">
        <v>318</v>
      </c>
      <c r="N36" s="105"/>
      <c r="O36" s="105" t="str">
        <f>彰化菜單玉美生技!Q27</f>
        <v>深色蔬菜</v>
      </c>
      <c r="P36" s="105" t="s">
        <v>147</v>
      </c>
      <c r="Q36" s="105"/>
      <c r="R36" s="105" t="str">
        <f>彰化菜單玉美生技!Q28</f>
        <v>鮮筍湯(豆)</v>
      </c>
      <c r="S36" s="105" t="s">
        <v>144</v>
      </c>
      <c r="T36" s="105"/>
      <c r="U36" s="284"/>
      <c r="V36" s="55" t="s">
        <v>148</v>
      </c>
      <c r="W36" s="56" t="s">
        <v>149</v>
      </c>
      <c r="X36" s="57">
        <v>6.5</v>
      </c>
      <c r="Y36" s="35"/>
      <c r="AB36" s="35" t="s">
        <v>150</v>
      </c>
      <c r="AC36" s="35" t="s">
        <v>151</v>
      </c>
      <c r="AD36" s="35" t="s">
        <v>152</v>
      </c>
      <c r="AE36" s="35" t="s">
        <v>153</v>
      </c>
    </row>
    <row r="37" spans="1:37" ht="17.100000000000001" customHeight="1">
      <c r="A37" s="58" t="s">
        <v>154</v>
      </c>
      <c r="B37" s="276"/>
      <c r="C37" s="59" t="s">
        <v>326</v>
      </c>
      <c r="D37" s="62"/>
      <c r="E37" s="62">
        <v>270</v>
      </c>
      <c r="F37" s="64" t="s">
        <v>329</v>
      </c>
      <c r="G37" s="65"/>
      <c r="H37" s="65">
        <v>65</v>
      </c>
      <c r="I37" s="65" t="s">
        <v>160</v>
      </c>
      <c r="J37" s="64"/>
      <c r="K37" s="64">
        <v>50</v>
      </c>
      <c r="L37" s="64" t="s">
        <v>331</v>
      </c>
      <c r="M37" s="65"/>
      <c r="N37" s="65">
        <v>30</v>
      </c>
      <c r="O37" s="182" t="s">
        <v>159</v>
      </c>
      <c r="P37" s="189"/>
      <c r="Q37" s="190">
        <v>100</v>
      </c>
      <c r="R37" s="64" t="s">
        <v>251</v>
      </c>
      <c r="S37" s="65"/>
      <c r="T37" s="65">
        <v>40</v>
      </c>
      <c r="U37" s="287"/>
      <c r="V37" s="70">
        <f>X36*15+X38*5</f>
        <v>110</v>
      </c>
      <c r="W37" s="71" t="s">
        <v>161</v>
      </c>
      <c r="X37" s="72">
        <v>2</v>
      </c>
      <c r="Y37" s="36"/>
      <c r="Z37" s="39" t="s">
        <v>162</v>
      </c>
      <c r="AA37" s="39">
        <v>6.1</v>
      </c>
      <c r="AB37" s="39">
        <f>AA37*2</f>
        <v>12.2</v>
      </c>
      <c r="AC37" s="39"/>
      <c r="AD37" s="39">
        <f>AA37*15</f>
        <v>91.5</v>
      </c>
      <c r="AE37" s="39">
        <f>AB37*4+AD37*4</f>
        <v>414.8</v>
      </c>
    </row>
    <row r="38" spans="1:37" ht="17.100000000000001" customHeight="1">
      <c r="A38" s="58">
        <v>18</v>
      </c>
      <c r="B38" s="276"/>
      <c r="C38" s="73" t="s">
        <v>225</v>
      </c>
      <c r="D38" s="76"/>
      <c r="E38" s="76">
        <v>20</v>
      </c>
      <c r="F38" s="79"/>
      <c r="G38" s="79"/>
      <c r="H38" s="79"/>
      <c r="I38" s="79" t="s">
        <v>230</v>
      </c>
      <c r="J38" s="79"/>
      <c r="K38" s="79">
        <v>10</v>
      </c>
      <c r="L38" s="79"/>
      <c r="M38" s="79"/>
      <c r="N38" s="79"/>
      <c r="O38" s="175"/>
      <c r="P38" s="175"/>
      <c r="Q38" s="175"/>
      <c r="R38" s="79" t="s">
        <v>282</v>
      </c>
      <c r="S38" s="79"/>
      <c r="T38" s="79">
        <v>1</v>
      </c>
      <c r="U38" s="287"/>
      <c r="V38" s="84" t="s">
        <v>168</v>
      </c>
      <c r="W38" s="85" t="s">
        <v>169</v>
      </c>
      <c r="X38" s="72">
        <v>2.5</v>
      </c>
      <c r="Y38" s="35"/>
      <c r="Z38" s="86" t="s">
        <v>170</v>
      </c>
      <c r="AA38" s="39">
        <v>2</v>
      </c>
      <c r="AB38" s="87">
        <f>AA38*7</f>
        <v>14</v>
      </c>
      <c r="AC38" s="39">
        <f>AA38*5</f>
        <v>10</v>
      </c>
      <c r="AD38" s="39" t="s">
        <v>171</v>
      </c>
      <c r="AE38" s="88">
        <f>AB38*4+AC38*9</f>
        <v>146</v>
      </c>
    </row>
    <row r="39" spans="1:37" ht="17.100000000000001" customHeight="1">
      <c r="A39" s="58" t="s">
        <v>172</v>
      </c>
      <c r="B39" s="276"/>
      <c r="C39" s="73" t="s">
        <v>220</v>
      </c>
      <c r="D39" s="162"/>
      <c r="E39" s="162">
        <v>15</v>
      </c>
      <c r="F39" s="79"/>
      <c r="G39" s="79"/>
      <c r="H39" s="79"/>
      <c r="I39" s="78" t="s">
        <v>175</v>
      </c>
      <c r="J39" s="79"/>
      <c r="K39" s="79">
        <v>5</v>
      </c>
      <c r="L39" s="79"/>
      <c r="M39" s="79"/>
      <c r="N39" s="79"/>
      <c r="O39" s="175"/>
      <c r="P39" s="175"/>
      <c r="Q39" s="175"/>
      <c r="R39" s="79"/>
      <c r="S39" s="79"/>
      <c r="T39" s="79"/>
      <c r="U39" s="287"/>
      <c r="V39" s="70">
        <f>X39*5+X37*5</f>
        <v>22.5</v>
      </c>
      <c r="W39" s="85" t="s">
        <v>176</v>
      </c>
      <c r="X39" s="72">
        <v>2.5</v>
      </c>
      <c r="Y39" s="36"/>
      <c r="Z39" s="35" t="s">
        <v>177</v>
      </c>
      <c r="AA39" s="39">
        <v>2</v>
      </c>
      <c r="AB39" s="39">
        <f>AA39*1</f>
        <v>2</v>
      </c>
      <c r="AC39" s="39" t="s">
        <v>171</v>
      </c>
      <c r="AD39" s="39">
        <f>AA39*5</f>
        <v>10</v>
      </c>
      <c r="AE39" s="39">
        <f>AB39*4+AD39*4</f>
        <v>48</v>
      </c>
    </row>
    <row r="40" spans="1:37" ht="17.100000000000001" customHeight="1">
      <c r="A40" s="281" t="s">
        <v>233</v>
      </c>
      <c r="B40" s="276"/>
      <c r="C40" s="162" t="s">
        <v>175</v>
      </c>
      <c r="D40" s="162"/>
      <c r="E40" s="162">
        <v>5</v>
      </c>
      <c r="F40" s="79"/>
      <c r="G40" s="79"/>
      <c r="H40" s="177"/>
      <c r="I40" s="79" t="s">
        <v>283</v>
      </c>
      <c r="J40" s="78" t="s">
        <v>197</v>
      </c>
      <c r="K40" s="79">
        <v>2</v>
      </c>
      <c r="L40" s="79"/>
      <c r="M40" s="79"/>
      <c r="N40" s="79"/>
      <c r="O40" s="175"/>
      <c r="P40" s="175"/>
      <c r="Q40" s="175"/>
      <c r="R40" s="79"/>
      <c r="S40" s="79"/>
      <c r="T40" s="170"/>
      <c r="U40" s="287"/>
      <c r="V40" s="84" t="s">
        <v>182</v>
      </c>
      <c r="W40" s="85" t="s">
        <v>183</v>
      </c>
      <c r="X40" s="72"/>
      <c r="Y40" s="35"/>
      <c r="Z40" s="35" t="s">
        <v>184</v>
      </c>
      <c r="AA40" s="39">
        <v>2.6</v>
      </c>
      <c r="AB40" s="39"/>
      <c r="AC40" s="39">
        <f>AA40*5</f>
        <v>13</v>
      </c>
      <c r="AD40" s="39" t="s">
        <v>171</v>
      </c>
      <c r="AE40" s="39">
        <f>AC40*9</f>
        <v>117</v>
      </c>
    </row>
    <row r="41" spans="1:37" ht="17.100000000000001" customHeight="1">
      <c r="A41" s="281"/>
      <c r="B41" s="276"/>
      <c r="C41" s="162" t="s">
        <v>292</v>
      </c>
      <c r="D41" s="162"/>
      <c r="E41" s="162">
        <v>5</v>
      </c>
      <c r="F41" s="108"/>
      <c r="G41" s="121"/>
      <c r="H41" s="108"/>
      <c r="I41" s="78" t="s">
        <v>259</v>
      </c>
      <c r="J41" s="79"/>
      <c r="K41" s="162">
        <v>1</v>
      </c>
      <c r="L41" s="79"/>
      <c r="M41" s="79"/>
      <c r="N41" s="79"/>
      <c r="O41" s="108"/>
      <c r="P41" s="121"/>
      <c r="Q41" s="108"/>
      <c r="R41" s="78"/>
      <c r="S41" s="79"/>
      <c r="T41" s="77"/>
      <c r="U41" s="278"/>
      <c r="V41" s="70">
        <f>X37*7+X36*2+X38*1</f>
        <v>29.5</v>
      </c>
      <c r="W41" s="92" t="s">
        <v>186</v>
      </c>
      <c r="X41" s="93"/>
      <c r="Y41" s="36"/>
      <c r="Z41" s="35" t="s">
        <v>187</v>
      </c>
      <c r="AD41" s="35">
        <f>AA41*15</f>
        <v>0</v>
      </c>
    </row>
    <row r="42" spans="1:37" ht="17.100000000000001" customHeight="1">
      <c r="A42" s="94" t="s">
        <v>188</v>
      </c>
      <c r="B42" s="95"/>
      <c r="C42" s="73" t="s">
        <v>234</v>
      </c>
      <c r="D42" s="89"/>
      <c r="E42" s="162">
        <v>3</v>
      </c>
      <c r="F42" s="82"/>
      <c r="G42" s="89"/>
      <c r="H42" s="82"/>
      <c r="I42" s="162"/>
      <c r="J42" s="89"/>
      <c r="K42" s="162"/>
      <c r="L42" s="162"/>
      <c r="M42" s="162"/>
      <c r="N42" s="90"/>
      <c r="O42" s="82"/>
      <c r="P42" s="89"/>
      <c r="Q42" s="82"/>
      <c r="R42" s="76"/>
      <c r="S42" s="76"/>
      <c r="T42" s="77"/>
      <c r="U42" s="278"/>
      <c r="V42" s="84" t="s">
        <v>189</v>
      </c>
      <c r="W42" s="96"/>
      <c r="X42" s="72"/>
      <c r="Y42" s="35"/>
      <c r="AB42" s="35">
        <f>SUM(AB37:AB41)</f>
        <v>28.2</v>
      </c>
      <c r="AC42" s="35">
        <f>SUM(AC37:AC41)</f>
        <v>23</v>
      </c>
      <c r="AD42" s="35">
        <f>SUM(AD37:AD41)</f>
        <v>101.5</v>
      </c>
      <c r="AE42" s="35">
        <f>AB42*4+AC42*9+AD42*4</f>
        <v>725.8</v>
      </c>
    </row>
    <row r="43" spans="1:37" ht="17.100000000000001" customHeight="1" thickBot="1">
      <c r="A43" s="140"/>
      <c r="B43" s="141"/>
      <c r="C43" s="142"/>
      <c r="D43" s="142"/>
      <c r="E43" s="143"/>
      <c r="F43" s="143"/>
      <c r="G43" s="142"/>
      <c r="H43" s="143"/>
      <c r="I43" s="143"/>
      <c r="J43" s="142"/>
      <c r="K43" s="143"/>
      <c r="L43" s="143"/>
      <c r="M43" s="142"/>
      <c r="N43" s="143"/>
      <c r="O43" s="143"/>
      <c r="P43" s="142"/>
      <c r="Q43" s="143"/>
      <c r="R43" s="143"/>
      <c r="S43" s="142"/>
      <c r="T43" s="143"/>
      <c r="U43" s="279"/>
      <c r="V43" s="146">
        <f>V37*4+V39*9+V41*4</f>
        <v>760.5</v>
      </c>
      <c r="W43" s="147"/>
      <c r="X43" s="148"/>
      <c r="Y43" s="36"/>
      <c r="AB43" s="104">
        <f>AB42*4/AE42</f>
        <v>0.15541471479746488</v>
      </c>
      <c r="AC43" s="104">
        <f>AC42*9/AE42</f>
        <v>0.28520253513364563</v>
      </c>
      <c r="AD43" s="104">
        <f>AD42*4/AE42</f>
        <v>0.55938275006888949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zoomScale="96" zoomScaleNormal="96" workbookViewId="0">
      <selection activeCell="E5" sqref="E5"/>
    </sheetView>
  </sheetViews>
  <sheetFormatPr defaultRowHeight="20.25"/>
  <cols>
    <col min="1" max="1" width="5.625" style="149" customWidth="1"/>
    <col min="2" max="2" width="0" style="49" hidden="1" customWidth="1"/>
    <col min="3" max="3" width="12.625" style="49" customWidth="1"/>
    <col min="4" max="4" width="4.625" style="150" customWidth="1"/>
    <col min="5" max="5" width="4.625" style="49" customWidth="1"/>
    <col min="6" max="6" width="12.625" style="49" customWidth="1"/>
    <col min="7" max="7" width="4.625" style="150" customWidth="1"/>
    <col min="8" max="8" width="4.625" style="49" customWidth="1"/>
    <col min="9" max="9" width="12.625" style="49" customWidth="1"/>
    <col min="10" max="10" width="4.625" style="150" customWidth="1"/>
    <col min="11" max="11" width="4.625" style="49" customWidth="1"/>
    <col min="12" max="12" width="12.625" style="49" customWidth="1"/>
    <col min="13" max="13" width="4.625" style="150" customWidth="1"/>
    <col min="14" max="14" width="4.625" style="49" customWidth="1"/>
    <col min="15" max="15" width="12.625" style="49" customWidth="1"/>
    <col min="16" max="16" width="4.625" style="150" customWidth="1"/>
    <col min="17" max="17" width="4.625" style="49" customWidth="1"/>
    <col min="18" max="18" width="12.625" style="49" customWidth="1"/>
    <col min="19" max="19" width="4.625" style="150" customWidth="1"/>
    <col min="20" max="20" width="4.625" style="49" customWidth="1"/>
    <col min="21" max="21" width="5.625" style="49" customWidth="1"/>
    <col min="22" max="22" width="12.625" style="154" customWidth="1"/>
    <col min="23" max="23" width="12.625" style="155" customWidth="1"/>
    <col min="24" max="24" width="5.625" style="157" customWidth="1"/>
    <col min="25" max="25" width="6.625" style="49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49"/>
  </cols>
  <sheetData>
    <row r="1" spans="1:37" s="30" customFormat="1" ht="20.100000000000001" customHeight="1">
      <c r="A1" s="286" t="s">
        <v>284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9"/>
      <c r="AA1" s="31"/>
    </row>
    <row r="2" spans="1:37" s="35" customFormat="1" ht="17.100000000000001" customHeight="1" thickBot="1">
      <c r="A2" s="32" t="s">
        <v>131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  <c r="AA2" s="39"/>
    </row>
    <row r="3" spans="1:37" ht="17.100000000000001" customHeight="1">
      <c r="A3" s="40" t="s">
        <v>132</v>
      </c>
      <c r="B3" s="41" t="s">
        <v>133</v>
      </c>
      <c r="C3" s="42" t="s">
        <v>134</v>
      </c>
      <c r="D3" s="43" t="s">
        <v>135</v>
      </c>
      <c r="E3" s="43" t="s">
        <v>136</v>
      </c>
      <c r="F3" s="42" t="s">
        <v>137</v>
      </c>
      <c r="G3" s="43" t="s">
        <v>135</v>
      </c>
      <c r="H3" s="43" t="s">
        <v>136</v>
      </c>
      <c r="I3" s="42" t="s">
        <v>138</v>
      </c>
      <c r="J3" s="43" t="s">
        <v>135</v>
      </c>
      <c r="K3" s="43" t="s">
        <v>136</v>
      </c>
      <c r="L3" s="42" t="s">
        <v>138</v>
      </c>
      <c r="M3" s="43" t="s">
        <v>135</v>
      </c>
      <c r="N3" s="43" t="s">
        <v>136</v>
      </c>
      <c r="O3" s="42" t="s">
        <v>138</v>
      </c>
      <c r="P3" s="43" t="s">
        <v>135</v>
      </c>
      <c r="Q3" s="43" t="s">
        <v>136</v>
      </c>
      <c r="R3" s="44" t="s">
        <v>139</v>
      </c>
      <c r="S3" s="43" t="s">
        <v>135</v>
      </c>
      <c r="T3" s="43" t="s">
        <v>136</v>
      </c>
      <c r="U3" s="45" t="s">
        <v>140</v>
      </c>
      <c r="V3" s="46" t="s">
        <v>141</v>
      </c>
      <c r="W3" s="47" t="s">
        <v>142</v>
      </c>
      <c r="X3" s="48" t="s">
        <v>237</v>
      </c>
      <c r="Y3" s="39"/>
      <c r="Z3" s="39"/>
      <c r="AF3" s="35"/>
      <c r="AG3" s="39"/>
      <c r="AH3" s="35"/>
      <c r="AI3" s="35"/>
      <c r="AJ3" s="35"/>
      <c r="AK3" s="35"/>
    </row>
    <row r="4" spans="1:37" ht="17.100000000000001" customHeight="1">
      <c r="A4" s="50">
        <v>9</v>
      </c>
      <c r="B4" s="275"/>
      <c r="C4" s="179" t="str">
        <f>彰化菜單玉美生技!A33</f>
        <v>白飯</v>
      </c>
      <c r="D4" s="51" t="s">
        <v>143</v>
      </c>
      <c r="E4" s="180"/>
      <c r="F4" s="179" t="str">
        <f>彰化菜單玉美生技!A34</f>
        <v>鮮菇燒雞</v>
      </c>
      <c r="G4" s="54" t="s">
        <v>223</v>
      </c>
      <c r="H4" s="180"/>
      <c r="I4" s="179" t="str">
        <f>彰化菜單玉美生技!A35</f>
        <v>烤地瓜薯條</v>
      </c>
      <c r="J4" s="54" t="s">
        <v>253</v>
      </c>
      <c r="K4" s="180"/>
      <c r="L4" s="179" t="str">
        <f>彰化菜單玉美生技!A36</f>
        <v>番茄炒蛋</v>
      </c>
      <c r="M4" s="54" t="s">
        <v>145</v>
      </c>
      <c r="N4" s="180"/>
      <c r="O4" s="179" t="str">
        <f>彰化菜單玉美生技!A37</f>
        <v>淺色蔬菜</v>
      </c>
      <c r="P4" s="51" t="s">
        <v>147</v>
      </c>
      <c r="Q4" s="180"/>
      <c r="R4" s="179" t="str">
        <f>彰化菜單玉美生技!A38</f>
        <v>麵線糊(芡)</v>
      </c>
      <c r="S4" s="51" t="s">
        <v>144</v>
      </c>
      <c r="T4" s="181"/>
      <c r="U4" s="277"/>
      <c r="V4" s="55" t="s">
        <v>148</v>
      </c>
      <c r="W4" s="56" t="s">
        <v>149</v>
      </c>
      <c r="X4" s="57">
        <v>6.9</v>
      </c>
      <c r="Y4" s="35"/>
      <c r="AB4" s="35" t="s">
        <v>150</v>
      </c>
      <c r="AC4" s="35" t="s">
        <v>151</v>
      </c>
      <c r="AD4" s="35" t="s">
        <v>152</v>
      </c>
      <c r="AE4" s="35" t="s">
        <v>153</v>
      </c>
      <c r="AF4" s="35"/>
      <c r="AG4" s="39"/>
      <c r="AH4" s="35"/>
      <c r="AI4" s="35"/>
      <c r="AJ4" s="35"/>
      <c r="AK4" s="35"/>
    </row>
    <row r="5" spans="1:37" ht="17.100000000000001" customHeight="1">
      <c r="A5" s="58" t="s">
        <v>154</v>
      </c>
      <c r="B5" s="276"/>
      <c r="C5" s="164" t="s">
        <v>242</v>
      </c>
      <c r="D5" s="62"/>
      <c r="E5" s="62">
        <v>120</v>
      </c>
      <c r="F5" s="59" t="s">
        <v>156</v>
      </c>
      <c r="G5" s="62"/>
      <c r="H5" s="182">
        <v>60</v>
      </c>
      <c r="I5" s="64" t="s">
        <v>285</v>
      </c>
      <c r="J5" s="65"/>
      <c r="K5" s="182">
        <v>40</v>
      </c>
      <c r="L5" s="64" t="s">
        <v>192</v>
      </c>
      <c r="M5" s="65"/>
      <c r="N5" s="182">
        <v>40</v>
      </c>
      <c r="O5" s="182" t="s">
        <v>159</v>
      </c>
      <c r="P5" s="68"/>
      <c r="Q5" s="63">
        <v>100</v>
      </c>
      <c r="R5" s="65" t="s">
        <v>251</v>
      </c>
      <c r="S5" s="65"/>
      <c r="T5" s="65">
        <v>25</v>
      </c>
      <c r="U5" s="278"/>
      <c r="V5" s="70">
        <f>X4*15+X6*5</f>
        <v>113</v>
      </c>
      <c r="W5" s="71" t="s">
        <v>161</v>
      </c>
      <c r="X5" s="72">
        <v>2</v>
      </c>
      <c r="Y5" s="36"/>
      <c r="Z5" s="39" t="s">
        <v>162</v>
      </c>
      <c r="AA5" s="39">
        <v>6</v>
      </c>
      <c r="AB5" s="39">
        <f>AA5*2</f>
        <v>12</v>
      </c>
      <c r="AC5" s="39"/>
      <c r="AD5" s="39">
        <f>AA5*15</f>
        <v>90</v>
      </c>
      <c r="AE5" s="39">
        <f>AB5*4+AD5*4</f>
        <v>408</v>
      </c>
      <c r="AF5" s="39"/>
      <c r="AG5" s="39"/>
      <c r="AH5" s="39"/>
      <c r="AI5" s="39"/>
      <c r="AJ5" s="39"/>
      <c r="AK5" s="39"/>
    </row>
    <row r="6" spans="1:37" ht="17.100000000000001" customHeight="1">
      <c r="A6" s="58">
        <v>21</v>
      </c>
      <c r="B6" s="276"/>
      <c r="C6" s="165"/>
      <c r="D6" s="76"/>
      <c r="E6" s="76"/>
      <c r="F6" s="73" t="s">
        <v>198</v>
      </c>
      <c r="G6" s="76"/>
      <c r="H6" s="162">
        <v>10</v>
      </c>
      <c r="I6" s="79"/>
      <c r="J6" s="78"/>
      <c r="K6" s="162"/>
      <c r="L6" s="78" t="s">
        <v>286</v>
      </c>
      <c r="M6" s="79"/>
      <c r="N6" s="162">
        <v>30</v>
      </c>
      <c r="O6" s="82"/>
      <c r="P6" s="82"/>
      <c r="Q6" s="82"/>
      <c r="R6" s="79" t="s">
        <v>206</v>
      </c>
      <c r="S6" s="79"/>
      <c r="T6" s="79">
        <v>10</v>
      </c>
      <c r="U6" s="278"/>
      <c r="V6" s="84" t="s">
        <v>168</v>
      </c>
      <c r="W6" s="85" t="s">
        <v>169</v>
      </c>
      <c r="X6" s="72">
        <v>1.9</v>
      </c>
      <c r="Y6" s="35"/>
      <c r="Z6" s="86" t="s">
        <v>170</v>
      </c>
      <c r="AA6" s="39">
        <v>2</v>
      </c>
      <c r="AB6" s="87">
        <f>AA6*7</f>
        <v>14</v>
      </c>
      <c r="AC6" s="39">
        <f>AA6*5</f>
        <v>10</v>
      </c>
      <c r="AD6" s="39" t="s">
        <v>171</v>
      </c>
      <c r="AE6" s="88">
        <f>AB6*4+AC6*9</f>
        <v>146</v>
      </c>
      <c r="AF6" s="86"/>
      <c r="AG6" s="39"/>
      <c r="AH6" s="87"/>
      <c r="AI6" s="39"/>
      <c r="AJ6" s="39"/>
      <c r="AK6" s="88"/>
    </row>
    <row r="7" spans="1:37" ht="17.100000000000001" customHeight="1">
      <c r="A7" s="58" t="s">
        <v>172</v>
      </c>
      <c r="B7" s="276"/>
      <c r="C7" s="178"/>
      <c r="D7" s="171"/>
      <c r="E7" s="82"/>
      <c r="F7" s="73" t="s">
        <v>163</v>
      </c>
      <c r="G7" s="76"/>
      <c r="H7" s="162">
        <v>10</v>
      </c>
      <c r="I7" s="79"/>
      <c r="J7" s="79"/>
      <c r="K7" s="162"/>
      <c r="L7" s="78" t="s">
        <v>203</v>
      </c>
      <c r="M7" s="79"/>
      <c r="N7" s="162">
        <v>1</v>
      </c>
      <c r="O7" s="82"/>
      <c r="P7" s="89"/>
      <c r="Q7" s="82"/>
      <c r="R7" s="79" t="s">
        <v>287</v>
      </c>
      <c r="S7" s="79"/>
      <c r="T7" s="79">
        <v>5</v>
      </c>
      <c r="U7" s="278"/>
      <c r="V7" s="70">
        <f>X7*5+X5*5</f>
        <v>22.5</v>
      </c>
      <c r="W7" s="85" t="s">
        <v>176</v>
      </c>
      <c r="X7" s="72">
        <v>2.5</v>
      </c>
      <c r="Y7" s="36"/>
      <c r="Z7" s="35" t="s">
        <v>177</v>
      </c>
      <c r="AA7" s="39">
        <v>1.8</v>
      </c>
      <c r="AB7" s="39">
        <f>AA7*1</f>
        <v>1.8</v>
      </c>
      <c r="AC7" s="39" t="s">
        <v>171</v>
      </c>
      <c r="AD7" s="39">
        <f>AA7*5</f>
        <v>9</v>
      </c>
      <c r="AE7" s="39">
        <f>AB7*4+AD7*4</f>
        <v>43.2</v>
      </c>
      <c r="AF7" s="35"/>
      <c r="AG7" s="39"/>
      <c r="AH7" s="39"/>
      <c r="AI7" s="39"/>
      <c r="AJ7" s="39"/>
      <c r="AK7" s="39"/>
    </row>
    <row r="8" spans="1:37" ht="17.100000000000001" customHeight="1">
      <c r="A8" s="281" t="s">
        <v>178</v>
      </c>
      <c r="B8" s="276"/>
      <c r="C8" s="82"/>
      <c r="D8" s="82"/>
      <c r="E8" s="82"/>
      <c r="F8" s="162" t="s">
        <v>174</v>
      </c>
      <c r="G8" s="162"/>
      <c r="H8" s="77">
        <v>5</v>
      </c>
      <c r="I8" s="79"/>
      <c r="J8" s="79"/>
      <c r="K8" s="196"/>
      <c r="L8" s="79"/>
      <c r="M8" s="79"/>
      <c r="N8" s="162"/>
      <c r="O8" s="82"/>
      <c r="P8" s="89"/>
      <c r="Q8" s="82"/>
      <c r="R8" s="78" t="s">
        <v>175</v>
      </c>
      <c r="S8" s="79"/>
      <c r="T8" s="79">
        <v>5</v>
      </c>
      <c r="U8" s="278"/>
      <c r="V8" s="84" t="s">
        <v>182</v>
      </c>
      <c r="W8" s="85" t="s">
        <v>183</v>
      </c>
      <c r="X8" s="72"/>
      <c r="Y8" s="35"/>
      <c r="Z8" s="35" t="s">
        <v>184</v>
      </c>
      <c r="AA8" s="39">
        <v>2.5</v>
      </c>
      <c r="AB8" s="39"/>
      <c r="AC8" s="39">
        <f>AA8*5</f>
        <v>12.5</v>
      </c>
      <c r="AD8" s="39" t="s">
        <v>171</v>
      </c>
      <c r="AE8" s="39">
        <f>AC8*9</f>
        <v>112.5</v>
      </c>
      <c r="AF8" s="35"/>
      <c r="AG8" s="39"/>
      <c r="AH8" s="39"/>
      <c r="AI8" s="39"/>
      <c r="AJ8" s="39"/>
      <c r="AK8" s="39"/>
    </row>
    <row r="9" spans="1:37" ht="17.100000000000001" customHeight="1">
      <c r="A9" s="281"/>
      <c r="B9" s="276"/>
      <c r="C9" s="82"/>
      <c r="D9" s="82"/>
      <c r="E9" s="82"/>
      <c r="F9" s="162"/>
      <c r="G9" s="162"/>
      <c r="H9" s="77"/>
      <c r="I9" s="73"/>
      <c r="J9" s="76"/>
      <c r="K9" s="77"/>
      <c r="L9" s="79"/>
      <c r="M9" s="79"/>
      <c r="N9" s="77"/>
      <c r="O9" s="82"/>
      <c r="P9" s="89"/>
      <c r="Q9" s="82"/>
      <c r="R9" s="78" t="s">
        <v>288</v>
      </c>
      <c r="S9" s="79"/>
      <c r="T9" s="79">
        <v>1</v>
      </c>
      <c r="U9" s="278"/>
      <c r="V9" s="70">
        <f>X5*7+X4*2+X6*1</f>
        <v>29.7</v>
      </c>
      <c r="W9" s="92" t="s">
        <v>186</v>
      </c>
      <c r="X9" s="93"/>
      <c r="Y9" s="36"/>
      <c r="Z9" s="35" t="s">
        <v>187</v>
      </c>
      <c r="AD9" s="35">
        <f>AA9*15</f>
        <v>0</v>
      </c>
      <c r="AF9" s="35"/>
      <c r="AG9" s="39"/>
      <c r="AH9" s="35"/>
      <c r="AI9" s="35"/>
      <c r="AJ9" s="35"/>
      <c r="AK9" s="35"/>
    </row>
    <row r="10" spans="1:37" ht="17.100000000000001" customHeight="1">
      <c r="A10" s="94" t="s">
        <v>188</v>
      </c>
      <c r="B10" s="95"/>
      <c r="C10" s="82"/>
      <c r="D10" s="89"/>
      <c r="E10" s="82"/>
      <c r="F10" s="82"/>
      <c r="G10" s="89"/>
      <c r="H10" s="82"/>
      <c r="I10" s="82"/>
      <c r="J10" s="89"/>
      <c r="K10" s="82"/>
      <c r="L10" s="82"/>
      <c r="M10" s="89"/>
      <c r="N10" s="82"/>
      <c r="O10" s="82"/>
      <c r="P10" s="89"/>
      <c r="Q10" s="82"/>
      <c r="R10" s="78"/>
      <c r="S10" s="79"/>
      <c r="T10" s="162"/>
      <c r="U10" s="278"/>
      <c r="V10" s="84" t="s">
        <v>189</v>
      </c>
      <c r="W10" s="96"/>
      <c r="X10" s="72"/>
      <c r="Y10" s="35"/>
      <c r="AB10" s="35">
        <f>SUM(AB5:AB9)</f>
        <v>27.8</v>
      </c>
      <c r="AC10" s="35">
        <f>SUM(AC5:AC9)</f>
        <v>22.5</v>
      </c>
      <c r="AD10" s="35">
        <f>SUM(AD5:AD9)</f>
        <v>99</v>
      </c>
      <c r="AE10" s="35">
        <f>AB10*4+AC10*9+AD10*4</f>
        <v>709.7</v>
      </c>
      <c r="AF10" s="35"/>
      <c r="AG10" s="39"/>
      <c r="AH10" s="35"/>
      <c r="AI10" s="35"/>
      <c r="AJ10" s="35"/>
      <c r="AK10" s="35"/>
    </row>
    <row r="11" spans="1:37" ht="17.100000000000001" customHeight="1">
      <c r="A11" s="111"/>
      <c r="B11" s="112"/>
      <c r="C11" s="89"/>
      <c r="D11" s="89"/>
      <c r="E11" s="82"/>
      <c r="F11" s="82"/>
      <c r="G11" s="89"/>
      <c r="H11" s="82"/>
      <c r="I11" s="82"/>
      <c r="J11" s="89"/>
      <c r="K11" s="82"/>
      <c r="L11" s="82"/>
      <c r="M11" s="89"/>
      <c r="N11" s="82"/>
      <c r="O11" s="82"/>
      <c r="P11" s="89"/>
      <c r="Q11" s="82"/>
      <c r="R11" s="82"/>
      <c r="S11" s="89"/>
      <c r="T11" s="82"/>
      <c r="U11" s="285"/>
      <c r="V11" s="101">
        <f>V5*4+V7*9+V9*4</f>
        <v>773.3</v>
      </c>
      <c r="W11" s="102"/>
      <c r="X11" s="103"/>
      <c r="Y11" s="36"/>
      <c r="AB11" s="104">
        <f>AB10*4/AE10</f>
        <v>0.15668592362970268</v>
      </c>
      <c r="AC11" s="104">
        <f>AC10*9/AE10</f>
        <v>0.28533183035085247</v>
      </c>
      <c r="AD11" s="104">
        <f>AD10*4/AE10</f>
        <v>0.55798224601944479</v>
      </c>
      <c r="AF11" s="35"/>
      <c r="AG11" s="39"/>
      <c r="AH11" s="104"/>
      <c r="AI11" s="104"/>
      <c r="AJ11" s="104"/>
      <c r="AK11" s="35"/>
    </row>
    <row r="12" spans="1:37" ht="17.100000000000001" customHeight="1">
      <c r="A12" s="50">
        <v>9</v>
      </c>
      <c r="B12" s="275"/>
      <c r="C12" s="131" t="str">
        <f>彰化菜單玉美生技!E33</f>
        <v>小米飯</v>
      </c>
      <c r="D12" s="131" t="s">
        <v>143</v>
      </c>
      <c r="E12" s="131"/>
      <c r="F12" s="131" t="str">
        <f>彰化菜單玉美生技!E34</f>
        <v>壽喜燒肉片</v>
      </c>
      <c r="G12" s="52" t="s">
        <v>144</v>
      </c>
      <c r="H12" s="131"/>
      <c r="I12" s="131" t="str">
        <f>彰化菜單玉美生技!E35</f>
        <v>翠玉雞柳</v>
      </c>
      <c r="J12" s="52" t="s">
        <v>144</v>
      </c>
      <c r="K12" s="131"/>
      <c r="L12" s="131" t="str">
        <f>彰化菜單玉美生技!E36</f>
        <v>螞蟻上樹</v>
      </c>
      <c r="M12" s="52" t="s">
        <v>144</v>
      </c>
      <c r="N12" s="131"/>
      <c r="O12" s="131" t="str">
        <f>彰化菜單玉美生技!E37</f>
        <v>深色蔬菜</v>
      </c>
      <c r="P12" s="131" t="s">
        <v>147</v>
      </c>
      <c r="Q12" s="131"/>
      <c r="R12" s="131" t="str">
        <f>彰化菜單玉美生技!E38</f>
        <v>紅豆西米露湯</v>
      </c>
      <c r="S12" s="131" t="s">
        <v>144</v>
      </c>
      <c r="T12" s="131"/>
      <c r="U12" s="277"/>
      <c r="V12" s="55" t="s">
        <v>148</v>
      </c>
      <c r="W12" s="56" t="s">
        <v>149</v>
      </c>
      <c r="X12" s="57">
        <v>7.7</v>
      </c>
      <c r="Y12" s="35"/>
      <c r="AB12" s="35" t="s">
        <v>150</v>
      </c>
      <c r="AC12" s="35" t="s">
        <v>151</v>
      </c>
      <c r="AD12" s="35" t="s">
        <v>152</v>
      </c>
      <c r="AE12" s="35" t="s">
        <v>153</v>
      </c>
    </row>
    <row r="13" spans="1:37" ht="17.100000000000001" customHeight="1">
      <c r="A13" s="58" t="s">
        <v>154</v>
      </c>
      <c r="B13" s="276"/>
      <c r="C13" s="164" t="s">
        <v>242</v>
      </c>
      <c r="D13" s="60"/>
      <c r="E13" s="60">
        <v>80</v>
      </c>
      <c r="F13" s="64" t="s">
        <v>246</v>
      </c>
      <c r="G13" s="64"/>
      <c r="H13" s="64">
        <v>55</v>
      </c>
      <c r="I13" s="64" t="s">
        <v>269</v>
      </c>
      <c r="J13" s="65"/>
      <c r="K13" s="65">
        <v>45</v>
      </c>
      <c r="L13" s="65" t="s">
        <v>225</v>
      </c>
      <c r="M13" s="65"/>
      <c r="N13" s="65">
        <v>40</v>
      </c>
      <c r="O13" s="183" t="s">
        <v>159</v>
      </c>
      <c r="P13" s="68"/>
      <c r="Q13" s="63">
        <v>100</v>
      </c>
      <c r="R13" s="64" t="s">
        <v>341</v>
      </c>
      <c r="S13" s="64"/>
      <c r="T13" s="64">
        <v>20</v>
      </c>
      <c r="U13" s="287"/>
      <c r="V13" s="70">
        <f>X12*15+X14*5</f>
        <v>126.5</v>
      </c>
      <c r="W13" s="71" t="s">
        <v>161</v>
      </c>
      <c r="X13" s="72">
        <v>2</v>
      </c>
      <c r="Y13" s="36"/>
      <c r="Z13" s="39" t="s">
        <v>162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8">
        <v>22</v>
      </c>
      <c r="B14" s="276"/>
      <c r="C14" s="165" t="s">
        <v>275</v>
      </c>
      <c r="D14" s="74"/>
      <c r="E14" s="74">
        <v>40</v>
      </c>
      <c r="F14" s="78" t="s">
        <v>220</v>
      </c>
      <c r="G14" s="79"/>
      <c r="H14" s="79">
        <v>20</v>
      </c>
      <c r="I14" s="79" t="s">
        <v>289</v>
      </c>
      <c r="J14" s="79"/>
      <c r="K14" s="79">
        <v>12</v>
      </c>
      <c r="L14" s="78" t="s">
        <v>231</v>
      </c>
      <c r="M14" s="79"/>
      <c r="N14" s="79">
        <v>5</v>
      </c>
      <c r="O14" s="82"/>
      <c r="P14" s="82"/>
      <c r="Q14" s="82"/>
      <c r="R14" s="78" t="s">
        <v>342</v>
      </c>
      <c r="S14" s="79"/>
      <c r="T14" s="79">
        <v>10</v>
      </c>
      <c r="U14" s="287"/>
      <c r="V14" s="84" t="s">
        <v>168</v>
      </c>
      <c r="W14" s="85" t="s">
        <v>169</v>
      </c>
      <c r="X14" s="72">
        <v>2.2000000000000002</v>
      </c>
      <c r="Y14" s="35"/>
      <c r="Z14" s="86" t="s">
        <v>170</v>
      </c>
      <c r="AA14" s="39">
        <v>2</v>
      </c>
      <c r="AB14" s="87">
        <f>AA14*7</f>
        <v>14</v>
      </c>
      <c r="AC14" s="39">
        <f>AA14*5</f>
        <v>10</v>
      </c>
      <c r="AD14" s="39" t="s">
        <v>171</v>
      </c>
      <c r="AE14" s="88">
        <f>AB14*4+AC14*9</f>
        <v>146</v>
      </c>
    </row>
    <row r="15" spans="1:37" ht="17.100000000000001" customHeight="1">
      <c r="A15" s="58" t="s">
        <v>172</v>
      </c>
      <c r="B15" s="276"/>
      <c r="C15" s="178"/>
      <c r="D15" s="82"/>
      <c r="E15" s="82"/>
      <c r="F15" s="184" t="s">
        <v>199</v>
      </c>
      <c r="G15" s="79"/>
      <c r="H15" s="79">
        <v>5</v>
      </c>
      <c r="I15" s="79" t="s">
        <v>175</v>
      </c>
      <c r="J15" s="79"/>
      <c r="K15" s="79">
        <v>5</v>
      </c>
      <c r="L15" s="78" t="s">
        <v>219</v>
      </c>
      <c r="M15" s="79"/>
      <c r="N15" s="79">
        <v>5</v>
      </c>
      <c r="O15" s="82"/>
      <c r="P15" s="89"/>
      <c r="Q15" s="82"/>
      <c r="R15" s="79"/>
      <c r="S15" s="79"/>
      <c r="T15" s="79"/>
      <c r="U15" s="287"/>
      <c r="V15" s="70">
        <f>X15*5+X13*5</f>
        <v>22.5</v>
      </c>
      <c r="W15" s="85" t="s">
        <v>176</v>
      </c>
      <c r="X15" s="72">
        <v>2.5</v>
      </c>
      <c r="Y15" s="36"/>
      <c r="Z15" s="35" t="s">
        <v>177</v>
      </c>
      <c r="AA15" s="39">
        <v>1.9</v>
      </c>
      <c r="AB15" s="39">
        <f>AA15*1</f>
        <v>1.9</v>
      </c>
      <c r="AC15" s="39" t="s">
        <v>171</v>
      </c>
      <c r="AD15" s="39">
        <f>AA15*5</f>
        <v>9.5</v>
      </c>
      <c r="AE15" s="39">
        <f>AB15*4+AD15*4</f>
        <v>45.6</v>
      </c>
    </row>
    <row r="16" spans="1:37" ht="17.100000000000001" customHeight="1">
      <c r="A16" s="281" t="s">
        <v>202</v>
      </c>
      <c r="B16" s="276"/>
      <c r="C16" s="178"/>
      <c r="D16" s="82"/>
      <c r="E16" s="82"/>
      <c r="F16" s="82" t="s">
        <v>212</v>
      </c>
      <c r="G16" s="184"/>
      <c r="H16" s="184">
        <v>1</v>
      </c>
      <c r="I16" s="79" t="s">
        <v>241</v>
      </c>
      <c r="J16" s="79"/>
      <c r="K16" s="79">
        <v>1</v>
      </c>
      <c r="L16" s="78" t="s">
        <v>175</v>
      </c>
      <c r="M16" s="79"/>
      <c r="N16" s="79">
        <v>5</v>
      </c>
      <c r="O16" s="82"/>
      <c r="P16" s="89"/>
      <c r="Q16" s="82"/>
      <c r="R16" s="78"/>
      <c r="S16" s="78"/>
      <c r="T16" s="78"/>
      <c r="U16" s="287"/>
      <c r="V16" s="84" t="s">
        <v>182</v>
      </c>
      <c r="W16" s="85" t="s">
        <v>183</v>
      </c>
      <c r="X16" s="72"/>
      <c r="Y16" s="35"/>
      <c r="Z16" s="35" t="s">
        <v>184</v>
      </c>
      <c r="AA16" s="39">
        <v>2.5</v>
      </c>
      <c r="AB16" s="39"/>
      <c r="AC16" s="39">
        <f>AA16*5</f>
        <v>12.5</v>
      </c>
      <c r="AD16" s="39" t="s">
        <v>171</v>
      </c>
      <c r="AE16" s="39">
        <f>AC16*9</f>
        <v>112.5</v>
      </c>
    </row>
    <row r="17" spans="1:37" ht="17.100000000000001" customHeight="1">
      <c r="A17" s="281"/>
      <c r="B17" s="276"/>
      <c r="C17" s="89"/>
      <c r="D17" s="89"/>
      <c r="E17" s="82"/>
      <c r="F17" s="82" t="s">
        <v>290</v>
      </c>
      <c r="G17" s="89"/>
      <c r="H17" s="77">
        <v>1</v>
      </c>
      <c r="I17" s="79"/>
      <c r="J17" s="79"/>
      <c r="K17" s="77"/>
      <c r="L17" s="76" t="s">
        <v>234</v>
      </c>
      <c r="M17" s="76"/>
      <c r="N17" s="76">
        <v>3</v>
      </c>
      <c r="O17" s="82"/>
      <c r="P17" s="89"/>
      <c r="Q17" s="82"/>
      <c r="R17" s="78"/>
      <c r="S17" s="79"/>
      <c r="T17" s="162"/>
      <c r="U17" s="287"/>
      <c r="V17" s="70">
        <f>X13*7+X12*2+X14*1</f>
        <v>31.599999999999998</v>
      </c>
      <c r="W17" s="92" t="s">
        <v>186</v>
      </c>
      <c r="X17" s="93"/>
      <c r="Y17" s="36"/>
      <c r="Z17" s="35" t="s">
        <v>187</v>
      </c>
      <c r="AD17" s="35">
        <f>AA17*15</f>
        <v>0</v>
      </c>
    </row>
    <row r="18" spans="1:37" ht="17.100000000000001" customHeight="1">
      <c r="A18" s="94" t="s">
        <v>188</v>
      </c>
      <c r="B18" s="95"/>
      <c r="C18" s="89"/>
      <c r="D18" s="89"/>
      <c r="E18" s="82"/>
      <c r="F18" s="82"/>
      <c r="G18" s="89"/>
      <c r="H18" s="82"/>
      <c r="I18" s="82"/>
      <c r="J18" s="89"/>
      <c r="K18" s="82"/>
      <c r="L18" s="197"/>
      <c r="M18" s="198"/>
      <c r="N18" s="184"/>
      <c r="O18" s="82"/>
      <c r="P18" s="89"/>
      <c r="Q18" s="82"/>
      <c r="R18" s="82"/>
      <c r="S18" s="186"/>
      <c r="T18" s="199"/>
      <c r="U18" s="287"/>
      <c r="V18" s="84" t="s">
        <v>189</v>
      </c>
      <c r="W18" s="96"/>
      <c r="X18" s="72"/>
      <c r="Y18" s="35"/>
      <c r="AB18" s="35">
        <f>SUM(AB13:AB17)</f>
        <v>27.9</v>
      </c>
      <c r="AC18" s="35">
        <f>SUM(AC13:AC17)</f>
        <v>22.5</v>
      </c>
      <c r="AD18" s="35">
        <f>SUM(AD13:AD17)</f>
        <v>99.5</v>
      </c>
      <c r="AE18" s="35">
        <f>AB18*4+AC18*9+AD18*4</f>
        <v>712.1</v>
      </c>
    </row>
    <row r="19" spans="1:37" ht="17.100000000000001" customHeight="1">
      <c r="A19" s="111"/>
      <c r="B19" s="112"/>
      <c r="C19" s="89"/>
      <c r="D19" s="89"/>
      <c r="E19" s="82"/>
      <c r="F19" s="82"/>
      <c r="G19" s="89"/>
      <c r="H19" s="82"/>
      <c r="I19" s="82"/>
      <c r="J19" s="89"/>
      <c r="K19" s="82"/>
      <c r="L19" s="82"/>
      <c r="M19" s="89"/>
      <c r="N19" s="82"/>
      <c r="O19" s="82"/>
      <c r="P19" s="89"/>
      <c r="Q19" s="82"/>
      <c r="R19" s="82"/>
      <c r="S19" s="200"/>
      <c r="T19" s="82"/>
      <c r="U19" s="285"/>
      <c r="V19" s="101">
        <f>V13*4+V15*9+V17*4</f>
        <v>834.9</v>
      </c>
      <c r="W19" s="102"/>
      <c r="X19" s="103"/>
      <c r="Y19" s="36"/>
      <c r="AB19" s="104">
        <f>AB18*4/AE18</f>
        <v>0.15671956185928942</v>
      </c>
      <c r="AC19" s="104">
        <f>AC18*9/AE18</f>
        <v>0.28437017272854936</v>
      </c>
      <c r="AD19" s="104">
        <f>AD18*4/AE18</f>
        <v>0.55891026541216116</v>
      </c>
    </row>
    <row r="20" spans="1:37" ht="17.100000000000001" customHeight="1">
      <c r="A20" s="50">
        <v>9</v>
      </c>
      <c r="B20" s="275"/>
      <c r="C20" s="131" t="str">
        <f>彰化菜單玉美生技!I33</f>
        <v>白飯</v>
      </c>
      <c r="D20" s="131" t="s">
        <v>143</v>
      </c>
      <c r="E20" s="131"/>
      <c r="F20" s="131" t="str">
        <f>彰化菜單玉美生技!I34</f>
        <v>卡啦雞排(炸)</v>
      </c>
      <c r="G20" s="52" t="s">
        <v>248</v>
      </c>
      <c r="H20" s="131"/>
      <c r="I20" s="131" t="str">
        <f>彰化菜單玉美生技!I35</f>
        <v>焗汁洋芋</v>
      </c>
      <c r="J20" s="52" t="s">
        <v>144</v>
      </c>
      <c r="K20" s="131"/>
      <c r="L20" s="131" t="str">
        <f>彰化菜單玉美生技!I36</f>
        <v>竹筍炒肉絲</v>
      </c>
      <c r="M20" s="188" t="s">
        <v>145</v>
      </c>
      <c r="N20" s="117"/>
      <c r="O20" s="131" t="str">
        <f>彰化菜單玉美生技!I37</f>
        <v>深色蔬菜</v>
      </c>
      <c r="P20" s="131" t="s">
        <v>147</v>
      </c>
      <c r="Q20" s="131"/>
      <c r="R20" s="131" t="str">
        <f>彰化菜單玉美生技!I38</f>
        <v>關東煮</v>
      </c>
      <c r="S20" s="131" t="s">
        <v>144</v>
      </c>
      <c r="T20" s="131"/>
      <c r="U20" s="277"/>
      <c r="V20" s="55" t="s">
        <v>148</v>
      </c>
      <c r="W20" s="56" t="s">
        <v>149</v>
      </c>
      <c r="X20" s="57">
        <v>6.5</v>
      </c>
      <c r="Y20" s="35"/>
      <c r="AB20" s="35" t="s">
        <v>150</v>
      </c>
      <c r="AC20" s="35" t="s">
        <v>151</v>
      </c>
      <c r="AD20" s="35" t="s">
        <v>152</v>
      </c>
      <c r="AE20" s="35" t="s">
        <v>153</v>
      </c>
      <c r="AF20" s="35"/>
      <c r="AG20" s="39"/>
      <c r="AH20" s="35"/>
      <c r="AI20" s="35"/>
      <c r="AJ20" s="35"/>
      <c r="AK20" s="35"/>
    </row>
    <row r="21" spans="1:37" ht="17.100000000000001" customHeight="1">
      <c r="A21" s="58" t="s">
        <v>154</v>
      </c>
      <c r="B21" s="276"/>
      <c r="C21" s="59" t="s">
        <v>155</v>
      </c>
      <c r="D21" s="182"/>
      <c r="E21" s="182">
        <v>120</v>
      </c>
      <c r="F21" s="59" t="s">
        <v>291</v>
      </c>
      <c r="G21" s="62"/>
      <c r="H21" s="182">
        <v>60</v>
      </c>
      <c r="I21" s="64" t="s">
        <v>261</v>
      </c>
      <c r="J21" s="64"/>
      <c r="K21" s="182">
        <v>45</v>
      </c>
      <c r="L21" s="64" t="s">
        <v>251</v>
      </c>
      <c r="M21" s="65"/>
      <c r="N21" s="182">
        <v>50</v>
      </c>
      <c r="O21" s="201" t="s">
        <v>159</v>
      </c>
      <c r="P21" s="202"/>
      <c r="Q21" s="203">
        <v>100</v>
      </c>
      <c r="R21" s="64" t="s">
        <v>160</v>
      </c>
      <c r="S21" s="64"/>
      <c r="T21" s="182">
        <v>20</v>
      </c>
      <c r="U21" s="287"/>
      <c r="V21" s="70">
        <f>X20*15+X22*5</f>
        <v>109</v>
      </c>
      <c r="W21" s="71" t="s">
        <v>161</v>
      </c>
      <c r="X21" s="72">
        <v>2</v>
      </c>
      <c r="Y21" s="36"/>
      <c r="Z21" s="39" t="s">
        <v>162</v>
      </c>
      <c r="AA21" s="39">
        <v>6</v>
      </c>
      <c r="AB21" s="39">
        <f>AA21*2</f>
        <v>12</v>
      </c>
      <c r="AC21" s="39"/>
      <c r="AD21" s="39">
        <f>AA21*15</f>
        <v>90</v>
      </c>
      <c r="AE21" s="39">
        <f>AB21*4+AD21*4</f>
        <v>408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8">
        <v>23</v>
      </c>
      <c r="B22" s="276"/>
      <c r="C22" s="73"/>
      <c r="D22" s="162"/>
      <c r="E22" s="162"/>
      <c r="F22" s="162"/>
      <c r="G22" s="76"/>
      <c r="H22" s="162"/>
      <c r="I22" s="78" t="s">
        <v>220</v>
      </c>
      <c r="J22" s="79"/>
      <c r="K22" s="162">
        <v>10</v>
      </c>
      <c r="L22" s="78" t="s">
        <v>292</v>
      </c>
      <c r="M22" s="79"/>
      <c r="N22" s="162">
        <v>20</v>
      </c>
      <c r="O22" s="193"/>
      <c r="P22" s="108"/>
      <c r="Q22" s="108"/>
      <c r="R22" s="78" t="s">
        <v>293</v>
      </c>
      <c r="S22" s="79"/>
      <c r="T22" s="162">
        <v>15</v>
      </c>
      <c r="U22" s="287"/>
      <c r="V22" s="84" t="s">
        <v>168</v>
      </c>
      <c r="W22" s="85" t="s">
        <v>169</v>
      </c>
      <c r="X22" s="72">
        <v>2.2999999999999998</v>
      </c>
      <c r="Y22" s="35"/>
      <c r="Z22" s="86" t="s">
        <v>170</v>
      </c>
      <c r="AA22" s="39">
        <v>2</v>
      </c>
      <c r="AB22" s="87">
        <f>AA22*7</f>
        <v>14</v>
      </c>
      <c r="AC22" s="39">
        <f>AA22*5</f>
        <v>10</v>
      </c>
      <c r="AD22" s="39" t="s">
        <v>171</v>
      </c>
      <c r="AE22" s="88">
        <f>AB22*4+AC22*9</f>
        <v>146</v>
      </c>
      <c r="AF22" s="86"/>
      <c r="AG22" s="39"/>
      <c r="AH22" s="87"/>
      <c r="AI22" s="39"/>
      <c r="AJ22" s="39"/>
      <c r="AK22" s="88"/>
    </row>
    <row r="23" spans="1:37" ht="17.100000000000001" customHeight="1">
      <c r="A23" s="58" t="s">
        <v>172</v>
      </c>
      <c r="B23" s="276"/>
      <c r="C23" s="194"/>
      <c r="D23" s="162"/>
      <c r="E23" s="162"/>
      <c r="F23" s="162"/>
      <c r="G23" s="162"/>
      <c r="H23" s="162"/>
      <c r="I23" s="78" t="s">
        <v>264</v>
      </c>
      <c r="J23" s="78"/>
      <c r="K23" s="162">
        <v>10</v>
      </c>
      <c r="L23" s="79" t="s">
        <v>175</v>
      </c>
      <c r="M23" s="79"/>
      <c r="N23" s="162">
        <v>5</v>
      </c>
      <c r="O23" s="193"/>
      <c r="P23" s="121"/>
      <c r="Q23" s="108"/>
      <c r="R23" s="79" t="s">
        <v>175</v>
      </c>
      <c r="S23" s="79"/>
      <c r="T23" s="204">
        <v>5</v>
      </c>
      <c r="U23" s="287"/>
      <c r="V23" s="70">
        <f>X23*5+X21*5</f>
        <v>22.5</v>
      </c>
      <c r="W23" s="85" t="s">
        <v>176</v>
      </c>
      <c r="X23" s="72">
        <v>2.5</v>
      </c>
      <c r="Y23" s="36"/>
      <c r="Z23" s="35" t="s">
        <v>177</v>
      </c>
      <c r="AA23" s="39">
        <v>2.1</v>
      </c>
      <c r="AB23" s="39">
        <f>AA23*1</f>
        <v>2.1</v>
      </c>
      <c r="AC23" s="39" t="s">
        <v>171</v>
      </c>
      <c r="AD23" s="39">
        <f>AA23*5</f>
        <v>10.5</v>
      </c>
      <c r="AE23" s="39">
        <f>AB23*4+AD23*4</f>
        <v>50.4</v>
      </c>
      <c r="AF23" s="35"/>
      <c r="AG23" s="39"/>
      <c r="AH23" s="39"/>
      <c r="AI23" s="39"/>
      <c r="AJ23" s="39"/>
      <c r="AK23" s="39"/>
    </row>
    <row r="24" spans="1:37" ht="17.100000000000001" customHeight="1">
      <c r="A24" s="281" t="s">
        <v>213</v>
      </c>
      <c r="B24" s="276"/>
      <c r="C24" s="194"/>
      <c r="D24" s="162"/>
      <c r="E24" s="162"/>
      <c r="F24" s="162"/>
      <c r="G24" s="162"/>
      <c r="H24" s="133"/>
      <c r="I24" s="79" t="s">
        <v>175</v>
      </c>
      <c r="J24" s="79"/>
      <c r="K24" s="162">
        <v>5</v>
      </c>
      <c r="L24" s="79" t="s">
        <v>294</v>
      </c>
      <c r="M24" s="79"/>
      <c r="N24" s="162">
        <v>5</v>
      </c>
      <c r="O24" s="193"/>
      <c r="P24" s="121"/>
      <c r="Q24" s="108"/>
      <c r="R24" s="78"/>
      <c r="S24" s="79"/>
      <c r="T24" s="196"/>
      <c r="U24" s="287"/>
      <c r="V24" s="84" t="s">
        <v>182</v>
      </c>
      <c r="W24" s="85" t="s">
        <v>183</v>
      </c>
      <c r="X24" s="72"/>
      <c r="Y24" s="35"/>
      <c r="Z24" s="35" t="s">
        <v>184</v>
      </c>
      <c r="AA24" s="39">
        <v>2.5</v>
      </c>
      <c r="AB24" s="39"/>
      <c r="AC24" s="39">
        <f>AA24*5</f>
        <v>12.5</v>
      </c>
      <c r="AD24" s="39" t="s">
        <v>171</v>
      </c>
      <c r="AE24" s="39">
        <f>AC24*9</f>
        <v>112.5</v>
      </c>
      <c r="AF24" s="35"/>
      <c r="AG24" s="39"/>
      <c r="AH24" s="39"/>
      <c r="AI24" s="39"/>
      <c r="AJ24" s="39"/>
      <c r="AK24" s="39"/>
    </row>
    <row r="25" spans="1:37" ht="17.100000000000001" customHeight="1">
      <c r="A25" s="281"/>
      <c r="B25" s="276"/>
      <c r="C25" s="162"/>
      <c r="D25" s="162"/>
      <c r="E25" s="162"/>
      <c r="F25" s="205"/>
      <c r="G25" s="121"/>
      <c r="H25" s="108"/>
      <c r="I25" s="162"/>
      <c r="J25" s="162"/>
      <c r="K25" s="206"/>
      <c r="L25" s="78"/>
      <c r="M25" s="79"/>
      <c r="N25" s="207"/>
      <c r="O25" s="193"/>
      <c r="P25" s="121"/>
      <c r="Q25" s="108"/>
      <c r="R25" s="108"/>
      <c r="S25" s="121"/>
      <c r="T25" s="208"/>
      <c r="U25" s="287"/>
      <c r="V25" s="70">
        <f>X21*7+X20*2+X22*1</f>
        <v>29.3</v>
      </c>
      <c r="W25" s="92" t="s">
        <v>186</v>
      </c>
      <c r="X25" s="93"/>
      <c r="Y25" s="36"/>
      <c r="Z25" s="35" t="s">
        <v>187</v>
      </c>
      <c r="AD25" s="35">
        <f>AA25*15</f>
        <v>0</v>
      </c>
      <c r="AF25" s="35"/>
      <c r="AG25" s="39"/>
      <c r="AH25" s="35"/>
      <c r="AI25" s="35"/>
      <c r="AJ25" s="35"/>
      <c r="AK25" s="35"/>
    </row>
    <row r="26" spans="1:37" ht="17.100000000000001" customHeight="1">
      <c r="A26" s="94" t="s">
        <v>188</v>
      </c>
      <c r="B26" s="95"/>
      <c r="C26" s="162"/>
      <c r="D26" s="162"/>
      <c r="E26" s="77"/>
      <c r="F26" s="108"/>
      <c r="G26" s="121"/>
      <c r="H26" s="108"/>
      <c r="I26" s="76"/>
      <c r="J26" s="76"/>
      <c r="K26" s="206"/>
      <c r="L26" s="73"/>
      <c r="M26" s="76"/>
      <c r="N26" s="177"/>
      <c r="O26" s="193"/>
      <c r="P26" s="121"/>
      <c r="Q26" s="108"/>
      <c r="R26" s="108"/>
      <c r="S26" s="121"/>
      <c r="T26" s="108"/>
      <c r="U26" s="278"/>
      <c r="V26" s="84" t="s">
        <v>189</v>
      </c>
      <c r="W26" s="96"/>
      <c r="X26" s="72"/>
      <c r="Y26" s="35"/>
      <c r="AB26" s="35">
        <f>SUM(AB21:AB25)</f>
        <v>28.1</v>
      </c>
      <c r="AC26" s="35">
        <f>SUM(AC21:AC25)</f>
        <v>22.5</v>
      </c>
      <c r="AD26" s="35">
        <f>SUM(AD21:AD25)</f>
        <v>100.5</v>
      </c>
      <c r="AE26" s="35">
        <f>AB26*4+AC26*9+AD26*4</f>
        <v>716.9</v>
      </c>
      <c r="AF26" s="35"/>
      <c r="AG26" s="39"/>
      <c r="AH26" s="35"/>
      <c r="AI26" s="35"/>
      <c r="AJ26" s="35"/>
      <c r="AK26" s="35"/>
    </row>
    <row r="27" spans="1:37" ht="17.100000000000001" customHeight="1" thickBot="1">
      <c r="A27" s="126"/>
      <c r="B27" s="127"/>
      <c r="C27" s="89"/>
      <c r="D27" s="89"/>
      <c r="E27" s="82"/>
      <c r="F27" s="82"/>
      <c r="G27" s="89"/>
      <c r="H27" s="82"/>
      <c r="I27" s="82"/>
      <c r="J27" s="89"/>
      <c r="K27" s="83"/>
      <c r="L27" s="128"/>
      <c r="M27" s="171"/>
      <c r="N27" s="128"/>
      <c r="O27" s="186"/>
      <c r="P27" s="89"/>
      <c r="Q27" s="82"/>
      <c r="R27" s="82"/>
      <c r="S27" s="89"/>
      <c r="T27" s="82"/>
      <c r="U27" s="285"/>
      <c r="V27" s="101">
        <f>V21*4+V23*9+V25*4</f>
        <v>755.7</v>
      </c>
      <c r="W27" s="102"/>
      <c r="X27" s="103"/>
      <c r="Y27" s="36"/>
      <c r="AB27" s="104">
        <f>AB26*4/AE26</f>
        <v>0.15678616264472034</v>
      </c>
      <c r="AC27" s="104">
        <f>AC26*9/AE26</f>
        <v>0.28246617380387784</v>
      </c>
      <c r="AD27" s="104">
        <f>AD26*4/AE26</f>
        <v>0.56074766355140193</v>
      </c>
      <c r="AF27" s="35"/>
      <c r="AG27" s="39"/>
      <c r="AH27" s="104"/>
      <c r="AI27" s="104"/>
      <c r="AJ27" s="104"/>
      <c r="AK27" s="35"/>
    </row>
    <row r="28" spans="1:37" ht="17.100000000000001" customHeight="1">
      <c r="A28" s="50">
        <v>9</v>
      </c>
      <c r="B28" s="276"/>
      <c r="C28" s="105" t="str">
        <f>彰化菜單玉美生技!M33</f>
        <v>蕎麥飯</v>
      </c>
      <c r="D28" s="105" t="s">
        <v>143</v>
      </c>
      <c r="E28" s="105"/>
      <c r="F28" s="105" t="str">
        <f>彰化菜單玉美生技!M34</f>
        <v>淋汁魚(海)</v>
      </c>
      <c r="G28" s="166" t="s">
        <v>144</v>
      </c>
      <c r="H28" s="105"/>
      <c r="I28" s="105" t="str">
        <f>彰化菜單玉美生技!M35</f>
        <v>五香肉燥(豆)</v>
      </c>
      <c r="J28" s="166" t="s">
        <v>144</v>
      </c>
      <c r="K28" s="105"/>
      <c r="L28" s="105" t="str">
        <f>彰化菜單玉美生技!M36</f>
        <v>冬瓜什錦(加)</v>
      </c>
      <c r="M28" s="166" t="s">
        <v>144</v>
      </c>
      <c r="N28" s="105"/>
      <c r="O28" s="105" t="str">
        <f>彰化菜單玉美生技!M37</f>
        <v>深色蔬菜</v>
      </c>
      <c r="P28" s="105" t="s">
        <v>147</v>
      </c>
      <c r="Q28" s="105"/>
      <c r="R28" s="105" t="str">
        <f>彰化菜單玉美生技!M38</f>
        <v>木耳金菇湯</v>
      </c>
      <c r="S28" s="105" t="s">
        <v>144</v>
      </c>
      <c r="T28" s="105"/>
      <c r="U28" s="284"/>
      <c r="V28" s="55" t="s">
        <v>148</v>
      </c>
      <c r="W28" s="56" t="s">
        <v>149</v>
      </c>
      <c r="X28" s="57">
        <v>6.2</v>
      </c>
      <c r="Y28" s="35"/>
      <c r="AB28" s="35" t="s">
        <v>150</v>
      </c>
      <c r="AC28" s="35" t="s">
        <v>151</v>
      </c>
      <c r="AD28" s="35" t="s">
        <v>152</v>
      </c>
      <c r="AE28" s="35" t="s">
        <v>153</v>
      </c>
      <c r="AF28" s="35"/>
      <c r="AG28" s="39"/>
      <c r="AH28" s="35"/>
      <c r="AI28" s="35"/>
      <c r="AJ28" s="35"/>
      <c r="AK28" s="35"/>
    </row>
    <row r="29" spans="1:37" ht="17.100000000000001" customHeight="1">
      <c r="A29" s="58" t="s">
        <v>154</v>
      </c>
      <c r="B29" s="276"/>
      <c r="C29" s="59" t="s">
        <v>242</v>
      </c>
      <c r="D29" s="62"/>
      <c r="E29" s="60">
        <v>80</v>
      </c>
      <c r="F29" s="64" t="s">
        <v>274</v>
      </c>
      <c r="G29" s="65"/>
      <c r="H29" s="65">
        <v>60</v>
      </c>
      <c r="I29" s="64" t="s">
        <v>219</v>
      </c>
      <c r="J29" s="65"/>
      <c r="K29" s="65">
        <v>20</v>
      </c>
      <c r="L29" s="64" t="s">
        <v>226</v>
      </c>
      <c r="M29" s="65"/>
      <c r="N29" s="65">
        <v>50</v>
      </c>
      <c r="O29" s="201" t="s">
        <v>159</v>
      </c>
      <c r="P29" s="202"/>
      <c r="Q29" s="203">
        <v>100</v>
      </c>
      <c r="R29" s="64" t="s">
        <v>204</v>
      </c>
      <c r="S29" s="65"/>
      <c r="T29" s="65">
        <v>30</v>
      </c>
      <c r="U29" s="278"/>
      <c r="V29" s="70">
        <f t="shared" ref="V29" si="0">X28*15+X30*5</f>
        <v>103</v>
      </c>
      <c r="W29" s="71" t="s">
        <v>161</v>
      </c>
      <c r="X29" s="72">
        <v>2</v>
      </c>
      <c r="Y29" s="36"/>
      <c r="Z29" s="39" t="s">
        <v>162</v>
      </c>
      <c r="AA29" s="39">
        <v>5.6</v>
      </c>
      <c r="AB29" s="39">
        <f>AA29*2</f>
        <v>11.2</v>
      </c>
      <c r="AC29" s="39"/>
      <c r="AD29" s="39">
        <f>AA29*15</f>
        <v>84</v>
      </c>
      <c r="AE29" s="39">
        <f>AB29*4+AD29*4</f>
        <v>380.8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8">
        <v>24</v>
      </c>
      <c r="B30" s="276"/>
      <c r="C30" s="73" t="s">
        <v>245</v>
      </c>
      <c r="D30" s="76"/>
      <c r="E30" s="74">
        <v>40</v>
      </c>
      <c r="F30" s="78" t="s">
        <v>212</v>
      </c>
      <c r="G30" s="79"/>
      <c r="H30" s="79">
        <v>1</v>
      </c>
      <c r="I30" s="79" t="s">
        <v>268</v>
      </c>
      <c r="J30" s="78" t="s">
        <v>166</v>
      </c>
      <c r="K30" s="78">
        <v>5</v>
      </c>
      <c r="L30" s="78" t="s">
        <v>246</v>
      </c>
      <c r="M30" s="79"/>
      <c r="N30" s="79">
        <v>5</v>
      </c>
      <c r="O30" s="175"/>
      <c r="P30" s="175"/>
      <c r="Q30" s="175"/>
      <c r="R30" s="79" t="s">
        <v>229</v>
      </c>
      <c r="S30" s="79"/>
      <c r="T30" s="79">
        <v>10</v>
      </c>
      <c r="U30" s="278"/>
      <c r="V30" s="84" t="s">
        <v>168</v>
      </c>
      <c r="W30" s="85" t="s">
        <v>169</v>
      </c>
      <c r="X30" s="72">
        <v>2</v>
      </c>
      <c r="Y30" s="35"/>
      <c r="Z30" s="86" t="s">
        <v>170</v>
      </c>
      <c r="AA30" s="39">
        <v>2</v>
      </c>
      <c r="AB30" s="87">
        <f>AA30*7</f>
        <v>14</v>
      </c>
      <c r="AC30" s="39">
        <f>AA30*5</f>
        <v>10</v>
      </c>
      <c r="AD30" s="39" t="s">
        <v>171</v>
      </c>
      <c r="AE30" s="88">
        <f>AB30*4+AC30*9</f>
        <v>146</v>
      </c>
      <c r="AF30" s="86"/>
      <c r="AG30" s="39"/>
      <c r="AH30" s="87"/>
      <c r="AI30" s="39"/>
      <c r="AJ30" s="39"/>
      <c r="AK30" s="88"/>
    </row>
    <row r="31" spans="1:37" ht="17.100000000000001" customHeight="1">
      <c r="A31" s="58" t="s">
        <v>172</v>
      </c>
      <c r="B31" s="276"/>
      <c r="C31" s="194"/>
      <c r="D31" s="125"/>
      <c r="E31" s="175"/>
      <c r="F31" s="78" t="s">
        <v>232</v>
      </c>
      <c r="G31" s="79"/>
      <c r="H31" s="79">
        <v>1</v>
      </c>
      <c r="I31" s="79" t="s">
        <v>212</v>
      </c>
      <c r="J31" s="79"/>
      <c r="K31" s="79">
        <v>1</v>
      </c>
      <c r="L31" s="79" t="s">
        <v>175</v>
      </c>
      <c r="M31" s="79"/>
      <c r="N31" s="79">
        <v>5</v>
      </c>
      <c r="O31" s="175"/>
      <c r="P31" s="125"/>
      <c r="Q31" s="175"/>
      <c r="R31" s="79" t="s">
        <v>234</v>
      </c>
      <c r="S31" s="79"/>
      <c r="T31" s="79">
        <v>5</v>
      </c>
      <c r="U31" s="278"/>
      <c r="V31" s="70">
        <f t="shared" ref="V31" si="1">X31*5+X29*5</f>
        <v>22.5</v>
      </c>
      <c r="W31" s="85" t="s">
        <v>176</v>
      </c>
      <c r="X31" s="72">
        <v>2.5</v>
      </c>
      <c r="Y31" s="36"/>
      <c r="Z31" s="35" t="s">
        <v>177</v>
      </c>
      <c r="AA31" s="39">
        <v>2.2000000000000002</v>
      </c>
      <c r="AB31" s="39">
        <f>AA31*1</f>
        <v>2.2000000000000002</v>
      </c>
      <c r="AC31" s="39" t="s">
        <v>171</v>
      </c>
      <c r="AD31" s="39">
        <f>AA31*5</f>
        <v>11</v>
      </c>
      <c r="AE31" s="39">
        <f>AB31*4+AD31*4</f>
        <v>52.8</v>
      </c>
      <c r="AF31" s="35"/>
      <c r="AG31" s="39"/>
      <c r="AH31" s="39"/>
      <c r="AI31" s="39"/>
      <c r="AJ31" s="39"/>
      <c r="AK31" s="39"/>
    </row>
    <row r="32" spans="1:37" ht="17.100000000000001" customHeight="1">
      <c r="A32" s="281" t="s">
        <v>221</v>
      </c>
      <c r="B32" s="276"/>
      <c r="C32" s="194"/>
      <c r="D32" s="125"/>
      <c r="E32" s="175"/>
      <c r="F32" s="78"/>
      <c r="G32" s="79"/>
      <c r="H32" s="162"/>
      <c r="I32" s="79"/>
      <c r="J32" s="79"/>
      <c r="K32" s="162"/>
      <c r="L32" s="79" t="s">
        <v>295</v>
      </c>
      <c r="M32" s="78" t="s">
        <v>197</v>
      </c>
      <c r="N32" s="79">
        <v>1</v>
      </c>
      <c r="O32" s="175"/>
      <c r="P32" s="125"/>
      <c r="Q32" s="175"/>
      <c r="R32" s="78" t="s">
        <v>175</v>
      </c>
      <c r="S32" s="79"/>
      <c r="T32" s="79">
        <v>3</v>
      </c>
      <c r="U32" s="278"/>
      <c r="V32" s="84" t="s">
        <v>182</v>
      </c>
      <c r="W32" s="85" t="s">
        <v>183</v>
      </c>
      <c r="X32" s="72"/>
      <c r="Y32" s="35"/>
      <c r="Z32" s="35" t="s">
        <v>184</v>
      </c>
      <c r="AA32" s="39">
        <v>2.6</v>
      </c>
      <c r="AB32" s="39"/>
      <c r="AC32" s="39">
        <f>AA32*5</f>
        <v>13</v>
      </c>
      <c r="AD32" s="39" t="s">
        <v>171</v>
      </c>
      <c r="AE32" s="39">
        <f>AC32*9</f>
        <v>117</v>
      </c>
      <c r="AF32" s="35"/>
      <c r="AG32" s="39"/>
      <c r="AH32" s="39"/>
      <c r="AI32" s="39"/>
      <c r="AJ32" s="39"/>
      <c r="AK32" s="39"/>
    </row>
    <row r="33" spans="1:37" ht="17.100000000000001" customHeight="1">
      <c r="A33" s="281"/>
      <c r="B33" s="276"/>
      <c r="C33" s="194"/>
      <c r="D33" s="125"/>
      <c r="E33" s="175"/>
      <c r="F33" s="162"/>
      <c r="G33" s="125"/>
      <c r="H33" s="162"/>
      <c r="I33" s="76"/>
      <c r="J33" s="76"/>
      <c r="K33" s="162"/>
      <c r="L33" s="79"/>
      <c r="M33" s="79"/>
      <c r="N33" s="162"/>
      <c r="O33" s="175"/>
      <c r="P33" s="125"/>
      <c r="Q33" s="175"/>
      <c r="R33" s="78"/>
      <c r="S33" s="79"/>
      <c r="T33" s="133"/>
      <c r="U33" s="278"/>
      <c r="V33" s="70">
        <f t="shared" ref="V33" si="2">X29*7+X28*2+X30*1</f>
        <v>28.4</v>
      </c>
      <c r="W33" s="92" t="s">
        <v>186</v>
      </c>
      <c r="X33" s="93"/>
      <c r="Y33" s="36"/>
      <c r="Z33" s="35" t="s">
        <v>187</v>
      </c>
      <c r="AD33" s="35">
        <f>AA33*15</f>
        <v>0</v>
      </c>
      <c r="AF33" s="35"/>
      <c r="AG33" s="39"/>
      <c r="AH33" s="35"/>
      <c r="AI33" s="35"/>
      <c r="AJ33" s="35"/>
      <c r="AK33" s="35"/>
    </row>
    <row r="34" spans="1:37" ht="17.100000000000001" customHeight="1">
      <c r="A34" s="94" t="s">
        <v>188</v>
      </c>
      <c r="B34" s="95"/>
      <c r="C34" s="121"/>
      <c r="D34" s="121"/>
      <c r="E34" s="108"/>
      <c r="F34" s="108"/>
      <c r="G34" s="121"/>
      <c r="H34" s="108"/>
      <c r="I34" s="108"/>
      <c r="J34" s="121"/>
      <c r="K34" s="108"/>
      <c r="L34" s="78"/>
      <c r="M34" s="79"/>
      <c r="N34" s="162"/>
      <c r="O34" s="108"/>
      <c r="P34" s="121"/>
      <c r="Q34" s="108"/>
      <c r="R34" s="108"/>
      <c r="S34" s="121"/>
      <c r="T34" s="108"/>
      <c r="U34" s="278"/>
      <c r="V34" s="84" t="s">
        <v>189</v>
      </c>
      <c r="W34" s="96"/>
      <c r="X34" s="72"/>
      <c r="Y34" s="35"/>
      <c r="AB34" s="35">
        <f>SUM(AB29:AB33)</f>
        <v>27.4</v>
      </c>
      <c r="AC34" s="35">
        <f>SUM(AC29:AC33)</f>
        <v>23</v>
      </c>
      <c r="AD34" s="35">
        <f>SUM(AD29:AD33)</f>
        <v>95</v>
      </c>
      <c r="AE34" s="35">
        <f>AB34*4+AC34*9+AD34*4</f>
        <v>696.6</v>
      </c>
      <c r="AF34" s="35"/>
      <c r="AG34" s="39"/>
      <c r="AH34" s="35"/>
      <c r="AI34" s="35"/>
      <c r="AJ34" s="35"/>
      <c r="AK34" s="35"/>
    </row>
    <row r="35" spans="1:37" ht="17.100000000000001" customHeight="1">
      <c r="A35" s="111"/>
      <c r="B35" s="112"/>
      <c r="C35" s="121"/>
      <c r="D35" s="121"/>
      <c r="E35" s="108"/>
      <c r="F35" s="108"/>
      <c r="G35" s="121"/>
      <c r="H35" s="108"/>
      <c r="I35" s="108"/>
      <c r="J35" s="121"/>
      <c r="K35" s="108"/>
      <c r="L35" s="108"/>
      <c r="M35" s="121"/>
      <c r="N35" s="108"/>
      <c r="O35" s="108"/>
      <c r="P35" s="121"/>
      <c r="Q35" s="108"/>
      <c r="R35" s="108"/>
      <c r="S35" s="121"/>
      <c r="T35" s="108"/>
      <c r="U35" s="285"/>
      <c r="V35" s="101">
        <f t="shared" ref="V35" si="3">V29*4+V31*9+V33*4</f>
        <v>728.1</v>
      </c>
      <c r="W35" s="102"/>
      <c r="X35" s="103"/>
      <c r="Y35" s="36"/>
      <c r="AB35" s="104">
        <f>AB34*4/AE34</f>
        <v>0.15733563020384725</v>
      </c>
      <c r="AC35" s="104">
        <f>AC34*9/AE34</f>
        <v>0.29715762273901808</v>
      </c>
      <c r="AD35" s="104">
        <f>AD34*4/AE34</f>
        <v>0.54550674705713464</v>
      </c>
    </row>
    <row r="36" spans="1:37" ht="17.100000000000001" customHeight="1">
      <c r="A36" s="50">
        <v>9</v>
      </c>
      <c r="B36" s="276"/>
      <c r="C36" s="51" t="str">
        <f>彰化菜單玉美生技!Q33</f>
        <v>銀魚炒飯</v>
      </c>
      <c r="D36" s="51" t="s">
        <v>315</v>
      </c>
      <c r="E36" s="51"/>
      <c r="F36" s="51" t="str">
        <f>彰化菜單玉美生技!Q34</f>
        <v>蒜泥白肉</v>
      </c>
      <c r="G36" s="54" t="s">
        <v>296</v>
      </c>
      <c r="H36" s="51"/>
      <c r="I36" s="51" t="str">
        <f>彰化菜單玉美生技!Q35</f>
        <v>奶皇包(冷)</v>
      </c>
      <c r="J36" s="54" t="s">
        <v>143</v>
      </c>
      <c r="K36" s="51"/>
      <c r="L36" s="51" t="str">
        <f>彰化菜單玉美生技!Q36</f>
        <v>三蔬丁旺(豆)</v>
      </c>
      <c r="M36" s="54" t="s">
        <v>144</v>
      </c>
      <c r="N36" s="51"/>
      <c r="O36" s="51" t="str">
        <f>彰化菜單玉美生技!Q37</f>
        <v>淺色蔬菜</v>
      </c>
      <c r="P36" s="51" t="s">
        <v>147</v>
      </c>
      <c r="Q36" s="51"/>
      <c r="R36" s="51" t="str">
        <f>彰化菜單玉美生技!Q38</f>
        <v>鮮菇湯</v>
      </c>
      <c r="S36" s="51" t="s">
        <v>144</v>
      </c>
      <c r="T36" s="51"/>
      <c r="U36" s="284"/>
      <c r="V36" s="55" t="s">
        <v>148</v>
      </c>
      <c r="W36" s="56" t="s">
        <v>149</v>
      </c>
      <c r="X36" s="57">
        <v>6.3</v>
      </c>
      <c r="Y36" s="35"/>
      <c r="AB36" s="35" t="s">
        <v>150</v>
      </c>
      <c r="AC36" s="35" t="s">
        <v>151</v>
      </c>
      <c r="AD36" s="35" t="s">
        <v>152</v>
      </c>
      <c r="AE36" s="35" t="s">
        <v>153</v>
      </c>
    </row>
    <row r="37" spans="1:37" ht="17.100000000000001" customHeight="1">
      <c r="A37" s="58" t="s">
        <v>154</v>
      </c>
      <c r="B37" s="276"/>
      <c r="C37" s="59" t="s">
        <v>242</v>
      </c>
      <c r="D37" s="62"/>
      <c r="E37" s="60">
        <v>100</v>
      </c>
      <c r="F37" s="64" t="s">
        <v>246</v>
      </c>
      <c r="G37" s="65"/>
      <c r="H37" s="65">
        <v>40</v>
      </c>
      <c r="I37" s="64" t="s">
        <v>335</v>
      </c>
      <c r="J37" s="65"/>
      <c r="K37" s="182">
        <v>30</v>
      </c>
      <c r="L37" s="64" t="s">
        <v>261</v>
      </c>
      <c r="M37" s="65"/>
      <c r="N37" s="65">
        <v>30</v>
      </c>
      <c r="O37" s="201" t="s">
        <v>159</v>
      </c>
      <c r="P37" s="202"/>
      <c r="Q37" s="203">
        <v>100</v>
      </c>
      <c r="R37" s="64" t="s">
        <v>225</v>
      </c>
      <c r="S37" s="65"/>
      <c r="T37" s="65">
        <v>25</v>
      </c>
      <c r="U37" s="278"/>
      <c r="V37" s="70">
        <f t="shared" ref="V37" si="4">X36*15+X38*5</f>
        <v>103</v>
      </c>
      <c r="W37" s="71" t="s">
        <v>161</v>
      </c>
      <c r="X37" s="72">
        <v>2</v>
      </c>
      <c r="Y37" s="36"/>
      <c r="Z37" s="39" t="s">
        <v>162</v>
      </c>
      <c r="AA37" s="39">
        <v>5.5</v>
      </c>
      <c r="AB37" s="39">
        <f>AA37*2</f>
        <v>11</v>
      </c>
      <c r="AC37" s="39"/>
      <c r="AD37" s="39">
        <f>AA37*15</f>
        <v>82.5</v>
      </c>
      <c r="AE37" s="39">
        <f>AB37*4+AD37*4</f>
        <v>374</v>
      </c>
    </row>
    <row r="38" spans="1:37" ht="17.100000000000001" customHeight="1">
      <c r="A38" s="58">
        <v>25</v>
      </c>
      <c r="B38" s="276"/>
      <c r="C38" s="73" t="s">
        <v>206</v>
      </c>
      <c r="D38" s="76"/>
      <c r="E38" s="74">
        <v>20</v>
      </c>
      <c r="F38" s="78" t="s">
        <v>297</v>
      </c>
      <c r="G38" s="79"/>
      <c r="H38" s="79">
        <v>20</v>
      </c>
      <c r="I38" s="78"/>
      <c r="J38" s="78"/>
      <c r="K38" s="162"/>
      <c r="L38" s="78" t="s">
        <v>298</v>
      </c>
      <c r="M38" s="78" t="s">
        <v>166</v>
      </c>
      <c r="N38" s="79">
        <v>20</v>
      </c>
      <c r="O38" s="108"/>
      <c r="P38" s="108"/>
      <c r="Q38" s="108"/>
      <c r="R38" s="79" t="s">
        <v>230</v>
      </c>
      <c r="S38" s="78"/>
      <c r="T38" s="78">
        <v>10</v>
      </c>
      <c r="U38" s="278"/>
      <c r="V38" s="84" t="s">
        <v>168</v>
      </c>
      <c r="W38" s="85" t="s">
        <v>169</v>
      </c>
      <c r="X38" s="72">
        <v>1.7</v>
      </c>
      <c r="Y38" s="35"/>
      <c r="Z38" s="86" t="s">
        <v>170</v>
      </c>
      <c r="AA38" s="39">
        <v>2</v>
      </c>
      <c r="AB38" s="87">
        <f>AA38*7</f>
        <v>14</v>
      </c>
      <c r="AC38" s="39">
        <f>AA38*5</f>
        <v>10</v>
      </c>
      <c r="AD38" s="39" t="s">
        <v>171</v>
      </c>
      <c r="AE38" s="88">
        <f>AB38*4+AC38*9</f>
        <v>146</v>
      </c>
    </row>
    <row r="39" spans="1:37" ht="17.100000000000001" customHeight="1">
      <c r="A39" s="58" t="s">
        <v>172</v>
      </c>
      <c r="B39" s="276"/>
      <c r="C39" s="162" t="s">
        <v>281</v>
      </c>
      <c r="D39" s="162"/>
      <c r="E39" s="162">
        <v>15</v>
      </c>
      <c r="F39" s="78" t="s">
        <v>299</v>
      </c>
      <c r="G39" s="79"/>
      <c r="H39" s="79">
        <v>1</v>
      </c>
      <c r="I39" s="78"/>
      <c r="J39" s="79"/>
      <c r="K39" s="162"/>
      <c r="L39" s="79" t="s">
        <v>256</v>
      </c>
      <c r="M39" s="79"/>
      <c r="N39" s="79">
        <v>5</v>
      </c>
      <c r="O39" s="108"/>
      <c r="P39" s="108"/>
      <c r="Q39" s="108"/>
      <c r="R39" s="79" t="s">
        <v>272</v>
      </c>
      <c r="S39" s="79"/>
      <c r="T39" s="79">
        <v>10</v>
      </c>
      <c r="U39" s="278"/>
      <c r="V39" s="70">
        <f t="shared" ref="V39" si="5">X39*5+X37*5</f>
        <v>22.5</v>
      </c>
      <c r="W39" s="85" t="s">
        <v>176</v>
      </c>
      <c r="X39" s="72">
        <v>2.5</v>
      </c>
      <c r="Y39" s="36"/>
      <c r="Z39" s="35" t="s">
        <v>177</v>
      </c>
      <c r="AA39" s="39">
        <v>2.4</v>
      </c>
      <c r="AB39" s="39">
        <f>AA39*1</f>
        <v>2.4</v>
      </c>
      <c r="AC39" s="39" t="s">
        <v>171</v>
      </c>
      <c r="AD39" s="39">
        <f>AA39*5</f>
        <v>12</v>
      </c>
      <c r="AE39" s="39">
        <f>AB39*4+AD39*4</f>
        <v>57.6</v>
      </c>
    </row>
    <row r="40" spans="1:37" ht="17.100000000000001" customHeight="1">
      <c r="A40" s="281" t="s">
        <v>233</v>
      </c>
      <c r="B40" s="276"/>
      <c r="C40" s="162" t="s">
        <v>332</v>
      </c>
      <c r="D40" s="162"/>
      <c r="E40" s="162">
        <v>2</v>
      </c>
      <c r="F40" s="73"/>
      <c r="G40" s="76"/>
      <c r="H40" s="133"/>
      <c r="I40" s="78"/>
      <c r="J40" s="79"/>
      <c r="K40" s="162"/>
      <c r="L40" s="79" t="s">
        <v>175</v>
      </c>
      <c r="M40" s="79"/>
      <c r="N40" s="79">
        <v>5</v>
      </c>
      <c r="O40" s="108"/>
      <c r="P40" s="108"/>
      <c r="Q40" s="108"/>
      <c r="R40" s="78" t="s">
        <v>175</v>
      </c>
      <c r="S40" s="79"/>
      <c r="T40" s="79">
        <v>5</v>
      </c>
      <c r="U40" s="278"/>
      <c r="V40" s="84" t="s">
        <v>182</v>
      </c>
      <c r="W40" s="85" t="s">
        <v>183</v>
      </c>
      <c r="X40" s="72"/>
      <c r="Y40" s="35"/>
      <c r="Z40" s="35" t="s">
        <v>184</v>
      </c>
      <c r="AA40" s="39">
        <v>2.5</v>
      </c>
      <c r="AB40" s="39"/>
      <c r="AC40" s="39">
        <f>AA40*5</f>
        <v>12.5</v>
      </c>
      <c r="AD40" s="39" t="s">
        <v>171</v>
      </c>
      <c r="AE40" s="39">
        <f>AC40*9</f>
        <v>112.5</v>
      </c>
    </row>
    <row r="41" spans="1:37" ht="17.100000000000001" customHeight="1">
      <c r="A41" s="281"/>
      <c r="B41" s="276"/>
      <c r="C41" s="162" t="s">
        <v>212</v>
      </c>
      <c r="D41" s="162"/>
      <c r="E41" s="162">
        <v>1</v>
      </c>
      <c r="F41" s="108"/>
      <c r="G41" s="121"/>
      <c r="H41" s="108"/>
      <c r="I41" s="79"/>
      <c r="J41" s="79"/>
      <c r="K41" s="162"/>
      <c r="L41" s="79" t="s">
        <v>260</v>
      </c>
      <c r="M41" s="79"/>
      <c r="N41" s="79">
        <v>1</v>
      </c>
      <c r="O41" s="108"/>
      <c r="P41" s="121"/>
      <c r="Q41" s="108"/>
      <c r="R41" s="76"/>
      <c r="S41" s="76"/>
      <c r="T41" s="133"/>
      <c r="U41" s="278"/>
      <c r="V41" s="70">
        <f t="shared" ref="V41" si="6">X37*7+X36*2+X38*1</f>
        <v>28.3</v>
      </c>
      <c r="W41" s="92" t="s">
        <v>186</v>
      </c>
      <c r="X41" s="93"/>
      <c r="Y41" s="36"/>
      <c r="Z41" s="35" t="s">
        <v>187</v>
      </c>
      <c r="AD41" s="35">
        <f>AA41*15</f>
        <v>0</v>
      </c>
    </row>
    <row r="42" spans="1:37" ht="17.100000000000001" customHeight="1">
      <c r="A42" s="94" t="s">
        <v>188</v>
      </c>
      <c r="B42" s="95"/>
      <c r="C42" s="89"/>
      <c r="D42" s="89"/>
      <c r="E42" s="82"/>
      <c r="F42" s="82"/>
      <c r="G42" s="89"/>
      <c r="H42" s="82"/>
      <c r="I42" s="78"/>
      <c r="J42" s="79"/>
      <c r="K42" s="162"/>
      <c r="L42" s="162"/>
      <c r="M42" s="162"/>
      <c r="N42" s="90"/>
      <c r="O42" s="82"/>
      <c r="P42" s="89"/>
      <c r="Q42" s="82"/>
      <c r="R42" s="82"/>
      <c r="S42" s="89"/>
      <c r="T42" s="82"/>
      <c r="U42" s="278"/>
      <c r="V42" s="84" t="s">
        <v>189</v>
      </c>
      <c r="W42" s="96"/>
      <c r="X42" s="72"/>
      <c r="Y42" s="35"/>
      <c r="AB42" s="35">
        <f>SUM(AB37:AB41)</f>
        <v>27.4</v>
      </c>
      <c r="AC42" s="35">
        <f>SUM(AC37:AC41)</f>
        <v>22.5</v>
      </c>
      <c r="AD42" s="35">
        <f>SUM(AD37:AD41)</f>
        <v>94.5</v>
      </c>
      <c r="AE42" s="35">
        <f>AB42*4+AC42*9+AD42*4</f>
        <v>690.1</v>
      </c>
    </row>
    <row r="43" spans="1:37" ht="17.100000000000001" customHeight="1" thickBot="1">
      <c r="A43" s="140"/>
      <c r="B43" s="141"/>
      <c r="C43" s="142"/>
      <c r="D43" s="142"/>
      <c r="E43" s="143"/>
      <c r="F43" s="143"/>
      <c r="G43" s="142"/>
      <c r="H43" s="143"/>
      <c r="I43" s="143"/>
      <c r="J43" s="142"/>
      <c r="K43" s="143"/>
      <c r="L43" s="143"/>
      <c r="M43" s="142"/>
      <c r="N43" s="143"/>
      <c r="O43" s="143"/>
      <c r="P43" s="142"/>
      <c r="Q43" s="143"/>
      <c r="R43" s="143"/>
      <c r="S43" s="142"/>
      <c r="T43" s="143"/>
      <c r="U43" s="279"/>
      <c r="V43" s="101">
        <f t="shared" ref="V43" si="7">V37*4+V39*9+V41*4</f>
        <v>727.7</v>
      </c>
      <c r="W43" s="147"/>
      <c r="X43" s="148"/>
      <c r="Y43" s="36"/>
      <c r="AB43" s="104">
        <f>AB42*4/AE42</f>
        <v>0.1588175626720765</v>
      </c>
      <c r="AC43" s="104">
        <f>AC42*9/AE42</f>
        <v>0.29343573395160122</v>
      </c>
      <c r="AD43" s="104">
        <f>AD42*4/AE42</f>
        <v>0.54774670337632225</v>
      </c>
    </row>
    <row r="44" spans="1:37" ht="17.100000000000001" customHeight="1">
      <c r="A44" s="50">
        <v>9</v>
      </c>
      <c r="B44" s="276"/>
      <c r="C44" s="51" t="str">
        <f>彰化菜單玉美生技!Q43</f>
        <v>地瓜飯</v>
      </c>
      <c r="D44" s="51" t="s">
        <v>143</v>
      </c>
      <c r="E44" s="51"/>
      <c r="F44" s="51" t="str">
        <f>彰化菜單玉美生技!Q44</f>
        <v>烤雞腿</v>
      </c>
      <c r="G44" s="54" t="s">
        <v>253</v>
      </c>
      <c r="H44" s="51"/>
      <c r="I44" s="51" t="str">
        <f>彰化菜單玉美生技!Q45</f>
        <v>筍香海根</v>
      </c>
      <c r="J44" s="54" t="s">
        <v>144</v>
      </c>
      <c r="K44" s="51"/>
      <c r="L44" s="51" t="str">
        <f>彰化菜單玉美生技!Q46</f>
        <v>大阪燒高麗</v>
      </c>
      <c r="M44" s="54" t="s">
        <v>144</v>
      </c>
      <c r="N44" s="51"/>
      <c r="O44" s="51" t="str">
        <f>彰化菜單玉美生技!Q47</f>
        <v>深色蔬菜</v>
      </c>
      <c r="P44" s="51" t="s">
        <v>147</v>
      </c>
      <c r="Q44" s="51"/>
      <c r="R44" s="51" t="str">
        <f>彰化菜單玉美生技!Q48</f>
        <v>粉絲蛋花湯</v>
      </c>
      <c r="S44" s="51" t="s">
        <v>144</v>
      </c>
      <c r="T44" s="51"/>
      <c r="U44" s="284"/>
      <c r="V44" s="55" t="s">
        <v>148</v>
      </c>
      <c r="W44" s="56" t="s">
        <v>149</v>
      </c>
      <c r="X44" s="57">
        <v>6.2</v>
      </c>
      <c r="Y44" s="35"/>
      <c r="AB44" s="35" t="s">
        <v>150</v>
      </c>
      <c r="AC44" s="35" t="s">
        <v>151</v>
      </c>
      <c r="AD44" s="35" t="s">
        <v>152</v>
      </c>
      <c r="AE44" s="35" t="s">
        <v>153</v>
      </c>
    </row>
    <row r="45" spans="1:37" ht="17.100000000000001" customHeight="1">
      <c r="A45" s="58" t="s">
        <v>154</v>
      </c>
      <c r="B45" s="276"/>
      <c r="C45" s="59" t="s">
        <v>242</v>
      </c>
      <c r="D45" s="62"/>
      <c r="E45" s="60">
        <v>80</v>
      </c>
      <c r="F45" s="64" t="s">
        <v>254</v>
      </c>
      <c r="G45" s="62"/>
      <c r="H45" s="65">
        <v>120</v>
      </c>
      <c r="I45" s="65" t="s">
        <v>300</v>
      </c>
      <c r="J45" s="65"/>
      <c r="K45" s="65">
        <v>35</v>
      </c>
      <c r="L45" s="64" t="s">
        <v>225</v>
      </c>
      <c r="M45" s="65"/>
      <c r="N45" s="65">
        <v>60</v>
      </c>
      <c r="O45" s="201" t="s">
        <v>159</v>
      </c>
      <c r="P45" s="202"/>
      <c r="Q45" s="203">
        <v>100</v>
      </c>
      <c r="R45" s="64" t="s">
        <v>206</v>
      </c>
      <c r="S45" s="65"/>
      <c r="T45" s="65">
        <v>15</v>
      </c>
      <c r="U45" s="278"/>
      <c r="V45" s="70">
        <f t="shared" ref="V45" si="8">X44*15+X46*5</f>
        <v>104.5</v>
      </c>
      <c r="W45" s="71" t="s">
        <v>161</v>
      </c>
      <c r="X45" s="72">
        <v>2</v>
      </c>
      <c r="Y45" s="36"/>
      <c r="Z45" s="39" t="s">
        <v>162</v>
      </c>
      <c r="AA45" s="39">
        <v>5.5</v>
      </c>
      <c r="AB45" s="39">
        <f>AA45*2</f>
        <v>11</v>
      </c>
      <c r="AC45" s="39"/>
      <c r="AD45" s="39">
        <f>AA45*15</f>
        <v>82.5</v>
      </c>
      <c r="AE45" s="39">
        <f>AB45*4+AD45*4</f>
        <v>374</v>
      </c>
    </row>
    <row r="46" spans="1:37" ht="17.100000000000001" customHeight="1">
      <c r="A46" s="58">
        <v>26</v>
      </c>
      <c r="B46" s="276"/>
      <c r="C46" s="73" t="s">
        <v>285</v>
      </c>
      <c r="D46" s="76"/>
      <c r="E46" s="74">
        <v>40</v>
      </c>
      <c r="F46" s="78"/>
      <c r="G46" s="76"/>
      <c r="H46" s="79"/>
      <c r="I46" s="78" t="s">
        <v>301</v>
      </c>
      <c r="J46" s="78"/>
      <c r="K46" s="78">
        <v>25</v>
      </c>
      <c r="L46" s="78" t="s">
        <v>246</v>
      </c>
      <c r="M46" s="78"/>
      <c r="N46" s="78">
        <v>8</v>
      </c>
      <c r="O46" s="108"/>
      <c r="P46" s="108"/>
      <c r="Q46" s="108"/>
      <c r="R46" s="79" t="s">
        <v>231</v>
      </c>
      <c r="S46" s="78"/>
      <c r="T46" s="78">
        <v>5</v>
      </c>
      <c r="U46" s="278"/>
      <c r="V46" s="84" t="s">
        <v>168</v>
      </c>
      <c r="W46" s="85" t="s">
        <v>169</v>
      </c>
      <c r="X46" s="72">
        <v>2.2999999999999998</v>
      </c>
      <c r="Y46" s="35"/>
      <c r="Z46" s="86" t="s">
        <v>170</v>
      </c>
      <c r="AA46" s="39">
        <v>2</v>
      </c>
      <c r="AB46" s="87">
        <f>AA46*7</f>
        <v>14</v>
      </c>
      <c r="AC46" s="39">
        <f>AA46*5</f>
        <v>10</v>
      </c>
      <c r="AD46" s="39" t="s">
        <v>171</v>
      </c>
      <c r="AE46" s="88">
        <f>AB46*4+AC46*9</f>
        <v>146</v>
      </c>
    </row>
    <row r="47" spans="1:37" ht="17.100000000000001" customHeight="1">
      <c r="A47" s="58" t="s">
        <v>172</v>
      </c>
      <c r="B47" s="276"/>
      <c r="C47" s="162"/>
      <c r="D47" s="162"/>
      <c r="E47" s="162"/>
      <c r="F47" s="78"/>
      <c r="G47" s="162"/>
      <c r="H47" s="79"/>
      <c r="I47" s="78"/>
      <c r="J47" s="79"/>
      <c r="K47" s="162"/>
      <c r="L47" s="79" t="s">
        <v>175</v>
      </c>
      <c r="M47" s="79"/>
      <c r="N47" s="79">
        <v>5</v>
      </c>
      <c r="O47" s="108"/>
      <c r="P47" s="108"/>
      <c r="Q47" s="108"/>
      <c r="R47" s="79" t="s">
        <v>219</v>
      </c>
      <c r="S47" s="79"/>
      <c r="T47" s="79">
        <v>1</v>
      </c>
      <c r="U47" s="278"/>
      <c r="V47" s="70">
        <f t="shared" ref="V47" si="9">X47*5+X45*5</f>
        <v>22.5</v>
      </c>
      <c r="W47" s="85" t="s">
        <v>176</v>
      </c>
      <c r="X47" s="72">
        <v>2.5</v>
      </c>
      <c r="Y47" s="36"/>
      <c r="Z47" s="35" t="s">
        <v>177</v>
      </c>
      <c r="AA47" s="39">
        <v>2.4</v>
      </c>
      <c r="AB47" s="39">
        <f>AA47*1</f>
        <v>2.4</v>
      </c>
      <c r="AC47" s="39" t="s">
        <v>171</v>
      </c>
      <c r="AD47" s="39">
        <f>AA47*5</f>
        <v>12</v>
      </c>
      <c r="AE47" s="39">
        <f>AB47*4+AD47*4</f>
        <v>57.6</v>
      </c>
    </row>
    <row r="48" spans="1:37" ht="17.100000000000001" customHeight="1">
      <c r="A48" s="280" t="s">
        <v>302</v>
      </c>
      <c r="B48" s="276"/>
      <c r="C48" s="162"/>
      <c r="D48" s="162"/>
      <c r="E48" s="162"/>
      <c r="F48" s="73"/>
      <c r="G48" s="162"/>
      <c r="H48" s="133"/>
      <c r="I48" s="78"/>
      <c r="J48" s="79"/>
      <c r="K48" s="162"/>
      <c r="L48" s="79" t="s">
        <v>303</v>
      </c>
      <c r="M48" s="79"/>
      <c r="N48" s="79">
        <v>1</v>
      </c>
      <c r="O48" s="108"/>
      <c r="P48" s="108"/>
      <c r="Q48" s="108"/>
      <c r="R48" s="78"/>
      <c r="S48" s="79"/>
      <c r="T48" s="79"/>
      <c r="U48" s="278"/>
      <c r="V48" s="84" t="s">
        <v>182</v>
      </c>
      <c r="W48" s="85" t="s">
        <v>183</v>
      </c>
      <c r="X48" s="72"/>
      <c r="Y48" s="35"/>
      <c r="Z48" s="35" t="s">
        <v>184</v>
      </c>
      <c r="AA48" s="39">
        <v>2.5</v>
      </c>
      <c r="AB48" s="39"/>
      <c r="AC48" s="39">
        <f>AA48*5</f>
        <v>12.5</v>
      </c>
      <c r="AD48" s="39" t="s">
        <v>171</v>
      </c>
      <c r="AE48" s="39">
        <f>AC48*9</f>
        <v>112.5</v>
      </c>
    </row>
    <row r="49" spans="1:31" ht="17.100000000000001" customHeight="1">
      <c r="A49" s="281"/>
      <c r="B49" s="276"/>
      <c r="C49" s="162"/>
      <c r="D49" s="162"/>
      <c r="E49" s="162"/>
      <c r="F49" s="108"/>
      <c r="G49" s="162"/>
      <c r="H49" s="108"/>
      <c r="I49" s="79"/>
      <c r="J49" s="79"/>
      <c r="K49" s="162"/>
      <c r="L49" s="79" t="s">
        <v>304</v>
      </c>
      <c r="M49" s="79"/>
      <c r="N49" s="79">
        <v>1</v>
      </c>
      <c r="O49" s="108"/>
      <c r="P49" s="121"/>
      <c r="Q49" s="108"/>
      <c r="R49" s="76"/>
      <c r="S49" s="76"/>
      <c r="T49" s="133"/>
      <c r="U49" s="278"/>
      <c r="V49" s="70">
        <f t="shared" ref="V49" si="10">X45*7+X44*2+X46*1</f>
        <v>28.7</v>
      </c>
      <c r="W49" s="92" t="s">
        <v>186</v>
      </c>
      <c r="X49" s="93"/>
      <c r="Y49" s="36"/>
      <c r="Z49" s="35" t="s">
        <v>187</v>
      </c>
      <c r="AD49" s="35">
        <f>AA49*15</f>
        <v>0</v>
      </c>
    </row>
    <row r="50" spans="1:31" ht="17.100000000000001" customHeight="1">
      <c r="A50" s="94" t="s">
        <v>188</v>
      </c>
      <c r="B50" s="95"/>
      <c r="C50" s="89"/>
      <c r="D50" s="89"/>
      <c r="E50" s="82"/>
      <c r="F50" s="82"/>
      <c r="G50" s="89"/>
      <c r="H50" s="82"/>
      <c r="I50" s="78"/>
      <c r="J50" s="79"/>
      <c r="K50" s="162"/>
      <c r="L50" s="162"/>
      <c r="M50" s="162"/>
      <c r="N50" s="90"/>
      <c r="O50" s="82"/>
      <c r="P50" s="89"/>
      <c r="Q50" s="82"/>
      <c r="R50" s="82"/>
      <c r="S50" s="89"/>
      <c r="T50" s="82"/>
      <c r="U50" s="278"/>
      <c r="V50" s="84" t="s">
        <v>189</v>
      </c>
      <c r="W50" s="96"/>
      <c r="X50" s="72"/>
      <c r="Y50" s="35"/>
      <c r="AB50" s="35">
        <f>SUM(AB45:AB49)</f>
        <v>27.4</v>
      </c>
      <c r="AC50" s="35">
        <f>SUM(AC45:AC49)</f>
        <v>22.5</v>
      </c>
      <c r="AD50" s="35">
        <f>SUM(AD45:AD49)</f>
        <v>94.5</v>
      </c>
      <c r="AE50" s="35">
        <f>AB50*4+AC50*9+AD50*4</f>
        <v>690.1</v>
      </c>
    </row>
    <row r="51" spans="1:31" ht="17.100000000000001" customHeight="1" thickBot="1">
      <c r="A51" s="140"/>
      <c r="B51" s="141"/>
      <c r="C51" s="142"/>
      <c r="D51" s="142"/>
      <c r="E51" s="143"/>
      <c r="F51" s="143"/>
      <c r="G51" s="142"/>
      <c r="H51" s="143"/>
      <c r="I51" s="143"/>
      <c r="J51" s="142"/>
      <c r="K51" s="143"/>
      <c r="L51" s="143"/>
      <c r="M51" s="142"/>
      <c r="N51" s="143"/>
      <c r="O51" s="143"/>
      <c r="P51" s="142"/>
      <c r="Q51" s="143"/>
      <c r="R51" s="143"/>
      <c r="S51" s="142"/>
      <c r="T51" s="143"/>
      <c r="U51" s="279"/>
      <c r="V51" s="101">
        <f t="shared" ref="V51" si="11">V45*4+V47*9+V49*4</f>
        <v>735.3</v>
      </c>
      <c r="W51" s="147"/>
      <c r="X51" s="148"/>
      <c r="Y51" s="36"/>
      <c r="AB51" s="104">
        <f>AB50*4/AE50</f>
        <v>0.1588175626720765</v>
      </c>
      <c r="AC51" s="104">
        <f>AC50*9/AE50</f>
        <v>0.29343573395160122</v>
      </c>
      <c r="AD51" s="104">
        <f>AD50*4/AE50</f>
        <v>0.54774670337632225</v>
      </c>
    </row>
  </sheetData>
  <mergeCells count="19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B44:B49"/>
    <mergeCell ref="U44:U51"/>
    <mergeCell ref="A48:A49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zoomScale="98" zoomScaleNormal="98" workbookViewId="0">
      <selection activeCell="G20" sqref="G20"/>
    </sheetView>
  </sheetViews>
  <sheetFormatPr defaultRowHeight="20.25"/>
  <cols>
    <col min="1" max="1" width="5.625" style="149" customWidth="1"/>
    <col min="2" max="2" width="0" style="49" hidden="1" customWidth="1"/>
    <col min="3" max="3" width="12.625" style="49" customWidth="1"/>
    <col min="4" max="4" width="4.625" style="150" customWidth="1"/>
    <col min="5" max="5" width="4.625" style="49" customWidth="1"/>
    <col min="6" max="6" width="12.625" style="49" customWidth="1"/>
    <col min="7" max="7" width="4.625" style="150" customWidth="1"/>
    <col min="8" max="8" width="4.625" style="49" customWidth="1"/>
    <col min="9" max="9" width="12.625" style="49" customWidth="1"/>
    <col min="10" max="10" width="4.625" style="150" customWidth="1"/>
    <col min="11" max="11" width="4.625" style="49" customWidth="1"/>
    <col min="12" max="12" width="12.625" style="49" customWidth="1"/>
    <col min="13" max="13" width="4.625" style="150" customWidth="1"/>
    <col min="14" max="14" width="4.625" style="49" customWidth="1"/>
    <col min="15" max="15" width="12.625" style="49" customWidth="1"/>
    <col min="16" max="16" width="4.625" style="150" customWidth="1"/>
    <col min="17" max="17" width="4.625" style="49" customWidth="1"/>
    <col min="18" max="18" width="12.625" style="49" customWidth="1"/>
    <col min="19" max="19" width="4.625" style="150" customWidth="1"/>
    <col min="20" max="20" width="4.625" style="49" customWidth="1"/>
    <col min="21" max="21" width="5.625" style="49" customWidth="1"/>
    <col min="22" max="22" width="12.625" style="154" customWidth="1"/>
    <col min="23" max="23" width="12.625" style="155" customWidth="1"/>
    <col min="24" max="24" width="5.625" style="157" customWidth="1"/>
    <col min="25" max="25" width="6.625" style="49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49"/>
  </cols>
  <sheetData>
    <row r="1" spans="1:37" s="30" customFormat="1" ht="20.100000000000001" customHeight="1">
      <c r="A1" s="286" t="s">
        <v>305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9"/>
      <c r="AA1" s="31"/>
    </row>
    <row r="2" spans="1:37" s="35" customFormat="1" ht="17.100000000000001" customHeight="1" thickBot="1">
      <c r="A2" s="32" t="s">
        <v>131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  <c r="AA2" s="39"/>
    </row>
    <row r="3" spans="1:37" ht="17.100000000000001" customHeight="1">
      <c r="A3" s="40" t="s">
        <v>132</v>
      </c>
      <c r="B3" s="41" t="s">
        <v>133</v>
      </c>
      <c r="C3" s="42" t="s">
        <v>134</v>
      </c>
      <c r="D3" s="43" t="s">
        <v>135</v>
      </c>
      <c r="E3" s="43" t="s">
        <v>136</v>
      </c>
      <c r="F3" s="42" t="s">
        <v>137</v>
      </c>
      <c r="G3" s="43" t="s">
        <v>135</v>
      </c>
      <c r="H3" s="43" t="s">
        <v>136</v>
      </c>
      <c r="I3" s="42" t="s">
        <v>138</v>
      </c>
      <c r="J3" s="43" t="s">
        <v>135</v>
      </c>
      <c r="K3" s="43" t="s">
        <v>136</v>
      </c>
      <c r="L3" s="42" t="s">
        <v>138</v>
      </c>
      <c r="M3" s="43" t="s">
        <v>135</v>
      </c>
      <c r="N3" s="43" t="s">
        <v>136</v>
      </c>
      <c r="O3" s="42" t="s">
        <v>138</v>
      </c>
      <c r="P3" s="43" t="s">
        <v>135</v>
      </c>
      <c r="Q3" s="43" t="s">
        <v>136</v>
      </c>
      <c r="R3" s="44" t="s">
        <v>139</v>
      </c>
      <c r="S3" s="43" t="s">
        <v>135</v>
      </c>
      <c r="T3" s="43" t="s">
        <v>136</v>
      </c>
      <c r="U3" s="45" t="s">
        <v>140</v>
      </c>
      <c r="V3" s="46" t="s">
        <v>141</v>
      </c>
      <c r="W3" s="47" t="s">
        <v>142</v>
      </c>
      <c r="X3" s="48" t="s">
        <v>237</v>
      </c>
      <c r="Y3" s="39"/>
      <c r="Z3" s="39"/>
    </row>
    <row r="4" spans="1:37" ht="17.100000000000001" customHeight="1">
      <c r="A4" s="50">
        <v>9</v>
      </c>
      <c r="B4" s="275"/>
      <c r="C4" s="179" t="str">
        <f>彰化菜單玉美生技!A43</f>
        <v>白飯</v>
      </c>
      <c r="D4" s="131" t="s">
        <v>143</v>
      </c>
      <c r="E4" s="180"/>
      <c r="F4" s="51" t="str">
        <f>彰化菜單玉美生技!A44</f>
        <v>糖醋魚丁(海)</v>
      </c>
      <c r="G4" s="54" t="s">
        <v>144</v>
      </c>
      <c r="H4" s="180"/>
      <c r="I4" s="51" t="str">
        <f>彰化菜單玉美生技!A45</f>
        <v>五香滷蛋(豆)</v>
      </c>
      <c r="J4" s="54" t="s">
        <v>146</v>
      </c>
      <c r="K4" s="180"/>
      <c r="L4" s="51" t="str">
        <f>彰化菜單玉美生技!A46</f>
        <v>照燒杏鮑菇</v>
      </c>
      <c r="M4" s="54" t="s">
        <v>144</v>
      </c>
      <c r="N4" s="180"/>
      <c r="O4" s="51" t="str">
        <f>彰化菜單玉美生技!A47</f>
        <v>深色蔬菜</v>
      </c>
      <c r="P4" s="131" t="s">
        <v>147</v>
      </c>
      <c r="Q4" s="180"/>
      <c r="R4" s="51" t="str">
        <f>彰化菜單玉美生技!A48</f>
        <v>南瓜濃湯(芡)</v>
      </c>
      <c r="S4" s="131" t="s">
        <v>144</v>
      </c>
      <c r="T4" s="181"/>
      <c r="U4" s="277"/>
      <c r="V4" s="55" t="s">
        <v>148</v>
      </c>
      <c r="W4" s="56" t="s">
        <v>149</v>
      </c>
      <c r="X4" s="57">
        <v>6.5</v>
      </c>
      <c r="Y4" s="35"/>
      <c r="AB4" s="35" t="s">
        <v>150</v>
      </c>
      <c r="AC4" s="35" t="s">
        <v>151</v>
      </c>
      <c r="AD4" s="35" t="s">
        <v>152</v>
      </c>
      <c r="AE4" s="35" t="s">
        <v>153</v>
      </c>
      <c r="AF4" s="35"/>
      <c r="AG4" s="39"/>
      <c r="AH4" s="35"/>
      <c r="AI4" s="35"/>
      <c r="AJ4" s="35"/>
      <c r="AK4" s="35"/>
    </row>
    <row r="5" spans="1:37" ht="17.100000000000001" customHeight="1">
      <c r="A5" s="58" t="s">
        <v>154</v>
      </c>
      <c r="B5" s="276"/>
      <c r="C5" s="164" t="s">
        <v>242</v>
      </c>
      <c r="D5" s="62"/>
      <c r="E5" s="62">
        <v>120</v>
      </c>
      <c r="F5" s="59" t="s">
        <v>215</v>
      </c>
      <c r="G5" s="62"/>
      <c r="H5" s="182">
        <v>55</v>
      </c>
      <c r="I5" s="209" t="s">
        <v>262</v>
      </c>
      <c r="J5" s="210"/>
      <c r="K5" s="210">
        <v>50</v>
      </c>
      <c r="L5" s="210" t="s">
        <v>205</v>
      </c>
      <c r="M5" s="209"/>
      <c r="N5" s="209">
        <v>70</v>
      </c>
      <c r="O5" s="201" t="s">
        <v>159</v>
      </c>
      <c r="P5" s="68"/>
      <c r="Q5" s="63">
        <v>100</v>
      </c>
      <c r="R5" s="210" t="s">
        <v>228</v>
      </c>
      <c r="S5" s="209"/>
      <c r="T5" s="209">
        <v>25</v>
      </c>
      <c r="U5" s="278"/>
      <c r="V5" s="70">
        <f>X4*15+X6*5</f>
        <v>107.5</v>
      </c>
      <c r="W5" s="71" t="s">
        <v>161</v>
      </c>
      <c r="X5" s="72">
        <v>2</v>
      </c>
      <c r="Y5" s="36"/>
      <c r="Z5" s="39" t="s">
        <v>162</v>
      </c>
      <c r="AA5" s="39">
        <v>5.8</v>
      </c>
      <c r="AB5" s="39">
        <f>AA5*2</f>
        <v>11.6</v>
      </c>
      <c r="AC5" s="39"/>
      <c r="AD5" s="39">
        <f>AA5*15</f>
        <v>87</v>
      </c>
      <c r="AE5" s="39">
        <f>AB5*4+AD5*4</f>
        <v>394.4</v>
      </c>
      <c r="AF5" s="39"/>
      <c r="AG5" s="39"/>
      <c r="AH5" s="39"/>
      <c r="AI5" s="39"/>
      <c r="AJ5" s="39"/>
      <c r="AK5" s="39"/>
    </row>
    <row r="6" spans="1:37" ht="17.100000000000001" customHeight="1">
      <c r="A6" s="58">
        <v>28</v>
      </c>
      <c r="B6" s="276"/>
      <c r="C6" s="165"/>
      <c r="D6" s="76"/>
      <c r="E6" s="76"/>
      <c r="F6" s="73" t="s">
        <v>220</v>
      </c>
      <c r="G6" s="73"/>
      <c r="H6" s="73">
        <v>15</v>
      </c>
      <c r="I6" s="139" t="s">
        <v>306</v>
      </c>
      <c r="J6" s="139" t="s">
        <v>166</v>
      </c>
      <c r="K6" s="176">
        <v>1</v>
      </c>
      <c r="L6" s="139" t="s">
        <v>307</v>
      </c>
      <c r="M6" s="176"/>
      <c r="N6" s="176">
        <v>5</v>
      </c>
      <c r="O6" s="82"/>
      <c r="P6" s="82"/>
      <c r="Q6" s="82"/>
      <c r="R6" s="176" t="s">
        <v>261</v>
      </c>
      <c r="S6" s="176"/>
      <c r="T6" s="176">
        <v>20</v>
      </c>
      <c r="U6" s="278"/>
      <c r="V6" s="84" t="s">
        <v>168</v>
      </c>
      <c r="W6" s="85" t="s">
        <v>169</v>
      </c>
      <c r="X6" s="72">
        <v>2</v>
      </c>
      <c r="Y6" s="35"/>
      <c r="Z6" s="86" t="s">
        <v>170</v>
      </c>
      <c r="AA6" s="39">
        <v>2</v>
      </c>
      <c r="AB6" s="87">
        <f>AA6*7</f>
        <v>14</v>
      </c>
      <c r="AC6" s="39">
        <f>AA6*5</f>
        <v>10</v>
      </c>
      <c r="AD6" s="39" t="s">
        <v>171</v>
      </c>
      <c r="AE6" s="88">
        <f>AB6*4+AC6*9</f>
        <v>146</v>
      </c>
      <c r="AF6" s="86"/>
      <c r="AG6" s="39"/>
      <c r="AH6" s="87"/>
      <c r="AI6" s="39"/>
      <c r="AJ6" s="39"/>
      <c r="AK6" s="88"/>
    </row>
    <row r="7" spans="1:37" ht="17.100000000000001" customHeight="1">
      <c r="A7" s="58" t="s">
        <v>172</v>
      </c>
      <c r="B7" s="276"/>
      <c r="C7" s="162"/>
      <c r="D7" s="162"/>
      <c r="E7" s="82"/>
      <c r="F7" s="73" t="s">
        <v>175</v>
      </c>
      <c r="G7" s="76"/>
      <c r="H7" s="76">
        <v>5</v>
      </c>
      <c r="I7" s="78"/>
      <c r="J7" s="78"/>
      <c r="K7" s="162"/>
      <c r="L7" s="176"/>
      <c r="M7" s="176"/>
      <c r="N7" s="176"/>
      <c r="O7" s="82"/>
      <c r="P7" s="89"/>
      <c r="Q7" s="82"/>
      <c r="R7" s="139" t="s">
        <v>220</v>
      </c>
      <c r="S7" s="176"/>
      <c r="T7" s="176">
        <v>5</v>
      </c>
      <c r="U7" s="278"/>
      <c r="V7" s="70">
        <f>X7*5+X5*5</f>
        <v>22.5</v>
      </c>
      <c r="W7" s="85" t="s">
        <v>176</v>
      </c>
      <c r="X7" s="72">
        <v>2.5</v>
      </c>
      <c r="Y7" s="36"/>
      <c r="Z7" s="35" t="s">
        <v>177</v>
      </c>
      <c r="AA7" s="39">
        <v>1.8</v>
      </c>
      <c r="AB7" s="39">
        <f>AA7*1</f>
        <v>1.8</v>
      </c>
      <c r="AC7" s="39" t="s">
        <v>171</v>
      </c>
      <c r="AD7" s="39">
        <f>AA7*5</f>
        <v>9</v>
      </c>
      <c r="AE7" s="39">
        <f>AB7*4+AD7*4</f>
        <v>43.2</v>
      </c>
      <c r="AF7" s="35"/>
      <c r="AG7" s="39"/>
      <c r="AH7" s="39"/>
      <c r="AI7" s="39"/>
      <c r="AJ7" s="39"/>
      <c r="AK7" s="39"/>
    </row>
    <row r="8" spans="1:37" ht="17.100000000000001" customHeight="1">
      <c r="A8" s="281" t="s">
        <v>178</v>
      </c>
      <c r="B8" s="276"/>
      <c r="C8" s="82"/>
      <c r="D8" s="82"/>
      <c r="E8" s="82"/>
      <c r="F8" s="73" t="s">
        <v>308</v>
      </c>
      <c r="G8" s="76"/>
      <c r="H8" s="76">
        <v>1</v>
      </c>
      <c r="I8" s="78"/>
      <c r="J8" s="79"/>
      <c r="K8" s="196"/>
      <c r="L8" s="78"/>
      <c r="M8" s="79"/>
      <c r="N8" s="162"/>
      <c r="O8" s="82"/>
      <c r="P8" s="89"/>
      <c r="Q8" s="82"/>
      <c r="R8" s="79"/>
      <c r="S8" s="79"/>
      <c r="T8" s="162"/>
      <c r="U8" s="278"/>
      <c r="V8" s="84" t="s">
        <v>182</v>
      </c>
      <c r="W8" s="85" t="s">
        <v>183</v>
      </c>
      <c r="X8" s="72"/>
      <c r="Y8" s="35"/>
      <c r="Z8" s="35" t="s">
        <v>184</v>
      </c>
      <c r="AA8" s="39">
        <v>2.5</v>
      </c>
      <c r="AB8" s="39"/>
      <c r="AC8" s="39">
        <f>AA8*5</f>
        <v>12.5</v>
      </c>
      <c r="AD8" s="39" t="s">
        <v>171</v>
      </c>
      <c r="AE8" s="39">
        <f>AC8*9</f>
        <v>112.5</v>
      </c>
      <c r="AF8" s="35"/>
      <c r="AG8" s="39"/>
      <c r="AH8" s="39"/>
      <c r="AI8" s="39"/>
      <c r="AJ8" s="39"/>
      <c r="AK8" s="39"/>
    </row>
    <row r="9" spans="1:37" ht="17.100000000000001" customHeight="1">
      <c r="A9" s="281"/>
      <c r="B9" s="276"/>
      <c r="C9" s="82"/>
      <c r="D9" s="82"/>
      <c r="E9" s="82"/>
      <c r="F9" s="162"/>
      <c r="G9" s="162"/>
      <c r="H9" s="77"/>
      <c r="I9" s="79"/>
      <c r="J9" s="79"/>
      <c r="K9" s="77"/>
      <c r="L9" s="76"/>
      <c r="M9" s="76"/>
      <c r="N9" s="77"/>
      <c r="O9" s="82"/>
      <c r="P9" s="89"/>
      <c r="Q9" s="82"/>
      <c r="R9" s="78"/>
      <c r="S9" s="79"/>
      <c r="T9" s="162"/>
      <c r="U9" s="278"/>
      <c r="V9" s="70">
        <f>X5*7+X4*2+X6*1</f>
        <v>29</v>
      </c>
      <c r="W9" s="92" t="s">
        <v>186</v>
      </c>
      <c r="X9" s="93"/>
      <c r="Y9" s="36"/>
      <c r="Z9" s="35" t="s">
        <v>187</v>
      </c>
      <c r="AD9" s="35">
        <f>AA9*15</f>
        <v>0</v>
      </c>
      <c r="AF9" s="35"/>
      <c r="AG9" s="39"/>
      <c r="AH9" s="35"/>
      <c r="AI9" s="35"/>
      <c r="AJ9" s="35"/>
      <c r="AK9" s="35"/>
    </row>
    <row r="10" spans="1:37" ht="17.100000000000001" customHeight="1">
      <c r="A10" s="94" t="s">
        <v>188</v>
      </c>
      <c r="B10" s="95"/>
      <c r="C10" s="82"/>
      <c r="D10" s="89"/>
      <c r="E10" s="82"/>
      <c r="F10" s="82"/>
      <c r="G10" s="89"/>
      <c r="H10" s="82"/>
      <c r="I10" s="82"/>
      <c r="J10" s="89"/>
      <c r="K10" s="82"/>
      <c r="L10" s="76"/>
      <c r="M10" s="76"/>
      <c r="N10" s="77"/>
      <c r="O10" s="82"/>
      <c r="P10" s="89"/>
      <c r="Q10" s="82"/>
      <c r="R10" s="162"/>
      <c r="S10" s="162"/>
      <c r="T10" s="162"/>
      <c r="U10" s="278"/>
      <c r="V10" s="84" t="s">
        <v>189</v>
      </c>
      <c r="W10" s="96"/>
      <c r="X10" s="72"/>
      <c r="Y10" s="35"/>
      <c r="AB10" s="35">
        <f>SUM(AB5:AB9)</f>
        <v>27.400000000000002</v>
      </c>
      <c r="AC10" s="35">
        <f>SUM(AC5:AC9)</f>
        <v>22.5</v>
      </c>
      <c r="AD10" s="35">
        <f>SUM(AD5:AD9)</f>
        <v>96</v>
      </c>
      <c r="AE10" s="35">
        <f>AB10*4+AC10*9+AD10*4</f>
        <v>696.1</v>
      </c>
      <c r="AF10" s="35"/>
      <c r="AG10" s="39"/>
      <c r="AH10" s="35"/>
      <c r="AI10" s="35"/>
      <c r="AJ10" s="35"/>
      <c r="AK10" s="35"/>
    </row>
    <row r="11" spans="1:37" ht="17.100000000000001" customHeight="1">
      <c r="A11" s="111"/>
      <c r="B11" s="112"/>
      <c r="C11" s="134"/>
      <c r="D11" s="134"/>
      <c r="E11" s="135"/>
      <c r="F11" s="135"/>
      <c r="G11" s="134"/>
      <c r="H11" s="135"/>
      <c r="I11" s="135"/>
      <c r="J11" s="134"/>
      <c r="K11" s="135"/>
      <c r="L11" s="135"/>
      <c r="M11" s="134"/>
      <c r="N11" s="135"/>
      <c r="O11" s="135"/>
      <c r="P11" s="134"/>
      <c r="Q11" s="135"/>
      <c r="R11" s="135"/>
      <c r="S11" s="134"/>
      <c r="T11" s="135"/>
      <c r="U11" s="285"/>
      <c r="V11" s="101">
        <f>V5*4+V7*9+V9*4</f>
        <v>748.5</v>
      </c>
      <c r="W11" s="102"/>
      <c r="X11" s="103"/>
      <c r="Y11" s="36"/>
      <c r="AB11" s="104">
        <f>AB10*4/AE10</f>
        <v>0.15744864243643156</v>
      </c>
      <c r="AC11" s="104">
        <f>AC10*9/AE10</f>
        <v>0.29090647895417326</v>
      </c>
      <c r="AD11" s="104">
        <f>AD10*4/AE10</f>
        <v>0.55164487860939515</v>
      </c>
    </row>
    <row r="12" spans="1:37" ht="17.100000000000001" customHeight="1">
      <c r="A12" s="50">
        <v>9</v>
      </c>
      <c r="B12" s="275"/>
      <c r="C12" s="131" t="str">
        <f>彰化菜單玉美生技!E43</f>
        <v>小米飯</v>
      </c>
      <c r="D12" s="131" t="s">
        <v>143</v>
      </c>
      <c r="E12" s="131"/>
      <c r="F12" s="131" t="str">
        <f>彰化菜單玉美生技!E44</f>
        <v>豆乳雞(炸)</v>
      </c>
      <c r="G12" s="52" t="s">
        <v>248</v>
      </c>
      <c r="H12" s="131"/>
      <c r="I12" s="131" t="str">
        <f>彰化菜單玉美生技!E45</f>
        <v>家鄉滷味(豆)</v>
      </c>
      <c r="J12" s="52" t="s">
        <v>146</v>
      </c>
      <c r="K12" s="131"/>
      <c r="L12" s="131" t="str">
        <f>彰化菜單玉美生技!E46</f>
        <v>鮮筍什錦</v>
      </c>
      <c r="M12" s="52" t="s">
        <v>144</v>
      </c>
      <c r="N12" s="131"/>
      <c r="O12" s="131" t="str">
        <f>彰化菜單玉美生技!E47</f>
        <v>深色蔬菜</v>
      </c>
      <c r="P12" s="131" t="s">
        <v>147</v>
      </c>
      <c r="Q12" s="131"/>
      <c r="R12" s="131" t="str">
        <f>彰化菜單玉美生技!E48</f>
        <v>薑絲冬瓜湯</v>
      </c>
      <c r="S12" s="131" t="s">
        <v>144</v>
      </c>
      <c r="T12" s="131"/>
      <c r="U12" s="277"/>
      <c r="V12" s="55" t="s">
        <v>148</v>
      </c>
      <c r="W12" s="56" t="s">
        <v>149</v>
      </c>
      <c r="X12" s="57">
        <v>6</v>
      </c>
      <c r="Y12" s="35"/>
      <c r="AB12" s="35" t="s">
        <v>150</v>
      </c>
      <c r="AC12" s="35" t="s">
        <v>151</v>
      </c>
      <c r="AD12" s="35" t="s">
        <v>152</v>
      </c>
      <c r="AE12" s="35" t="s">
        <v>153</v>
      </c>
    </row>
    <row r="13" spans="1:37" ht="17.100000000000001" customHeight="1">
      <c r="A13" s="58" t="s">
        <v>154</v>
      </c>
      <c r="B13" s="276"/>
      <c r="C13" s="164" t="s">
        <v>242</v>
      </c>
      <c r="D13" s="60"/>
      <c r="E13" s="62">
        <v>80</v>
      </c>
      <c r="F13" s="64" t="s">
        <v>243</v>
      </c>
      <c r="G13" s="65"/>
      <c r="H13" s="65">
        <v>70</v>
      </c>
      <c r="I13" s="64" t="s">
        <v>160</v>
      </c>
      <c r="J13" s="64"/>
      <c r="K13" s="64">
        <v>25</v>
      </c>
      <c r="L13" s="65" t="s">
        <v>244</v>
      </c>
      <c r="M13" s="65"/>
      <c r="N13" s="65">
        <v>50</v>
      </c>
      <c r="O13" s="182" t="s">
        <v>159</v>
      </c>
      <c r="P13" s="211"/>
      <c r="Q13" s="212">
        <v>100</v>
      </c>
      <c r="R13" s="64" t="s">
        <v>226</v>
      </c>
      <c r="S13" s="65"/>
      <c r="T13" s="65">
        <v>40</v>
      </c>
      <c r="U13" s="278"/>
      <c r="V13" s="70">
        <f>X12*15+X14*5</f>
        <v>103</v>
      </c>
      <c r="W13" s="71" t="s">
        <v>161</v>
      </c>
      <c r="X13" s="72">
        <v>2</v>
      </c>
      <c r="Y13" s="36"/>
      <c r="Z13" s="39" t="s">
        <v>162</v>
      </c>
      <c r="AA13" s="39">
        <v>5.5</v>
      </c>
      <c r="AB13" s="39">
        <f>AA13*2</f>
        <v>11</v>
      </c>
      <c r="AC13" s="39"/>
      <c r="AD13" s="39">
        <f>AA13*15</f>
        <v>82.5</v>
      </c>
      <c r="AE13" s="39">
        <f>AB13*4+AD13*4</f>
        <v>374</v>
      </c>
    </row>
    <row r="14" spans="1:37" ht="17.100000000000001" customHeight="1">
      <c r="A14" s="58">
        <v>29</v>
      </c>
      <c r="B14" s="276"/>
      <c r="C14" s="165" t="s">
        <v>275</v>
      </c>
      <c r="D14" s="74"/>
      <c r="E14" s="76">
        <v>40</v>
      </c>
      <c r="F14" s="79"/>
      <c r="G14" s="79"/>
      <c r="H14" s="79"/>
      <c r="I14" s="78" t="s">
        <v>165</v>
      </c>
      <c r="J14" s="79"/>
      <c r="K14" s="79">
        <v>20</v>
      </c>
      <c r="L14" s="79" t="s">
        <v>292</v>
      </c>
      <c r="M14" s="79"/>
      <c r="N14" s="79">
        <v>5</v>
      </c>
      <c r="O14" s="128"/>
      <c r="P14" s="128"/>
      <c r="Q14" s="128"/>
      <c r="R14" s="78" t="s">
        <v>232</v>
      </c>
      <c r="S14" s="79"/>
      <c r="T14" s="79">
        <v>1</v>
      </c>
      <c r="U14" s="278"/>
      <c r="V14" s="84" t="s">
        <v>168</v>
      </c>
      <c r="W14" s="85" t="s">
        <v>169</v>
      </c>
      <c r="X14" s="72">
        <v>2.6</v>
      </c>
      <c r="Y14" s="35"/>
      <c r="Z14" s="86" t="s">
        <v>170</v>
      </c>
      <c r="AA14" s="39">
        <v>2</v>
      </c>
      <c r="AB14" s="87">
        <f>AA14*7</f>
        <v>14</v>
      </c>
      <c r="AC14" s="39">
        <f>AA14*5</f>
        <v>10</v>
      </c>
      <c r="AD14" s="39" t="s">
        <v>171</v>
      </c>
      <c r="AE14" s="88">
        <f>AB14*4+AC14*9</f>
        <v>146</v>
      </c>
    </row>
    <row r="15" spans="1:37" ht="17.100000000000001" customHeight="1">
      <c r="A15" s="58" t="s">
        <v>172</v>
      </c>
      <c r="B15" s="276"/>
      <c r="C15" s="162"/>
      <c r="D15" s="162"/>
      <c r="E15" s="128"/>
      <c r="F15" s="78" t="s">
        <v>199</v>
      </c>
      <c r="G15" s="79"/>
      <c r="H15" s="79"/>
      <c r="I15" s="79" t="s">
        <v>158</v>
      </c>
      <c r="J15" s="79"/>
      <c r="K15" s="79">
        <v>20</v>
      </c>
      <c r="L15" s="79" t="s">
        <v>175</v>
      </c>
      <c r="M15" s="79"/>
      <c r="N15" s="79">
        <v>5</v>
      </c>
      <c r="O15" s="128"/>
      <c r="P15" s="171"/>
      <c r="Q15" s="128"/>
      <c r="R15" s="78"/>
      <c r="S15" s="78"/>
      <c r="T15" s="162"/>
      <c r="U15" s="278"/>
      <c r="V15" s="70">
        <f>X15*5+X13*5</f>
        <v>22.5</v>
      </c>
      <c r="W15" s="85" t="s">
        <v>176</v>
      </c>
      <c r="X15" s="72">
        <v>2.5</v>
      </c>
      <c r="Y15" s="36"/>
      <c r="Z15" s="35" t="s">
        <v>177</v>
      </c>
      <c r="AA15" s="39">
        <v>2.4</v>
      </c>
      <c r="AB15" s="39">
        <f>AA15*1</f>
        <v>2.4</v>
      </c>
      <c r="AC15" s="39" t="s">
        <v>171</v>
      </c>
      <c r="AD15" s="39">
        <f>AA15*5</f>
        <v>12</v>
      </c>
      <c r="AE15" s="39">
        <f>AB15*4+AD15*4</f>
        <v>57.6</v>
      </c>
    </row>
    <row r="16" spans="1:37" ht="17.100000000000001" customHeight="1">
      <c r="A16" s="281" t="s">
        <v>202</v>
      </c>
      <c r="B16" s="276"/>
      <c r="C16" s="178"/>
      <c r="D16" s="171"/>
      <c r="E16" s="128"/>
      <c r="F16" s="128"/>
      <c r="G16" s="79"/>
      <c r="H16" s="79"/>
      <c r="I16" s="79" t="s">
        <v>238</v>
      </c>
      <c r="J16" s="79"/>
      <c r="K16" s="79">
        <v>5</v>
      </c>
      <c r="L16" s="79" t="s">
        <v>234</v>
      </c>
      <c r="M16" s="79"/>
      <c r="N16" s="79">
        <v>2</v>
      </c>
      <c r="O16" s="128"/>
      <c r="P16" s="171"/>
      <c r="Q16" s="128"/>
      <c r="R16" s="79"/>
      <c r="S16" s="79"/>
      <c r="T16" s="162"/>
      <c r="U16" s="278"/>
      <c r="V16" s="84" t="s">
        <v>182</v>
      </c>
      <c r="W16" s="85" t="s">
        <v>183</v>
      </c>
      <c r="X16" s="72"/>
      <c r="Y16" s="35"/>
      <c r="Z16" s="35" t="s">
        <v>184</v>
      </c>
      <c r="AA16" s="39">
        <v>2.5</v>
      </c>
      <c r="AB16" s="39"/>
      <c r="AC16" s="39">
        <f>AA16*5</f>
        <v>12.5</v>
      </c>
      <c r="AD16" s="39" t="s">
        <v>171</v>
      </c>
      <c r="AE16" s="39">
        <f>AC16*9</f>
        <v>112.5</v>
      </c>
    </row>
    <row r="17" spans="1:31" ht="17.100000000000001" customHeight="1">
      <c r="A17" s="281"/>
      <c r="B17" s="276"/>
      <c r="C17" s="178"/>
      <c r="D17" s="171"/>
      <c r="E17" s="128"/>
      <c r="F17" s="128"/>
      <c r="G17" s="171"/>
      <c r="H17" s="128"/>
      <c r="I17" s="79"/>
      <c r="J17" s="78"/>
      <c r="K17" s="170"/>
      <c r="L17" s="79"/>
      <c r="M17" s="79"/>
      <c r="N17" s="162"/>
      <c r="O17" s="128"/>
      <c r="P17" s="171"/>
      <c r="Q17" s="128"/>
      <c r="R17" s="162"/>
      <c r="S17" s="162"/>
      <c r="T17" s="162"/>
      <c r="U17" s="278"/>
      <c r="V17" s="70">
        <f>X13*7+X12*2+X14*1</f>
        <v>28.6</v>
      </c>
      <c r="W17" s="92" t="s">
        <v>186</v>
      </c>
      <c r="X17" s="93"/>
      <c r="Y17" s="36"/>
      <c r="Z17" s="35" t="s">
        <v>187</v>
      </c>
      <c r="AD17" s="35">
        <f>AA17*15</f>
        <v>0</v>
      </c>
    </row>
    <row r="18" spans="1:31" ht="17.100000000000001" customHeight="1">
      <c r="A18" s="94" t="s">
        <v>188</v>
      </c>
      <c r="B18" s="95"/>
      <c r="C18" s="89"/>
      <c r="D18" s="89"/>
      <c r="E18" s="82"/>
      <c r="F18" s="82"/>
      <c r="G18" s="89"/>
      <c r="H18" s="82"/>
      <c r="I18" s="82"/>
      <c r="J18" s="89"/>
      <c r="K18" s="82"/>
      <c r="L18" s="184"/>
      <c r="M18" s="184"/>
      <c r="N18" s="184"/>
      <c r="O18" s="82"/>
      <c r="P18" s="89"/>
      <c r="Q18" s="82"/>
      <c r="R18" s="82"/>
      <c r="S18" s="186"/>
      <c r="T18" s="82"/>
      <c r="U18" s="278"/>
      <c r="V18" s="84" t="s">
        <v>189</v>
      </c>
      <c r="W18" s="96"/>
      <c r="X18" s="72"/>
      <c r="Y18" s="35"/>
      <c r="AB18" s="35">
        <f>SUM(AB13:AB17)</f>
        <v>27.4</v>
      </c>
      <c r="AC18" s="35">
        <f>SUM(AC13:AC17)</f>
        <v>22.5</v>
      </c>
      <c r="AD18" s="35">
        <f>SUM(AD13:AD17)</f>
        <v>94.5</v>
      </c>
      <c r="AE18" s="35">
        <f>AB18*4+AC18*9+AD18*4</f>
        <v>690.1</v>
      </c>
    </row>
    <row r="19" spans="1:31" ht="17.100000000000001" customHeight="1" thickBot="1">
      <c r="A19" s="140"/>
      <c r="B19" s="141"/>
      <c r="C19" s="142"/>
      <c r="D19" s="142"/>
      <c r="E19" s="143"/>
      <c r="F19" s="143"/>
      <c r="G19" s="142"/>
      <c r="H19" s="143"/>
      <c r="I19" s="143"/>
      <c r="J19" s="142"/>
      <c r="K19" s="143"/>
      <c r="L19" s="143"/>
      <c r="M19" s="142"/>
      <c r="N19" s="143"/>
      <c r="O19" s="143"/>
      <c r="P19" s="142"/>
      <c r="Q19" s="143"/>
      <c r="R19" s="143"/>
      <c r="S19" s="213"/>
      <c r="T19" s="143"/>
      <c r="U19" s="279"/>
      <c r="V19" s="146">
        <f>V13*4+V15*9+V17*4</f>
        <v>728.9</v>
      </c>
      <c r="W19" s="147"/>
      <c r="X19" s="148"/>
      <c r="Y19" s="36"/>
      <c r="AB19" s="104">
        <f>AB18*4/AE18</f>
        <v>0.1588175626720765</v>
      </c>
      <c r="AC19" s="104">
        <f>AC18*9/AE18</f>
        <v>0.29343573395160122</v>
      </c>
      <c r="AD19" s="104">
        <f>AD18*4/AE18</f>
        <v>0.54774670337632225</v>
      </c>
    </row>
    <row r="20" spans="1:31" ht="17.100000000000001" customHeight="1">
      <c r="A20" s="50">
        <v>9</v>
      </c>
      <c r="B20" s="275"/>
      <c r="C20" s="131" t="str">
        <f>彰化菜單玉美生技!I43</f>
        <v>白飯</v>
      </c>
      <c r="D20" s="131" t="s">
        <v>143</v>
      </c>
      <c r="E20" s="131"/>
      <c r="F20" s="131" t="str">
        <f>彰化菜單玉美生技!I44</f>
        <v>岩燒里肌</v>
      </c>
      <c r="G20" s="52" t="s">
        <v>223</v>
      </c>
      <c r="H20" s="131"/>
      <c r="I20" s="131" t="str">
        <f>彰化菜單玉美生技!I45</f>
        <v>花菜炒甜不辣(加)</v>
      </c>
      <c r="J20" s="52" t="s">
        <v>144</v>
      </c>
      <c r="K20" s="131"/>
      <c r="L20" s="131" t="str">
        <f>彰化菜單玉美生技!I46</f>
        <v>古早味炒蛋</v>
      </c>
      <c r="M20" s="52" t="s">
        <v>144</v>
      </c>
      <c r="N20" s="131"/>
      <c r="O20" s="131" t="str">
        <f>彰化菜單玉美生技!I47</f>
        <v>淺色蔬菜</v>
      </c>
      <c r="P20" s="131" t="s">
        <v>147</v>
      </c>
      <c r="Q20" s="131"/>
      <c r="R20" s="131" t="str">
        <f>彰化菜單玉美生技!I48</f>
        <v>雪花雙菇湯</v>
      </c>
      <c r="S20" s="131" t="s">
        <v>144</v>
      </c>
      <c r="T20" s="131"/>
      <c r="U20" s="277"/>
      <c r="V20" s="55" t="s">
        <v>148</v>
      </c>
      <c r="W20" s="56" t="s">
        <v>149</v>
      </c>
      <c r="X20" s="57">
        <v>6</v>
      </c>
      <c r="Y20" s="35"/>
      <c r="AB20" s="35" t="s">
        <v>150</v>
      </c>
      <c r="AC20" s="35" t="s">
        <v>151</v>
      </c>
      <c r="AD20" s="35" t="s">
        <v>152</v>
      </c>
      <c r="AE20" s="35" t="s">
        <v>153</v>
      </c>
    </row>
    <row r="21" spans="1:31" ht="17.100000000000001" customHeight="1">
      <c r="A21" s="58" t="s">
        <v>154</v>
      </c>
      <c r="B21" s="276"/>
      <c r="C21" s="164" t="s">
        <v>242</v>
      </c>
      <c r="D21" s="62"/>
      <c r="E21" s="62">
        <v>120</v>
      </c>
      <c r="F21" s="64" t="s">
        <v>309</v>
      </c>
      <c r="G21" s="65"/>
      <c r="H21" s="182">
        <v>50</v>
      </c>
      <c r="I21" s="64" t="s">
        <v>310</v>
      </c>
      <c r="J21" s="64"/>
      <c r="K21" s="79">
        <v>30</v>
      </c>
      <c r="L21" s="65" t="s">
        <v>206</v>
      </c>
      <c r="M21" s="65">
        <v>35</v>
      </c>
      <c r="N21" s="182"/>
      <c r="O21" s="182" t="s">
        <v>159</v>
      </c>
      <c r="P21" s="211"/>
      <c r="Q21" s="212">
        <v>100</v>
      </c>
      <c r="R21" s="64" t="s">
        <v>255</v>
      </c>
      <c r="S21" s="65"/>
      <c r="T21" s="65">
        <v>30</v>
      </c>
      <c r="U21" s="278"/>
      <c r="V21" s="70">
        <f>X20*15+X22*5</f>
        <v>101.5</v>
      </c>
      <c r="W21" s="71" t="s">
        <v>161</v>
      </c>
      <c r="X21" s="72">
        <v>2</v>
      </c>
      <c r="Y21" s="36"/>
      <c r="Z21" s="39" t="s">
        <v>162</v>
      </c>
      <c r="AA21" s="39">
        <v>5.5</v>
      </c>
      <c r="AB21" s="39">
        <f>AA21*2</f>
        <v>11</v>
      </c>
      <c r="AC21" s="39"/>
      <c r="AD21" s="39">
        <f>AA21*15</f>
        <v>82.5</v>
      </c>
      <c r="AE21" s="39">
        <f>AB21*4+AD21*4</f>
        <v>374</v>
      </c>
    </row>
    <row r="22" spans="1:31" ht="17.100000000000001" customHeight="1">
      <c r="A22" s="58">
        <v>30</v>
      </c>
      <c r="B22" s="276"/>
      <c r="C22" s="165"/>
      <c r="D22" s="74"/>
      <c r="E22" s="162"/>
      <c r="F22" s="79"/>
      <c r="G22" s="79"/>
      <c r="H22" s="162"/>
      <c r="I22" s="78" t="s">
        <v>264</v>
      </c>
      <c r="J22" s="79"/>
      <c r="K22" s="79">
        <v>40</v>
      </c>
      <c r="L22" s="79" t="s">
        <v>311</v>
      </c>
      <c r="M22" s="79">
        <v>20</v>
      </c>
      <c r="N22" s="162"/>
      <c r="O22" s="128"/>
      <c r="P22" s="128"/>
      <c r="Q22" s="128"/>
      <c r="R22" s="78" t="s">
        <v>205</v>
      </c>
      <c r="S22" s="79"/>
      <c r="T22" s="79">
        <v>10</v>
      </c>
      <c r="U22" s="278"/>
      <c r="V22" s="84" t="s">
        <v>168</v>
      </c>
      <c r="W22" s="85" t="s">
        <v>169</v>
      </c>
      <c r="X22" s="72">
        <v>2.2999999999999998</v>
      </c>
      <c r="Y22" s="35"/>
      <c r="Z22" s="86" t="s">
        <v>170</v>
      </c>
      <c r="AA22" s="39">
        <v>2</v>
      </c>
      <c r="AB22" s="87">
        <f>AA22*7</f>
        <v>14</v>
      </c>
      <c r="AC22" s="39">
        <f>AA22*5</f>
        <v>10</v>
      </c>
      <c r="AD22" s="39" t="s">
        <v>171</v>
      </c>
      <c r="AE22" s="88">
        <f>AB22*4+AC22*9</f>
        <v>146</v>
      </c>
    </row>
    <row r="23" spans="1:31" ht="17.100000000000001" customHeight="1">
      <c r="A23" s="58" t="s">
        <v>172</v>
      </c>
      <c r="B23" s="276"/>
      <c r="C23" s="162"/>
      <c r="D23" s="162"/>
      <c r="E23" s="128"/>
      <c r="F23" s="78"/>
      <c r="G23" s="79"/>
      <c r="H23" s="196"/>
      <c r="I23" s="79" t="s">
        <v>312</v>
      </c>
      <c r="J23" s="79"/>
      <c r="K23" s="79">
        <v>15</v>
      </c>
      <c r="L23" s="79" t="s">
        <v>175</v>
      </c>
      <c r="M23" s="79">
        <v>5</v>
      </c>
      <c r="N23" s="162"/>
      <c r="O23" s="128"/>
      <c r="P23" s="171"/>
      <c r="Q23" s="128"/>
      <c r="R23" s="78" t="s">
        <v>230</v>
      </c>
      <c r="S23" s="78"/>
      <c r="T23" s="78">
        <v>5</v>
      </c>
      <c r="U23" s="278"/>
      <c r="V23" s="70">
        <f>X23*5+X21*5</f>
        <v>22.5</v>
      </c>
      <c r="W23" s="85" t="s">
        <v>176</v>
      </c>
      <c r="X23" s="72">
        <v>2.5</v>
      </c>
      <c r="Y23" s="36"/>
      <c r="Z23" s="35" t="s">
        <v>177</v>
      </c>
      <c r="AA23" s="39">
        <v>2.4</v>
      </c>
      <c r="AB23" s="39">
        <f>AA23*1</f>
        <v>2.4</v>
      </c>
      <c r="AC23" s="39" t="s">
        <v>171</v>
      </c>
      <c r="AD23" s="39">
        <f>AA23*5</f>
        <v>12</v>
      </c>
      <c r="AE23" s="39">
        <f>AB23*4+AD23*4</f>
        <v>57.6</v>
      </c>
    </row>
    <row r="24" spans="1:31" ht="17.100000000000001" customHeight="1">
      <c r="A24" s="280" t="s">
        <v>213</v>
      </c>
      <c r="B24" s="276"/>
      <c r="C24" s="178"/>
      <c r="D24" s="171"/>
      <c r="E24" s="128"/>
      <c r="F24" s="128"/>
      <c r="G24" s="79"/>
      <c r="H24" s="196"/>
      <c r="I24" s="79" t="s">
        <v>175</v>
      </c>
      <c r="J24" s="79"/>
      <c r="K24" s="79">
        <v>5</v>
      </c>
      <c r="L24" s="79" t="s">
        <v>212</v>
      </c>
      <c r="M24" s="79">
        <v>2</v>
      </c>
      <c r="N24" s="162"/>
      <c r="O24" s="128"/>
      <c r="P24" s="171"/>
      <c r="Q24" s="128"/>
      <c r="R24" s="79"/>
      <c r="S24" s="79"/>
      <c r="T24" s="162"/>
      <c r="U24" s="278"/>
      <c r="V24" s="84" t="s">
        <v>182</v>
      </c>
      <c r="W24" s="85" t="s">
        <v>183</v>
      </c>
      <c r="X24" s="72"/>
      <c r="Y24" s="35"/>
      <c r="Z24" s="35" t="s">
        <v>184</v>
      </c>
      <c r="AA24" s="39">
        <v>2.5</v>
      </c>
      <c r="AB24" s="39"/>
      <c r="AC24" s="39">
        <f>AA24*5</f>
        <v>12.5</v>
      </c>
      <c r="AD24" s="39" t="s">
        <v>171</v>
      </c>
      <c r="AE24" s="39">
        <f>AC24*9</f>
        <v>112.5</v>
      </c>
    </row>
    <row r="25" spans="1:31" ht="17.100000000000001" customHeight="1">
      <c r="A25" s="281"/>
      <c r="B25" s="276"/>
      <c r="C25" s="178"/>
      <c r="D25" s="171"/>
      <c r="E25" s="128"/>
      <c r="F25" s="128"/>
      <c r="G25" s="171"/>
      <c r="H25" s="128"/>
      <c r="I25" s="79"/>
      <c r="J25" s="78"/>
      <c r="K25" s="170"/>
      <c r="L25" s="79"/>
      <c r="M25" s="79"/>
      <c r="N25" s="162"/>
      <c r="O25" s="128"/>
      <c r="P25" s="171"/>
      <c r="Q25" s="128"/>
      <c r="R25" s="162"/>
      <c r="S25" s="162"/>
      <c r="T25" s="162"/>
      <c r="U25" s="278"/>
      <c r="V25" s="70">
        <f>X21*7+X20*2+X22*1</f>
        <v>28.3</v>
      </c>
      <c r="W25" s="92" t="s">
        <v>186</v>
      </c>
      <c r="X25" s="93"/>
      <c r="Y25" s="36"/>
      <c r="Z25" s="35" t="s">
        <v>187</v>
      </c>
      <c r="AD25" s="35">
        <f>AA25*15</f>
        <v>0</v>
      </c>
    </row>
    <row r="26" spans="1:31" ht="17.100000000000001" customHeight="1">
      <c r="A26" s="94" t="s">
        <v>188</v>
      </c>
      <c r="B26" s="95"/>
      <c r="C26" s="89"/>
      <c r="D26" s="89"/>
      <c r="E26" s="82"/>
      <c r="F26" s="82"/>
      <c r="G26" s="89"/>
      <c r="H26" s="82"/>
      <c r="I26" s="82"/>
      <c r="J26" s="89"/>
      <c r="K26" s="82"/>
      <c r="L26" s="184"/>
      <c r="M26" s="184"/>
      <c r="N26" s="184"/>
      <c r="O26" s="82"/>
      <c r="P26" s="89"/>
      <c r="Q26" s="82"/>
      <c r="R26" s="82"/>
      <c r="S26" s="186"/>
      <c r="T26" s="82"/>
      <c r="U26" s="278"/>
      <c r="V26" s="84" t="s">
        <v>189</v>
      </c>
      <c r="W26" s="96"/>
      <c r="X26" s="72"/>
      <c r="Y26" s="35"/>
      <c r="AB26" s="35">
        <f>SUM(AB21:AB25)</f>
        <v>27.4</v>
      </c>
      <c r="AC26" s="35">
        <f>SUM(AC21:AC25)</f>
        <v>22.5</v>
      </c>
      <c r="AD26" s="35">
        <f>SUM(AD21:AD25)</f>
        <v>94.5</v>
      </c>
      <c r="AE26" s="35">
        <f>AB26*4+AC26*9+AD26*4</f>
        <v>690.1</v>
      </c>
    </row>
    <row r="27" spans="1:31" ht="17.100000000000001" customHeight="1" thickBot="1">
      <c r="A27" s="140"/>
      <c r="B27" s="141"/>
      <c r="C27" s="142"/>
      <c r="D27" s="142"/>
      <c r="E27" s="143"/>
      <c r="F27" s="143"/>
      <c r="G27" s="142"/>
      <c r="H27" s="143"/>
      <c r="I27" s="143"/>
      <c r="J27" s="142"/>
      <c r="K27" s="143"/>
      <c r="L27" s="143"/>
      <c r="M27" s="142"/>
      <c r="N27" s="143"/>
      <c r="O27" s="143"/>
      <c r="P27" s="142"/>
      <c r="Q27" s="143"/>
      <c r="R27" s="143"/>
      <c r="S27" s="213"/>
      <c r="T27" s="143"/>
      <c r="U27" s="279"/>
      <c r="V27" s="146">
        <f>V21*4+V23*9+V25*4</f>
        <v>721.7</v>
      </c>
      <c r="W27" s="147"/>
      <c r="X27" s="148"/>
      <c r="Y27" s="36"/>
      <c r="AB27" s="104">
        <f>AB26*4/AE26</f>
        <v>0.1588175626720765</v>
      </c>
      <c r="AC27" s="104">
        <f>AC26*9/AE26</f>
        <v>0.29343573395160122</v>
      </c>
      <c r="AD27" s="104">
        <f>AD26*4/AE26</f>
        <v>0.54774670337632225</v>
      </c>
    </row>
    <row r="28" spans="1:31">
      <c r="I28" s="150"/>
      <c r="J28" s="49"/>
      <c r="L28" s="150"/>
      <c r="M28" s="49"/>
      <c r="O28" s="150"/>
      <c r="P28" s="49"/>
      <c r="R28" s="154"/>
      <c r="S28" s="155"/>
      <c r="T28" s="157"/>
      <c r="V28" s="35"/>
      <c r="W28" s="39"/>
      <c r="X28" s="35"/>
      <c r="Y28" s="35"/>
      <c r="AA28" s="35"/>
      <c r="AB28" s="49"/>
      <c r="AC28" s="49"/>
      <c r="AD28" s="49"/>
      <c r="AE28" s="49"/>
    </row>
  </sheetData>
  <mergeCells count="10"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31" zoomScale="60" zoomScaleNormal="60" workbookViewId="0">
      <selection activeCell="M24" sqref="M24:P24"/>
    </sheetView>
  </sheetViews>
  <sheetFormatPr defaultRowHeight="20.25"/>
  <cols>
    <col min="1" max="1" width="1.875" style="331" customWidth="1"/>
    <col min="2" max="2" width="4.875" style="338" customWidth="1"/>
    <col min="3" max="3" width="0" style="331" hidden="1" customWidth="1"/>
    <col min="4" max="4" width="18.625" style="331" customWidth="1"/>
    <col min="5" max="5" width="5.625" style="337" customWidth="1"/>
    <col min="6" max="6" width="11.25" style="331" customWidth="1"/>
    <col min="7" max="7" width="18.625" style="331" customWidth="1"/>
    <col min="8" max="8" width="5.625" style="337" customWidth="1"/>
    <col min="9" max="9" width="11.875" style="331" customWidth="1"/>
    <col min="10" max="10" width="18.625" style="331" customWidth="1"/>
    <col min="11" max="11" width="5.625" style="337" customWidth="1"/>
    <col min="12" max="12" width="11.75" style="331" customWidth="1"/>
    <col min="13" max="13" width="18.625" style="331" customWidth="1"/>
    <col min="14" max="14" width="5.625" style="337" customWidth="1"/>
    <col min="15" max="15" width="12.125" style="331" customWidth="1"/>
    <col min="16" max="16" width="18.625" style="331" customWidth="1"/>
    <col min="17" max="17" width="5.625" style="337" customWidth="1"/>
    <col min="18" max="18" width="11.75" style="331" customWidth="1"/>
    <col min="19" max="19" width="18.625" style="331" customWidth="1"/>
    <col min="20" max="20" width="5.625" style="337" customWidth="1"/>
    <col min="21" max="21" width="12.75" style="331" customWidth="1"/>
    <col min="22" max="22" width="12.125" style="49" customWidth="1"/>
    <col min="23" max="23" width="11.75" style="336" customWidth="1"/>
    <col min="24" max="24" width="11.25" style="335" customWidth="1"/>
    <col min="25" max="25" width="6.625" style="334" customWidth="1"/>
    <col min="26" max="26" width="6.625" style="331" customWidth="1"/>
    <col min="27" max="27" width="6" style="332" hidden="1" customWidth="1"/>
    <col min="28" max="28" width="5.5" style="333" hidden="1" customWidth="1"/>
    <col min="29" max="29" width="7.75" style="332" hidden="1" customWidth="1"/>
    <col min="30" max="30" width="8" style="332" hidden="1" customWidth="1"/>
    <col min="31" max="31" width="7.875" style="332" hidden="1" customWidth="1"/>
    <col min="32" max="32" width="7.5" style="332" hidden="1" customWidth="1"/>
    <col min="33" max="16384" width="9" style="331"/>
  </cols>
  <sheetData>
    <row r="1" spans="2:32" s="332" customFormat="1" ht="38.25">
      <c r="B1" s="463" t="s">
        <v>643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57"/>
      <c r="AB1" s="333"/>
    </row>
    <row r="2" spans="2:32" s="332" customFormat="1" ht="18.95" customHeight="1">
      <c r="B2" s="462"/>
      <c r="C2" s="461"/>
      <c r="D2" s="461"/>
      <c r="E2" s="461"/>
      <c r="F2" s="461"/>
      <c r="G2" s="461"/>
      <c r="H2" s="460"/>
      <c r="I2" s="457"/>
      <c r="J2" s="457"/>
      <c r="K2" s="460"/>
      <c r="L2" s="457"/>
      <c r="M2" s="457"/>
      <c r="N2" s="460"/>
      <c r="O2" s="457"/>
      <c r="P2" s="457"/>
      <c r="Q2" s="460"/>
      <c r="R2" s="457"/>
      <c r="S2" s="457"/>
      <c r="T2" s="460"/>
      <c r="U2" s="457"/>
      <c r="V2" s="158"/>
      <c r="W2" s="458"/>
      <c r="X2" s="459"/>
      <c r="Y2" s="458"/>
      <c r="Z2" s="457"/>
      <c r="AB2" s="333"/>
    </row>
    <row r="3" spans="2:32" s="332" customFormat="1" ht="30" customHeight="1" thickBot="1">
      <c r="B3" s="456" t="s">
        <v>642</v>
      </c>
      <c r="C3" s="456"/>
      <c r="D3" s="455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T3" s="454"/>
      <c r="U3" s="454"/>
      <c r="V3" s="34"/>
      <c r="W3" s="453"/>
      <c r="X3" s="452"/>
      <c r="Y3" s="451"/>
      <c r="Z3" s="347"/>
      <c r="AB3" s="333"/>
    </row>
    <row r="4" spans="2:32" s="441" customFormat="1" ht="43.5">
      <c r="B4" s="450" t="s">
        <v>132</v>
      </c>
      <c r="C4" s="449" t="s">
        <v>133</v>
      </c>
      <c r="D4" s="446" t="s">
        <v>134</v>
      </c>
      <c r="E4" s="447" t="s">
        <v>640</v>
      </c>
      <c r="F4" s="446"/>
      <c r="G4" s="446" t="s">
        <v>641</v>
      </c>
      <c r="H4" s="447" t="s">
        <v>640</v>
      </c>
      <c r="I4" s="446"/>
      <c r="J4" s="446" t="s">
        <v>138</v>
      </c>
      <c r="K4" s="447" t="s">
        <v>640</v>
      </c>
      <c r="L4" s="446"/>
      <c r="M4" s="446" t="s">
        <v>138</v>
      </c>
      <c r="N4" s="447" t="s">
        <v>640</v>
      </c>
      <c r="O4" s="446"/>
      <c r="P4" s="446" t="s">
        <v>138</v>
      </c>
      <c r="Q4" s="447" t="s">
        <v>640</v>
      </c>
      <c r="R4" s="446"/>
      <c r="S4" s="448" t="s">
        <v>139</v>
      </c>
      <c r="T4" s="447" t="s">
        <v>640</v>
      </c>
      <c r="U4" s="446"/>
      <c r="V4" s="445" t="s">
        <v>639</v>
      </c>
      <c r="W4" s="445" t="s">
        <v>638</v>
      </c>
      <c r="X4" s="444" t="s">
        <v>637</v>
      </c>
      <c r="Y4" s="443" t="s">
        <v>237</v>
      </c>
      <c r="Z4" s="442"/>
      <c r="AA4" s="39"/>
      <c r="AB4" s="333"/>
      <c r="AC4" s="332"/>
      <c r="AD4" s="332"/>
      <c r="AE4" s="332"/>
      <c r="AF4" s="332"/>
    </row>
    <row r="5" spans="2:32" s="392" customFormat="1" ht="42" customHeight="1">
      <c r="B5" s="402">
        <v>8</v>
      </c>
      <c r="C5" s="383"/>
      <c r="D5" s="396" t="str">
        <f>'國華8-9月菜單'!A12</f>
        <v>香Q米飯</v>
      </c>
      <c r="E5" s="396" t="s">
        <v>143</v>
      </c>
      <c r="F5" s="440" t="s">
        <v>136</v>
      </c>
      <c r="G5" s="396" t="str">
        <f>'國華8-9月菜單'!A13</f>
        <v>杏鮑菇燒雞</v>
      </c>
      <c r="H5" s="396" t="s">
        <v>144</v>
      </c>
      <c r="I5" s="440" t="s">
        <v>136</v>
      </c>
      <c r="J5" s="396" t="str">
        <f>'國華8-9月菜單'!A14</f>
        <v>五香滷蛋</v>
      </c>
      <c r="K5" s="396" t="s">
        <v>146</v>
      </c>
      <c r="L5" s="440" t="s">
        <v>136</v>
      </c>
      <c r="M5" s="396" t="str">
        <f>'國華8-9月菜單'!A15</f>
        <v>花生小菜</v>
      </c>
      <c r="N5" s="396" t="s">
        <v>144</v>
      </c>
      <c r="O5" s="440" t="s">
        <v>136</v>
      </c>
      <c r="P5" s="396" t="str">
        <f>'國華8-9月菜單'!A16</f>
        <v>淺色蔬菜</v>
      </c>
      <c r="Q5" s="396" t="s">
        <v>145</v>
      </c>
      <c r="R5" s="440" t="s">
        <v>136</v>
      </c>
      <c r="S5" s="396" t="str">
        <f>'國華8-9月菜單'!A17</f>
        <v>瓜瓜龍骨湯</v>
      </c>
      <c r="T5" s="396" t="s">
        <v>144</v>
      </c>
      <c r="U5" s="440" t="s">
        <v>136</v>
      </c>
      <c r="V5" s="439" t="s">
        <v>636</v>
      </c>
      <c r="W5" s="395" t="s">
        <v>34</v>
      </c>
      <c r="X5" s="394" t="s">
        <v>149</v>
      </c>
      <c r="Y5" s="430">
        <v>5.5</v>
      </c>
      <c r="Z5" s="332"/>
      <c r="AA5" s="332"/>
      <c r="AB5" s="333"/>
      <c r="AC5" s="332" t="s">
        <v>150</v>
      </c>
      <c r="AD5" s="332" t="s">
        <v>151</v>
      </c>
      <c r="AE5" s="332" t="s">
        <v>152</v>
      </c>
      <c r="AF5" s="332" t="s">
        <v>153</v>
      </c>
    </row>
    <row r="6" spans="2:32" s="331" customFormat="1" ht="27.95" customHeight="1">
      <c r="B6" s="387" t="s">
        <v>154</v>
      </c>
      <c r="C6" s="383"/>
      <c r="D6" s="368" t="s">
        <v>155</v>
      </c>
      <c r="E6" s="368"/>
      <c r="F6" s="368">
        <v>100</v>
      </c>
      <c r="G6" s="367" t="s">
        <v>635</v>
      </c>
      <c r="H6" s="368"/>
      <c r="I6" s="367">
        <v>40</v>
      </c>
      <c r="J6" s="367" t="s">
        <v>634</v>
      </c>
      <c r="K6" s="367"/>
      <c r="L6" s="367">
        <v>55</v>
      </c>
      <c r="M6" s="368" t="s">
        <v>633</v>
      </c>
      <c r="N6" s="367"/>
      <c r="O6" s="367">
        <v>35</v>
      </c>
      <c r="P6" s="367" t="s">
        <v>27</v>
      </c>
      <c r="Q6" s="367"/>
      <c r="R6" s="367">
        <v>100</v>
      </c>
      <c r="S6" s="368" t="s">
        <v>632</v>
      </c>
      <c r="T6" s="380"/>
      <c r="U6" s="380">
        <v>35</v>
      </c>
      <c r="V6" s="366"/>
      <c r="W6" s="378" t="s">
        <v>631</v>
      </c>
      <c r="X6" s="390" t="s">
        <v>161</v>
      </c>
      <c r="Y6" s="418">
        <v>2.2999999999999998</v>
      </c>
      <c r="Z6" s="347"/>
      <c r="AA6" s="39" t="s">
        <v>162</v>
      </c>
      <c r="AB6" s="333">
        <v>6</v>
      </c>
      <c r="AC6" s="333">
        <f>AB6*2</f>
        <v>12</v>
      </c>
      <c r="AD6" s="333"/>
      <c r="AE6" s="333">
        <f>AB6*15</f>
        <v>90</v>
      </c>
      <c r="AF6" s="333">
        <f>AC6*4+AE6*4</f>
        <v>408</v>
      </c>
    </row>
    <row r="7" spans="2:32" s="331" customFormat="1" ht="27.95" customHeight="1">
      <c r="B7" s="387">
        <v>31</v>
      </c>
      <c r="C7" s="383"/>
      <c r="D7" s="368"/>
      <c r="E7" s="368"/>
      <c r="F7" s="368"/>
      <c r="G7" s="367" t="s">
        <v>163</v>
      </c>
      <c r="H7" s="382"/>
      <c r="I7" s="367">
        <v>15</v>
      </c>
      <c r="J7" s="367" t="s">
        <v>630</v>
      </c>
      <c r="K7" s="367"/>
      <c r="L7" s="367">
        <v>15</v>
      </c>
      <c r="M7" s="368" t="s">
        <v>629</v>
      </c>
      <c r="N7" s="367"/>
      <c r="O7" s="367">
        <v>15</v>
      </c>
      <c r="P7" s="367"/>
      <c r="Q7" s="367"/>
      <c r="R7" s="367"/>
      <c r="S7" s="368" t="s">
        <v>628</v>
      </c>
      <c r="T7" s="380"/>
      <c r="U7" s="367">
        <v>3</v>
      </c>
      <c r="V7" s="366"/>
      <c r="W7" s="365" t="s">
        <v>33</v>
      </c>
      <c r="X7" s="385" t="s">
        <v>169</v>
      </c>
      <c r="Y7" s="418">
        <v>2.1</v>
      </c>
      <c r="Z7" s="332"/>
      <c r="AA7" s="86" t="s">
        <v>170</v>
      </c>
      <c r="AB7" s="333">
        <v>2</v>
      </c>
      <c r="AC7" s="389">
        <f>AB7*7</f>
        <v>14</v>
      </c>
      <c r="AD7" s="333">
        <f>AB7*5</f>
        <v>10</v>
      </c>
      <c r="AE7" s="333" t="s">
        <v>171</v>
      </c>
      <c r="AF7" s="388">
        <f>AC7*4+AD7*9</f>
        <v>146</v>
      </c>
    </row>
    <row r="8" spans="2:32" s="331" customFormat="1" ht="27.95" customHeight="1">
      <c r="B8" s="387" t="s">
        <v>172</v>
      </c>
      <c r="C8" s="383"/>
      <c r="D8" s="368"/>
      <c r="E8" s="368"/>
      <c r="F8" s="368"/>
      <c r="G8" s="367" t="s">
        <v>195</v>
      </c>
      <c r="H8" s="382"/>
      <c r="I8" s="367">
        <v>7</v>
      </c>
      <c r="J8" s="367" t="s">
        <v>174</v>
      </c>
      <c r="K8" s="382"/>
      <c r="L8" s="367">
        <v>10</v>
      </c>
      <c r="M8" s="368" t="s">
        <v>627</v>
      </c>
      <c r="N8" s="382"/>
      <c r="O8" s="367">
        <v>4</v>
      </c>
      <c r="P8" s="367"/>
      <c r="Q8" s="382"/>
      <c r="R8" s="367"/>
      <c r="S8" s="368" t="s">
        <v>626</v>
      </c>
      <c r="T8" s="381"/>
      <c r="U8" s="380">
        <v>0.03</v>
      </c>
      <c r="V8" s="366"/>
      <c r="W8" s="378" t="s">
        <v>503</v>
      </c>
      <c r="X8" s="385" t="s">
        <v>176</v>
      </c>
      <c r="Y8" s="418">
        <v>2.35</v>
      </c>
      <c r="Z8" s="347"/>
      <c r="AA8" s="332" t="s">
        <v>177</v>
      </c>
      <c r="AB8" s="333">
        <v>1.8</v>
      </c>
      <c r="AC8" s="333">
        <f>AB8*1</f>
        <v>1.8</v>
      </c>
      <c r="AD8" s="333" t="s">
        <v>171</v>
      </c>
      <c r="AE8" s="333">
        <f>AB8*5</f>
        <v>9</v>
      </c>
      <c r="AF8" s="333">
        <f>AC8*4+AE8*4</f>
        <v>43.2</v>
      </c>
    </row>
    <row r="9" spans="2:32" s="331" customFormat="1" ht="27.95" customHeight="1">
      <c r="B9" s="384" t="s">
        <v>178</v>
      </c>
      <c r="C9" s="383"/>
      <c r="D9" s="368"/>
      <c r="E9" s="368"/>
      <c r="F9" s="368"/>
      <c r="G9" s="367" t="s">
        <v>174</v>
      </c>
      <c r="H9" s="382"/>
      <c r="I9" s="367">
        <v>8</v>
      </c>
      <c r="J9" s="368"/>
      <c r="K9" s="367"/>
      <c r="L9" s="368"/>
      <c r="M9" s="368" t="s">
        <v>174</v>
      </c>
      <c r="N9" s="382"/>
      <c r="O9" s="367">
        <v>5</v>
      </c>
      <c r="P9" s="367"/>
      <c r="Q9" s="382"/>
      <c r="R9" s="367"/>
      <c r="S9" s="368"/>
      <c r="T9" s="381"/>
      <c r="U9" s="380"/>
      <c r="V9" s="366"/>
      <c r="W9" s="365" t="s">
        <v>35</v>
      </c>
      <c r="X9" s="385" t="s">
        <v>183</v>
      </c>
      <c r="Y9" s="418">
        <v>0</v>
      </c>
      <c r="Z9" s="332"/>
      <c r="AA9" s="332" t="s">
        <v>184</v>
      </c>
      <c r="AB9" s="333">
        <v>2.5</v>
      </c>
      <c r="AC9" s="333"/>
      <c r="AD9" s="333">
        <f>AB9*5</f>
        <v>12.5</v>
      </c>
      <c r="AE9" s="333" t="s">
        <v>171</v>
      </c>
      <c r="AF9" s="333">
        <f>AD9*9</f>
        <v>112.5</v>
      </c>
    </row>
    <row r="10" spans="2:32" s="331" customFormat="1" ht="27.95" customHeight="1">
      <c r="B10" s="384"/>
      <c r="C10" s="383"/>
      <c r="D10" s="368"/>
      <c r="E10" s="368"/>
      <c r="F10" s="368"/>
      <c r="G10" s="367"/>
      <c r="H10" s="382"/>
      <c r="I10" s="367"/>
      <c r="J10" s="367"/>
      <c r="K10" s="382"/>
      <c r="L10" s="367"/>
      <c r="M10" s="368" t="s">
        <v>625</v>
      </c>
      <c r="N10" s="382"/>
      <c r="O10" s="367">
        <v>10</v>
      </c>
      <c r="P10" s="367"/>
      <c r="Q10" s="382"/>
      <c r="R10" s="367"/>
      <c r="S10" s="368"/>
      <c r="T10" s="381"/>
      <c r="U10" s="380"/>
      <c r="V10" s="366"/>
      <c r="W10" s="378" t="s">
        <v>624</v>
      </c>
      <c r="X10" s="377" t="s">
        <v>186</v>
      </c>
      <c r="Y10" s="432">
        <v>0</v>
      </c>
      <c r="Z10" s="347"/>
      <c r="AA10" s="332" t="s">
        <v>187</v>
      </c>
      <c r="AB10" s="333">
        <v>1</v>
      </c>
      <c r="AC10" s="332"/>
      <c r="AD10" s="332"/>
      <c r="AE10" s="332">
        <f>AB10*15</f>
        <v>15</v>
      </c>
      <c r="AF10" s="332"/>
    </row>
    <row r="11" spans="2:32" s="331" customFormat="1" ht="27.95" customHeight="1">
      <c r="B11" s="376" t="s">
        <v>188</v>
      </c>
      <c r="C11" s="375"/>
      <c r="D11" s="368"/>
      <c r="E11" s="382"/>
      <c r="F11" s="368"/>
      <c r="G11" s="367"/>
      <c r="H11" s="382"/>
      <c r="I11" s="367"/>
      <c r="J11" s="367"/>
      <c r="K11" s="382"/>
      <c r="L11" s="367"/>
      <c r="M11" s="367"/>
      <c r="N11" s="382"/>
      <c r="O11" s="367"/>
      <c r="P11" s="367"/>
      <c r="Q11" s="382"/>
      <c r="R11" s="367"/>
      <c r="S11" s="367"/>
      <c r="T11" s="381"/>
      <c r="U11" s="380"/>
      <c r="V11" s="366"/>
      <c r="W11" s="365" t="s">
        <v>189</v>
      </c>
      <c r="X11" s="364"/>
      <c r="Y11" s="418"/>
      <c r="Z11" s="332"/>
      <c r="AA11" s="332"/>
      <c r="AB11" s="333"/>
      <c r="AC11" s="332">
        <f>SUM(AC6:AC10)</f>
        <v>27.8</v>
      </c>
      <c r="AD11" s="332">
        <f>SUM(AD6:AD10)</f>
        <v>22.5</v>
      </c>
      <c r="AE11" s="332">
        <f>SUM(AE6:AE10)</f>
        <v>114</v>
      </c>
      <c r="AF11" s="332">
        <f>AC11*4+AD11*9+AE11*4</f>
        <v>769.7</v>
      </c>
    </row>
    <row r="12" spans="2:32" s="331" customFormat="1" ht="27.95" customHeight="1">
      <c r="B12" s="438"/>
      <c r="C12" s="437"/>
      <c r="D12" s="436"/>
      <c r="E12" s="436"/>
      <c r="F12" s="435"/>
      <c r="G12" s="435"/>
      <c r="H12" s="436"/>
      <c r="I12" s="435"/>
      <c r="J12" s="435"/>
      <c r="K12" s="436"/>
      <c r="L12" s="435"/>
      <c r="M12" s="435"/>
      <c r="N12" s="436"/>
      <c r="O12" s="435"/>
      <c r="P12" s="435"/>
      <c r="Q12" s="436"/>
      <c r="R12" s="435"/>
      <c r="S12" s="435"/>
      <c r="T12" s="436"/>
      <c r="U12" s="435"/>
      <c r="V12" s="366"/>
      <c r="W12" s="434" t="s">
        <v>623</v>
      </c>
      <c r="X12" s="419"/>
      <c r="Y12" s="433"/>
      <c r="Z12" s="347"/>
      <c r="AA12" s="332"/>
      <c r="AB12" s="333"/>
      <c r="AC12" s="346">
        <f>AC11*4/AF11</f>
        <v>0.14447187215798363</v>
      </c>
      <c r="AD12" s="346">
        <f>AD11*9/AF11</f>
        <v>0.26308951539560865</v>
      </c>
      <c r="AE12" s="346">
        <f>AE11*4/AF11</f>
        <v>0.59243861244640761</v>
      </c>
      <c r="AF12" s="332"/>
    </row>
    <row r="13" spans="2:32" s="392" customFormat="1" ht="27.95" customHeight="1">
      <c r="B13" s="402">
        <v>9</v>
      </c>
      <c r="C13" s="383"/>
      <c r="D13" s="396" t="str">
        <f>'國華8-9月菜單'!E12</f>
        <v>糙米Q飯</v>
      </c>
      <c r="E13" s="396" t="s">
        <v>560</v>
      </c>
      <c r="F13" s="396"/>
      <c r="G13" s="396" t="str">
        <f>'國華8-9月菜單'!E13</f>
        <v>蔥燒前腿肉丁</v>
      </c>
      <c r="H13" s="396" t="s">
        <v>622</v>
      </c>
      <c r="I13" s="396"/>
      <c r="J13" s="396" t="str">
        <f>'國華8-9月菜單'!E14</f>
        <v xml:space="preserve">  四色鮮蔬+蒸餃(冷)</v>
      </c>
      <c r="K13" s="396" t="s">
        <v>519</v>
      </c>
      <c r="L13" s="396"/>
      <c r="M13" s="396" t="str">
        <f>'國華8-9月菜單'!E15</f>
        <v>雙色咖哩</v>
      </c>
      <c r="N13" s="396" t="s">
        <v>518</v>
      </c>
      <c r="O13" s="396"/>
      <c r="P13" s="396" t="str">
        <f>'國華8-9月菜單'!E16</f>
        <v>淺色蔬菜</v>
      </c>
      <c r="Q13" s="396" t="s">
        <v>519</v>
      </c>
      <c r="R13" s="396"/>
      <c r="S13" s="396" t="str">
        <f>'國華8-9月菜單'!E17</f>
        <v>洋蔥豆腐湯(豆)</v>
      </c>
      <c r="T13" s="396" t="s">
        <v>518</v>
      </c>
      <c r="U13" s="396"/>
      <c r="V13" s="366"/>
      <c r="W13" s="395" t="s">
        <v>34</v>
      </c>
      <c r="X13" s="394" t="s">
        <v>517</v>
      </c>
      <c r="Y13" s="430">
        <v>6.2</v>
      </c>
      <c r="Z13" s="332"/>
      <c r="AA13" s="332"/>
      <c r="AB13" s="333"/>
      <c r="AC13" s="332" t="s">
        <v>558</v>
      </c>
      <c r="AD13" s="332" t="s">
        <v>557</v>
      </c>
      <c r="AE13" s="332" t="s">
        <v>556</v>
      </c>
      <c r="AF13" s="332" t="s">
        <v>555</v>
      </c>
    </row>
    <row r="14" spans="2:32" s="331" customFormat="1" ht="27.95" customHeight="1">
      <c r="B14" s="387" t="s">
        <v>154</v>
      </c>
      <c r="C14" s="383"/>
      <c r="D14" s="380" t="s">
        <v>554</v>
      </c>
      <c r="E14" s="380"/>
      <c r="F14" s="367">
        <v>65</v>
      </c>
      <c r="G14" s="367" t="s">
        <v>621</v>
      </c>
      <c r="H14" s="368"/>
      <c r="I14" s="367">
        <v>30</v>
      </c>
      <c r="J14" s="368" t="s">
        <v>620</v>
      </c>
      <c r="K14" s="367"/>
      <c r="L14" s="367">
        <v>60</v>
      </c>
      <c r="M14" s="368" t="s">
        <v>619</v>
      </c>
      <c r="N14" s="367"/>
      <c r="O14" s="368">
        <v>55</v>
      </c>
      <c r="P14" s="367" t="s">
        <v>618</v>
      </c>
      <c r="Q14" s="367"/>
      <c r="R14" s="367">
        <v>100</v>
      </c>
      <c r="S14" s="368" t="s">
        <v>500</v>
      </c>
      <c r="T14" s="367"/>
      <c r="U14" s="367">
        <v>10</v>
      </c>
      <c r="V14" s="366"/>
      <c r="W14" s="378" t="s">
        <v>617</v>
      </c>
      <c r="X14" s="390" t="s">
        <v>546</v>
      </c>
      <c r="Y14" s="418">
        <v>2.2999999999999998</v>
      </c>
      <c r="Z14" s="347"/>
      <c r="AA14" s="39" t="s">
        <v>545</v>
      </c>
      <c r="AB14" s="333">
        <v>6.2</v>
      </c>
      <c r="AC14" s="333">
        <f>AB14*2</f>
        <v>12.4</v>
      </c>
      <c r="AD14" s="333"/>
      <c r="AE14" s="333">
        <f>AB14*15</f>
        <v>93</v>
      </c>
      <c r="AF14" s="333">
        <f>AC14*4+AE14*4</f>
        <v>421.6</v>
      </c>
    </row>
    <row r="15" spans="2:32" s="331" customFormat="1" ht="27.95" customHeight="1">
      <c r="B15" s="387">
        <v>1</v>
      </c>
      <c r="C15" s="383"/>
      <c r="D15" s="380" t="s">
        <v>616</v>
      </c>
      <c r="E15" s="380"/>
      <c r="F15" s="367">
        <v>15</v>
      </c>
      <c r="G15" s="367" t="s">
        <v>615</v>
      </c>
      <c r="H15" s="368"/>
      <c r="I15" s="367">
        <v>42</v>
      </c>
      <c r="J15" s="368" t="s">
        <v>614</v>
      </c>
      <c r="K15" s="367"/>
      <c r="L15" s="367">
        <v>7</v>
      </c>
      <c r="M15" s="368" t="s">
        <v>537</v>
      </c>
      <c r="N15" s="367"/>
      <c r="O15" s="368">
        <v>10</v>
      </c>
      <c r="P15" s="367"/>
      <c r="Q15" s="367"/>
      <c r="R15" s="367"/>
      <c r="S15" s="368" t="s">
        <v>613</v>
      </c>
      <c r="T15" s="367" t="s">
        <v>612</v>
      </c>
      <c r="U15" s="367">
        <v>28</v>
      </c>
      <c r="V15" s="366"/>
      <c r="W15" s="365" t="s">
        <v>33</v>
      </c>
      <c r="X15" s="385" t="s">
        <v>542</v>
      </c>
      <c r="Y15" s="418">
        <v>2.2999999999999998</v>
      </c>
      <c r="Z15" s="332"/>
      <c r="AA15" s="86" t="s">
        <v>541</v>
      </c>
      <c r="AB15" s="333">
        <v>2</v>
      </c>
      <c r="AC15" s="389">
        <f>AB15*7</f>
        <v>14</v>
      </c>
      <c r="AD15" s="333">
        <f>AB15*5</f>
        <v>10</v>
      </c>
      <c r="AE15" s="333" t="s">
        <v>527</v>
      </c>
      <c r="AF15" s="388">
        <f>AC15*4+AD15*9</f>
        <v>146</v>
      </c>
    </row>
    <row r="16" spans="2:32" s="331" customFormat="1" ht="27.95" customHeight="1">
      <c r="B16" s="387" t="s">
        <v>172</v>
      </c>
      <c r="C16" s="383"/>
      <c r="D16" s="380" t="s">
        <v>611</v>
      </c>
      <c r="E16" s="381"/>
      <c r="F16" s="367">
        <v>20</v>
      </c>
      <c r="G16" s="367" t="s">
        <v>537</v>
      </c>
      <c r="H16" s="382"/>
      <c r="I16" s="367">
        <v>5</v>
      </c>
      <c r="J16" s="368" t="s">
        <v>531</v>
      </c>
      <c r="K16" s="382"/>
      <c r="L16" s="367">
        <v>8</v>
      </c>
      <c r="M16" s="368" t="s">
        <v>610</v>
      </c>
      <c r="N16" s="382"/>
      <c r="O16" s="368">
        <v>15</v>
      </c>
      <c r="P16" s="367"/>
      <c r="Q16" s="382"/>
      <c r="R16" s="367"/>
      <c r="S16" s="368" t="s">
        <v>609</v>
      </c>
      <c r="T16" s="382"/>
      <c r="U16" s="367">
        <v>0.5</v>
      </c>
      <c r="V16" s="366"/>
      <c r="W16" s="378" t="s">
        <v>608</v>
      </c>
      <c r="X16" s="385" t="s">
        <v>534</v>
      </c>
      <c r="Y16" s="418">
        <v>2.5</v>
      </c>
      <c r="Z16" s="347"/>
      <c r="AA16" s="332" t="s">
        <v>533</v>
      </c>
      <c r="AB16" s="333">
        <v>1.6</v>
      </c>
      <c r="AC16" s="333">
        <f>AB16*1</f>
        <v>1.6</v>
      </c>
      <c r="AD16" s="333" t="s">
        <v>527</v>
      </c>
      <c r="AE16" s="333">
        <f>AB16*5</f>
        <v>8</v>
      </c>
      <c r="AF16" s="333">
        <f>AC16*4+AE16*4</f>
        <v>38.4</v>
      </c>
    </row>
    <row r="17" spans="2:32" s="331" customFormat="1" ht="27.95" customHeight="1">
      <c r="B17" s="384" t="s">
        <v>607</v>
      </c>
      <c r="C17" s="383"/>
      <c r="D17" s="381"/>
      <c r="E17" s="381"/>
      <c r="F17" s="367"/>
      <c r="G17" s="368"/>
      <c r="H17" s="367"/>
      <c r="I17" s="367"/>
      <c r="J17" s="411" t="s">
        <v>606</v>
      </c>
      <c r="K17" s="382"/>
      <c r="L17" s="367">
        <v>7</v>
      </c>
      <c r="M17" s="368" t="s">
        <v>605</v>
      </c>
      <c r="N17" s="382"/>
      <c r="O17" s="367">
        <v>10</v>
      </c>
      <c r="P17" s="367"/>
      <c r="Q17" s="382"/>
      <c r="R17" s="367"/>
      <c r="S17" s="368"/>
      <c r="T17" s="382"/>
      <c r="U17" s="367"/>
      <c r="V17" s="366"/>
      <c r="W17" s="365" t="s">
        <v>35</v>
      </c>
      <c r="X17" s="385" t="s">
        <v>529</v>
      </c>
      <c r="Y17" s="418">
        <v>0</v>
      </c>
      <c r="Z17" s="332"/>
      <c r="AA17" s="332" t="s">
        <v>528</v>
      </c>
      <c r="AB17" s="333">
        <v>2.5</v>
      </c>
      <c r="AC17" s="333"/>
      <c r="AD17" s="333">
        <f>AB17*5</f>
        <v>12.5</v>
      </c>
      <c r="AE17" s="333" t="s">
        <v>527</v>
      </c>
      <c r="AF17" s="333">
        <f>AD17*9</f>
        <v>112.5</v>
      </c>
    </row>
    <row r="18" spans="2:32" s="331" customFormat="1" ht="27.95" customHeight="1">
      <c r="B18" s="384"/>
      <c r="C18" s="383"/>
      <c r="D18" s="381"/>
      <c r="E18" s="381"/>
      <c r="F18" s="380"/>
      <c r="G18" s="386"/>
      <c r="H18" s="381"/>
      <c r="I18" s="380"/>
      <c r="J18" s="352"/>
      <c r="K18" s="381"/>
      <c r="L18" s="380"/>
      <c r="M18" s="386"/>
      <c r="N18" s="381"/>
      <c r="O18" s="380"/>
      <c r="P18" s="380"/>
      <c r="Q18" s="381"/>
      <c r="R18" s="380"/>
      <c r="S18" s="386"/>
      <c r="T18" s="381"/>
      <c r="U18" s="380"/>
      <c r="V18" s="366"/>
      <c r="W18" s="378" t="s">
        <v>604</v>
      </c>
      <c r="X18" s="377" t="s">
        <v>498</v>
      </c>
      <c r="Y18" s="432">
        <v>0</v>
      </c>
      <c r="Z18" s="347"/>
      <c r="AA18" s="332" t="s">
        <v>497</v>
      </c>
      <c r="AB18" s="333">
        <v>1</v>
      </c>
      <c r="AC18" s="332"/>
      <c r="AD18" s="332"/>
      <c r="AE18" s="332">
        <f>AB18*15</f>
        <v>15</v>
      </c>
      <c r="AF18" s="332"/>
    </row>
    <row r="19" spans="2:32" s="331" customFormat="1" ht="27.95" customHeight="1">
      <c r="B19" s="376" t="s">
        <v>496</v>
      </c>
      <c r="C19" s="375"/>
      <c r="D19" s="381"/>
      <c r="E19" s="381"/>
      <c r="F19" s="380"/>
      <c r="G19" s="386"/>
      <c r="H19" s="381"/>
      <c r="I19" s="380"/>
      <c r="J19" s="411" t="s">
        <v>603</v>
      </c>
      <c r="K19" s="380" t="s">
        <v>602</v>
      </c>
      <c r="L19" s="367">
        <v>30</v>
      </c>
      <c r="M19" s="380"/>
      <c r="N19" s="381"/>
      <c r="O19" s="380"/>
      <c r="P19" s="380"/>
      <c r="Q19" s="381"/>
      <c r="R19" s="380"/>
      <c r="S19" s="380"/>
      <c r="T19" s="381"/>
      <c r="U19" s="380"/>
      <c r="V19" s="366"/>
      <c r="W19" s="365" t="s">
        <v>189</v>
      </c>
      <c r="X19" s="364"/>
      <c r="Y19" s="418"/>
      <c r="Z19" s="332"/>
      <c r="AA19" s="332"/>
      <c r="AB19" s="333"/>
      <c r="AC19" s="332">
        <f>SUM(AC14:AC18)</f>
        <v>28</v>
      </c>
      <c r="AD19" s="332">
        <f>SUM(AD14:AD18)</f>
        <v>22.5</v>
      </c>
      <c r="AE19" s="332">
        <f>SUM(AE14:AE18)</f>
        <v>116</v>
      </c>
      <c r="AF19" s="332">
        <f>AC19*4+AD19*9+AE19*4</f>
        <v>778.5</v>
      </c>
    </row>
    <row r="20" spans="2:32" s="331" customFormat="1" ht="27.95" customHeight="1">
      <c r="B20" s="410"/>
      <c r="C20" s="409"/>
      <c r="D20" s="381"/>
      <c r="E20" s="381"/>
      <c r="F20" s="380"/>
      <c r="G20" s="380"/>
      <c r="H20" s="381"/>
      <c r="I20" s="380"/>
      <c r="J20" s="352"/>
      <c r="K20" s="381"/>
      <c r="L20" s="380"/>
      <c r="M20" s="380"/>
      <c r="N20" s="381"/>
      <c r="O20" s="380"/>
      <c r="P20" s="380"/>
      <c r="Q20" s="381"/>
      <c r="R20" s="380"/>
      <c r="S20" s="380"/>
      <c r="T20" s="381"/>
      <c r="U20" s="380"/>
      <c r="V20" s="366"/>
      <c r="W20" s="378" t="s">
        <v>601</v>
      </c>
      <c r="X20" s="403"/>
      <c r="Y20" s="432"/>
      <c r="Z20" s="347"/>
      <c r="AA20" s="332"/>
      <c r="AB20" s="333"/>
      <c r="AC20" s="346">
        <f>AC19*4/AF19</f>
        <v>0.14386640976236351</v>
      </c>
      <c r="AD20" s="346">
        <f>AD19*9/AF19</f>
        <v>0.26011560693641617</v>
      </c>
      <c r="AE20" s="346">
        <f>AE19*4/AF19</f>
        <v>0.59601798330122024</v>
      </c>
      <c r="AF20" s="332"/>
    </row>
    <row r="21" spans="2:32" s="392" customFormat="1" ht="27.95" customHeight="1">
      <c r="B21" s="431">
        <v>9</v>
      </c>
      <c r="C21" s="383"/>
      <c r="D21" s="396" t="str">
        <f>'國華8-9月菜單'!I12</f>
        <v>香Q米飯</v>
      </c>
      <c r="E21" s="396" t="s">
        <v>560</v>
      </c>
      <c r="F21" s="396"/>
      <c r="G21" s="396" t="str">
        <f>'國華8-9月菜單'!I13</f>
        <v>岩燒鳳翅</v>
      </c>
      <c r="H21" s="396" t="s">
        <v>600</v>
      </c>
      <c r="I21" s="396"/>
      <c r="J21" s="396" t="str">
        <f>'國華8-9月菜單'!I14</f>
        <v xml:space="preserve"> 豆腐絞肉(豆)</v>
      </c>
      <c r="K21" s="396" t="s">
        <v>518</v>
      </c>
      <c r="L21" s="396"/>
      <c r="M21" s="396" t="str">
        <f>'國華8-9月菜單'!I15</f>
        <v>筍絲海鮮(海)</v>
      </c>
      <c r="N21" s="396" t="s">
        <v>518</v>
      </c>
      <c r="O21" s="396"/>
      <c r="P21" s="396" t="str">
        <f>'國華8-9月菜單'!I16</f>
        <v>深色蔬菜</v>
      </c>
      <c r="Q21" s="396" t="s">
        <v>519</v>
      </c>
      <c r="R21" s="396"/>
      <c r="S21" s="396" t="str">
        <f>'國華8-9月菜單'!I17</f>
        <v>可口時蔬湯</v>
      </c>
      <c r="T21" s="396" t="s">
        <v>518</v>
      </c>
      <c r="U21" s="396"/>
      <c r="V21" s="420"/>
      <c r="W21" s="395" t="s">
        <v>34</v>
      </c>
      <c r="X21" s="394" t="s">
        <v>517</v>
      </c>
      <c r="Y21" s="430">
        <v>5.5</v>
      </c>
      <c r="Z21" s="332"/>
      <c r="AA21" s="332"/>
      <c r="AB21" s="333"/>
      <c r="AC21" s="332" t="s">
        <v>599</v>
      </c>
      <c r="AD21" s="332" t="s">
        <v>598</v>
      </c>
      <c r="AE21" s="332" t="s">
        <v>597</v>
      </c>
      <c r="AF21" s="332" t="s">
        <v>596</v>
      </c>
    </row>
    <row r="22" spans="2:32" s="414" customFormat="1" ht="27.75" customHeight="1">
      <c r="B22" s="429" t="s">
        <v>154</v>
      </c>
      <c r="C22" s="383"/>
      <c r="D22" s="368" t="s">
        <v>595</v>
      </c>
      <c r="E22" s="368"/>
      <c r="F22" s="411">
        <v>105</v>
      </c>
      <c r="G22" s="367" t="s">
        <v>594</v>
      </c>
      <c r="H22" s="368"/>
      <c r="I22" s="367">
        <v>60</v>
      </c>
      <c r="J22" s="368" t="s">
        <v>593</v>
      </c>
      <c r="K22" s="367" t="s">
        <v>592</v>
      </c>
      <c r="L22" s="368">
        <v>40</v>
      </c>
      <c r="M22" s="367" t="s">
        <v>591</v>
      </c>
      <c r="N22" s="367"/>
      <c r="O22" s="367">
        <v>40</v>
      </c>
      <c r="P22" s="380" t="s">
        <v>590</v>
      </c>
      <c r="Q22" s="380"/>
      <c r="R22" s="380">
        <v>100</v>
      </c>
      <c r="S22" s="367" t="s">
        <v>589</v>
      </c>
      <c r="T22" s="367"/>
      <c r="U22" s="367">
        <v>30</v>
      </c>
      <c r="V22" s="420"/>
      <c r="W22" s="378" t="s">
        <v>588</v>
      </c>
      <c r="X22" s="390" t="s">
        <v>587</v>
      </c>
      <c r="Y22" s="418">
        <v>2.2999999999999998</v>
      </c>
      <c r="Z22" s="417"/>
      <c r="AA22" s="39" t="s">
        <v>586</v>
      </c>
      <c r="AB22" s="333">
        <v>6.2</v>
      </c>
      <c r="AC22" s="333">
        <f>AB22*2</f>
        <v>12.4</v>
      </c>
      <c r="AD22" s="333"/>
      <c r="AE22" s="333">
        <f>AB22*15</f>
        <v>93</v>
      </c>
      <c r="AF22" s="333">
        <f>AC22*4+AE22*4</f>
        <v>421.6</v>
      </c>
    </row>
    <row r="23" spans="2:32" s="414" customFormat="1" ht="27.95" customHeight="1">
      <c r="B23" s="429">
        <v>2</v>
      </c>
      <c r="C23" s="383"/>
      <c r="D23" s="367"/>
      <c r="E23" s="367"/>
      <c r="F23" s="367"/>
      <c r="G23" s="367"/>
      <c r="H23" s="368"/>
      <c r="I23" s="367"/>
      <c r="J23" s="368" t="s">
        <v>585</v>
      </c>
      <c r="K23" s="367"/>
      <c r="L23" s="368">
        <v>5</v>
      </c>
      <c r="M23" s="367" t="s">
        <v>584</v>
      </c>
      <c r="N23" s="367" t="s">
        <v>583</v>
      </c>
      <c r="O23" s="367">
        <v>10</v>
      </c>
      <c r="P23" s="380"/>
      <c r="Q23" s="380"/>
      <c r="R23" s="380"/>
      <c r="S23" s="367" t="s">
        <v>582</v>
      </c>
      <c r="T23" s="367"/>
      <c r="U23" s="367">
        <v>5</v>
      </c>
      <c r="V23" s="420"/>
      <c r="W23" s="365" t="s">
        <v>33</v>
      </c>
      <c r="X23" s="385" t="s">
        <v>581</v>
      </c>
      <c r="Y23" s="418">
        <v>2.2000000000000002</v>
      </c>
      <c r="Z23" s="415"/>
      <c r="AA23" s="86" t="s">
        <v>580</v>
      </c>
      <c r="AB23" s="333">
        <v>2.2000000000000002</v>
      </c>
      <c r="AC23" s="389">
        <f>AB23*7</f>
        <v>15.400000000000002</v>
      </c>
      <c r="AD23" s="333">
        <f>AB23*5</f>
        <v>11</v>
      </c>
      <c r="AE23" s="333" t="s">
        <v>568</v>
      </c>
      <c r="AF23" s="388">
        <f>AC23*4+AD23*9</f>
        <v>160.60000000000002</v>
      </c>
    </row>
    <row r="24" spans="2:32" s="414" customFormat="1" ht="27.95" customHeight="1">
      <c r="B24" s="429" t="s">
        <v>172</v>
      </c>
      <c r="C24" s="383"/>
      <c r="D24" s="367"/>
      <c r="E24" s="382"/>
      <c r="F24" s="367"/>
      <c r="G24" s="367"/>
      <c r="H24" s="382"/>
      <c r="I24" s="367"/>
      <c r="J24" s="368" t="s">
        <v>572</v>
      </c>
      <c r="K24" s="382"/>
      <c r="L24" s="368">
        <v>5</v>
      </c>
      <c r="M24" s="367" t="s">
        <v>579</v>
      </c>
      <c r="N24" s="382"/>
      <c r="O24" s="367">
        <v>5</v>
      </c>
      <c r="P24" s="380"/>
      <c r="Q24" s="381"/>
      <c r="R24" s="380"/>
      <c r="S24" s="368" t="s">
        <v>578</v>
      </c>
      <c r="T24" s="382"/>
      <c r="U24" s="367">
        <v>5</v>
      </c>
      <c r="V24" s="420"/>
      <c r="W24" s="378" t="s">
        <v>577</v>
      </c>
      <c r="X24" s="385" t="s">
        <v>576</v>
      </c>
      <c r="Y24" s="418">
        <v>2</v>
      </c>
      <c r="Z24" s="417"/>
      <c r="AA24" s="332" t="s">
        <v>575</v>
      </c>
      <c r="AB24" s="333">
        <v>1.6</v>
      </c>
      <c r="AC24" s="333">
        <f>AB24*1</f>
        <v>1.6</v>
      </c>
      <c r="AD24" s="333" t="s">
        <v>568</v>
      </c>
      <c r="AE24" s="333">
        <f>AB24*5</f>
        <v>8</v>
      </c>
      <c r="AF24" s="333">
        <f>AC24*4+AE24*4</f>
        <v>38.4</v>
      </c>
    </row>
    <row r="25" spans="2:32" s="414" customFormat="1" ht="27.95" customHeight="1">
      <c r="B25" s="428" t="s">
        <v>574</v>
      </c>
      <c r="C25" s="383"/>
      <c r="D25" s="367"/>
      <c r="E25" s="382"/>
      <c r="F25" s="367"/>
      <c r="G25" s="367"/>
      <c r="H25" s="382"/>
      <c r="I25" s="367"/>
      <c r="J25" s="368" t="s">
        <v>573</v>
      </c>
      <c r="K25" s="382"/>
      <c r="L25" s="368">
        <v>15</v>
      </c>
      <c r="M25" s="367" t="s">
        <v>572</v>
      </c>
      <c r="N25" s="382"/>
      <c r="O25" s="367">
        <v>5</v>
      </c>
      <c r="P25" s="380"/>
      <c r="Q25" s="381"/>
      <c r="R25" s="380"/>
      <c r="S25" s="367" t="s">
        <v>571</v>
      </c>
      <c r="T25" s="382"/>
      <c r="U25" s="367">
        <v>5</v>
      </c>
      <c r="V25" s="420"/>
      <c r="W25" s="365" t="s">
        <v>35</v>
      </c>
      <c r="X25" s="385" t="s">
        <v>570</v>
      </c>
      <c r="Y25" s="418">
        <f>AB26</f>
        <v>0</v>
      </c>
      <c r="Z25" s="415"/>
      <c r="AA25" s="332" t="s">
        <v>569</v>
      </c>
      <c r="AB25" s="333">
        <v>2.5</v>
      </c>
      <c r="AC25" s="333"/>
      <c r="AD25" s="333">
        <f>AB25*5</f>
        <v>12.5</v>
      </c>
      <c r="AE25" s="333" t="s">
        <v>568</v>
      </c>
      <c r="AF25" s="333">
        <f>AD25*9</f>
        <v>112.5</v>
      </c>
    </row>
    <row r="26" spans="2:32" s="414" customFormat="1" ht="27.95" customHeight="1">
      <c r="B26" s="428"/>
      <c r="C26" s="383"/>
      <c r="D26" s="367"/>
      <c r="E26" s="382"/>
      <c r="F26" s="367"/>
      <c r="G26" s="427"/>
      <c r="H26" s="382"/>
      <c r="I26" s="367"/>
      <c r="J26" s="367" t="s">
        <v>567</v>
      </c>
      <c r="K26" s="382"/>
      <c r="L26" s="367">
        <v>10</v>
      </c>
      <c r="M26" s="367" t="s">
        <v>566</v>
      </c>
      <c r="N26" s="367"/>
      <c r="O26" s="367">
        <v>10</v>
      </c>
      <c r="P26" s="380"/>
      <c r="Q26" s="381"/>
      <c r="R26" s="380"/>
      <c r="S26" s="380"/>
      <c r="T26" s="381"/>
      <c r="U26" s="380"/>
      <c r="V26" s="420"/>
      <c r="W26" s="378" t="s">
        <v>565</v>
      </c>
      <c r="X26" s="377" t="s">
        <v>564</v>
      </c>
      <c r="Y26" s="418">
        <v>0</v>
      </c>
      <c r="Z26" s="417"/>
      <c r="AA26" s="332" t="s">
        <v>563</v>
      </c>
      <c r="AB26" s="333"/>
      <c r="AC26" s="332"/>
      <c r="AD26" s="332"/>
      <c r="AE26" s="332">
        <f>AB26*15</f>
        <v>0</v>
      </c>
      <c r="AF26" s="332"/>
    </row>
    <row r="27" spans="2:32" s="414" customFormat="1" ht="27.95" customHeight="1">
      <c r="B27" s="376" t="s">
        <v>562</v>
      </c>
      <c r="C27" s="426"/>
      <c r="D27" s="386"/>
      <c r="E27" s="381"/>
      <c r="F27" s="386"/>
      <c r="G27" s="380"/>
      <c r="H27" s="381"/>
      <c r="I27" s="380"/>
      <c r="J27" s="380"/>
      <c r="K27" s="381"/>
      <c r="L27" s="380"/>
      <c r="M27" s="380"/>
      <c r="N27" s="381"/>
      <c r="O27" s="380"/>
      <c r="P27" s="380"/>
      <c r="Q27" s="381"/>
      <c r="R27" s="380"/>
      <c r="S27" s="380"/>
      <c r="T27" s="381"/>
      <c r="U27" s="380"/>
      <c r="V27" s="420"/>
      <c r="W27" s="365" t="s">
        <v>189</v>
      </c>
      <c r="X27" s="364"/>
      <c r="Y27" s="418"/>
      <c r="Z27" s="415"/>
      <c r="AA27" s="332"/>
      <c r="AB27" s="333"/>
      <c r="AC27" s="332">
        <f>SUM(AC22:AC26)</f>
        <v>29.400000000000006</v>
      </c>
      <c r="AD27" s="332">
        <f>SUM(AD22:AD26)</f>
        <v>23.5</v>
      </c>
      <c r="AE27" s="332">
        <f>SUM(AE22:AE26)</f>
        <v>101</v>
      </c>
      <c r="AF27" s="332">
        <f>AC27*4+AD27*9+AE27*4</f>
        <v>733.1</v>
      </c>
    </row>
    <row r="28" spans="2:32" s="414" customFormat="1" ht="27.95" customHeight="1" thickBot="1">
      <c r="B28" s="425"/>
      <c r="C28" s="424"/>
      <c r="D28" s="381"/>
      <c r="E28" s="381"/>
      <c r="F28" s="380"/>
      <c r="G28" s="408"/>
      <c r="H28" s="407"/>
      <c r="I28" s="406"/>
      <c r="J28" s="380"/>
      <c r="K28" s="381"/>
      <c r="L28" s="380"/>
      <c r="M28" s="423"/>
      <c r="N28" s="422"/>
      <c r="O28" s="421"/>
      <c r="P28" s="380"/>
      <c r="Q28" s="381"/>
      <c r="R28" s="380"/>
      <c r="S28" s="380"/>
      <c r="T28" s="381"/>
      <c r="U28" s="380"/>
      <c r="V28" s="420"/>
      <c r="W28" s="378" t="s">
        <v>561</v>
      </c>
      <c r="X28" s="419"/>
      <c r="Y28" s="418"/>
      <c r="Z28" s="417"/>
      <c r="AA28" s="415"/>
      <c r="AB28" s="416"/>
      <c r="AC28" s="346">
        <f>AC27*4/AF27</f>
        <v>0.16041467739735374</v>
      </c>
      <c r="AD28" s="346">
        <f>AD27*9/AF27</f>
        <v>0.28850088664575091</v>
      </c>
      <c r="AE28" s="346">
        <f>AE27*4/AF27</f>
        <v>0.55108443595689538</v>
      </c>
      <c r="AF28" s="415"/>
    </row>
    <row r="29" spans="2:32" s="392" customFormat="1" ht="27.95" customHeight="1">
      <c r="B29" s="402">
        <v>9</v>
      </c>
      <c r="C29" s="383"/>
      <c r="D29" s="396" t="str">
        <f>'國華8-9月菜單'!M12</f>
        <v>地瓜麥片飯</v>
      </c>
      <c r="E29" s="396" t="s">
        <v>560</v>
      </c>
      <c r="F29" s="396"/>
      <c r="G29" s="396" t="str">
        <f>'國華8-9月菜單'!M13</f>
        <v xml:space="preserve">  茄汁魚(炸海)  </v>
      </c>
      <c r="H29" s="413" t="s">
        <v>559</v>
      </c>
      <c r="I29" s="396"/>
      <c r="J29" s="396" t="str">
        <f>'國華8-9月菜單'!M14</f>
        <v>燴炒大瓜</v>
      </c>
      <c r="K29" s="396" t="s">
        <v>518</v>
      </c>
      <c r="L29" s="396"/>
      <c r="M29" s="396" t="str">
        <f>'國華8-9月菜單'!M15</f>
        <v>三色炒肉</v>
      </c>
      <c r="N29" s="398" t="s">
        <v>518</v>
      </c>
      <c r="O29" s="396"/>
      <c r="P29" s="396" t="str">
        <f>'國華8-9月菜單'!M16</f>
        <v>深色蔬菜</v>
      </c>
      <c r="Q29" s="396" t="s">
        <v>519</v>
      </c>
      <c r="R29" s="396"/>
      <c r="S29" s="396" t="str">
        <f>'國華8-9月菜單'!M17</f>
        <v>香筍鴨肉湯</v>
      </c>
      <c r="T29" s="396" t="s">
        <v>518</v>
      </c>
      <c r="U29" s="396"/>
      <c r="V29" s="366"/>
      <c r="W29" s="395" t="s">
        <v>34</v>
      </c>
      <c r="X29" s="394" t="s">
        <v>517</v>
      </c>
      <c r="Y29" s="393">
        <v>5.5</v>
      </c>
      <c r="Z29" s="332"/>
      <c r="AA29" s="332"/>
      <c r="AB29" s="333"/>
      <c r="AC29" s="332" t="s">
        <v>558</v>
      </c>
      <c r="AD29" s="332" t="s">
        <v>557</v>
      </c>
      <c r="AE29" s="332" t="s">
        <v>556</v>
      </c>
      <c r="AF29" s="332" t="s">
        <v>555</v>
      </c>
    </row>
    <row r="30" spans="2:32" s="331" customFormat="1" ht="27.95" customHeight="1">
      <c r="B30" s="387" t="s">
        <v>154</v>
      </c>
      <c r="C30" s="383"/>
      <c r="D30" s="367" t="s">
        <v>554</v>
      </c>
      <c r="E30" s="367"/>
      <c r="F30" s="367">
        <v>80</v>
      </c>
      <c r="G30" s="367" t="s">
        <v>553</v>
      </c>
      <c r="H30" s="367" t="s">
        <v>552</v>
      </c>
      <c r="I30" s="367">
        <v>50</v>
      </c>
      <c r="J30" s="367" t="s">
        <v>551</v>
      </c>
      <c r="K30" s="367"/>
      <c r="L30" s="367">
        <v>45</v>
      </c>
      <c r="M30" s="367" t="s">
        <v>550</v>
      </c>
      <c r="N30" s="367"/>
      <c r="O30" s="367">
        <v>30</v>
      </c>
      <c r="P30" s="367" t="s">
        <v>549</v>
      </c>
      <c r="Q30" s="367"/>
      <c r="R30" s="367">
        <v>100</v>
      </c>
      <c r="S30" s="368" t="s">
        <v>548</v>
      </c>
      <c r="T30" s="367"/>
      <c r="U30" s="367">
        <v>35</v>
      </c>
      <c r="V30" s="366"/>
      <c r="W30" s="378" t="s">
        <v>547</v>
      </c>
      <c r="X30" s="390" t="s">
        <v>546</v>
      </c>
      <c r="Y30" s="363">
        <v>2.35</v>
      </c>
      <c r="Z30" s="347"/>
      <c r="AA30" s="39" t="s">
        <v>545</v>
      </c>
      <c r="AB30" s="333">
        <v>6.3</v>
      </c>
      <c r="AC30" s="333">
        <f>AB30*2</f>
        <v>12.6</v>
      </c>
      <c r="AD30" s="333"/>
      <c r="AE30" s="333">
        <f>AB30*15</f>
        <v>94.5</v>
      </c>
      <c r="AF30" s="333">
        <f>AC30*4+AE30*4</f>
        <v>428.4</v>
      </c>
    </row>
    <row r="31" spans="2:32" s="331" customFormat="1" ht="27.95" customHeight="1">
      <c r="B31" s="387">
        <v>3</v>
      </c>
      <c r="C31" s="383"/>
      <c r="D31" s="367" t="s">
        <v>544</v>
      </c>
      <c r="E31" s="367"/>
      <c r="F31" s="367">
        <v>35</v>
      </c>
      <c r="G31" s="367" t="s">
        <v>500</v>
      </c>
      <c r="H31" s="367"/>
      <c r="I31" s="367">
        <v>5</v>
      </c>
      <c r="J31" s="367" t="s">
        <v>537</v>
      </c>
      <c r="K31" s="367"/>
      <c r="L31" s="367">
        <v>5</v>
      </c>
      <c r="M31" s="367" t="s">
        <v>500</v>
      </c>
      <c r="N31" s="367"/>
      <c r="O31" s="367">
        <v>20</v>
      </c>
      <c r="P31" s="367"/>
      <c r="Q31" s="367"/>
      <c r="R31" s="367"/>
      <c r="S31" s="368" t="s">
        <v>543</v>
      </c>
      <c r="T31" s="367"/>
      <c r="U31" s="367">
        <v>3</v>
      </c>
      <c r="V31" s="366"/>
      <c r="W31" s="365" t="s">
        <v>33</v>
      </c>
      <c r="X31" s="385" t="s">
        <v>542</v>
      </c>
      <c r="Y31" s="363">
        <v>2.4500000000000002</v>
      </c>
      <c r="Z31" s="332"/>
      <c r="AA31" s="86" t="s">
        <v>541</v>
      </c>
      <c r="AB31" s="333">
        <v>2</v>
      </c>
      <c r="AC31" s="389">
        <f>AB31*7</f>
        <v>14</v>
      </c>
      <c r="AD31" s="333">
        <f>AB31*5</f>
        <v>10</v>
      </c>
      <c r="AE31" s="333" t="s">
        <v>527</v>
      </c>
      <c r="AF31" s="388">
        <f>AC31*4+AD31*9</f>
        <v>146</v>
      </c>
    </row>
    <row r="32" spans="2:32" s="331" customFormat="1" ht="27.95" customHeight="1">
      <c r="B32" s="387" t="s">
        <v>172</v>
      </c>
      <c r="C32" s="383"/>
      <c r="D32" s="367" t="s">
        <v>540</v>
      </c>
      <c r="E32" s="382"/>
      <c r="F32" s="367">
        <v>10</v>
      </c>
      <c r="G32" s="411" t="s">
        <v>539</v>
      </c>
      <c r="H32" s="368"/>
      <c r="I32" s="368">
        <v>5</v>
      </c>
      <c r="J32" s="411" t="s">
        <v>538</v>
      </c>
      <c r="K32" s="412"/>
      <c r="L32" s="411">
        <v>5</v>
      </c>
      <c r="M32" s="411" t="s">
        <v>537</v>
      </c>
      <c r="N32" s="368"/>
      <c r="O32" s="368">
        <v>5</v>
      </c>
      <c r="P32" s="367"/>
      <c r="Q32" s="382"/>
      <c r="R32" s="367"/>
      <c r="S32" s="368" t="s">
        <v>536</v>
      </c>
      <c r="T32" s="382"/>
      <c r="U32" s="367">
        <v>5</v>
      </c>
      <c r="V32" s="366"/>
      <c r="W32" s="378" t="s">
        <v>535</v>
      </c>
      <c r="X32" s="385" t="s">
        <v>534</v>
      </c>
      <c r="Y32" s="363">
        <v>2.5</v>
      </c>
      <c r="Z32" s="347"/>
      <c r="AA32" s="332" t="s">
        <v>533</v>
      </c>
      <c r="AB32" s="333">
        <v>1.7</v>
      </c>
      <c r="AC32" s="333">
        <f>AB32*1</f>
        <v>1.7</v>
      </c>
      <c r="AD32" s="333" t="s">
        <v>527</v>
      </c>
      <c r="AE32" s="333">
        <f>AB32*5</f>
        <v>8.5</v>
      </c>
      <c r="AF32" s="333">
        <f>AC32*4+AE32*4</f>
        <v>40.799999999999997</v>
      </c>
    </row>
    <row r="33" spans="2:32" s="331" customFormat="1" ht="27.95" customHeight="1">
      <c r="B33" s="384" t="s">
        <v>532</v>
      </c>
      <c r="C33" s="383"/>
      <c r="D33" s="382"/>
      <c r="E33" s="382"/>
      <c r="F33" s="367"/>
      <c r="G33" s="411"/>
      <c r="H33" s="368"/>
      <c r="I33" s="368"/>
      <c r="J33" s="367" t="s">
        <v>531</v>
      </c>
      <c r="K33" s="382"/>
      <c r="L33" s="411">
        <v>5</v>
      </c>
      <c r="M33" s="411" t="s">
        <v>530</v>
      </c>
      <c r="N33" s="368"/>
      <c r="O33" s="368">
        <v>5</v>
      </c>
      <c r="P33" s="367"/>
      <c r="Q33" s="382"/>
      <c r="R33" s="367"/>
      <c r="S33" s="368"/>
      <c r="T33" s="382"/>
      <c r="U33" s="367"/>
      <c r="V33" s="366"/>
      <c r="W33" s="365" t="s">
        <v>35</v>
      </c>
      <c r="X33" s="385" t="s">
        <v>529</v>
      </c>
      <c r="Y33" s="363">
        <v>0</v>
      </c>
      <c r="Z33" s="332"/>
      <c r="AA33" s="332" t="s">
        <v>528</v>
      </c>
      <c r="AB33" s="333">
        <v>2.5</v>
      </c>
      <c r="AC33" s="333"/>
      <c r="AD33" s="333">
        <f>AB33*5</f>
        <v>12.5</v>
      </c>
      <c r="AE33" s="333" t="s">
        <v>527</v>
      </c>
      <c r="AF33" s="333">
        <f>AD33*9</f>
        <v>112.5</v>
      </c>
    </row>
    <row r="34" spans="2:32" s="331" customFormat="1" ht="27.95" customHeight="1">
      <c r="B34" s="384"/>
      <c r="C34" s="383"/>
      <c r="D34" s="412"/>
      <c r="E34" s="412"/>
      <c r="F34" s="411"/>
      <c r="G34" s="411"/>
      <c r="H34" s="368"/>
      <c r="I34" s="368"/>
      <c r="J34" s="411" t="s">
        <v>526</v>
      </c>
      <c r="K34" s="411"/>
      <c r="L34" s="411">
        <v>15</v>
      </c>
      <c r="M34" s="411"/>
      <c r="N34" s="412"/>
      <c r="O34" s="411"/>
      <c r="P34" s="411"/>
      <c r="Q34" s="411"/>
      <c r="R34" s="411"/>
      <c r="S34" s="411"/>
      <c r="T34" s="411"/>
      <c r="U34" s="411"/>
      <c r="V34" s="366"/>
      <c r="W34" s="378" t="s">
        <v>525</v>
      </c>
      <c r="X34" s="377" t="s">
        <v>498</v>
      </c>
      <c r="Y34" s="363">
        <v>0</v>
      </c>
      <c r="Z34" s="347"/>
      <c r="AA34" s="332" t="s">
        <v>497</v>
      </c>
      <c r="AB34" s="333">
        <v>1</v>
      </c>
      <c r="AC34" s="332"/>
      <c r="AD34" s="332"/>
      <c r="AE34" s="332">
        <f>AB34*15</f>
        <v>15</v>
      </c>
      <c r="AF34" s="332"/>
    </row>
    <row r="35" spans="2:32" s="331" customFormat="1" ht="27.95" customHeight="1">
      <c r="B35" s="376" t="s">
        <v>496</v>
      </c>
      <c r="C35" s="375"/>
      <c r="D35" s="382"/>
      <c r="E35" s="382"/>
      <c r="F35" s="367"/>
      <c r="G35" s="411"/>
      <c r="H35" s="368"/>
      <c r="I35" s="368"/>
      <c r="J35" s="411" t="s">
        <v>524</v>
      </c>
      <c r="K35" s="412"/>
      <c r="L35" s="411">
        <v>5</v>
      </c>
      <c r="M35" s="367"/>
      <c r="N35" s="382"/>
      <c r="O35" s="367"/>
      <c r="P35" s="411"/>
      <c r="Q35" s="411"/>
      <c r="R35" s="411"/>
      <c r="S35" s="411"/>
      <c r="T35" s="412"/>
      <c r="U35" s="411"/>
      <c r="V35" s="366"/>
      <c r="W35" s="365" t="s">
        <v>189</v>
      </c>
      <c r="X35" s="364"/>
      <c r="Y35" s="363"/>
      <c r="Z35" s="332"/>
      <c r="AA35" s="332"/>
      <c r="AB35" s="333"/>
      <c r="AC35" s="332">
        <f>SUM(AC30:AC34)</f>
        <v>28.3</v>
      </c>
      <c r="AD35" s="332">
        <f>SUM(AD30:AD34)</f>
        <v>22.5</v>
      </c>
      <c r="AE35" s="332">
        <f>SUM(AE30:AE34)</f>
        <v>118</v>
      </c>
      <c r="AF35" s="332">
        <f>AC35*4+AD35*9+AE35*4</f>
        <v>787.7</v>
      </c>
    </row>
    <row r="36" spans="2:32" s="331" customFormat="1" ht="27.95" customHeight="1">
      <c r="B36" s="410"/>
      <c r="C36" s="409"/>
      <c r="D36" s="381"/>
      <c r="E36" s="381"/>
      <c r="F36" s="380"/>
      <c r="G36" s="408"/>
      <c r="H36" s="407"/>
      <c r="I36" s="406"/>
      <c r="J36" s="352"/>
      <c r="K36" s="405"/>
      <c r="L36" s="352"/>
      <c r="M36" s="380"/>
      <c r="N36" s="381"/>
      <c r="O36" s="380"/>
      <c r="P36" s="404"/>
      <c r="Q36" s="404"/>
      <c r="R36" s="404"/>
      <c r="S36" s="380"/>
      <c r="T36" s="381"/>
      <c r="U36" s="380"/>
      <c r="V36" s="366"/>
      <c r="W36" s="378" t="s">
        <v>523</v>
      </c>
      <c r="X36" s="403"/>
      <c r="Y36" s="363"/>
      <c r="Z36" s="347"/>
      <c r="AA36" s="332"/>
      <c r="AB36" s="333"/>
      <c r="AC36" s="346">
        <f>AC35*4/AF35</f>
        <v>0.14370953408658119</v>
      </c>
      <c r="AD36" s="346">
        <f>AD35*9/AF35</f>
        <v>0.25707756760187889</v>
      </c>
      <c r="AE36" s="346">
        <f>AE35*4/AF35</f>
        <v>0.5992128983115399</v>
      </c>
      <c r="AF36" s="332"/>
    </row>
    <row r="37" spans="2:32" s="392" customFormat="1" ht="27.95" customHeight="1">
      <c r="B37" s="402">
        <v>9</v>
      </c>
      <c r="C37" s="383"/>
      <c r="D37" s="396" t="str">
        <f>'國華8-9月菜單'!Q12</f>
        <v xml:space="preserve">    蝦仁炒飯(海) </v>
      </c>
      <c r="E37" s="396" t="s">
        <v>522</v>
      </c>
      <c r="F37" s="396"/>
      <c r="G37" s="396" t="str">
        <f>'國華8-9月菜單'!Q13</f>
        <v xml:space="preserve">  卡香雞肉排(炸)</v>
      </c>
      <c r="H37" s="401" t="s">
        <v>521</v>
      </c>
      <c r="I37" s="400"/>
      <c r="J37" s="399" t="str">
        <f>'國華8-9月菜單'!Q14</f>
        <v xml:space="preserve">  日式蘿蔔糕(冷)</v>
      </c>
      <c r="K37" s="398" t="s">
        <v>520</v>
      </c>
      <c r="L37" s="396"/>
      <c r="M37" s="396" t="str">
        <f>'國華8-9月菜單'!Q15</f>
        <v xml:space="preserve">   小捲葫蘆瓜(海)</v>
      </c>
      <c r="N37" s="396" t="s">
        <v>518</v>
      </c>
      <c r="O37" s="396"/>
      <c r="P37" s="396" t="str">
        <f>'國華8-9月菜單'!Q16</f>
        <v>深色蔬菜</v>
      </c>
      <c r="Q37" s="397" t="s">
        <v>519</v>
      </c>
      <c r="R37" s="396"/>
      <c r="S37" s="396" t="str">
        <f>'國華8-9月菜單'!Q17</f>
        <v>玉米海帶湯</v>
      </c>
      <c r="T37" s="396" t="s">
        <v>518</v>
      </c>
      <c r="U37" s="396"/>
      <c r="V37" s="366"/>
      <c r="W37" s="395" t="s">
        <v>34</v>
      </c>
      <c r="X37" s="394" t="s">
        <v>517</v>
      </c>
      <c r="Y37" s="393">
        <v>5.5</v>
      </c>
      <c r="Z37" s="332"/>
      <c r="AA37" s="332"/>
      <c r="AB37" s="333"/>
      <c r="AC37" s="332" t="s">
        <v>150</v>
      </c>
      <c r="AD37" s="332" t="s">
        <v>151</v>
      </c>
      <c r="AE37" s="332" t="s">
        <v>152</v>
      </c>
      <c r="AF37" s="332" t="s">
        <v>153</v>
      </c>
    </row>
    <row r="38" spans="2:32" s="331" customFormat="1" ht="27.95" customHeight="1">
      <c r="B38" s="387" t="s">
        <v>154</v>
      </c>
      <c r="C38" s="383"/>
      <c r="D38" s="367" t="s">
        <v>155</v>
      </c>
      <c r="E38" s="368"/>
      <c r="F38" s="367">
        <v>85</v>
      </c>
      <c r="G38" s="380" t="s">
        <v>516</v>
      </c>
      <c r="H38" s="380"/>
      <c r="I38" s="380">
        <v>50</v>
      </c>
      <c r="J38" s="352" t="s">
        <v>515</v>
      </c>
      <c r="K38" s="352" t="s">
        <v>514</v>
      </c>
      <c r="L38" s="352">
        <v>50</v>
      </c>
      <c r="M38" s="380" t="s">
        <v>513</v>
      </c>
      <c r="N38" s="386"/>
      <c r="O38" s="380">
        <v>60</v>
      </c>
      <c r="P38" s="380" t="s">
        <v>26</v>
      </c>
      <c r="Q38" s="386"/>
      <c r="R38" s="380">
        <v>100</v>
      </c>
      <c r="S38" s="391" t="s">
        <v>512</v>
      </c>
      <c r="T38" s="367"/>
      <c r="U38" s="367">
        <v>20</v>
      </c>
      <c r="V38" s="366"/>
      <c r="W38" s="378" t="s">
        <v>511</v>
      </c>
      <c r="X38" s="390" t="s">
        <v>161</v>
      </c>
      <c r="Y38" s="363">
        <v>2.35</v>
      </c>
      <c r="Z38" s="347"/>
      <c r="AA38" s="39" t="s">
        <v>162</v>
      </c>
      <c r="AB38" s="333">
        <v>6</v>
      </c>
      <c r="AC38" s="333">
        <f>AB38*2</f>
        <v>12</v>
      </c>
      <c r="AD38" s="333"/>
      <c r="AE38" s="333">
        <f>AB38*15</f>
        <v>90</v>
      </c>
      <c r="AF38" s="333">
        <f>AC38*4+AE38*4</f>
        <v>408</v>
      </c>
    </row>
    <row r="39" spans="2:32" s="331" customFormat="1" ht="27.95" customHeight="1">
      <c r="B39" s="387">
        <v>4</v>
      </c>
      <c r="C39" s="383"/>
      <c r="D39" s="367" t="s">
        <v>510</v>
      </c>
      <c r="E39" s="367"/>
      <c r="F39" s="367">
        <v>10</v>
      </c>
      <c r="G39" s="380" t="s">
        <v>509</v>
      </c>
      <c r="H39" s="386"/>
      <c r="I39" s="380">
        <v>7</v>
      </c>
      <c r="J39" s="352"/>
      <c r="K39" s="352"/>
      <c r="L39" s="352"/>
      <c r="M39" s="380" t="s">
        <v>508</v>
      </c>
      <c r="N39" s="386"/>
      <c r="O39" s="380">
        <v>5</v>
      </c>
      <c r="P39" s="380"/>
      <c r="Q39" s="386"/>
      <c r="R39" s="380"/>
      <c r="S39" s="367" t="s">
        <v>507</v>
      </c>
      <c r="T39" s="367"/>
      <c r="U39" s="367">
        <v>3</v>
      </c>
      <c r="V39" s="366"/>
      <c r="W39" s="365" t="s">
        <v>33</v>
      </c>
      <c r="X39" s="385" t="s">
        <v>169</v>
      </c>
      <c r="Y39" s="363">
        <v>2</v>
      </c>
      <c r="Z39" s="332"/>
      <c r="AA39" s="86" t="s">
        <v>170</v>
      </c>
      <c r="AB39" s="333">
        <v>2.2999999999999998</v>
      </c>
      <c r="AC39" s="389">
        <f>AB39*7</f>
        <v>16.099999999999998</v>
      </c>
      <c r="AD39" s="333">
        <f>AB39*5</f>
        <v>11.5</v>
      </c>
      <c r="AE39" s="333" t="s">
        <v>171</v>
      </c>
      <c r="AF39" s="388">
        <f>AC39*4+AD39*9</f>
        <v>167.89999999999998</v>
      </c>
    </row>
    <row r="40" spans="2:32" s="331" customFormat="1" ht="27.95" customHeight="1">
      <c r="B40" s="387" t="s">
        <v>172</v>
      </c>
      <c r="C40" s="383"/>
      <c r="D40" s="367" t="s">
        <v>506</v>
      </c>
      <c r="E40" s="382"/>
      <c r="F40" s="367">
        <v>3</v>
      </c>
      <c r="G40" s="380"/>
      <c r="H40" s="386"/>
      <c r="I40" s="380"/>
      <c r="J40" s="386"/>
      <c r="K40" s="381"/>
      <c r="L40" s="386"/>
      <c r="M40" s="380" t="s">
        <v>505</v>
      </c>
      <c r="N40" s="386" t="s">
        <v>501</v>
      </c>
      <c r="O40" s="380">
        <v>10</v>
      </c>
      <c r="P40" s="380"/>
      <c r="Q40" s="386"/>
      <c r="R40" s="380"/>
      <c r="S40" s="368" t="s">
        <v>504</v>
      </c>
      <c r="T40" s="367"/>
      <c r="U40" s="367">
        <v>10</v>
      </c>
      <c r="V40" s="366"/>
      <c r="W40" s="378" t="s">
        <v>503</v>
      </c>
      <c r="X40" s="385" t="s">
        <v>176</v>
      </c>
      <c r="Y40" s="363">
        <v>2.5</v>
      </c>
      <c r="Z40" s="347"/>
      <c r="AA40" s="332" t="s">
        <v>177</v>
      </c>
      <c r="AB40" s="333">
        <v>1.5</v>
      </c>
      <c r="AC40" s="333">
        <f>AB40*1</f>
        <v>1.5</v>
      </c>
      <c r="AD40" s="333" t="s">
        <v>171</v>
      </c>
      <c r="AE40" s="333">
        <f>AB40*5</f>
        <v>7.5</v>
      </c>
      <c r="AF40" s="333">
        <f>AC40*4+AE40*4</f>
        <v>36</v>
      </c>
    </row>
    <row r="41" spans="2:32" s="331" customFormat="1" ht="27.95" customHeight="1">
      <c r="B41" s="384" t="s">
        <v>233</v>
      </c>
      <c r="C41" s="383"/>
      <c r="D41" s="367" t="s">
        <v>502</v>
      </c>
      <c r="E41" s="367" t="s">
        <v>501</v>
      </c>
      <c r="F41" s="367">
        <v>10</v>
      </c>
      <c r="G41" s="380"/>
      <c r="H41" s="386"/>
      <c r="I41" s="380"/>
      <c r="J41" s="386"/>
      <c r="K41" s="381"/>
      <c r="L41" s="386"/>
      <c r="M41" s="367" t="s">
        <v>174</v>
      </c>
      <c r="N41" s="368"/>
      <c r="O41" s="367">
        <v>5</v>
      </c>
      <c r="P41" s="380"/>
      <c r="Q41" s="386"/>
      <c r="R41" s="380"/>
      <c r="S41" s="352"/>
      <c r="T41" s="352"/>
      <c r="U41" s="352"/>
      <c r="V41" s="366"/>
      <c r="W41" s="365" t="s">
        <v>35</v>
      </c>
      <c r="X41" s="385" t="s">
        <v>183</v>
      </c>
      <c r="Y41" s="363">
        <f>AB42</f>
        <v>0</v>
      </c>
      <c r="Z41" s="332"/>
      <c r="AA41" s="332" t="s">
        <v>184</v>
      </c>
      <c r="AB41" s="333">
        <v>2.5</v>
      </c>
      <c r="AC41" s="333"/>
      <c r="AD41" s="333">
        <f>AB41*5</f>
        <v>12.5</v>
      </c>
      <c r="AE41" s="333" t="s">
        <v>171</v>
      </c>
      <c r="AF41" s="333">
        <f>AD41*9</f>
        <v>112.5</v>
      </c>
    </row>
    <row r="42" spans="2:32" s="331" customFormat="1" ht="27.95" customHeight="1">
      <c r="B42" s="384"/>
      <c r="C42" s="383"/>
      <c r="D42" s="367" t="s">
        <v>500</v>
      </c>
      <c r="E42" s="382"/>
      <c r="F42" s="367">
        <v>10</v>
      </c>
      <c r="G42" s="380"/>
      <c r="H42" s="381"/>
      <c r="I42" s="380"/>
      <c r="J42" s="380"/>
      <c r="K42" s="381"/>
      <c r="L42" s="380"/>
      <c r="M42" s="374"/>
      <c r="N42" s="379"/>
      <c r="O42" s="374"/>
      <c r="P42" s="367"/>
      <c r="Q42" s="368"/>
      <c r="R42" s="367"/>
      <c r="S42" s="352"/>
      <c r="T42" s="352"/>
      <c r="U42" s="352"/>
      <c r="V42" s="366"/>
      <c r="W42" s="378" t="s">
        <v>499</v>
      </c>
      <c r="X42" s="377" t="s">
        <v>498</v>
      </c>
      <c r="Y42" s="363">
        <v>0</v>
      </c>
      <c r="Z42" s="347"/>
      <c r="AA42" s="332" t="s">
        <v>497</v>
      </c>
      <c r="AB42" s="333"/>
      <c r="AC42" s="332"/>
      <c r="AD42" s="332"/>
      <c r="AE42" s="332">
        <f>AB42*15</f>
        <v>0</v>
      </c>
      <c r="AF42" s="332"/>
    </row>
    <row r="43" spans="2:32" s="331" customFormat="1" ht="27.95" customHeight="1">
      <c r="B43" s="376" t="s">
        <v>496</v>
      </c>
      <c r="C43" s="375"/>
      <c r="D43" s="374"/>
      <c r="E43" s="352"/>
      <c r="F43" s="352"/>
      <c r="G43" s="352"/>
      <c r="H43" s="373"/>
      <c r="I43" s="352"/>
      <c r="J43" s="352"/>
      <c r="K43" s="352"/>
      <c r="L43" s="352"/>
      <c r="M43" s="372"/>
      <c r="N43" s="371"/>
      <c r="O43" s="370"/>
      <c r="P43" s="369"/>
      <c r="Q43" s="368"/>
      <c r="R43" s="367"/>
      <c r="S43" s="352"/>
      <c r="T43" s="352"/>
      <c r="U43" s="352"/>
      <c r="V43" s="366"/>
      <c r="W43" s="365" t="s">
        <v>189</v>
      </c>
      <c r="X43" s="364"/>
      <c r="Y43" s="363"/>
      <c r="Z43" s="332"/>
      <c r="AA43" s="332"/>
      <c r="AB43" s="333"/>
      <c r="AC43" s="332">
        <f>SUM(AC38:AC42)</f>
        <v>29.599999999999998</v>
      </c>
      <c r="AD43" s="332">
        <f>SUM(AD38:AD42)</f>
        <v>24</v>
      </c>
      <c r="AE43" s="332">
        <f>SUM(AE38:AE42)</f>
        <v>97.5</v>
      </c>
      <c r="AF43" s="332">
        <f>AC43*4+AD43*9+AE43*4</f>
        <v>724.4</v>
      </c>
    </row>
    <row r="44" spans="2:32" s="331" customFormat="1" ht="27.95" customHeight="1" thickBot="1">
      <c r="B44" s="362"/>
      <c r="C44" s="361"/>
      <c r="D44" s="360"/>
      <c r="E44" s="359"/>
      <c r="F44" s="358"/>
      <c r="G44" s="356"/>
      <c r="H44" s="357"/>
      <c r="I44" s="356"/>
      <c r="J44" s="356"/>
      <c r="K44" s="357"/>
      <c r="L44" s="356"/>
      <c r="M44" s="356"/>
      <c r="N44" s="357"/>
      <c r="O44" s="356"/>
      <c r="P44" s="355"/>
      <c r="Q44" s="354"/>
      <c r="R44" s="353"/>
      <c r="S44" s="352"/>
      <c r="T44" s="352"/>
      <c r="U44" s="352"/>
      <c r="V44" s="351"/>
      <c r="W44" s="350" t="s">
        <v>495</v>
      </c>
      <c r="X44" s="349"/>
      <c r="Y44" s="348"/>
      <c r="Z44" s="347"/>
      <c r="AA44" s="332"/>
      <c r="AB44" s="333"/>
      <c r="AC44" s="346">
        <f>AC43*4/AF43</f>
        <v>0.16344561016013251</v>
      </c>
      <c r="AD44" s="346">
        <f>AD43*9/AF43</f>
        <v>0.29817780231916069</v>
      </c>
      <c r="AE44" s="346">
        <f>AE43*4/AF43</f>
        <v>0.53837658752070683</v>
      </c>
      <c r="AF44" s="332"/>
    </row>
    <row r="45" spans="2:32" s="331" customFormat="1" ht="21.75" customHeight="1">
      <c r="B45" s="338"/>
      <c r="C45" s="332"/>
      <c r="E45" s="337"/>
      <c r="H45" s="337"/>
      <c r="J45" s="344"/>
      <c r="K45" s="344"/>
      <c r="L45" s="344"/>
      <c r="M45" s="344"/>
      <c r="N45" s="344"/>
      <c r="O45" s="344"/>
      <c r="P45" s="344"/>
      <c r="Q45" s="345"/>
      <c r="R45" s="344"/>
      <c r="S45" s="344"/>
      <c r="T45" s="344"/>
      <c r="U45" s="344"/>
      <c r="V45" s="344"/>
      <c r="W45" s="344"/>
      <c r="X45" s="344"/>
      <c r="Y45" s="344"/>
      <c r="Z45" s="343"/>
      <c r="AA45" s="332"/>
      <c r="AB45" s="333"/>
      <c r="AC45" s="332"/>
      <c r="AD45" s="332"/>
      <c r="AE45" s="332"/>
      <c r="AF45" s="332"/>
    </row>
    <row r="46" spans="2:32" s="331" customFormat="1">
      <c r="B46" s="333"/>
      <c r="D46" s="342"/>
      <c r="E46" s="342"/>
      <c r="F46" s="341"/>
      <c r="G46" s="341"/>
      <c r="H46" s="340"/>
      <c r="I46" s="332"/>
      <c r="J46" s="332"/>
      <c r="K46" s="340"/>
      <c r="L46" s="332"/>
      <c r="N46" s="340"/>
      <c r="O46" s="332"/>
      <c r="Q46" s="340"/>
      <c r="R46" s="332"/>
      <c r="T46" s="340"/>
      <c r="U46" s="332"/>
      <c r="V46" s="35"/>
      <c r="W46" s="336"/>
      <c r="X46" s="335"/>
      <c r="Y46" s="339"/>
      <c r="AA46" s="332"/>
      <c r="AB46" s="333"/>
      <c r="AC46" s="332"/>
      <c r="AD46" s="332"/>
      <c r="AE46" s="332"/>
      <c r="AF46" s="332"/>
    </row>
    <row r="47" spans="2:32" s="331" customFormat="1">
      <c r="B47" s="338"/>
      <c r="E47" s="337"/>
      <c r="H47" s="337"/>
      <c r="K47" s="337"/>
      <c r="N47" s="337"/>
      <c r="Q47" s="337"/>
      <c r="T47" s="337"/>
      <c r="V47" s="49"/>
      <c r="W47" s="336"/>
      <c r="X47" s="335"/>
      <c r="Y47" s="339"/>
      <c r="AA47" s="332"/>
      <c r="AB47" s="333"/>
      <c r="AC47" s="332"/>
      <c r="AD47" s="332"/>
      <c r="AE47" s="332"/>
      <c r="AF47" s="332"/>
    </row>
    <row r="48" spans="2:32" s="331" customFormat="1">
      <c r="B48" s="338"/>
      <c r="E48" s="337"/>
      <c r="H48" s="337"/>
      <c r="K48" s="337"/>
      <c r="N48" s="337"/>
      <c r="Q48" s="337"/>
      <c r="T48" s="337"/>
      <c r="V48" s="49"/>
      <c r="W48" s="336"/>
      <c r="X48" s="335"/>
      <c r="Y48" s="339"/>
      <c r="AA48" s="332"/>
      <c r="AB48" s="333"/>
      <c r="AC48" s="332"/>
      <c r="AD48" s="332"/>
      <c r="AE48" s="332"/>
      <c r="AF48" s="332"/>
    </row>
    <row r="49" spans="2:32" s="331" customFormat="1">
      <c r="B49" s="338"/>
      <c r="E49" s="337"/>
      <c r="H49" s="337"/>
      <c r="K49" s="337"/>
      <c r="N49" s="337"/>
      <c r="Q49" s="337"/>
      <c r="T49" s="337"/>
      <c r="V49" s="49"/>
      <c r="W49" s="336"/>
      <c r="X49" s="335"/>
      <c r="Y49" s="339"/>
      <c r="AA49" s="332"/>
      <c r="AB49" s="333"/>
      <c r="AC49" s="332"/>
      <c r="AD49" s="332"/>
      <c r="AE49" s="332"/>
      <c r="AF49" s="332"/>
    </row>
    <row r="50" spans="2:32" s="331" customFormat="1">
      <c r="B50" s="338"/>
      <c r="E50" s="337"/>
      <c r="H50" s="337"/>
      <c r="K50" s="337"/>
      <c r="N50" s="337"/>
      <c r="Q50" s="337"/>
      <c r="T50" s="337"/>
      <c r="V50" s="49"/>
      <c r="W50" s="336"/>
      <c r="X50" s="335"/>
      <c r="Y50" s="339"/>
      <c r="AA50" s="332"/>
      <c r="AB50" s="333"/>
      <c r="AC50" s="332"/>
      <c r="AD50" s="332"/>
      <c r="AE50" s="332"/>
      <c r="AF50" s="332"/>
    </row>
    <row r="51" spans="2:32" s="331" customFormat="1">
      <c r="B51" s="338"/>
      <c r="E51" s="337"/>
      <c r="H51" s="337"/>
      <c r="K51" s="337"/>
      <c r="N51" s="337"/>
      <c r="Q51" s="337"/>
      <c r="T51" s="337"/>
      <c r="V51" s="49"/>
      <c r="W51" s="336"/>
      <c r="X51" s="335"/>
      <c r="Y51" s="339"/>
      <c r="AA51" s="332"/>
      <c r="AB51" s="333"/>
      <c r="AC51" s="332"/>
      <c r="AD51" s="332"/>
      <c r="AE51" s="332"/>
      <c r="AF51" s="332"/>
    </row>
    <row r="52" spans="2:32" s="331" customFormat="1">
      <c r="B52" s="338"/>
      <c r="E52" s="337"/>
      <c r="H52" s="337"/>
      <c r="K52" s="337"/>
      <c r="N52" s="337"/>
      <c r="Q52" s="337"/>
      <c r="T52" s="337"/>
      <c r="V52" s="49"/>
      <c r="W52" s="336"/>
      <c r="X52" s="335"/>
      <c r="Y52" s="339"/>
      <c r="AA52" s="332"/>
      <c r="AB52" s="333"/>
      <c r="AC52" s="332"/>
      <c r="AD52" s="332"/>
      <c r="AE52" s="332"/>
      <c r="AF52" s="332"/>
    </row>
  </sheetData>
  <mergeCells count="15">
    <mergeCell ref="V5:V44"/>
    <mergeCell ref="D46:G46"/>
    <mergeCell ref="C29:C34"/>
    <mergeCell ref="C21:C26"/>
    <mergeCell ref="B1:Y1"/>
    <mergeCell ref="B2:G2"/>
    <mergeCell ref="C5:C10"/>
    <mergeCell ref="B9:B10"/>
    <mergeCell ref="J45:Y45"/>
    <mergeCell ref="C13:C18"/>
    <mergeCell ref="B17:B18"/>
    <mergeCell ref="B25:B26"/>
    <mergeCell ref="B33:B34"/>
    <mergeCell ref="C37:C42"/>
    <mergeCell ref="B41:B42"/>
  </mergeCells>
  <phoneticPr fontId="4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8"/>
  <sheetViews>
    <sheetView topLeftCell="A33" zoomScale="60" zoomScaleNormal="60" workbookViewId="0">
      <selection activeCell="M24" sqref="M24:P24"/>
    </sheetView>
  </sheetViews>
  <sheetFormatPr defaultRowHeight="20.25"/>
  <cols>
    <col min="1" max="1" width="1.875" style="331" customWidth="1"/>
    <col min="2" max="2" width="4.875" style="338" customWidth="1"/>
    <col min="3" max="3" width="0" style="331" hidden="1" customWidth="1"/>
    <col min="4" max="4" width="18.625" style="331" customWidth="1"/>
    <col min="5" max="5" width="5.625" style="337" customWidth="1"/>
    <col min="6" max="6" width="9.625" style="331" customWidth="1"/>
    <col min="7" max="7" width="18.625" style="331" customWidth="1"/>
    <col min="8" max="8" width="5.625" style="337" customWidth="1"/>
    <col min="9" max="9" width="9.625" style="331" customWidth="1"/>
    <col min="10" max="10" width="18.625" style="331" customWidth="1"/>
    <col min="11" max="11" width="5.625" style="337" customWidth="1"/>
    <col min="12" max="12" width="9.625" style="331" customWidth="1"/>
    <col min="13" max="13" width="18.625" style="331" customWidth="1"/>
    <col min="14" max="14" width="5.625" style="337" customWidth="1"/>
    <col min="15" max="15" width="9.625" style="331" customWidth="1"/>
    <col min="16" max="16" width="18.625" style="331" customWidth="1"/>
    <col min="17" max="17" width="5.625" style="337" customWidth="1"/>
    <col min="18" max="18" width="9.625" style="331" customWidth="1"/>
    <col min="19" max="19" width="18.625" style="331" customWidth="1"/>
    <col min="20" max="20" width="5.625" style="337" customWidth="1"/>
    <col min="21" max="21" width="9.625" style="331" customWidth="1"/>
    <col min="22" max="22" width="12.125" style="49" customWidth="1"/>
    <col min="23" max="23" width="11.75" style="336" customWidth="1"/>
    <col min="24" max="24" width="11.25" style="335" customWidth="1"/>
    <col min="25" max="25" width="6.625" style="334" customWidth="1"/>
    <col min="26" max="26" width="6.625" style="331" customWidth="1"/>
    <col min="27" max="27" width="6" style="332" hidden="1" customWidth="1"/>
    <col min="28" max="28" width="5.5" style="333" hidden="1" customWidth="1"/>
    <col min="29" max="29" width="7.75" style="332" hidden="1" customWidth="1"/>
    <col min="30" max="30" width="8" style="332" hidden="1" customWidth="1"/>
    <col min="31" max="31" width="7.875" style="332" hidden="1" customWidth="1"/>
    <col min="32" max="32" width="7.5" style="332" hidden="1" customWidth="1"/>
    <col min="33" max="16384" width="9" style="331"/>
  </cols>
  <sheetData>
    <row r="1" spans="2:32" s="332" customFormat="1" ht="38.25">
      <c r="B1" s="463" t="s">
        <v>758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57"/>
      <c r="AB1" s="333"/>
    </row>
    <row r="2" spans="2:32" s="332" customFormat="1" ht="9.75" customHeight="1">
      <c r="B2" s="462"/>
      <c r="C2" s="461"/>
      <c r="D2" s="461"/>
      <c r="E2" s="461"/>
      <c r="F2" s="461"/>
      <c r="G2" s="461"/>
      <c r="H2" s="460"/>
      <c r="I2" s="457"/>
      <c r="J2" s="457"/>
      <c r="K2" s="460"/>
      <c r="L2" s="457"/>
      <c r="M2" s="457"/>
      <c r="N2" s="460"/>
      <c r="O2" s="457"/>
      <c r="P2" s="457"/>
      <c r="Q2" s="460"/>
      <c r="R2" s="457"/>
      <c r="S2" s="457"/>
      <c r="T2" s="460"/>
      <c r="U2" s="457"/>
      <c r="V2" s="158"/>
      <c r="W2" s="458"/>
      <c r="X2" s="459"/>
      <c r="Y2" s="458"/>
      <c r="Z2" s="457"/>
      <c r="AB2" s="333"/>
    </row>
    <row r="3" spans="2:32" s="332" customFormat="1" ht="31.5" customHeight="1" thickBot="1">
      <c r="B3" s="456" t="s">
        <v>757</v>
      </c>
      <c r="C3" s="51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T3" s="454"/>
      <c r="U3" s="454"/>
      <c r="V3" s="34"/>
      <c r="W3" s="453"/>
      <c r="X3" s="452"/>
      <c r="Y3" s="451"/>
      <c r="Z3" s="347"/>
      <c r="AB3" s="333"/>
    </row>
    <row r="4" spans="2:32" s="441" customFormat="1" ht="43.5">
      <c r="B4" s="450" t="s">
        <v>132</v>
      </c>
      <c r="C4" s="449" t="s">
        <v>133</v>
      </c>
      <c r="D4" s="446" t="s">
        <v>134</v>
      </c>
      <c r="E4" s="447" t="s">
        <v>756</v>
      </c>
      <c r="F4" s="446"/>
      <c r="G4" s="446" t="s">
        <v>137</v>
      </c>
      <c r="H4" s="447" t="s">
        <v>756</v>
      </c>
      <c r="I4" s="446"/>
      <c r="J4" s="446" t="s">
        <v>138</v>
      </c>
      <c r="K4" s="447" t="s">
        <v>756</v>
      </c>
      <c r="L4" s="513"/>
      <c r="M4" s="446" t="s">
        <v>138</v>
      </c>
      <c r="N4" s="447" t="s">
        <v>756</v>
      </c>
      <c r="O4" s="446"/>
      <c r="P4" s="446" t="s">
        <v>138</v>
      </c>
      <c r="Q4" s="447" t="s">
        <v>756</v>
      </c>
      <c r="R4" s="446"/>
      <c r="S4" s="448" t="s">
        <v>139</v>
      </c>
      <c r="T4" s="447" t="s">
        <v>756</v>
      </c>
      <c r="U4" s="446"/>
      <c r="V4" s="445" t="s">
        <v>755</v>
      </c>
      <c r="W4" s="445" t="s">
        <v>141</v>
      </c>
      <c r="X4" s="444" t="s">
        <v>754</v>
      </c>
      <c r="Y4" s="443" t="s">
        <v>753</v>
      </c>
      <c r="Z4" s="442"/>
      <c r="AA4" s="39"/>
      <c r="AB4" s="333"/>
      <c r="AC4" s="332"/>
      <c r="AD4" s="332"/>
      <c r="AE4" s="332"/>
      <c r="AF4" s="332"/>
    </row>
    <row r="5" spans="2:32" s="392" customFormat="1" ht="65.099999999999994" customHeight="1">
      <c r="B5" s="402">
        <v>9</v>
      </c>
      <c r="C5" s="383"/>
      <c r="D5" s="396" t="str">
        <f>'國華8-9月菜單'!A21</f>
        <v>香Q米飯</v>
      </c>
      <c r="E5" s="396" t="s">
        <v>706</v>
      </c>
      <c r="F5" s="440" t="s">
        <v>751</v>
      </c>
      <c r="G5" s="396" t="str">
        <f>'國華8-9月菜單'!A22</f>
        <v xml:space="preserve">  豆干滷肉(豆)</v>
      </c>
      <c r="H5" s="396" t="s">
        <v>752</v>
      </c>
      <c r="I5" s="440" t="s">
        <v>751</v>
      </c>
      <c r="J5" s="396" t="str">
        <f>'國華8-9月菜單'!A23</f>
        <v>三色炒蛋</v>
      </c>
      <c r="K5" s="396" t="s">
        <v>686</v>
      </c>
      <c r="L5" s="440" t="s">
        <v>751</v>
      </c>
      <c r="M5" s="401" t="str">
        <f>'國華8-9月菜單'!A24</f>
        <v>枸杞絲瓜</v>
      </c>
      <c r="N5" s="512" t="s">
        <v>685</v>
      </c>
      <c r="O5" s="511" t="s">
        <v>751</v>
      </c>
      <c r="P5" s="396" t="str">
        <f>'國華8-9月菜單'!A25</f>
        <v>深色蔬菜</v>
      </c>
      <c r="Q5" s="396" t="s">
        <v>686</v>
      </c>
      <c r="R5" s="440" t="s">
        <v>751</v>
      </c>
      <c r="S5" s="396" t="str">
        <f>'國華8-9月菜單'!A26</f>
        <v>細粉鮮蔬湯</v>
      </c>
      <c r="T5" s="397" t="s">
        <v>685</v>
      </c>
      <c r="U5" s="440" t="s">
        <v>751</v>
      </c>
      <c r="V5" s="439" t="s">
        <v>750</v>
      </c>
      <c r="W5" s="395" t="s">
        <v>34</v>
      </c>
      <c r="X5" s="394" t="s">
        <v>684</v>
      </c>
      <c r="Y5" s="430">
        <v>5.5</v>
      </c>
      <c r="Z5" s="332"/>
      <c r="AA5" s="332"/>
      <c r="AB5" s="333"/>
      <c r="AC5" s="332" t="s">
        <v>683</v>
      </c>
      <c r="AD5" s="332" t="s">
        <v>682</v>
      </c>
      <c r="AE5" s="332" t="s">
        <v>681</v>
      </c>
      <c r="AF5" s="332" t="s">
        <v>680</v>
      </c>
    </row>
    <row r="6" spans="2:32" s="331" customFormat="1" ht="27.95" customHeight="1">
      <c r="B6" s="387" t="s">
        <v>154</v>
      </c>
      <c r="C6" s="383"/>
      <c r="D6" s="411" t="s">
        <v>705</v>
      </c>
      <c r="E6" s="411"/>
      <c r="F6" s="411">
        <v>100</v>
      </c>
      <c r="G6" s="411" t="s">
        <v>749</v>
      </c>
      <c r="H6" s="411" t="s">
        <v>691</v>
      </c>
      <c r="I6" s="411">
        <v>20</v>
      </c>
      <c r="J6" s="411" t="s">
        <v>662</v>
      </c>
      <c r="K6" s="411"/>
      <c r="L6" s="411">
        <v>30</v>
      </c>
      <c r="M6" s="411" t="s">
        <v>748</v>
      </c>
      <c r="N6" s="411"/>
      <c r="O6" s="411">
        <v>60</v>
      </c>
      <c r="P6" s="411" t="s">
        <v>356</v>
      </c>
      <c r="Q6" s="411"/>
      <c r="R6" s="411">
        <v>100</v>
      </c>
      <c r="S6" s="411" t="s">
        <v>747</v>
      </c>
      <c r="T6" s="411"/>
      <c r="U6" s="411">
        <v>10</v>
      </c>
      <c r="V6" s="366"/>
      <c r="W6" s="378" t="s">
        <v>746</v>
      </c>
      <c r="X6" s="390" t="s">
        <v>672</v>
      </c>
      <c r="Y6" s="418">
        <v>2.2000000000000002</v>
      </c>
      <c r="Z6" s="347"/>
      <c r="AA6" s="39" t="s">
        <v>671</v>
      </c>
      <c r="AB6" s="333">
        <v>6</v>
      </c>
      <c r="AC6" s="333">
        <f>AB6*2</f>
        <v>12</v>
      </c>
      <c r="AD6" s="333"/>
      <c r="AE6" s="333">
        <f>AB6*15</f>
        <v>90</v>
      </c>
      <c r="AF6" s="333">
        <f>AC6*4+AE6*4</f>
        <v>408</v>
      </c>
    </row>
    <row r="7" spans="2:32" s="331" customFormat="1" ht="27.95" customHeight="1">
      <c r="B7" s="387">
        <v>7</v>
      </c>
      <c r="C7" s="383"/>
      <c r="D7" s="411"/>
      <c r="E7" s="411"/>
      <c r="F7" s="411"/>
      <c r="G7" s="411" t="s">
        <v>745</v>
      </c>
      <c r="H7" s="411"/>
      <c r="I7" s="411">
        <v>35</v>
      </c>
      <c r="J7" s="411" t="s">
        <v>744</v>
      </c>
      <c r="K7" s="411"/>
      <c r="L7" s="411">
        <v>25</v>
      </c>
      <c r="M7" s="411" t="s">
        <v>743</v>
      </c>
      <c r="N7" s="412"/>
      <c r="O7" s="411">
        <v>2</v>
      </c>
      <c r="P7" s="411"/>
      <c r="Q7" s="411"/>
      <c r="R7" s="411"/>
      <c r="S7" s="411" t="s">
        <v>650</v>
      </c>
      <c r="T7" s="411"/>
      <c r="U7" s="411">
        <v>3</v>
      </c>
      <c r="V7" s="366"/>
      <c r="W7" s="365" t="s">
        <v>33</v>
      </c>
      <c r="X7" s="385" t="s">
        <v>665</v>
      </c>
      <c r="Y7" s="418">
        <v>2.2000000000000002</v>
      </c>
      <c r="Z7" s="332"/>
      <c r="AA7" s="86" t="s">
        <v>664</v>
      </c>
      <c r="AB7" s="333">
        <v>2</v>
      </c>
      <c r="AC7" s="389">
        <f>AB7*7</f>
        <v>14</v>
      </c>
      <c r="AD7" s="333">
        <f>AB7*5</f>
        <v>10</v>
      </c>
      <c r="AE7" s="333" t="s">
        <v>651</v>
      </c>
      <c r="AF7" s="388">
        <f>AC7*4+AD7*9</f>
        <v>146</v>
      </c>
    </row>
    <row r="8" spans="2:32" s="331" customFormat="1" ht="27.95" customHeight="1">
      <c r="B8" s="387" t="s">
        <v>172</v>
      </c>
      <c r="C8" s="383"/>
      <c r="D8" s="411"/>
      <c r="E8" s="411"/>
      <c r="F8" s="411"/>
      <c r="G8" s="411" t="s">
        <v>650</v>
      </c>
      <c r="H8" s="412"/>
      <c r="I8" s="411">
        <v>10</v>
      </c>
      <c r="J8" s="411" t="s">
        <v>650</v>
      </c>
      <c r="K8" s="412"/>
      <c r="L8" s="411">
        <v>5</v>
      </c>
      <c r="M8" s="411" t="s">
        <v>742</v>
      </c>
      <c r="N8" s="412"/>
      <c r="O8" s="411">
        <v>10</v>
      </c>
      <c r="P8" s="411"/>
      <c r="Q8" s="411"/>
      <c r="R8" s="411"/>
      <c r="S8" s="411" t="s">
        <v>695</v>
      </c>
      <c r="T8" s="412"/>
      <c r="U8" s="411">
        <v>2</v>
      </c>
      <c r="V8" s="366"/>
      <c r="W8" s="378" t="s">
        <v>741</v>
      </c>
      <c r="X8" s="385" t="s">
        <v>658</v>
      </c>
      <c r="Y8" s="418">
        <v>2.2999999999999998</v>
      </c>
      <c r="Z8" s="347"/>
      <c r="AA8" s="332" t="s">
        <v>657</v>
      </c>
      <c r="AB8" s="333">
        <v>1.7</v>
      </c>
      <c r="AC8" s="333">
        <f>AB8*1</f>
        <v>1.7</v>
      </c>
      <c r="AD8" s="333" t="s">
        <v>651</v>
      </c>
      <c r="AE8" s="333">
        <f>AB8*5</f>
        <v>8.5</v>
      </c>
      <c r="AF8" s="333">
        <f>AC8*4+AE8*4</f>
        <v>40.799999999999997</v>
      </c>
    </row>
    <row r="9" spans="2:32" s="331" customFormat="1" ht="27.95" customHeight="1">
      <c r="B9" s="384" t="s">
        <v>740</v>
      </c>
      <c r="C9" s="383"/>
      <c r="D9" s="411"/>
      <c r="E9" s="411"/>
      <c r="F9" s="411"/>
      <c r="G9" s="411"/>
      <c r="H9" s="411"/>
      <c r="I9" s="411"/>
      <c r="J9" s="411"/>
      <c r="K9" s="412"/>
      <c r="L9" s="411"/>
      <c r="M9" s="411"/>
      <c r="N9" s="411"/>
      <c r="O9" s="411"/>
      <c r="P9" s="411"/>
      <c r="Q9" s="412"/>
      <c r="R9" s="411"/>
      <c r="S9" s="411" t="s">
        <v>697</v>
      </c>
      <c r="T9" s="412"/>
      <c r="U9" s="411">
        <v>3</v>
      </c>
      <c r="V9" s="366"/>
      <c r="W9" s="365" t="s">
        <v>35</v>
      </c>
      <c r="X9" s="385" t="s">
        <v>653</v>
      </c>
      <c r="Y9" s="418">
        <f>AB10</f>
        <v>0</v>
      </c>
      <c r="Z9" s="332"/>
      <c r="AA9" s="332" t="s">
        <v>652</v>
      </c>
      <c r="AB9" s="333">
        <v>2.5</v>
      </c>
      <c r="AC9" s="333"/>
      <c r="AD9" s="333">
        <f>AB9*5</f>
        <v>12.5</v>
      </c>
      <c r="AE9" s="333" t="s">
        <v>651</v>
      </c>
      <c r="AF9" s="333">
        <f>AD9*9</f>
        <v>112.5</v>
      </c>
    </row>
    <row r="10" spans="2:32" s="331" customFormat="1" ht="27.95" customHeight="1">
      <c r="B10" s="384"/>
      <c r="C10" s="383"/>
      <c r="D10" s="411"/>
      <c r="E10" s="411"/>
      <c r="F10" s="411"/>
      <c r="G10" s="411"/>
      <c r="H10" s="411"/>
      <c r="I10" s="411"/>
      <c r="J10" s="411"/>
      <c r="K10" s="412"/>
      <c r="L10" s="411"/>
      <c r="M10" s="411"/>
      <c r="N10" s="411"/>
      <c r="O10" s="411"/>
      <c r="P10" s="411"/>
      <c r="Q10" s="411"/>
      <c r="R10" s="411"/>
      <c r="S10" s="411" t="s">
        <v>649</v>
      </c>
      <c r="T10" s="412"/>
      <c r="U10" s="411">
        <v>5</v>
      </c>
      <c r="V10" s="366"/>
      <c r="W10" s="378" t="s">
        <v>739</v>
      </c>
      <c r="X10" s="377" t="s">
        <v>647</v>
      </c>
      <c r="Y10" s="432">
        <v>0</v>
      </c>
      <c r="Z10" s="347"/>
      <c r="AA10" s="332" t="s">
        <v>646</v>
      </c>
      <c r="AB10" s="333"/>
      <c r="AC10" s="332"/>
      <c r="AD10" s="332"/>
      <c r="AE10" s="332">
        <f>AB10*15</f>
        <v>0</v>
      </c>
      <c r="AF10" s="332"/>
    </row>
    <row r="11" spans="2:32" s="331" customFormat="1" ht="27.95" customHeight="1">
      <c r="B11" s="376" t="s">
        <v>645</v>
      </c>
      <c r="C11" s="375"/>
      <c r="D11" s="386"/>
      <c r="E11" s="381"/>
      <c r="F11" s="386"/>
      <c r="G11" s="380"/>
      <c r="H11" s="381"/>
      <c r="I11" s="380"/>
      <c r="J11" s="380"/>
      <c r="K11" s="381"/>
      <c r="L11" s="380"/>
      <c r="M11" s="352"/>
      <c r="N11" s="352"/>
      <c r="O11" s="352"/>
      <c r="P11" s="404"/>
      <c r="Q11" s="380"/>
      <c r="R11" s="509"/>
      <c r="S11" s="404"/>
      <c r="T11" s="404"/>
      <c r="U11" s="404"/>
      <c r="V11" s="366"/>
      <c r="W11" s="365" t="s">
        <v>189</v>
      </c>
      <c r="X11" s="364"/>
      <c r="Y11" s="418"/>
      <c r="Z11" s="332"/>
      <c r="AA11" s="332"/>
      <c r="AB11" s="333"/>
      <c r="AC11" s="332">
        <f>SUM(AC6:AC10)</f>
        <v>27.7</v>
      </c>
      <c r="AD11" s="332">
        <f>SUM(AD6:AD10)</f>
        <v>22.5</v>
      </c>
      <c r="AE11" s="332">
        <f>SUM(AE6:AE10)</f>
        <v>98.5</v>
      </c>
      <c r="AF11" s="332">
        <f>AC11*4+AD11*9+AE11*4</f>
        <v>707.3</v>
      </c>
    </row>
    <row r="12" spans="2:32" s="331" customFormat="1" ht="27.95" customHeight="1">
      <c r="B12" s="410"/>
      <c r="C12" s="409"/>
      <c r="D12" s="380"/>
      <c r="E12" s="381"/>
      <c r="F12" s="380"/>
      <c r="G12" s="509"/>
      <c r="H12" s="510"/>
      <c r="I12" s="509"/>
      <c r="J12" s="380"/>
      <c r="K12" s="381"/>
      <c r="L12" s="380"/>
      <c r="M12" s="352"/>
      <c r="N12" s="373"/>
      <c r="O12" s="352"/>
      <c r="P12" s="352"/>
      <c r="Q12" s="352"/>
      <c r="R12" s="352"/>
      <c r="S12" s="404"/>
      <c r="T12" s="404"/>
      <c r="U12" s="404"/>
      <c r="V12" s="366"/>
      <c r="W12" s="378" t="s">
        <v>738</v>
      </c>
      <c r="X12" s="419"/>
      <c r="Y12" s="432"/>
      <c r="Z12" s="347"/>
      <c r="AA12" s="332"/>
      <c r="AB12" s="333"/>
      <c r="AC12" s="346">
        <f>AC11*4/AF11</f>
        <v>0.1566520571186201</v>
      </c>
      <c r="AD12" s="346">
        <f>AD11*9/AF11</f>
        <v>0.28630001413827233</v>
      </c>
      <c r="AE12" s="346">
        <f>AE11*4/AF11</f>
        <v>0.5570479287431076</v>
      </c>
      <c r="AF12" s="332"/>
    </row>
    <row r="13" spans="2:32" s="392" customFormat="1" ht="27.95" customHeight="1">
      <c r="B13" s="402">
        <v>9</v>
      </c>
      <c r="C13" s="383"/>
      <c r="D13" s="396" t="str">
        <f>'國華8-9月菜單'!E21</f>
        <v>什穀Q飯</v>
      </c>
      <c r="E13" s="396" t="s">
        <v>706</v>
      </c>
      <c r="F13" s="396"/>
      <c r="G13" s="396" t="str">
        <f>'國華8-9月菜單'!E22</f>
        <v>冬瓜鴨肉</v>
      </c>
      <c r="H13" s="397" t="s">
        <v>685</v>
      </c>
      <c r="I13" s="396"/>
      <c r="J13" s="396" t="str">
        <f>'國華8-9月菜單'!E23</f>
        <v xml:space="preserve">香酥魚條(炸海加)+竹筍炒肉 </v>
      </c>
      <c r="K13" s="396" t="s">
        <v>737</v>
      </c>
      <c r="L13" s="396"/>
      <c r="M13" s="396" t="str">
        <f>'國華8-9月菜單'!E24</f>
        <v>堅果小菜</v>
      </c>
      <c r="N13" s="396" t="s">
        <v>685</v>
      </c>
      <c r="O13" s="396"/>
      <c r="P13" s="396" t="str">
        <f>'國華8-9月菜單'!E25</f>
        <v xml:space="preserve">淺色蔬菜(有機蔬菜) </v>
      </c>
      <c r="Q13" s="396" t="s">
        <v>686</v>
      </c>
      <c r="R13" s="396"/>
      <c r="S13" s="401" t="str">
        <f>'國華8-9月菜單'!E26</f>
        <v>什錦綜合湯</v>
      </c>
      <c r="T13" s="508" t="s">
        <v>685</v>
      </c>
      <c r="U13" s="399"/>
      <c r="V13" s="366"/>
      <c r="W13" s="395" t="s">
        <v>34</v>
      </c>
      <c r="X13" s="394" t="s">
        <v>684</v>
      </c>
      <c r="Y13" s="430">
        <v>5.5</v>
      </c>
      <c r="Z13" s="332"/>
      <c r="AA13" s="332"/>
      <c r="AB13" s="333"/>
      <c r="AC13" s="332" t="s">
        <v>683</v>
      </c>
      <c r="AD13" s="332" t="s">
        <v>682</v>
      </c>
      <c r="AE13" s="332" t="s">
        <v>681</v>
      </c>
      <c r="AF13" s="332" t="s">
        <v>680</v>
      </c>
    </row>
    <row r="14" spans="2:32" s="331" customFormat="1" ht="27.95" customHeight="1">
      <c r="B14" s="387" t="s">
        <v>154</v>
      </c>
      <c r="C14" s="383"/>
      <c r="D14" s="411" t="s">
        <v>705</v>
      </c>
      <c r="E14" s="411"/>
      <c r="F14" s="411">
        <v>60</v>
      </c>
      <c r="G14" s="411" t="s">
        <v>736</v>
      </c>
      <c r="H14" s="411"/>
      <c r="I14" s="411">
        <v>45</v>
      </c>
      <c r="J14" s="484" t="s">
        <v>735</v>
      </c>
      <c r="K14" s="507" t="s">
        <v>734</v>
      </c>
      <c r="L14" s="479">
        <v>40</v>
      </c>
      <c r="M14" s="411" t="s">
        <v>733</v>
      </c>
      <c r="N14" s="411"/>
      <c r="O14" s="411">
        <v>50</v>
      </c>
      <c r="P14" s="411" t="s">
        <v>732</v>
      </c>
      <c r="Q14" s="411"/>
      <c r="R14" s="411">
        <v>70</v>
      </c>
      <c r="S14" s="411" t="s">
        <v>731</v>
      </c>
      <c r="T14" s="411"/>
      <c r="U14" s="411">
        <v>30</v>
      </c>
      <c r="V14" s="366"/>
      <c r="W14" s="378" t="s">
        <v>730</v>
      </c>
      <c r="X14" s="390" t="s">
        <v>672</v>
      </c>
      <c r="Y14" s="418">
        <v>2.5</v>
      </c>
      <c r="Z14" s="347"/>
      <c r="AA14" s="39" t="s">
        <v>671</v>
      </c>
      <c r="AB14" s="333">
        <v>6.2</v>
      </c>
      <c r="AC14" s="333">
        <f>AB14*2</f>
        <v>12.4</v>
      </c>
      <c r="AD14" s="333"/>
      <c r="AE14" s="333">
        <f>AB14*15</f>
        <v>93</v>
      </c>
      <c r="AF14" s="333">
        <f>AC14*4+AE14*4</f>
        <v>421.6</v>
      </c>
    </row>
    <row r="15" spans="2:32" s="331" customFormat="1" ht="27.95" customHeight="1">
      <c r="B15" s="387">
        <v>8</v>
      </c>
      <c r="C15" s="383"/>
      <c r="D15" s="411" t="s">
        <v>729</v>
      </c>
      <c r="E15" s="411"/>
      <c r="F15" s="411">
        <v>30</v>
      </c>
      <c r="G15" s="506" t="s">
        <v>728</v>
      </c>
      <c r="H15" s="506"/>
      <c r="I15" s="506">
        <v>20</v>
      </c>
      <c r="J15" s="411"/>
      <c r="K15" s="411"/>
      <c r="L15" s="411"/>
      <c r="M15" s="411" t="s">
        <v>727</v>
      </c>
      <c r="N15" s="411"/>
      <c r="O15" s="411">
        <v>10</v>
      </c>
      <c r="P15" s="411"/>
      <c r="Q15" s="411"/>
      <c r="R15" s="411"/>
      <c r="S15" s="411" t="s">
        <v>726</v>
      </c>
      <c r="T15" s="411"/>
      <c r="U15" s="411">
        <v>2</v>
      </c>
      <c r="V15" s="366"/>
      <c r="W15" s="365" t="s">
        <v>33</v>
      </c>
      <c r="X15" s="385" t="s">
        <v>665</v>
      </c>
      <c r="Y15" s="418">
        <v>1.8</v>
      </c>
      <c r="Z15" s="332"/>
      <c r="AA15" s="86" t="s">
        <v>664</v>
      </c>
      <c r="AB15" s="333">
        <v>2.1</v>
      </c>
      <c r="AC15" s="389">
        <f>AB15*7</f>
        <v>14.700000000000001</v>
      </c>
      <c r="AD15" s="333">
        <f>AB15*5</f>
        <v>10.5</v>
      </c>
      <c r="AE15" s="333" t="s">
        <v>651</v>
      </c>
      <c r="AF15" s="388">
        <f>AC15*4+AD15*9</f>
        <v>153.30000000000001</v>
      </c>
    </row>
    <row r="16" spans="2:32" s="331" customFormat="1" ht="27.95" customHeight="1">
      <c r="B16" s="387" t="s">
        <v>172</v>
      </c>
      <c r="C16" s="383"/>
      <c r="D16" s="412"/>
      <c r="E16" s="412"/>
      <c r="F16" s="411"/>
      <c r="G16" s="411"/>
      <c r="H16" s="412"/>
      <c r="I16" s="411"/>
      <c r="J16" s="411"/>
      <c r="K16" s="411"/>
      <c r="L16" s="411"/>
      <c r="M16" s="411" t="s">
        <v>725</v>
      </c>
      <c r="N16" s="412"/>
      <c r="O16" s="411">
        <v>2</v>
      </c>
      <c r="P16" s="411"/>
      <c r="Q16" s="411"/>
      <c r="R16" s="411"/>
      <c r="S16" s="411" t="s">
        <v>697</v>
      </c>
      <c r="T16" s="412"/>
      <c r="U16" s="411">
        <v>3</v>
      </c>
      <c r="V16" s="366"/>
      <c r="W16" s="378" t="s">
        <v>659</v>
      </c>
      <c r="X16" s="385" t="s">
        <v>658</v>
      </c>
      <c r="Y16" s="418">
        <v>2.5</v>
      </c>
      <c r="Z16" s="347"/>
      <c r="AA16" s="332" t="s">
        <v>657</v>
      </c>
      <c r="AB16" s="333">
        <v>1.8</v>
      </c>
      <c r="AC16" s="333">
        <f>AB16*1</f>
        <v>1.8</v>
      </c>
      <c r="AD16" s="333" t="s">
        <v>651</v>
      </c>
      <c r="AE16" s="333">
        <f>AB16*5</f>
        <v>9</v>
      </c>
      <c r="AF16" s="333">
        <f>AC16*4+AE16*4</f>
        <v>43.2</v>
      </c>
    </row>
    <row r="17" spans="2:32" s="331" customFormat="1" ht="27.95" customHeight="1">
      <c r="B17" s="384" t="s">
        <v>724</v>
      </c>
      <c r="C17" s="383"/>
      <c r="D17" s="412"/>
      <c r="E17" s="412"/>
      <c r="F17" s="411"/>
      <c r="G17" s="411"/>
      <c r="H17" s="412"/>
      <c r="I17" s="411"/>
      <c r="J17" s="411"/>
      <c r="K17" s="411"/>
      <c r="L17" s="411"/>
      <c r="M17" s="411" t="s">
        <v>723</v>
      </c>
      <c r="N17" s="411"/>
      <c r="O17" s="411">
        <v>15</v>
      </c>
      <c r="P17" s="411"/>
      <c r="Q17" s="411"/>
      <c r="R17" s="411"/>
      <c r="S17" s="411" t="s">
        <v>650</v>
      </c>
      <c r="T17" s="412"/>
      <c r="U17" s="411">
        <v>5</v>
      </c>
      <c r="V17" s="366"/>
      <c r="W17" s="365" t="s">
        <v>35</v>
      </c>
      <c r="X17" s="385" t="s">
        <v>653</v>
      </c>
      <c r="Y17" s="418">
        <v>0</v>
      </c>
      <c r="Z17" s="332"/>
      <c r="AA17" s="332" t="s">
        <v>652</v>
      </c>
      <c r="AB17" s="333">
        <v>2.5</v>
      </c>
      <c r="AC17" s="333"/>
      <c r="AD17" s="333">
        <f>AB17*5</f>
        <v>12.5</v>
      </c>
      <c r="AE17" s="333" t="s">
        <v>651</v>
      </c>
      <c r="AF17" s="333">
        <f>AD17*9</f>
        <v>112.5</v>
      </c>
    </row>
    <row r="18" spans="2:32" s="331" customFormat="1" ht="27.95" customHeight="1">
      <c r="B18" s="384"/>
      <c r="C18" s="383"/>
      <c r="D18" s="412"/>
      <c r="E18" s="412"/>
      <c r="F18" s="411"/>
      <c r="G18" s="411"/>
      <c r="H18" s="411"/>
      <c r="I18" s="411"/>
      <c r="J18" s="411" t="s">
        <v>722</v>
      </c>
      <c r="K18" s="411"/>
      <c r="L18" s="411">
        <v>35</v>
      </c>
      <c r="M18" s="411" t="s">
        <v>721</v>
      </c>
      <c r="N18" s="411"/>
      <c r="O18" s="411">
        <v>4</v>
      </c>
      <c r="P18" s="411"/>
      <c r="Q18" s="411"/>
      <c r="R18" s="411"/>
      <c r="S18" s="411"/>
      <c r="T18" s="412"/>
      <c r="U18" s="411"/>
      <c r="V18" s="366"/>
      <c r="W18" s="378" t="s">
        <v>720</v>
      </c>
      <c r="X18" s="377" t="s">
        <v>647</v>
      </c>
      <c r="Y18" s="432">
        <v>0</v>
      </c>
      <c r="Z18" s="347"/>
      <c r="AA18" s="332" t="s">
        <v>646</v>
      </c>
      <c r="AB18" s="333">
        <v>1</v>
      </c>
      <c r="AC18" s="332"/>
      <c r="AD18" s="332"/>
      <c r="AE18" s="332">
        <f>AB18*15</f>
        <v>15</v>
      </c>
      <c r="AF18" s="332"/>
    </row>
    <row r="19" spans="2:32" s="331" customFormat="1" ht="27.95" customHeight="1">
      <c r="B19" s="376" t="s">
        <v>645</v>
      </c>
      <c r="C19" s="375"/>
      <c r="D19" s="381"/>
      <c r="E19" s="381"/>
      <c r="F19" s="380"/>
      <c r="G19" s="352"/>
      <c r="H19" s="352"/>
      <c r="I19" s="352"/>
      <c r="J19" s="352" t="s">
        <v>719</v>
      </c>
      <c r="K19" s="373"/>
      <c r="L19" s="352">
        <v>5</v>
      </c>
      <c r="M19" s="386"/>
      <c r="N19" s="380"/>
      <c r="O19" s="380"/>
      <c r="P19" s="352"/>
      <c r="Q19" s="373"/>
      <c r="R19" s="352"/>
      <c r="S19" s="380"/>
      <c r="T19" s="381"/>
      <c r="U19" s="380"/>
      <c r="V19" s="366"/>
      <c r="W19" s="365" t="s">
        <v>189</v>
      </c>
      <c r="X19" s="364"/>
      <c r="Y19" s="418"/>
      <c r="Z19" s="332"/>
      <c r="AA19" s="332"/>
      <c r="AB19" s="333"/>
      <c r="AC19" s="332">
        <f>SUM(AC14:AC18)</f>
        <v>28.900000000000002</v>
      </c>
      <c r="AD19" s="332">
        <f>SUM(AD14:AD18)</f>
        <v>23</v>
      </c>
      <c r="AE19" s="332">
        <f>SUM(AE14:AE18)</f>
        <v>117</v>
      </c>
      <c r="AF19" s="332">
        <f>AC19*4+AD19*9+AE19*4</f>
        <v>790.6</v>
      </c>
    </row>
    <row r="20" spans="2:32" s="331" customFormat="1" ht="27.95" customHeight="1">
      <c r="B20" s="410"/>
      <c r="C20" s="409"/>
      <c r="D20" s="381"/>
      <c r="E20" s="381"/>
      <c r="F20" s="380"/>
      <c r="G20" s="352"/>
      <c r="H20" s="475"/>
      <c r="I20" s="352"/>
      <c r="J20" s="423"/>
      <c r="K20" s="354"/>
      <c r="L20" s="421"/>
      <c r="M20" s="380"/>
      <c r="N20" s="381"/>
      <c r="O20" s="380"/>
      <c r="P20" s="423"/>
      <c r="Q20" s="354"/>
      <c r="R20" s="421"/>
      <c r="S20" s="380"/>
      <c r="T20" s="381"/>
      <c r="U20" s="380"/>
      <c r="V20" s="366"/>
      <c r="W20" s="378" t="s">
        <v>718</v>
      </c>
      <c r="X20" s="403"/>
      <c r="Y20" s="432"/>
      <c r="Z20" s="347"/>
      <c r="AA20" s="332"/>
      <c r="AB20" s="333"/>
      <c r="AC20" s="346">
        <f>AC19*4/AF19</f>
        <v>0.14621806223121681</v>
      </c>
      <c r="AD20" s="346">
        <f>AD19*9/AF19</f>
        <v>0.26182646091576017</v>
      </c>
      <c r="AE20" s="346">
        <f>AE19*4/AF19</f>
        <v>0.59195547685302297</v>
      </c>
      <c r="AF20" s="332"/>
    </row>
    <row r="21" spans="2:32" s="392" customFormat="1" ht="27.95" customHeight="1">
      <c r="B21" s="431">
        <v>9</v>
      </c>
      <c r="C21" s="383"/>
      <c r="D21" s="396" t="str">
        <f>'國華8-9月菜單'!I21</f>
        <v>香Q米飯</v>
      </c>
      <c r="E21" s="396" t="s">
        <v>706</v>
      </c>
      <c r="F21" s="396"/>
      <c r="G21" s="396" t="str">
        <f>'國華8-9月菜單'!I22</f>
        <v>魯燒里肌肉</v>
      </c>
      <c r="H21" s="491" t="s">
        <v>717</v>
      </c>
      <c r="I21" s="396"/>
      <c r="J21" s="396" t="str">
        <f>'國華8-9月菜單'!I23</f>
        <v xml:space="preserve">  美味蒸蛋  </v>
      </c>
      <c r="K21" s="396" t="s">
        <v>706</v>
      </c>
      <c r="L21" s="396"/>
      <c r="M21" s="396" t="str">
        <f>'國華8-9月菜單'!I24</f>
        <v>炒海帶根</v>
      </c>
      <c r="N21" s="396" t="s">
        <v>686</v>
      </c>
      <c r="O21" s="396"/>
      <c r="P21" s="396" t="str">
        <f>'國華8-9月菜單'!I25</f>
        <v>淺色蔬菜</v>
      </c>
      <c r="Q21" s="396" t="s">
        <v>686</v>
      </c>
      <c r="R21" s="396"/>
      <c r="S21" s="396" t="str">
        <f>'國華8-9月菜單'!I26</f>
        <v>菜頭龍骨湯</v>
      </c>
      <c r="T21" s="396" t="s">
        <v>685</v>
      </c>
      <c r="U21" s="396"/>
      <c r="V21" s="420"/>
      <c r="W21" s="395" t="s">
        <v>34</v>
      </c>
      <c r="X21" s="394" t="s">
        <v>684</v>
      </c>
      <c r="Y21" s="430">
        <v>5.5</v>
      </c>
      <c r="Z21" s="332"/>
      <c r="AA21" s="332"/>
      <c r="AB21" s="333"/>
      <c r="AC21" s="332" t="s">
        <v>683</v>
      </c>
      <c r="AD21" s="332" t="s">
        <v>682</v>
      </c>
      <c r="AE21" s="332" t="s">
        <v>681</v>
      </c>
      <c r="AF21" s="332" t="s">
        <v>680</v>
      </c>
    </row>
    <row r="22" spans="2:32" s="414" customFormat="1" ht="27.75" customHeight="1">
      <c r="B22" s="429" t="s">
        <v>154</v>
      </c>
      <c r="C22" s="383"/>
      <c r="D22" s="386" t="s">
        <v>705</v>
      </c>
      <c r="E22" s="386"/>
      <c r="F22" s="380">
        <v>100</v>
      </c>
      <c r="G22" s="505" t="s">
        <v>716</v>
      </c>
      <c r="H22" s="504"/>
      <c r="I22" s="503">
        <v>60</v>
      </c>
      <c r="J22" s="411" t="s">
        <v>715</v>
      </c>
      <c r="K22" s="411"/>
      <c r="L22" s="411">
        <v>40</v>
      </c>
      <c r="M22" s="380" t="s">
        <v>714</v>
      </c>
      <c r="N22" s="380"/>
      <c r="O22" s="380">
        <v>70</v>
      </c>
      <c r="P22" s="380" t="s">
        <v>357</v>
      </c>
      <c r="Q22" s="380"/>
      <c r="R22" s="380">
        <v>100</v>
      </c>
      <c r="S22" s="380" t="s">
        <v>713</v>
      </c>
      <c r="T22" s="380"/>
      <c r="U22" s="380">
        <v>35</v>
      </c>
      <c r="V22" s="420"/>
      <c r="W22" s="378" t="s">
        <v>712</v>
      </c>
      <c r="X22" s="390" t="s">
        <v>672</v>
      </c>
      <c r="Y22" s="418">
        <v>2.5</v>
      </c>
      <c r="Z22" s="417"/>
      <c r="AA22" s="39" t="s">
        <v>671</v>
      </c>
      <c r="AB22" s="333">
        <v>6.2</v>
      </c>
      <c r="AC22" s="333">
        <f>AB22*2</f>
        <v>12.4</v>
      </c>
      <c r="AD22" s="333"/>
      <c r="AE22" s="333">
        <f>AB22*15</f>
        <v>93</v>
      </c>
      <c r="AF22" s="333">
        <f>AC22*4+AE22*4</f>
        <v>421.6</v>
      </c>
    </row>
    <row r="23" spans="2:32" s="414" customFormat="1" ht="27.95" customHeight="1">
      <c r="B23" s="429">
        <v>9</v>
      </c>
      <c r="C23" s="383"/>
      <c r="D23" s="380"/>
      <c r="E23" s="380"/>
      <c r="F23" s="380"/>
      <c r="G23" s="368"/>
      <c r="H23" s="382"/>
      <c r="I23" s="367"/>
      <c r="J23" s="411" t="s">
        <v>711</v>
      </c>
      <c r="K23" s="412"/>
      <c r="L23" s="411">
        <v>2</v>
      </c>
      <c r="M23" s="380" t="s">
        <v>650</v>
      </c>
      <c r="N23" s="381"/>
      <c r="O23" s="380">
        <v>5</v>
      </c>
      <c r="P23" s="352"/>
      <c r="Q23" s="352"/>
      <c r="R23" s="352"/>
      <c r="S23" s="380" t="s">
        <v>666</v>
      </c>
      <c r="T23" s="380"/>
      <c r="U23" s="367">
        <v>3</v>
      </c>
      <c r="V23" s="420"/>
      <c r="W23" s="365" t="s">
        <v>33</v>
      </c>
      <c r="X23" s="385" t="s">
        <v>665</v>
      </c>
      <c r="Y23" s="418">
        <v>2.1</v>
      </c>
      <c r="Z23" s="415"/>
      <c r="AA23" s="86" t="s">
        <v>664</v>
      </c>
      <c r="AB23" s="333">
        <v>2.2000000000000002</v>
      </c>
      <c r="AC23" s="389">
        <f>AB23*7</f>
        <v>15.400000000000002</v>
      </c>
      <c r="AD23" s="333">
        <f>AB23*5</f>
        <v>11</v>
      </c>
      <c r="AE23" s="333" t="s">
        <v>651</v>
      </c>
      <c r="AF23" s="388">
        <f>AC23*4+AD23*9</f>
        <v>160.60000000000002</v>
      </c>
    </row>
    <row r="24" spans="2:32" s="414" customFormat="1" ht="27.95" customHeight="1">
      <c r="B24" s="429" t="s">
        <v>172</v>
      </c>
      <c r="C24" s="383"/>
      <c r="D24" s="380"/>
      <c r="E24" s="381"/>
      <c r="F24" s="380"/>
      <c r="G24" s="367"/>
      <c r="H24" s="382"/>
      <c r="I24" s="367"/>
      <c r="J24" s="411" t="s">
        <v>650</v>
      </c>
      <c r="K24" s="412"/>
      <c r="L24" s="411">
        <v>3</v>
      </c>
      <c r="M24" s="369"/>
      <c r="N24" s="380"/>
      <c r="O24" s="380"/>
      <c r="P24" s="352"/>
      <c r="Q24" s="352"/>
      <c r="R24" s="352"/>
      <c r="S24" s="386"/>
      <c r="T24" s="381"/>
      <c r="U24" s="380"/>
      <c r="V24" s="420"/>
      <c r="W24" s="378" t="s">
        <v>710</v>
      </c>
      <c r="X24" s="385" t="s">
        <v>658</v>
      </c>
      <c r="Y24" s="418">
        <v>2</v>
      </c>
      <c r="Z24" s="417"/>
      <c r="AA24" s="332" t="s">
        <v>657</v>
      </c>
      <c r="AB24" s="333">
        <v>1.6</v>
      </c>
      <c r="AC24" s="333">
        <f>AB24*1</f>
        <v>1.6</v>
      </c>
      <c r="AD24" s="333" t="s">
        <v>651</v>
      </c>
      <c r="AE24" s="333">
        <f>AB24*5</f>
        <v>8</v>
      </c>
      <c r="AF24" s="333">
        <f>AC24*4+AE24*4</f>
        <v>38.4</v>
      </c>
    </row>
    <row r="25" spans="2:32" s="414" customFormat="1" ht="27.95" customHeight="1">
      <c r="B25" s="428" t="s">
        <v>709</v>
      </c>
      <c r="C25" s="383"/>
      <c r="D25" s="380"/>
      <c r="E25" s="381"/>
      <c r="F25" s="380"/>
      <c r="G25" s="380"/>
      <c r="H25" s="381"/>
      <c r="I25" s="380"/>
      <c r="J25" s="411"/>
      <c r="K25" s="412"/>
      <c r="L25" s="411"/>
      <c r="M25" s="352"/>
      <c r="N25" s="373"/>
      <c r="O25" s="352"/>
      <c r="P25" s="501"/>
      <c r="Q25" s="501"/>
      <c r="R25" s="421"/>
      <c r="S25" s="380"/>
      <c r="T25" s="381"/>
      <c r="U25" s="380"/>
      <c r="V25" s="420"/>
      <c r="W25" s="365" t="s">
        <v>35</v>
      </c>
      <c r="X25" s="385" t="s">
        <v>653</v>
      </c>
      <c r="Y25" s="418">
        <f>AB26</f>
        <v>0</v>
      </c>
      <c r="Z25" s="415"/>
      <c r="AA25" s="332" t="s">
        <v>652</v>
      </c>
      <c r="AB25" s="333">
        <v>2.5</v>
      </c>
      <c r="AC25" s="333"/>
      <c r="AD25" s="333">
        <f>AB25*5</f>
        <v>12.5</v>
      </c>
      <c r="AE25" s="333" t="s">
        <v>651</v>
      </c>
      <c r="AF25" s="333">
        <f>AD25*9</f>
        <v>112.5</v>
      </c>
    </row>
    <row r="26" spans="2:32" s="414" customFormat="1" ht="27.95" customHeight="1">
      <c r="B26" s="428"/>
      <c r="C26" s="383"/>
      <c r="D26" s="380"/>
      <c r="E26" s="381"/>
      <c r="F26" s="380"/>
      <c r="G26" s="502"/>
      <c r="H26" s="381"/>
      <c r="I26" s="380"/>
      <c r="J26" s="369"/>
      <c r="K26" s="381"/>
      <c r="L26" s="380"/>
      <c r="M26" s="352"/>
      <c r="N26" s="352"/>
      <c r="O26" s="352"/>
      <c r="P26" s="352"/>
      <c r="Q26" s="352"/>
      <c r="R26" s="352"/>
      <c r="S26" s="380"/>
      <c r="T26" s="381"/>
      <c r="U26" s="380"/>
      <c r="V26" s="420"/>
      <c r="W26" s="378" t="s">
        <v>708</v>
      </c>
      <c r="X26" s="377" t="s">
        <v>647</v>
      </c>
      <c r="Y26" s="418">
        <v>0</v>
      </c>
      <c r="Z26" s="417"/>
      <c r="AA26" s="332" t="s">
        <v>646</v>
      </c>
      <c r="AB26" s="333"/>
      <c r="AC26" s="332"/>
      <c r="AD26" s="332"/>
      <c r="AE26" s="332">
        <f>AB26*15</f>
        <v>0</v>
      </c>
      <c r="AF26" s="332"/>
    </row>
    <row r="27" spans="2:32" s="414" customFormat="1" ht="27.95" customHeight="1">
      <c r="B27" s="376" t="s">
        <v>645</v>
      </c>
      <c r="C27" s="426"/>
      <c r="D27" s="380"/>
      <c r="E27" s="381"/>
      <c r="F27" s="380"/>
      <c r="G27" s="380"/>
      <c r="H27" s="381"/>
      <c r="I27" s="380"/>
      <c r="J27" s="380"/>
      <c r="K27" s="381"/>
      <c r="L27" s="380"/>
      <c r="M27" s="380"/>
      <c r="N27" s="380"/>
      <c r="O27" s="380"/>
      <c r="P27" s="411"/>
      <c r="Q27" s="352"/>
      <c r="R27" s="352"/>
      <c r="S27" s="380"/>
      <c r="T27" s="381"/>
      <c r="U27" s="380"/>
      <c r="V27" s="420"/>
      <c r="W27" s="365" t="s">
        <v>189</v>
      </c>
      <c r="X27" s="364"/>
      <c r="Y27" s="418"/>
      <c r="Z27" s="415"/>
      <c r="AA27" s="332"/>
      <c r="AB27" s="333"/>
      <c r="AC27" s="332">
        <f>SUM(AC22:AC26)</f>
        <v>29.400000000000006</v>
      </c>
      <c r="AD27" s="332">
        <f>SUM(AD22:AD26)</f>
        <v>23.5</v>
      </c>
      <c r="AE27" s="332">
        <f>SUM(AE22:AE26)</f>
        <v>101</v>
      </c>
      <c r="AF27" s="332">
        <f>AC27*4+AD27*9+AE27*4</f>
        <v>733.1</v>
      </c>
    </row>
    <row r="28" spans="2:32" s="414" customFormat="1" ht="27.95" customHeight="1" thickBot="1">
      <c r="B28" s="425"/>
      <c r="C28" s="424"/>
      <c r="D28" s="352"/>
      <c r="E28" s="373"/>
      <c r="F28" s="352"/>
      <c r="G28" s="380"/>
      <c r="H28" s="381"/>
      <c r="I28" s="380"/>
      <c r="J28" s="380"/>
      <c r="K28" s="381"/>
      <c r="L28" s="380"/>
      <c r="M28" s="380"/>
      <c r="N28" s="381"/>
      <c r="O28" s="380"/>
      <c r="P28" s="480"/>
      <c r="Q28" s="501"/>
      <c r="R28" s="421"/>
      <c r="S28" s="380"/>
      <c r="T28" s="381"/>
      <c r="U28" s="380"/>
      <c r="V28" s="420"/>
      <c r="W28" s="378" t="s">
        <v>707</v>
      </c>
      <c r="X28" s="419"/>
      <c r="Y28" s="418"/>
      <c r="Z28" s="417"/>
      <c r="AA28" s="415"/>
      <c r="AB28" s="416"/>
      <c r="AC28" s="346">
        <f>AC27*4/AF27</f>
        <v>0.16041467739735374</v>
      </c>
      <c r="AD28" s="346">
        <f>AD27*9/AF27</f>
        <v>0.28850088664575091</v>
      </c>
      <c r="AE28" s="346">
        <f>AE27*4/AF27</f>
        <v>0.55108443595689538</v>
      </c>
      <c r="AF28" s="415"/>
    </row>
    <row r="29" spans="2:32" s="392" customFormat="1" ht="27.95" customHeight="1">
      <c r="B29" s="402">
        <v>9</v>
      </c>
      <c r="C29" s="383"/>
      <c r="D29" s="396" t="str">
        <f>'國華8-9月菜單'!M21</f>
        <v>南瓜小米飯</v>
      </c>
      <c r="E29" s="396" t="s">
        <v>706</v>
      </c>
      <c r="F29" s="396"/>
      <c r="G29" s="401" t="str">
        <f>'國華8-9月菜單'!M22</f>
        <v xml:space="preserve">九層塔雞 </v>
      </c>
      <c r="H29" s="400" t="s">
        <v>685</v>
      </c>
      <c r="I29" s="399"/>
      <c r="J29" s="396" t="str">
        <f>'國華8-9月菜單'!M23</f>
        <v xml:space="preserve"> 白菜粉絲煲  </v>
      </c>
      <c r="K29" s="396" t="s">
        <v>685</v>
      </c>
      <c r="L29" s="396"/>
      <c r="M29" s="396" t="str">
        <f>'國華8-9月菜單'!M24</f>
        <v xml:space="preserve">  打拋豬肉(豆)</v>
      </c>
      <c r="N29" s="396" t="s">
        <v>685</v>
      </c>
      <c r="O29" s="396"/>
      <c r="P29" s="396" t="str">
        <f>'國華8-9月菜單'!M25</f>
        <v xml:space="preserve">深色蔬菜 </v>
      </c>
      <c r="Q29" s="396" t="s">
        <v>686</v>
      </c>
      <c r="R29" s="396"/>
      <c r="S29" s="396" t="str">
        <f>'國華8-9月菜單'!M26</f>
        <v>金菇肉絲湯</v>
      </c>
      <c r="T29" s="396" t="s">
        <v>685</v>
      </c>
      <c r="U29" s="396"/>
      <c r="V29" s="366"/>
      <c r="W29" s="395" t="s">
        <v>34</v>
      </c>
      <c r="X29" s="394" t="s">
        <v>684</v>
      </c>
      <c r="Y29" s="430">
        <v>5.5</v>
      </c>
      <c r="Z29" s="332"/>
      <c r="AA29" s="332"/>
      <c r="AB29" s="333"/>
      <c r="AC29" s="332" t="s">
        <v>683</v>
      </c>
      <c r="AD29" s="332" t="s">
        <v>682</v>
      </c>
      <c r="AE29" s="332" t="s">
        <v>681</v>
      </c>
      <c r="AF29" s="332" t="s">
        <v>680</v>
      </c>
    </row>
    <row r="30" spans="2:32" s="331" customFormat="1" ht="27.95" customHeight="1">
      <c r="B30" s="387" t="s">
        <v>154</v>
      </c>
      <c r="C30" s="383"/>
      <c r="D30" s="380" t="s">
        <v>705</v>
      </c>
      <c r="E30" s="380"/>
      <c r="F30" s="367">
        <v>75</v>
      </c>
      <c r="G30" s="352" t="s">
        <v>704</v>
      </c>
      <c r="H30" s="352"/>
      <c r="I30" s="352">
        <v>52</v>
      </c>
      <c r="J30" s="352" t="s">
        <v>703</v>
      </c>
      <c r="K30" s="352"/>
      <c r="L30" s="411">
        <v>50</v>
      </c>
      <c r="M30" s="484" t="s">
        <v>702</v>
      </c>
      <c r="N30" s="480"/>
      <c r="O30" s="499">
        <v>10</v>
      </c>
      <c r="P30" s="380" t="s">
        <v>356</v>
      </c>
      <c r="Q30" s="380"/>
      <c r="R30" s="380">
        <v>100</v>
      </c>
      <c r="S30" s="500" t="s">
        <v>701</v>
      </c>
      <c r="T30" s="380"/>
      <c r="U30" s="380">
        <v>30</v>
      </c>
      <c r="V30" s="366"/>
      <c r="W30" s="378" t="s">
        <v>700</v>
      </c>
      <c r="X30" s="390" t="s">
        <v>672</v>
      </c>
      <c r="Y30" s="418">
        <v>2.2000000000000002</v>
      </c>
      <c r="Z30" s="347"/>
      <c r="AA30" s="39" t="s">
        <v>671</v>
      </c>
      <c r="AB30" s="333">
        <v>6.2</v>
      </c>
      <c r="AC30" s="333">
        <f>AB30*2</f>
        <v>12.4</v>
      </c>
      <c r="AD30" s="333"/>
      <c r="AE30" s="333">
        <f>AB30*15</f>
        <v>93</v>
      </c>
      <c r="AF30" s="333">
        <f>AC30*4+AE30*4</f>
        <v>421.6</v>
      </c>
    </row>
    <row r="31" spans="2:32" s="331" customFormat="1" ht="27.95" customHeight="1">
      <c r="B31" s="387">
        <v>10</v>
      </c>
      <c r="C31" s="383"/>
      <c r="D31" s="380" t="s">
        <v>699</v>
      </c>
      <c r="E31" s="380"/>
      <c r="F31" s="380">
        <v>20</v>
      </c>
      <c r="G31" s="374"/>
      <c r="H31" s="374"/>
      <c r="I31" s="374"/>
      <c r="J31" s="352" t="s">
        <v>698</v>
      </c>
      <c r="K31" s="352"/>
      <c r="L31" s="411">
        <v>7</v>
      </c>
      <c r="M31" s="484" t="s">
        <v>670</v>
      </c>
      <c r="N31" s="480"/>
      <c r="O31" s="499">
        <v>35</v>
      </c>
      <c r="P31" s="352"/>
      <c r="Q31" s="352"/>
      <c r="R31" s="352"/>
      <c r="S31" s="380" t="s">
        <v>697</v>
      </c>
      <c r="T31" s="380"/>
      <c r="U31" s="367">
        <v>3</v>
      </c>
      <c r="V31" s="366"/>
      <c r="W31" s="365" t="s">
        <v>33</v>
      </c>
      <c r="X31" s="385" t="s">
        <v>665</v>
      </c>
      <c r="Y31" s="418">
        <v>2.2000000000000002</v>
      </c>
      <c r="Z31" s="332"/>
      <c r="AA31" s="86" t="s">
        <v>664</v>
      </c>
      <c r="AB31" s="333">
        <v>2.1</v>
      </c>
      <c r="AC31" s="389">
        <f>AB31*7</f>
        <v>14.700000000000001</v>
      </c>
      <c r="AD31" s="333">
        <f>AB31*5</f>
        <v>10.5</v>
      </c>
      <c r="AE31" s="333" t="s">
        <v>651</v>
      </c>
      <c r="AF31" s="388">
        <f>AC31*4+AD31*9</f>
        <v>153.30000000000001</v>
      </c>
    </row>
    <row r="32" spans="2:32" s="331" customFormat="1" ht="27.95" customHeight="1">
      <c r="B32" s="387" t="s">
        <v>172</v>
      </c>
      <c r="C32" s="383"/>
      <c r="D32" s="380" t="s">
        <v>696</v>
      </c>
      <c r="E32" s="381"/>
      <c r="F32" s="380">
        <v>20</v>
      </c>
      <c r="G32" s="352"/>
      <c r="H32" s="352"/>
      <c r="I32" s="352"/>
      <c r="J32" s="411" t="s">
        <v>695</v>
      </c>
      <c r="K32" s="352"/>
      <c r="L32" s="352">
        <v>5</v>
      </c>
      <c r="M32" s="484" t="s">
        <v>662</v>
      </c>
      <c r="N32" s="498"/>
      <c r="O32" s="479">
        <v>15</v>
      </c>
      <c r="P32" s="352"/>
      <c r="Q32" s="352"/>
      <c r="R32" s="352"/>
      <c r="S32" s="386" t="s">
        <v>649</v>
      </c>
      <c r="T32" s="380"/>
      <c r="U32" s="380">
        <v>5</v>
      </c>
      <c r="V32" s="366"/>
      <c r="W32" s="378" t="s">
        <v>694</v>
      </c>
      <c r="X32" s="385" t="s">
        <v>658</v>
      </c>
      <c r="Y32" s="418">
        <v>2.2000000000000002</v>
      </c>
      <c r="Z32" s="347"/>
      <c r="AA32" s="332" t="s">
        <v>657</v>
      </c>
      <c r="AB32" s="333">
        <v>1.5</v>
      </c>
      <c r="AC32" s="333">
        <f>AB32*1</f>
        <v>1.5</v>
      </c>
      <c r="AD32" s="333" t="s">
        <v>651</v>
      </c>
      <c r="AE32" s="333">
        <f>AB32*5</f>
        <v>7.5</v>
      </c>
      <c r="AF32" s="333">
        <f>AC32*4+AE32*4</f>
        <v>36</v>
      </c>
    </row>
    <row r="33" spans="2:32" s="331" customFormat="1" ht="27.95" customHeight="1">
      <c r="B33" s="384" t="s">
        <v>693</v>
      </c>
      <c r="C33" s="383"/>
      <c r="D33" s="381"/>
      <c r="E33" s="381"/>
      <c r="F33" s="380"/>
      <c r="G33" s="352"/>
      <c r="H33" s="352"/>
      <c r="I33" s="352"/>
      <c r="J33" s="352" t="s">
        <v>650</v>
      </c>
      <c r="K33" s="373"/>
      <c r="L33" s="352">
        <v>5</v>
      </c>
      <c r="M33" s="484" t="s">
        <v>692</v>
      </c>
      <c r="N33" s="411" t="s">
        <v>691</v>
      </c>
      <c r="O33" s="479">
        <v>10</v>
      </c>
      <c r="P33" s="352"/>
      <c r="Q33" s="373"/>
      <c r="R33" s="352"/>
      <c r="S33" s="386"/>
      <c r="T33" s="380"/>
      <c r="U33" s="380"/>
      <c r="V33" s="366"/>
      <c r="W33" s="365" t="s">
        <v>35</v>
      </c>
      <c r="X33" s="385" t="s">
        <v>653</v>
      </c>
      <c r="Y33" s="418">
        <v>0</v>
      </c>
      <c r="Z33" s="332"/>
      <c r="AA33" s="332" t="s">
        <v>652</v>
      </c>
      <c r="AB33" s="333">
        <v>2.5</v>
      </c>
      <c r="AC33" s="333"/>
      <c r="AD33" s="333">
        <f>AB33*5</f>
        <v>12.5</v>
      </c>
      <c r="AE33" s="333" t="s">
        <v>651</v>
      </c>
      <c r="AF33" s="333">
        <f>AD33*9</f>
        <v>112.5</v>
      </c>
    </row>
    <row r="34" spans="2:32" s="331" customFormat="1" ht="27.95" customHeight="1">
      <c r="B34" s="384"/>
      <c r="C34" s="383"/>
      <c r="D34" s="381"/>
      <c r="E34" s="381"/>
      <c r="F34" s="380"/>
      <c r="G34" s="411"/>
      <c r="H34" s="352"/>
      <c r="I34" s="352"/>
      <c r="J34" s="374"/>
      <c r="K34" s="374"/>
      <c r="L34" s="374"/>
      <c r="M34" s="411" t="s">
        <v>650</v>
      </c>
      <c r="N34" s="411"/>
      <c r="O34" s="411">
        <v>5</v>
      </c>
      <c r="P34" s="374"/>
      <c r="Q34" s="373"/>
      <c r="R34" s="374"/>
      <c r="S34" s="386"/>
      <c r="T34" s="381"/>
      <c r="U34" s="380"/>
      <c r="V34" s="366"/>
      <c r="W34" s="378" t="s">
        <v>690</v>
      </c>
      <c r="X34" s="377" t="s">
        <v>647</v>
      </c>
      <c r="Y34" s="418">
        <v>0</v>
      </c>
      <c r="Z34" s="347"/>
      <c r="AA34" s="332" t="s">
        <v>646</v>
      </c>
      <c r="AB34" s="333">
        <v>1</v>
      </c>
      <c r="AC34" s="332"/>
      <c r="AD34" s="332"/>
      <c r="AE34" s="332">
        <f>AB34*15</f>
        <v>15</v>
      </c>
      <c r="AF34" s="332"/>
    </row>
    <row r="35" spans="2:32" s="331" customFormat="1" ht="27.95" customHeight="1">
      <c r="B35" s="376" t="s">
        <v>645</v>
      </c>
      <c r="C35" s="375"/>
      <c r="D35" s="497"/>
      <c r="E35" s="497"/>
      <c r="F35" s="496"/>
      <c r="G35" s="368"/>
      <c r="H35" s="386"/>
      <c r="I35" s="386"/>
      <c r="J35" s="386"/>
      <c r="K35" s="386"/>
      <c r="L35" s="386"/>
      <c r="M35" s="369"/>
      <c r="N35" s="405"/>
      <c r="O35" s="352"/>
      <c r="P35" s="374"/>
      <c r="Q35" s="373"/>
      <c r="R35" s="374"/>
      <c r="S35" s="496"/>
      <c r="T35" s="496"/>
      <c r="U35" s="496"/>
      <c r="V35" s="366"/>
      <c r="W35" s="365" t="s">
        <v>189</v>
      </c>
      <c r="X35" s="364"/>
      <c r="Y35" s="418"/>
      <c r="Z35" s="332"/>
      <c r="AA35" s="332"/>
      <c r="AB35" s="333"/>
      <c r="AC35" s="332">
        <f>SUM(AC30:AC34)</f>
        <v>28.6</v>
      </c>
      <c r="AD35" s="332">
        <f>SUM(AD30:AD34)</f>
        <v>23</v>
      </c>
      <c r="AE35" s="332">
        <f>SUM(AE30:AE34)</f>
        <v>115.5</v>
      </c>
      <c r="AF35" s="332">
        <f>AC35*4+AD35*9+AE35*4</f>
        <v>783.4</v>
      </c>
    </row>
    <row r="36" spans="2:32" s="331" customFormat="1" ht="27.95" customHeight="1">
      <c r="B36" s="410"/>
      <c r="C36" s="409"/>
      <c r="D36" s="495"/>
      <c r="E36" s="495"/>
      <c r="F36" s="494"/>
      <c r="G36" s="493"/>
      <c r="H36" s="475"/>
      <c r="I36" s="475"/>
      <c r="J36" s="386"/>
      <c r="K36" s="386"/>
      <c r="L36" s="386"/>
      <c r="M36" s="352"/>
      <c r="N36" s="373"/>
      <c r="O36" s="352"/>
      <c r="P36" s="374"/>
      <c r="Q36" s="374"/>
      <c r="R36" s="374"/>
      <c r="S36" s="380"/>
      <c r="T36" s="381"/>
      <c r="U36" s="380"/>
      <c r="V36" s="366"/>
      <c r="W36" s="378" t="s">
        <v>689</v>
      </c>
      <c r="X36" s="403"/>
      <c r="Y36" s="418"/>
      <c r="Z36" s="347"/>
      <c r="AA36" s="332"/>
      <c r="AB36" s="333"/>
      <c r="AC36" s="346">
        <f>AC35*4/AF35</f>
        <v>0.14603012509573654</v>
      </c>
      <c r="AD36" s="346">
        <f>AD35*9/AF35</f>
        <v>0.26423283124840441</v>
      </c>
      <c r="AE36" s="346">
        <f>AE35*4/AF35</f>
        <v>0.58973704365585911</v>
      </c>
      <c r="AF36" s="332"/>
    </row>
    <row r="37" spans="2:32" s="392" customFormat="1" ht="27.95" customHeight="1">
      <c r="B37" s="402">
        <v>9</v>
      </c>
      <c r="C37" s="383"/>
      <c r="D37" s="396" t="str">
        <f>'國華8-9月菜單'!Q21</f>
        <v>什錦炒麵</v>
      </c>
      <c r="E37" s="492" t="s">
        <v>688</v>
      </c>
      <c r="F37" s="397"/>
      <c r="G37" s="396" t="str">
        <f>'國華8-9月菜單'!Q22</f>
        <v xml:space="preserve"> 鳳梨洋蔥豬(炸)  </v>
      </c>
      <c r="H37" s="491" t="s">
        <v>687</v>
      </c>
      <c r="I37" s="396"/>
      <c r="J37" s="396" t="str">
        <f>'國華8-9月菜單'!Q23</f>
        <v xml:space="preserve">  家常餃子(冷) </v>
      </c>
      <c r="K37" s="396" t="s">
        <v>685</v>
      </c>
      <c r="L37" s="396"/>
      <c r="M37" s="396" t="str">
        <f>'國華8-9月菜單'!Q24</f>
        <v xml:space="preserve"> 黃瓜肉羹(加) </v>
      </c>
      <c r="N37" s="396" t="s">
        <v>685</v>
      </c>
      <c r="O37" s="396"/>
      <c r="P37" s="396" t="str">
        <f>'國華8-9月菜單'!Q25</f>
        <v xml:space="preserve">  深色蔬菜 </v>
      </c>
      <c r="Q37" s="396" t="s">
        <v>686</v>
      </c>
      <c r="R37" s="396"/>
      <c r="S37" s="396" t="str">
        <f>'國華8-9月菜單'!Q26</f>
        <v>豆薯玉米湯</v>
      </c>
      <c r="T37" s="396" t="s">
        <v>685</v>
      </c>
      <c r="U37" s="396"/>
      <c r="V37" s="366"/>
      <c r="W37" s="395" t="s">
        <v>34</v>
      </c>
      <c r="X37" s="394" t="s">
        <v>684</v>
      </c>
      <c r="Y37" s="393">
        <v>5.5</v>
      </c>
      <c r="Z37" s="332"/>
      <c r="AA37" s="332"/>
      <c r="AB37" s="333"/>
      <c r="AC37" s="332" t="s">
        <v>683</v>
      </c>
      <c r="AD37" s="332" t="s">
        <v>682</v>
      </c>
      <c r="AE37" s="332" t="s">
        <v>681</v>
      </c>
      <c r="AF37" s="332" t="s">
        <v>680</v>
      </c>
    </row>
    <row r="38" spans="2:32" s="331" customFormat="1" ht="27.95" customHeight="1">
      <c r="B38" s="387" t="s">
        <v>154</v>
      </c>
      <c r="C38" s="485"/>
      <c r="D38" s="411" t="s">
        <v>679</v>
      </c>
      <c r="E38" s="411"/>
      <c r="F38" s="484">
        <v>130</v>
      </c>
      <c r="G38" s="490" t="s">
        <v>678</v>
      </c>
      <c r="H38" s="489"/>
      <c r="I38" s="488">
        <v>43</v>
      </c>
      <c r="J38" s="479" t="s">
        <v>677</v>
      </c>
      <c r="K38" s="411" t="s">
        <v>676</v>
      </c>
      <c r="L38" s="411">
        <v>34</v>
      </c>
      <c r="M38" s="487" t="s">
        <v>675</v>
      </c>
      <c r="N38" s="411"/>
      <c r="O38" s="411">
        <v>45</v>
      </c>
      <c r="P38" s="352" t="s">
        <v>356</v>
      </c>
      <c r="Q38" s="386"/>
      <c r="R38" s="380">
        <v>100</v>
      </c>
      <c r="S38" s="486" t="s">
        <v>674</v>
      </c>
      <c r="T38" s="352"/>
      <c r="U38" s="352">
        <v>30</v>
      </c>
      <c r="V38" s="366"/>
      <c r="W38" s="378" t="s">
        <v>673</v>
      </c>
      <c r="X38" s="390" t="s">
        <v>672</v>
      </c>
      <c r="Y38" s="363">
        <v>2.1</v>
      </c>
      <c r="Z38" s="347"/>
      <c r="AA38" s="39" t="s">
        <v>671</v>
      </c>
      <c r="AB38" s="333">
        <v>6</v>
      </c>
      <c r="AC38" s="333">
        <f>AB38*2</f>
        <v>12</v>
      </c>
      <c r="AD38" s="333"/>
      <c r="AE38" s="333">
        <f>AB38*15</f>
        <v>90</v>
      </c>
      <c r="AF38" s="333">
        <f>AC38*4+AE38*4</f>
        <v>408</v>
      </c>
    </row>
    <row r="39" spans="2:32" s="331" customFormat="1" ht="27.95" customHeight="1">
      <c r="B39" s="387">
        <v>11</v>
      </c>
      <c r="C39" s="485"/>
      <c r="D39" s="411" t="s">
        <v>670</v>
      </c>
      <c r="E39" s="411"/>
      <c r="F39" s="484">
        <v>10</v>
      </c>
      <c r="G39" s="483" t="s">
        <v>669</v>
      </c>
      <c r="H39" s="411"/>
      <c r="I39" s="482">
        <v>5</v>
      </c>
      <c r="J39" s="411"/>
      <c r="K39" s="411"/>
      <c r="L39" s="411"/>
      <c r="M39" s="411" t="s">
        <v>668</v>
      </c>
      <c r="N39" s="411" t="s">
        <v>667</v>
      </c>
      <c r="O39" s="411">
        <v>10</v>
      </c>
      <c r="P39" s="352"/>
      <c r="Q39" s="386"/>
      <c r="R39" s="380"/>
      <c r="S39" s="352" t="s">
        <v>666</v>
      </c>
      <c r="T39" s="352"/>
      <c r="U39" s="411">
        <v>3</v>
      </c>
      <c r="V39" s="366"/>
      <c r="W39" s="365" t="s">
        <v>33</v>
      </c>
      <c r="X39" s="385" t="s">
        <v>665</v>
      </c>
      <c r="Y39" s="363">
        <v>2.1</v>
      </c>
      <c r="Z39" s="332"/>
      <c r="AA39" s="86" t="s">
        <v>664</v>
      </c>
      <c r="AB39" s="333">
        <v>2.2000000000000002</v>
      </c>
      <c r="AC39" s="389">
        <f>AB39*7</f>
        <v>15.400000000000002</v>
      </c>
      <c r="AD39" s="333">
        <f>AB39*5</f>
        <v>11</v>
      </c>
      <c r="AE39" s="333" t="s">
        <v>651</v>
      </c>
      <c r="AF39" s="388">
        <f>AC39*4+AD39*9</f>
        <v>160.60000000000002</v>
      </c>
    </row>
    <row r="40" spans="2:32" s="331" customFormat="1" ht="27.95" customHeight="1">
      <c r="B40" s="387" t="s">
        <v>172</v>
      </c>
      <c r="C40" s="485"/>
      <c r="D40" s="411" t="s">
        <v>663</v>
      </c>
      <c r="E40" s="412"/>
      <c r="F40" s="484">
        <v>10</v>
      </c>
      <c r="G40" s="483" t="s">
        <v>662</v>
      </c>
      <c r="H40" s="411"/>
      <c r="I40" s="482">
        <v>10</v>
      </c>
      <c r="J40" s="479"/>
      <c r="K40" s="412"/>
      <c r="L40" s="411"/>
      <c r="M40" s="480" t="s">
        <v>661</v>
      </c>
      <c r="N40" s="480"/>
      <c r="O40" s="479">
        <v>10</v>
      </c>
      <c r="P40" s="352"/>
      <c r="Q40" s="386"/>
      <c r="R40" s="380"/>
      <c r="S40" s="352" t="s">
        <v>660</v>
      </c>
      <c r="T40" s="352"/>
      <c r="U40" s="352">
        <v>5</v>
      </c>
      <c r="V40" s="366"/>
      <c r="W40" s="378" t="s">
        <v>659</v>
      </c>
      <c r="X40" s="385" t="s">
        <v>658</v>
      </c>
      <c r="Y40" s="363">
        <v>2.4</v>
      </c>
      <c r="Z40" s="347"/>
      <c r="AA40" s="332" t="s">
        <v>657</v>
      </c>
      <c r="AB40" s="333">
        <v>1.7</v>
      </c>
      <c r="AC40" s="333">
        <f>AB40*1</f>
        <v>1.7</v>
      </c>
      <c r="AD40" s="333" t="s">
        <v>651</v>
      </c>
      <c r="AE40" s="333">
        <f>AB40*5</f>
        <v>8.5</v>
      </c>
      <c r="AF40" s="333">
        <f>AC40*4+AE40*4</f>
        <v>40.799999999999997</v>
      </c>
    </row>
    <row r="41" spans="2:32" s="331" customFormat="1" ht="27.95" customHeight="1">
      <c r="B41" s="384" t="s">
        <v>656</v>
      </c>
      <c r="C41" s="485"/>
      <c r="D41" s="411" t="s">
        <v>655</v>
      </c>
      <c r="E41" s="412"/>
      <c r="F41" s="484">
        <v>5</v>
      </c>
      <c r="G41" s="483" t="s">
        <v>654</v>
      </c>
      <c r="H41" s="411"/>
      <c r="I41" s="482">
        <v>7</v>
      </c>
      <c r="J41" s="479"/>
      <c r="K41" s="412"/>
      <c r="L41" s="411"/>
      <c r="M41" s="411" t="s">
        <v>650</v>
      </c>
      <c r="N41" s="411"/>
      <c r="O41" s="411">
        <v>5</v>
      </c>
      <c r="P41" s="352"/>
      <c r="Q41" s="386"/>
      <c r="R41" s="380"/>
      <c r="S41" s="411"/>
      <c r="T41" s="373"/>
      <c r="U41" s="411"/>
      <c r="V41" s="366"/>
      <c r="W41" s="365" t="s">
        <v>35</v>
      </c>
      <c r="X41" s="385" t="s">
        <v>653</v>
      </c>
      <c r="Y41" s="363">
        <f>AB42</f>
        <v>0</v>
      </c>
      <c r="Z41" s="332"/>
      <c r="AA41" s="332" t="s">
        <v>652</v>
      </c>
      <c r="AB41" s="333">
        <v>2.5</v>
      </c>
      <c r="AC41" s="333"/>
      <c r="AD41" s="333">
        <f>AB41*5</f>
        <v>12.5</v>
      </c>
      <c r="AE41" s="333" t="s">
        <v>651</v>
      </c>
      <c r="AF41" s="333">
        <f>AD41*9</f>
        <v>112.5</v>
      </c>
    </row>
    <row r="42" spans="2:32" s="331" customFormat="1" ht="27.95" customHeight="1">
      <c r="B42" s="384"/>
      <c r="C42" s="485"/>
      <c r="D42" s="411" t="s">
        <v>650</v>
      </c>
      <c r="E42" s="412"/>
      <c r="F42" s="484">
        <v>5</v>
      </c>
      <c r="G42" s="483"/>
      <c r="H42" s="411"/>
      <c r="I42" s="482"/>
      <c r="J42" s="479"/>
      <c r="K42" s="412"/>
      <c r="L42" s="411"/>
      <c r="M42" s="411" t="s">
        <v>649</v>
      </c>
      <c r="N42" s="411"/>
      <c r="O42" s="411">
        <v>5</v>
      </c>
      <c r="P42" s="352"/>
      <c r="Q42" s="381"/>
      <c r="R42" s="380"/>
      <c r="S42" s="386"/>
      <c r="T42" s="381"/>
      <c r="U42" s="386"/>
      <c r="V42" s="366"/>
      <c r="W42" s="378" t="s">
        <v>648</v>
      </c>
      <c r="X42" s="377" t="s">
        <v>647</v>
      </c>
      <c r="Y42" s="363">
        <v>0</v>
      </c>
      <c r="Z42" s="347"/>
      <c r="AA42" s="332" t="s">
        <v>646</v>
      </c>
      <c r="AB42" s="333"/>
      <c r="AC42" s="332"/>
      <c r="AD42" s="332"/>
      <c r="AE42" s="332">
        <f>AB42*15</f>
        <v>0</v>
      </c>
      <c r="AF42" s="332"/>
    </row>
    <row r="43" spans="2:32" s="331" customFormat="1" ht="27.95" customHeight="1">
      <c r="B43" s="376" t="s">
        <v>645</v>
      </c>
      <c r="C43" s="481"/>
      <c r="D43" s="411"/>
      <c r="E43" s="412"/>
      <c r="F43" s="411"/>
      <c r="G43" s="411"/>
      <c r="H43" s="412"/>
      <c r="I43" s="411"/>
      <c r="J43" s="411"/>
      <c r="K43" s="412"/>
      <c r="L43" s="411"/>
      <c r="M43" s="480"/>
      <c r="N43" s="480"/>
      <c r="O43" s="479"/>
      <c r="P43" s="478"/>
      <c r="Q43" s="373"/>
      <c r="R43" s="352"/>
      <c r="T43" s="477"/>
      <c r="V43" s="366"/>
      <c r="W43" s="365" t="s">
        <v>189</v>
      </c>
      <c r="X43" s="364"/>
      <c r="Y43" s="363"/>
      <c r="Z43" s="332"/>
      <c r="AA43" s="332"/>
      <c r="AB43" s="333"/>
      <c r="AC43" s="332">
        <f>SUM(AC38:AC42)</f>
        <v>29.1</v>
      </c>
      <c r="AD43" s="332">
        <f>SUM(AD38:AD42)</f>
        <v>23.5</v>
      </c>
      <c r="AE43" s="332">
        <f>SUM(AE38:AE42)</f>
        <v>98.5</v>
      </c>
      <c r="AF43" s="332">
        <f>AC43*4+AD43*9+AE43*4</f>
        <v>721.9</v>
      </c>
    </row>
    <row r="44" spans="2:32" s="331" customFormat="1" ht="27.95" customHeight="1" thickBot="1">
      <c r="B44" s="476"/>
      <c r="C44" s="347"/>
      <c r="D44" s="473"/>
      <c r="E44" s="475"/>
      <c r="F44" s="474"/>
      <c r="G44" s="473"/>
      <c r="H44" s="472"/>
      <c r="I44" s="471"/>
      <c r="J44" s="470"/>
      <c r="K44" s="354"/>
      <c r="L44" s="470"/>
      <c r="M44" s="469"/>
      <c r="N44" s="468"/>
      <c r="O44" s="467"/>
      <c r="P44" s="466"/>
      <c r="Q44" s="357"/>
      <c r="R44" s="356"/>
      <c r="S44" s="465"/>
      <c r="T44" s="407"/>
      <c r="U44" s="464"/>
      <c r="V44" s="351"/>
      <c r="W44" s="350" t="s">
        <v>644</v>
      </c>
      <c r="X44" s="349"/>
      <c r="Y44" s="348"/>
      <c r="Z44" s="347"/>
      <c r="AA44" s="332"/>
      <c r="AB44" s="333"/>
      <c r="AC44" s="346">
        <f>AC43*4/AF43</f>
        <v>0.1612411691369996</v>
      </c>
      <c r="AD44" s="346">
        <f>AD43*9/AF43</f>
        <v>0.29297686660202243</v>
      </c>
      <c r="AE44" s="346">
        <f>AE43*4/AF43</f>
        <v>0.54578196426097803</v>
      </c>
      <c r="AF44" s="332"/>
    </row>
    <row r="45" spans="2:32" s="331" customFormat="1" ht="21.75" customHeight="1">
      <c r="B45" s="338"/>
      <c r="C45" s="332"/>
      <c r="E45" s="337"/>
      <c r="H45" s="337"/>
      <c r="J45" s="344"/>
      <c r="K45" s="345"/>
      <c r="L45" s="344"/>
      <c r="M45" s="345"/>
      <c r="N45" s="345"/>
      <c r="O45" s="344"/>
      <c r="P45" s="344"/>
      <c r="Q45" s="344"/>
      <c r="R45" s="344"/>
      <c r="S45" s="344"/>
      <c r="T45" s="345"/>
      <c r="U45" s="344"/>
      <c r="V45" s="344"/>
      <c r="W45" s="344"/>
      <c r="X45" s="344"/>
      <c r="Y45" s="344"/>
      <c r="Z45" s="343"/>
      <c r="AA45" s="332"/>
      <c r="AB45" s="333"/>
      <c r="AC45" s="332"/>
      <c r="AD45" s="332"/>
      <c r="AE45" s="332"/>
      <c r="AF45" s="332"/>
    </row>
    <row r="46" spans="2:32" s="331" customFormat="1">
      <c r="B46" s="338"/>
      <c r="E46" s="337"/>
      <c r="H46" s="337"/>
      <c r="K46" s="337"/>
      <c r="N46" s="337"/>
      <c r="Q46" s="337"/>
      <c r="T46" s="337"/>
      <c r="V46" s="49"/>
      <c r="W46" s="336"/>
      <c r="X46" s="335"/>
      <c r="Y46" s="339"/>
      <c r="AA46" s="332"/>
      <c r="AB46" s="333"/>
      <c r="AC46" s="332"/>
      <c r="AD46" s="332"/>
      <c r="AE46" s="332"/>
      <c r="AF46" s="332"/>
    </row>
    <row r="47" spans="2:32" s="331" customFormat="1">
      <c r="B47" s="338"/>
      <c r="E47" s="337"/>
      <c r="H47" s="337"/>
      <c r="K47" s="337"/>
      <c r="N47" s="337"/>
      <c r="Q47" s="337"/>
      <c r="T47" s="337"/>
      <c r="V47" s="49"/>
      <c r="W47" s="336"/>
      <c r="X47" s="335"/>
      <c r="Y47" s="339"/>
      <c r="AA47" s="332"/>
      <c r="AB47" s="333"/>
      <c r="AC47" s="332"/>
      <c r="AD47" s="332"/>
      <c r="AE47" s="332"/>
      <c r="AF47" s="332"/>
    </row>
    <row r="48" spans="2:32" s="331" customFormat="1">
      <c r="B48" s="338"/>
      <c r="E48" s="337"/>
      <c r="H48" s="337"/>
      <c r="K48" s="337"/>
      <c r="N48" s="337"/>
      <c r="Q48" s="337"/>
      <c r="T48" s="337"/>
      <c r="V48" s="49"/>
      <c r="W48" s="336"/>
      <c r="X48" s="335"/>
      <c r="Y48" s="339"/>
      <c r="AA48" s="332"/>
      <c r="AB48" s="333"/>
      <c r="AC48" s="332"/>
      <c r="AD48" s="332"/>
      <c r="AE48" s="332"/>
      <c r="AF48" s="332"/>
    </row>
  </sheetData>
  <mergeCells count="14">
    <mergeCell ref="J45:Y45"/>
    <mergeCell ref="C29:C34"/>
    <mergeCell ref="B33:B34"/>
    <mergeCell ref="C37:C42"/>
    <mergeCell ref="B41:B42"/>
    <mergeCell ref="B25:B26"/>
    <mergeCell ref="C21:C26"/>
    <mergeCell ref="B1:Y1"/>
    <mergeCell ref="B2:G2"/>
    <mergeCell ref="C5:C10"/>
    <mergeCell ref="B9:B10"/>
    <mergeCell ref="C13:C18"/>
    <mergeCell ref="B17:B18"/>
    <mergeCell ref="V5:V44"/>
  </mergeCells>
  <phoneticPr fontId="4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7"/>
  <sheetViews>
    <sheetView topLeftCell="A37" zoomScale="70" zoomScaleNormal="70" workbookViewId="0">
      <selection activeCell="M24" sqref="M24:P24"/>
    </sheetView>
  </sheetViews>
  <sheetFormatPr defaultRowHeight="20.25"/>
  <cols>
    <col min="1" max="1" width="1.875" style="331" customWidth="1"/>
    <col min="2" max="2" width="4.875" style="338" customWidth="1"/>
    <col min="3" max="3" width="0" style="331" hidden="1" customWidth="1"/>
    <col min="4" max="4" width="18.625" style="331" customWidth="1"/>
    <col min="5" max="5" width="5.625" style="337" customWidth="1"/>
    <col min="6" max="6" width="9.625" style="331" customWidth="1"/>
    <col min="7" max="7" width="18.625" style="331" customWidth="1"/>
    <col min="8" max="8" width="5.625" style="337" customWidth="1"/>
    <col min="9" max="9" width="9.625" style="331" customWidth="1"/>
    <col min="10" max="10" width="18.625" style="331" customWidth="1"/>
    <col min="11" max="11" width="5.625" style="337" customWidth="1"/>
    <col min="12" max="12" width="9.625" style="331" customWidth="1"/>
    <col min="13" max="13" width="18.625" style="331" customWidth="1"/>
    <col min="14" max="14" width="5.625" style="337" customWidth="1"/>
    <col min="15" max="15" width="9.625" style="331" customWidth="1"/>
    <col min="16" max="16" width="18.625" style="331" customWidth="1"/>
    <col min="17" max="17" width="5.625" style="337" customWidth="1"/>
    <col min="18" max="18" width="9.625" style="331" customWidth="1"/>
    <col min="19" max="19" width="18.625" style="331" customWidth="1"/>
    <col min="20" max="20" width="5.625" style="337" customWidth="1"/>
    <col min="21" max="21" width="9.625" style="331" customWidth="1"/>
    <col min="22" max="22" width="12.125" style="49" customWidth="1"/>
    <col min="23" max="23" width="11.75" style="336" customWidth="1"/>
    <col min="24" max="24" width="11.25" style="335" customWidth="1"/>
    <col min="25" max="25" width="6.625" style="334" customWidth="1"/>
    <col min="26" max="26" width="6.625" style="331" customWidth="1"/>
    <col min="27" max="27" width="6" style="332" hidden="1" customWidth="1"/>
    <col min="28" max="28" width="5.5" style="333" hidden="1" customWidth="1"/>
    <col min="29" max="29" width="7.75" style="332" hidden="1" customWidth="1"/>
    <col min="30" max="30" width="8" style="332" hidden="1" customWidth="1"/>
    <col min="31" max="31" width="7.875" style="332" hidden="1" customWidth="1"/>
    <col min="32" max="32" width="7.5" style="332" hidden="1" customWidth="1"/>
    <col min="33" max="16384" width="9" style="331"/>
  </cols>
  <sheetData>
    <row r="1" spans="2:32" s="332" customFormat="1" ht="38.25">
      <c r="B1" s="463" t="s">
        <v>814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57"/>
      <c r="AB1" s="333"/>
    </row>
    <row r="2" spans="2:32" s="332" customFormat="1" ht="13.5" customHeight="1">
      <c r="B2" s="462"/>
      <c r="C2" s="461"/>
      <c r="D2" s="461"/>
      <c r="E2" s="461"/>
      <c r="F2" s="461"/>
      <c r="G2" s="461"/>
      <c r="H2" s="460"/>
      <c r="I2" s="457"/>
      <c r="J2" s="457"/>
      <c r="K2" s="460"/>
      <c r="L2" s="457"/>
      <c r="M2" s="457"/>
      <c r="N2" s="460"/>
      <c r="O2" s="457"/>
      <c r="P2" s="457"/>
      <c r="Q2" s="460"/>
      <c r="R2" s="457"/>
      <c r="S2" s="457"/>
      <c r="T2" s="460"/>
      <c r="U2" s="457"/>
      <c r="V2" s="158"/>
      <c r="W2" s="458"/>
      <c r="X2" s="459"/>
      <c r="Y2" s="458"/>
      <c r="Z2" s="457"/>
      <c r="AB2" s="333"/>
    </row>
    <row r="3" spans="2:32" s="332" customFormat="1" ht="32.25" customHeight="1" thickBot="1">
      <c r="B3" s="456" t="s">
        <v>757</v>
      </c>
      <c r="C3" s="51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T3" s="454"/>
      <c r="U3" s="454"/>
      <c r="V3" s="34"/>
      <c r="W3" s="453"/>
      <c r="X3" s="452"/>
      <c r="Y3" s="451"/>
      <c r="Z3" s="347"/>
      <c r="AB3" s="333"/>
    </row>
    <row r="4" spans="2:32" s="441" customFormat="1" ht="43.5">
      <c r="B4" s="450" t="s">
        <v>132</v>
      </c>
      <c r="C4" s="449" t="s">
        <v>133</v>
      </c>
      <c r="D4" s="446" t="s">
        <v>134</v>
      </c>
      <c r="E4" s="447" t="s">
        <v>756</v>
      </c>
      <c r="F4" s="446"/>
      <c r="G4" s="446" t="s">
        <v>137</v>
      </c>
      <c r="H4" s="447" t="s">
        <v>756</v>
      </c>
      <c r="I4" s="446"/>
      <c r="J4" s="446" t="s">
        <v>138</v>
      </c>
      <c r="K4" s="447" t="s">
        <v>756</v>
      </c>
      <c r="L4" s="513"/>
      <c r="M4" s="446" t="s">
        <v>138</v>
      </c>
      <c r="N4" s="447" t="s">
        <v>756</v>
      </c>
      <c r="O4" s="446"/>
      <c r="P4" s="446" t="s">
        <v>138</v>
      </c>
      <c r="Q4" s="447" t="s">
        <v>756</v>
      </c>
      <c r="R4" s="446"/>
      <c r="S4" s="448" t="s">
        <v>139</v>
      </c>
      <c r="T4" s="447" t="s">
        <v>756</v>
      </c>
      <c r="U4" s="446"/>
      <c r="V4" s="445" t="s">
        <v>755</v>
      </c>
      <c r="W4" s="445" t="s">
        <v>141</v>
      </c>
      <c r="X4" s="444" t="s">
        <v>754</v>
      </c>
      <c r="Y4" s="443" t="s">
        <v>753</v>
      </c>
      <c r="Z4" s="442"/>
      <c r="AA4" s="39"/>
      <c r="AB4" s="333"/>
      <c r="AC4" s="332"/>
      <c r="AD4" s="332"/>
      <c r="AE4" s="332"/>
      <c r="AF4" s="332"/>
    </row>
    <row r="5" spans="2:32" s="392" customFormat="1" ht="65.099999999999994" customHeight="1">
      <c r="B5" s="402">
        <v>9</v>
      </c>
      <c r="C5" s="383"/>
      <c r="D5" s="396" t="str">
        <f>'國華8-9月菜單'!A30</f>
        <v>香Q米飯</v>
      </c>
      <c r="E5" s="396" t="s">
        <v>706</v>
      </c>
      <c r="F5" s="440" t="s">
        <v>751</v>
      </c>
      <c r="G5" s="396" t="str">
        <f>'國華8-9月菜單'!A31</f>
        <v xml:space="preserve">  肉丁花生 </v>
      </c>
      <c r="H5" s="396" t="s">
        <v>685</v>
      </c>
      <c r="I5" s="440" t="s">
        <v>751</v>
      </c>
      <c r="J5" s="396" t="str">
        <f>'國華8-9月菜單'!A32</f>
        <v xml:space="preserve">  脆綠彩絲  </v>
      </c>
      <c r="K5" s="396" t="s">
        <v>686</v>
      </c>
      <c r="L5" s="440" t="s">
        <v>751</v>
      </c>
      <c r="M5" s="396" t="str">
        <f>'國華8-9月菜單'!A33</f>
        <v>茄香炒蛋</v>
      </c>
      <c r="N5" s="396" t="s">
        <v>686</v>
      </c>
      <c r="O5" s="440" t="s">
        <v>751</v>
      </c>
      <c r="P5" s="396" t="str">
        <f>'國華8-9月菜單'!A34</f>
        <v>深色蔬菜</v>
      </c>
      <c r="Q5" s="396" t="s">
        <v>686</v>
      </c>
      <c r="R5" s="440" t="s">
        <v>751</v>
      </c>
      <c r="S5" s="396" t="str">
        <f>'國華8-9月菜單'!A35</f>
        <v>蘿蔔毛豆湯</v>
      </c>
      <c r="T5" s="396" t="s">
        <v>685</v>
      </c>
      <c r="U5" s="440" t="s">
        <v>751</v>
      </c>
      <c r="V5" s="439" t="s">
        <v>750</v>
      </c>
      <c r="W5" s="395" t="s">
        <v>34</v>
      </c>
      <c r="X5" s="394" t="s">
        <v>684</v>
      </c>
      <c r="Y5" s="430">
        <v>5.5</v>
      </c>
      <c r="Z5" s="332"/>
      <c r="AA5" s="332"/>
      <c r="AB5" s="333"/>
      <c r="AC5" s="332" t="s">
        <v>683</v>
      </c>
      <c r="AD5" s="332" t="s">
        <v>682</v>
      </c>
      <c r="AE5" s="332" t="s">
        <v>681</v>
      </c>
      <c r="AF5" s="332" t="s">
        <v>680</v>
      </c>
    </row>
    <row r="6" spans="2:32" s="331" customFormat="1" ht="27.95" customHeight="1">
      <c r="B6" s="387" t="s">
        <v>154</v>
      </c>
      <c r="C6" s="383"/>
      <c r="D6" s="411" t="s">
        <v>705</v>
      </c>
      <c r="E6" s="411"/>
      <c r="F6" s="411">
        <v>100</v>
      </c>
      <c r="G6" s="411" t="s">
        <v>745</v>
      </c>
      <c r="H6" s="412"/>
      <c r="I6" s="411">
        <v>45</v>
      </c>
      <c r="J6" s="411" t="s">
        <v>722</v>
      </c>
      <c r="K6" s="412"/>
      <c r="L6" s="411">
        <v>60</v>
      </c>
      <c r="M6" s="411" t="s">
        <v>715</v>
      </c>
      <c r="N6" s="411"/>
      <c r="O6" s="411">
        <v>25</v>
      </c>
      <c r="P6" s="380" t="s">
        <v>356</v>
      </c>
      <c r="Q6" s="380"/>
      <c r="R6" s="380">
        <v>100</v>
      </c>
      <c r="S6" s="368" t="s">
        <v>813</v>
      </c>
      <c r="T6" s="367"/>
      <c r="U6" s="367">
        <v>25</v>
      </c>
      <c r="V6" s="366"/>
      <c r="W6" s="378" t="s">
        <v>812</v>
      </c>
      <c r="X6" s="390" t="s">
        <v>672</v>
      </c>
      <c r="Y6" s="418">
        <v>2.2000000000000002</v>
      </c>
      <c r="Z6" s="347"/>
      <c r="AA6" s="39" t="s">
        <v>671</v>
      </c>
      <c r="AB6" s="333">
        <v>6</v>
      </c>
      <c r="AC6" s="333">
        <f>AB6*2</f>
        <v>12</v>
      </c>
      <c r="AD6" s="333"/>
      <c r="AE6" s="333">
        <f>AB6*15</f>
        <v>90</v>
      </c>
      <c r="AF6" s="333">
        <f>AC6*4+AE6*4</f>
        <v>408</v>
      </c>
    </row>
    <row r="7" spans="2:32" s="331" customFormat="1" ht="27.95" customHeight="1">
      <c r="B7" s="387">
        <v>14</v>
      </c>
      <c r="C7" s="383"/>
      <c r="D7" s="411"/>
      <c r="E7" s="411"/>
      <c r="F7" s="411"/>
      <c r="G7" s="411" t="s">
        <v>650</v>
      </c>
      <c r="H7" s="412"/>
      <c r="I7" s="411">
        <v>5</v>
      </c>
      <c r="J7" s="411" t="s">
        <v>650</v>
      </c>
      <c r="K7" s="411"/>
      <c r="L7" s="411">
        <v>5</v>
      </c>
      <c r="M7" s="411" t="s">
        <v>811</v>
      </c>
      <c r="N7" s="411"/>
      <c r="O7" s="411">
        <v>10</v>
      </c>
      <c r="P7" s="352"/>
      <c r="Q7" s="373"/>
      <c r="R7" s="352"/>
      <c r="S7" s="368" t="s">
        <v>810</v>
      </c>
      <c r="T7" s="367"/>
      <c r="U7" s="367">
        <v>5</v>
      </c>
      <c r="V7" s="366"/>
      <c r="W7" s="365" t="s">
        <v>33</v>
      </c>
      <c r="X7" s="385" t="s">
        <v>665</v>
      </c>
      <c r="Y7" s="418">
        <v>2.2000000000000002</v>
      </c>
      <c r="Z7" s="332"/>
      <c r="AA7" s="86" t="s">
        <v>664</v>
      </c>
      <c r="AB7" s="333">
        <v>2</v>
      </c>
      <c r="AC7" s="389">
        <f>AB7*7</f>
        <v>14</v>
      </c>
      <c r="AD7" s="333">
        <f>AB7*5</f>
        <v>10</v>
      </c>
      <c r="AE7" s="333" t="s">
        <v>651</v>
      </c>
      <c r="AF7" s="388">
        <f>AC7*4+AD7*9</f>
        <v>146</v>
      </c>
    </row>
    <row r="8" spans="2:32" s="331" customFormat="1" ht="27.95" customHeight="1">
      <c r="B8" s="387" t="s">
        <v>172</v>
      </c>
      <c r="C8" s="383"/>
      <c r="D8" s="411"/>
      <c r="E8" s="411"/>
      <c r="F8" s="411"/>
      <c r="G8" s="411" t="s">
        <v>725</v>
      </c>
      <c r="H8" s="411"/>
      <c r="I8" s="411">
        <v>4</v>
      </c>
      <c r="J8" s="411" t="s">
        <v>809</v>
      </c>
      <c r="K8" s="411" t="s">
        <v>691</v>
      </c>
      <c r="L8" s="411">
        <v>10</v>
      </c>
      <c r="M8" s="411" t="s">
        <v>660</v>
      </c>
      <c r="N8" s="412"/>
      <c r="O8" s="411">
        <v>40</v>
      </c>
      <c r="P8" s="352"/>
      <c r="Q8" s="352"/>
      <c r="R8" s="352"/>
      <c r="S8" s="368" t="s">
        <v>650</v>
      </c>
      <c r="T8" s="367"/>
      <c r="U8" s="367">
        <v>3</v>
      </c>
      <c r="V8" s="366"/>
      <c r="W8" s="378" t="s">
        <v>808</v>
      </c>
      <c r="X8" s="385" t="s">
        <v>658</v>
      </c>
      <c r="Y8" s="418">
        <v>2.5</v>
      </c>
      <c r="Z8" s="347"/>
      <c r="AA8" s="332" t="s">
        <v>657</v>
      </c>
      <c r="AB8" s="333">
        <v>1.5</v>
      </c>
      <c r="AC8" s="333">
        <f>AB8*1</f>
        <v>1.5</v>
      </c>
      <c r="AD8" s="333" t="s">
        <v>651</v>
      </c>
      <c r="AE8" s="333">
        <f>AB8*5</f>
        <v>7.5</v>
      </c>
      <c r="AF8" s="333">
        <f>AC8*4+AE8*4</f>
        <v>36</v>
      </c>
    </row>
    <row r="9" spans="2:32" s="331" customFormat="1" ht="27.95" customHeight="1">
      <c r="B9" s="384" t="s">
        <v>740</v>
      </c>
      <c r="C9" s="383"/>
      <c r="D9" s="411"/>
      <c r="E9" s="412"/>
      <c r="F9" s="411"/>
      <c r="G9" s="411" t="s">
        <v>713</v>
      </c>
      <c r="H9" s="412"/>
      <c r="I9" s="411">
        <v>10</v>
      </c>
      <c r="J9" s="484" t="s">
        <v>695</v>
      </c>
      <c r="K9" s="535"/>
      <c r="L9" s="411">
        <v>5</v>
      </c>
      <c r="M9" s="411"/>
      <c r="N9" s="412"/>
      <c r="O9" s="411"/>
      <c r="P9" s="352"/>
      <c r="Q9" s="519"/>
      <c r="R9" s="352"/>
      <c r="S9" s="368" t="s">
        <v>666</v>
      </c>
      <c r="T9" s="382"/>
      <c r="U9" s="367">
        <v>3</v>
      </c>
      <c r="V9" s="366"/>
      <c r="W9" s="365" t="s">
        <v>35</v>
      </c>
      <c r="X9" s="385" t="s">
        <v>653</v>
      </c>
      <c r="Y9" s="418">
        <f>AB10</f>
        <v>0</v>
      </c>
      <c r="Z9" s="332"/>
      <c r="AA9" s="332" t="s">
        <v>652</v>
      </c>
      <c r="AB9" s="333">
        <v>2.5</v>
      </c>
      <c r="AC9" s="333"/>
      <c r="AD9" s="333">
        <f>AB9*5</f>
        <v>12.5</v>
      </c>
      <c r="AE9" s="333" t="s">
        <v>651</v>
      </c>
      <c r="AF9" s="333">
        <f>AD9*9</f>
        <v>112.5</v>
      </c>
    </row>
    <row r="10" spans="2:32" s="331" customFormat="1" ht="27.95" customHeight="1">
      <c r="B10" s="384"/>
      <c r="C10" s="383"/>
      <c r="D10" s="411"/>
      <c r="E10" s="515"/>
      <c r="F10" s="515"/>
      <c r="G10" s="411"/>
      <c r="H10" s="412"/>
      <c r="I10" s="411"/>
      <c r="J10" s="374"/>
      <c r="K10" s="373"/>
      <c r="L10" s="352"/>
      <c r="M10" s="386"/>
      <c r="N10" s="381"/>
      <c r="O10" s="380"/>
      <c r="P10" s="411"/>
      <c r="Q10" s="352"/>
      <c r="R10" s="411"/>
      <c r="S10" s="411" t="s">
        <v>695</v>
      </c>
      <c r="T10" s="412"/>
      <c r="U10" s="411">
        <v>2</v>
      </c>
      <c r="V10" s="366"/>
      <c r="W10" s="378" t="s">
        <v>807</v>
      </c>
      <c r="X10" s="377" t="s">
        <v>647</v>
      </c>
      <c r="Y10" s="432">
        <v>0</v>
      </c>
      <c r="Z10" s="347"/>
      <c r="AA10" s="332" t="s">
        <v>646</v>
      </c>
      <c r="AB10" s="333"/>
      <c r="AC10" s="332"/>
      <c r="AD10" s="332"/>
      <c r="AE10" s="332">
        <f>AB10*15</f>
        <v>0</v>
      </c>
      <c r="AF10" s="332"/>
    </row>
    <row r="11" spans="2:32" s="331" customFormat="1" ht="27.95" customHeight="1">
      <c r="B11" s="376" t="s">
        <v>645</v>
      </c>
      <c r="C11" s="375"/>
      <c r="D11" s="411"/>
      <c r="E11" s="412"/>
      <c r="F11" s="411"/>
      <c r="G11" s="411"/>
      <c r="H11" s="515"/>
      <c r="I11" s="411"/>
      <c r="J11" s="380"/>
      <c r="K11" s="381"/>
      <c r="L11" s="380"/>
      <c r="M11" s="380"/>
      <c r="N11" s="381"/>
      <c r="O11" s="380"/>
      <c r="P11" s="411"/>
      <c r="Q11" s="515"/>
      <c r="R11" s="411"/>
      <c r="S11" s="380"/>
      <c r="T11" s="381"/>
      <c r="U11" s="380"/>
      <c r="V11" s="366"/>
      <c r="W11" s="365" t="s">
        <v>189</v>
      </c>
      <c r="X11" s="364"/>
      <c r="Y11" s="418"/>
      <c r="Z11" s="332"/>
      <c r="AA11" s="332"/>
      <c r="AB11" s="333"/>
      <c r="AC11" s="332">
        <f>SUM(AC6:AC10)</f>
        <v>27.5</v>
      </c>
      <c r="AD11" s="332">
        <f>SUM(AD6:AD10)</f>
        <v>22.5</v>
      </c>
      <c r="AE11" s="332">
        <f>SUM(AE6:AE10)</f>
        <v>97.5</v>
      </c>
      <c r="AF11" s="332">
        <f>AC11*4+AD11*9+AE11*4</f>
        <v>702.5</v>
      </c>
    </row>
    <row r="12" spans="2:32" s="331" customFormat="1" ht="27.95" customHeight="1">
      <c r="B12" s="410"/>
      <c r="C12" s="409"/>
      <c r="D12" s="411"/>
      <c r="E12" s="412"/>
      <c r="F12" s="411"/>
      <c r="G12" s="411"/>
      <c r="H12" s="412"/>
      <c r="I12" s="411"/>
      <c r="J12" s="380"/>
      <c r="K12" s="381"/>
      <c r="L12" s="380"/>
      <c r="M12" s="380"/>
      <c r="N12" s="381"/>
      <c r="O12" s="380"/>
      <c r="P12" s="411"/>
      <c r="Q12" s="412"/>
      <c r="R12" s="411"/>
      <c r="S12" s="404"/>
      <c r="T12" s="404"/>
      <c r="U12" s="404"/>
      <c r="V12" s="366"/>
      <c r="W12" s="378" t="s">
        <v>806</v>
      </c>
      <c r="X12" s="419"/>
      <c r="Y12" s="432"/>
      <c r="Z12" s="347"/>
      <c r="AA12" s="332"/>
      <c r="AB12" s="333"/>
      <c r="AC12" s="346">
        <f>AC11*4/AF11</f>
        <v>0.15658362989323843</v>
      </c>
      <c r="AD12" s="346">
        <f>AD11*9/AF11</f>
        <v>0.28825622775800713</v>
      </c>
      <c r="AE12" s="346">
        <f>AE11*4/AF11</f>
        <v>0.55516014234875444</v>
      </c>
      <c r="AF12" s="332"/>
    </row>
    <row r="13" spans="2:32" s="392" customFormat="1" ht="27.95" customHeight="1">
      <c r="B13" s="402">
        <v>9</v>
      </c>
      <c r="C13" s="383"/>
      <c r="D13" s="396" t="str">
        <f>'國華8-9月菜單'!E30</f>
        <v>胚芽麥片飯</v>
      </c>
      <c r="E13" s="396" t="s">
        <v>706</v>
      </c>
      <c r="F13" s="396"/>
      <c r="G13" s="401" t="str">
        <f>'國華8-9月菜單'!E31</f>
        <v xml:space="preserve">可口棒腿 </v>
      </c>
      <c r="H13" s="400" t="s">
        <v>717</v>
      </c>
      <c r="I13" s="399"/>
      <c r="J13" s="396" t="str">
        <f>'國華8-9月菜單'!E32</f>
        <v>螺旋醬肉+黃金炸魷(炸海)</v>
      </c>
      <c r="K13" s="396" t="s">
        <v>685</v>
      </c>
      <c r="L13" s="396"/>
      <c r="M13" s="396" t="str">
        <f>'國華8-9月菜單'!E33</f>
        <v xml:space="preserve"> 綠芽鮮魷(海) </v>
      </c>
      <c r="N13" s="396" t="s">
        <v>685</v>
      </c>
      <c r="O13" s="396"/>
      <c r="P13" s="396" t="str">
        <f>'國華8-9月菜單'!E34</f>
        <v>深色蔬菜</v>
      </c>
      <c r="Q13" s="396" t="s">
        <v>686</v>
      </c>
      <c r="R13" s="396"/>
      <c r="S13" s="396" t="str">
        <f>'國華8-9月菜單'!E35</f>
        <v>海帶豆腐湯(豆)</v>
      </c>
      <c r="T13" s="396" t="s">
        <v>685</v>
      </c>
      <c r="U13" s="396"/>
      <c r="V13" s="366"/>
      <c r="W13" s="395" t="s">
        <v>34</v>
      </c>
      <c r="X13" s="394" t="s">
        <v>684</v>
      </c>
      <c r="Y13" s="430">
        <v>5.5</v>
      </c>
      <c r="Z13" s="332"/>
      <c r="AA13" s="332"/>
      <c r="AB13" s="333"/>
      <c r="AC13" s="332" t="s">
        <v>683</v>
      </c>
      <c r="AD13" s="332" t="s">
        <v>682</v>
      </c>
      <c r="AE13" s="332" t="s">
        <v>681</v>
      </c>
      <c r="AF13" s="332" t="s">
        <v>680</v>
      </c>
    </row>
    <row r="14" spans="2:32" s="331" customFormat="1" ht="27.95" customHeight="1">
      <c r="B14" s="387" t="s">
        <v>154</v>
      </c>
      <c r="C14" s="383"/>
      <c r="D14" s="380" t="s">
        <v>705</v>
      </c>
      <c r="E14" s="380"/>
      <c r="F14" s="367">
        <v>60</v>
      </c>
      <c r="G14" s="380" t="s">
        <v>805</v>
      </c>
      <c r="H14" s="386"/>
      <c r="I14" s="411">
        <v>60</v>
      </c>
      <c r="J14" s="368" t="s">
        <v>804</v>
      </c>
      <c r="K14" s="367"/>
      <c r="L14" s="368">
        <v>10</v>
      </c>
      <c r="M14" s="352" t="s">
        <v>803</v>
      </c>
      <c r="N14" s="352"/>
      <c r="O14" s="352">
        <v>50</v>
      </c>
      <c r="P14" s="380" t="s">
        <v>356</v>
      </c>
      <c r="Q14" s="380"/>
      <c r="R14" s="380">
        <v>100</v>
      </c>
      <c r="S14" s="367" t="s">
        <v>802</v>
      </c>
      <c r="T14" s="368" t="s">
        <v>691</v>
      </c>
      <c r="U14" s="367">
        <v>20</v>
      </c>
      <c r="V14" s="366"/>
      <c r="W14" s="378" t="s">
        <v>801</v>
      </c>
      <c r="X14" s="390" t="s">
        <v>672</v>
      </c>
      <c r="Y14" s="418">
        <v>2.6</v>
      </c>
      <c r="Z14" s="347"/>
      <c r="AA14" s="39" t="s">
        <v>671</v>
      </c>
      <c r="AB14" s="333">
        <v>6.2</v>
      </c>
      <c r="AC14" s="333">
        <f>AB14*2</f>
        <v>12.4</v>
      </c>
      <c r="AD14" s="333"/>
      <c r="AE14" s="333">
        <f>AB14*15</f>
        <v>93</v>
      </c>
      <c r="AF14" s="333">
        <f>AC14*4+AE14*4</f>
        <v>421.6</v>
      </c>
    </row>
    <row r="15" spans="2:32" s="331" customFormat="1" ht="27.95" customHeight="1">
      <c r="B15" s="387">
        <v>15</v>
      </c>
      <c r="C15" s="383"/>
      <c r="D15" s="380" t="s">
        <v>800</v>
      </c>
      <c r="E15" s="380"/>
      <c r="F15" s="380">
        <v>15</v>
      </c>
      <c r="G15" s="522"/>
      <c r="H15" s="373"/>
      <c r="I15" s="352"/>
      <c r="J15" s="368" t="s">
        <v>662</v>
      </c>
      <c r="K15" s="367"/>
      <c r="L15" s="368">
        <v>20</v>
      </c>
      <c r="M15" s="352" t="s">
        <v>796</v>
      </c>
      <c r="N15" s="352" t="s">
        <v>763</v>
      </c>
      <c r="O15" s="352">
        <v>12</v>
      </c>
      <c r="P15" s="380"/>
      <c r="Q15" s="380"/>
      <c r="R15" s="380"/>
      <c r="S15" s="411" t="s">
        <v>714</v>
      </c>
      <c r="T15" s="515"/>
      <c r="U15" s="411" t="s">
        <v>799</v>
      </c>
      <c r="V15" s="366"/>
      <c r="W15" s="365" t="s">
        <v>33</v>
      </c>
      <c r="X15" s="385" t="s">
        <v>665</v>
      </c>
      <c r="Y15" s="418">
        <v>2.1</v>
      </c>
      <c r="Z15" s="332"/>
      <c r="AA15" s="86" t="s">
        <v>664</v>
      </c>
      <c r="AB15" s="333">
        <v>2</v>
      </c>
      <c r="AC15" s="389">
        <f>AB15*7</f>
        <v>14</v>
      </c>
      <c r="AD15" s="333">
        <f>AB15*5</f>
        <v>10</v>
      </c>
      <c r="AE15" s="333" t="s">
        <v>651</v>
      </c>
      <c r="AF15" s="388">
        <f>AC15*4+AD15*9</f>
        <v>146</v>
      </c>
    </row>
    <row r="16" spans="2:32" s="331" customFormat="1" ht="27.95" customHeight="1">
      <c r="B16" s="387" t="s">
        <v>172</v>
      </c>
      <c r="C16" s="383"/>
      <c r="D16" s="380" t="s">
        <v>798</v>
      </c>
      <c r="E16" s="381"/>
      <c r="F16" s="380">
        <v>15</v>
      </c>
      <c r="G16" s="352"/>
      <c r="H16" s="352"/>
      <c r="I16" s="352"/>
      <c r="J16" s="368" t="s">
        <v>650</v>
      </c>
      <c r="K16" s="382"/>
      <c r="L16" s="368">
        <v>5</v>
      </c>
      <c r="M16" s="411" t="s">
        <v>650</v>
      </c>
      <c r="N16" s="411"/>
      <c r="O16" s="411">
        <v>10</v>
      </c>
      <c r="P16" s="522"/>
      <c r="Q16" s="373"/>
      <c r="R16" s="352"/>
      <c r="S16" s="374"/>
      <c r="T16" s="534"/>
      <c r="U16" s="374"/>
      <c r="V16" s="366"/>
      <c r="W16" s="378" t="s">
        <v>659</v>
      </c>
      <c r="X16" s="385" t="s">
        <v>658</v>
      </c>
      <c r="Y16" s="418">
        <v>2.5</v>
      </c>
      <c r="Z16" s="347"/>
      <c r="AA16" s="332" t="s">
        <v>657</v>
      </c>
      <c r="AB16" s="333">
        <v>1.7</v>
      </c>
      <c r="AC16" s="333">
        <f>AB16*1</f>
        <v>1.7</v>
      </c>
      <c r="AD16" s="333" t="s">
        <v>651</v>
      </c>
      <c r="AE16" s="333">
        <f>AB16*5</f>
        <v>8.5</v>
      </c>
      <c r="AF16" s="333">
        <f>AC16*4+AE16*4</f>
        <v>40.799999999999997</v>
      </c>
    </row>
    <row r="17" spans="2:32" s="331" customFormat="1" ht="27.95" customHeight="1">
      <c r="B17" s="384" t="s">
        <v>724</v>
      </c>
      <c r="C17" s="383"/>
      <c r="D17" s="381"/>
      <c r="E17" s="381"/>
      <c r="F17" s="380"/>
      <c r="G17" s="352"/>
      <c r="H17" s="519"/>
      <c r="I17" s="352"/>
      <c r="J17" s="367" t="s">
        <v>660</v>
      </c>
      <c r="K17" s="382"/>
      <c r="L17" s="367">
        <v>13</v>
      </c>
      <c r="M17" s="368" t="s">
        <v>695</v>
      </c>
      <c r="N17" s="382"/>
      <c r="O17" s="367">
        <v>5</v>
      </c>
      <c r="P17" s="352"/>
      <c r="Q17" s="352"/>
      <c r="R17" s="352"/>
      <c r="S17" s="369"/>
      <c r="T17" s="530"/>
      <c r="U17" s="369"/>
      <c r="V17" s="366"/>
      <c r="W17" s="365" t="s">
        <v>35</v>
      </c>
      <c r="X17" s="385" t="s">
        <v>653</v>
      </c>
      <c r="Y17" s="418">
        <v>0</v>
      </c>
      <c r="Z17" s="332"/>
      <c r="AA17" s="332" t="s">
        <v>652</v>
      </c>
      <c r="AB17" s="333">
        <v>2.5</v>
      </c>
      <c r="AC17" s="333"/>
      <c r="AD17" s="333">
        <f>AB17*5</f>
        <v>12.5</v>
      </c>
      <c r="AE17" s="333" t="s">
        <v>651</v>
      </c>
      <c r="AF17" s="333">
        <f>AD17*9</f>
        <v>112.5</v>
      </c>
    </row>
    <row r="18" spans="2:32" s="331" customFormat="1" ht="27.95" customHeight="1">
      <c r="B18" s="384"/>
      <c r="C18" s="383"/>
      <c r="D18" s="381"/>
      <c r="E18" s="381"/>
      <c r="F18" s="380"/>
      <c r="G18" s="352"/>
      <c r="H18" s="405"/>
      <c r="I18" s="352"/>
      <c r="J18" s="411" t="s">
        <v>670</v>
      </c>
      <c r="K18" s="412"/>
      <c r="L18" s="411">
        <v>10</v>
      </c>
      <c r="M18" s="386"/>
      <c r="N18" s="381"/>
      <c r="O18" s="380"/>
      <c r="P18" s="352"/>
      <c r="Q18" s="352"/>
      <c r="R18" s="352"/>
      <c r="S18" s="533"/>
      <c r="T18" s="533"/>
      <c r="U18" s="533"/>
      <c r="V18" s="366"/>
      <c r="W18" s="378" t="s">
        <v>797</v>
      </c>
      <c r="X18" s="377" t="s">
        <v>647</v>
      </c>
      <c r="Y18" s="432">
        <v>0</v>
      </c>
      <c r="Z18" s="347"/>
      <c r="AA18" s="332" t="s">
        <v>646</v>
      </c>
      <c r="AB18" s="333">
        <v>1</v>
      </c>
      <c r="AC18" s="332"/>
      <c r="AD18" s="332"/>
      <c r="AE18" s="332">
        <f>AB18*15</f>
        <v>15</v>
      </c>
      <c r="AF18" s="332"/>
    </row>
    <row r="19" spans="2:32" s="331" customFormat="1" ht="27.95" customHeight="1">
      <c r="B19" s="376" t="s">
        <v>645</v>
      </c>
      <c r="C19" s="375"/>
      <c r="D19" s="381"/>
      <c r="E19" s="381"/>
      <c r="F19" s="380"/>
      <c r="G19" s="352"/>
      <c r="H19" s="352"/>
      <c r="I19" s="352"/>
      <c r="J19" s="374"/>
      <c r="K19" s="379"/>
      <c r="L19" s="374"/>
      <c r="M19" s="380"/>
      <c r="N19" s="381"/>
      <c r="O19" s="380"/>
      <c r="P19" s="411"/>
      <c r="Q19" s="411"/>
      <c r="R19" s="411"/>
      <c r="S19" s="386"/>
      <c r="T19" s="533"/>
      <c r="U19" s="533"/>
      <c r="V19" s="366"/>
      <c r="W19" s="365" t="s">
        <v>189</v>
      </c>
      <c r="X19" s="364"/>
      <c r="Y19" s="418"/>
      <c r="Z19" s="332"/>
      <c r="AA19" s="332"/>
      <c r="AB19" s="333"/>
      <c r="AC19" s="332">
        <f>SUM(AC14:AC18)</f>
        <v>28.099999999999998</v>
      </c>
      <c r="AD19" s="332">
        <f>SUM(AD14:AD18)</f>
        <v>22.5</v>
      </c>
      <c r="AE19" s="332">
        <f>SUM(AE14:AE18)</f>
        <v>116.5</v>
      </c>
      <c r="AF19" s="332">
        <f>AC19*4+AD19*9+AE19*4</f>
        <v>780.9</v>
      </c>
    </row>
    <row r="20" spans="2:32" s="331" customFormat="1" ht="27.95" customHeight="1">
      <c r="B20" s="410"/>
      <c r="C20" s="409"/>
      <c r="D20" s="381"/>
      <c r="E20" s="381"/>
      <c r="F20" s="380"/>
      <c r="G20" s="411"/>
      <c r="H20" s="352"/>
      <c r="I20" s="411"/>
      <c r="J20" s="380" t="s">
        <v>796</v>
      </c>
      <c r="K20" s="352" t="s">
        <v>763</v>
      </c>
      <c r="L20" s="380">
        <v>20</v>
      </c>
      <c r="M20" s="380"/>
      <c r="N20" s="381"/>
      <c r="O20" s="380"/>
      <c r="P20" s="411"/>
      <c r="Q20" s="515"/>
      <c r="R20" s="411"/>
      <c r="S20" s="380"/>
      <c r="T20" s="381"/>
      <c r="U20" s="380"/>
      <c r="V20" s="366"/>
      <c r="W20" s="378" t="s">
        <v>795</v>
      </c>
      <c r="X20" s="403"/>
      <c r="Y20" s="432"/>
      <c r="Z20" s="347"/>
      <c r="AA20" s="332"/>
      <c r="AB20" s="333"/>
      <c r="AC20" s="346">
        <f>AC19*4/AF19</f>
        <v>0.14393648354462799</v>
      </c>
      <c r="AD20" s="346">
        <f>AD19*9/AF19</f>
        <v>0.25931617364579335</v>
      </c>
      <c r="AE20" s="346">
        <f>AE19*4/AF19</f>
        <v>0.59674734280957875</v>
      </c>
      <c r="AF20" s="332"/>
    </row>
    <row r="21" spans="2:32" s="392" customFormat="1" ht="27.95" customHeight="1">
      <c r="B21" s="431">
        <v>9</v>
      </c>
      <c r="C21" s="383"/>
      <c r="D21" s="396" t="str">
        <f>'國華8-9月菜單'!I30</f>
        <v>香Q米飯</v>
      </c>
      <c r="E21" s="397" t="s">
        <v>706</v>
      </c>
      <c r="F21" s="396"/>
      <c r="G21" s="401" t="str">
        <f>'國華8-9月菜單'!I31</f>
        <v xml:space="preserve"> 黃金魚片(海炸加)</v>
      </c>
      <c r="H21" s="396" t="s">
        <v>737</v>
      </c>
      <c r="I21" s="399"/>
      <c r="J21" s="396" t="str">
        <f>'國華8-9月菜單'!I32</f>
        <v xml:space="preserve">  扁蒲菇菇  </v>
      </c>
      <c r="K21" s="396" t="s">
        <v>685</v>
      </c>
      <c r="L21" s="396"/>
      <c r="M21" s="396" t="str">
        <f>'國華8-9月菜單'!I33</f>
        <v>小捲小炒(海)</v>
      </c>
      <c r="N21" s="396" t="s">
        <v>685</v>
      </c>
      <c r="O21" s="396"/>
      <c r="P21" s="396" t="str">
        <f>'國華8-9月菜單'!I34</f>
        <v xml:space="preserve">淺色蔬菜 </v>
      </c>
      <c r="Q21" s="396" t="s">
        <v>686</v>
      </c>
      <c r="R21" s="396"/>
      <c r="S21" s="396" t="str">
        <f>'國華8-9月菜單'!I35</f>
        <v>紫菜蛋花湯</v>
      </c>
      <c r="T21" s="396" t="s">
        <v>685</v>
      </c>
      <c r="U21" s="396"/>
      <c r="V21" s="420"/>
      <c r="W21" s="395" t="s">
        <v>34</v>
      </c>
      <c r="X21" s="394" t="s">
        <v>684</v>
      </c>
      <c r="Y21" s="430">
        <v>5.5</v>
      </c>
      <c r="Z21" s="332"/>
      <c r="AA21" s="332"/>
      <c r="AB21" s="333"/>
      <c r="AC21" s="332" t="s">
        <v>683</v>
      </c>
      <c r="AD21" s="332" t="s">
        <v>682</v>
      </c>
      <c r="AE21" s="332" t="s">
        <v>681</v>
      </c>
      <c r="AF21" s="332" t="s">
        <v>680</v>
      </c>
    </row>
    <row r="22" spans="2:32" s="414" customFormat="1" ht="27.75" customHeight="1">
      <c r="B22" s="429" t="s">
        <v>154</v>
      </c>
      <c r="C22" s="383"/>
      <c r="D22" s="380" t="s">
        <v>705</v>
      </c>
      <c r="E22" s="380"/>
      <c r="F22" s="380">
        <v>100</v>
      </c>
      <c r="G22" s="406" t="s">
        <v>794</v>
      </c>
      <c r="H22" s="380" t="s">
        <v>734</v>
      </c>
      <c r="I22" s="380">
        <v>50</v>
      </c>
      <c r="J22" s="380" t="s">
        <v>793</v>
      </c>
      <c r="K22" s="386"/>
      <c r="L22" s="380">
        <v>70</v>
      </c>
      <c r="M22" s="368" t="s">
        <v>792</v>
      </c>
      <c r="N22" s="367"/>
      <c r="O22" s="368">
        <v>40</v>
      </c>
      <c r="P22" s="408" t="s">
        <v>357</v>
      </c>
      <c r="Q22" s="532"/>
      <c r="R22" s="406">
        <v>100</v>
      </c>
      <c r="S22" s="368" t="s">
        <v>791</v>
      </c>
      <c r="T22" s="368"/>
      <c r="U22" s="368">
        <v>5</v>
      </c>
      <c r="V22" s="420"/>
      <c r="W22" s="378" t="s">
        <v>790</v>
      </c>
      <c r="X22" s="390" t="s">
        <v>672</v>
      </c>
      <c r="Y22" s="418">
        <v>2.1</v>
      </c>
      <c r="Z22" s="417"/>
      <c r="AA22" s="39" t="s">
        <v>671</v>
      </c>
      <c r="AB22" s="333">
        <v>6.2</v>
      </c>
      <c r="AC22" s="333">
        <f>AB22*2</f>
        <v>12.4</v>
      </c>
      <c r="AD22" s="333"/>
      <c r="AE22" s="333">
        <f>AB22*15</f>
        <v>93</v>
      </c>
      <c r="AF22" s="333">
        <f>AC22*4+AE22*4</f>
        <v>421.6</v>
      </c>
    </row>
    <row r="23" spans="2:32" s="414" customFormat="1" ht="27.95" customHeight="1">
      <c r="B23" s="429">
        <v>16</v>
      </c>
      <c r="C23" s="383"/>
      <c r="D23" s="380"/>
      <c r="E23" s="386"/>
      <c r="F23" s="380"/>
      <c r="G23" s="531"/>
      <c r="H23" s="369"/>
      <c r="I23" s="369"/>
      <c r="J23" s="380" t="s">
        <v>747</v>
      </c>
      <c r="K23" s="386"/>
      <c r="L23" s="380">
        <v>3</v>
      </c>
      <c r="M23" s="367" t="s">
        <v>789</v>
      </c>
      <c r="N23" s="368" t="s">
        <v>763</v>
      </c>
      <c r="O23" s="367">
        <v>15</v>
      </c>
      <c r="Q23" s="529"/>
      <c r="S23" s="368" t="s">
        <v>744</v>
      </c>
      <c r="T23" s="368"/>
      <c r="U23" s="368">
        <v>15</v>
      </c>
      <c r="V23" s="420"/>
      <c r="W23" s="365" t="s">
        <v>33</v>
      </c>
      <c r="X23" s="385" t="s">
        <v>665</v>
      </c>
      <c r="Y23" s="418">
        <v>2.1</v>
      </c>
      <c r="Z23" s="415"/>
      <c r="AA23" s="86" t="s">
        <v>664</v>
      </c>
      <c r="AB23" s="333">
        <v>2.1</v>
      </c>
      <c r="AC23" s="389">
        <f>AB23*7</f>
        <v>14.700000000000001</v>
      </c>
      <c r="AD23" s="333">
        <f>AB23*5</f>
        <v>10.5</v>
      </c>
      <c r="AE23" s="333" t="s">
        <v>651</v>
      </c>
      <c r="AF23" s="388">
        <f>AC23*4+AD23*9</f>
        <v>153.30000000000001</v>
      </c>
    </row>
    <row r="24" spans="2:32" s="414" customFormat="1" ht="27.95" customHeight="1">
      <c r="B24" s="429" t="s">
        <v>172</v>
      </c>
      <c r="C24" s="383"/>
      <c r="D24" s="352"/>
      <c r="E24" s="352"/>
      <c r="F24" s="352"/>
      <c r="G24" s="380"/>
      <c r="H24" s="386"/>
      <c r="I24" s="380"/>
      <c r="J24" s="367" t="s">
        <v>762</v>
      </c>
      <c r="K24" s="368"/>
      <c r="L24" s="367">
        <v>3</v>
      </c>
      <c r="M24" s="367" t="s">
        <v>719</v>
      </c>
      <c r="N24" s="368"/>
      <c r="O24" s="367">
        <v>5</v>
      </c>
      <c r="Q24" s="529"/>
      <c r="S24" s="369"/>
      <c r="T24" s="530"/>
      <c r="U24" s="369"/>
      <c r="V24" s="420"/>
      <c r="W24" s="378" t="s">
        <v>788</v>
      </c>
      <c r="X24" s="385" t="s">
        <v>658</v>
      </c>
      <c r="Y24" s="418">
        <v>2.2000000000000002</v>
      </c>
      <c r="Z24" s="417"/>
      <c r="AA24" s="332" t="s">
        <v>657</v>
      </c>
      <c r="AB24" s="333">
        <v>1.6</v>
      </c>
      <c r="AC24" s="333">
        <f>AB24*1</f>
        <v>1.6</v>
      </c>
      <c r="AD24" s="333" t="s">
        <v>651</v>
      </c>
      <c r="AE24" s="333">
        <f>AB24*5</f>
        <v>8</v>
      </c>
      <c r="AF24" s="333">
        <f>AC24*4+AE24*4</f>
        <v>38.4</v>
      </c>
    </row>
    <row r="25" spans="2:32" s="414" customFormat="1" ht="27.95" customHeight="1">
      <c r="B25" s="428" t="s">
        <v>709</v>
      </c>
      <c r="C25" s="383"/>
      <c r="D25" s="352"/>
      <c r="E25" s="404"/>
      <c r="F25" s="352"/>
      <c r="G25" s="374"/>
      <c r="H25" s="386"/>
      <c r="I25" s="380"/>
      <c r="J25" s="367" t="s">
        <v>650</v>
      </c>
      <c r="K25" s="368"/>
      <c r="L25" s="367">
        <v>2</v>
      </c>
      <c r="M25" s="367" t="s">
        <v>650</v>
      </c>
      <c r="N25" s="368"/>
      <c r="O25" s="367">
        <v>5</v>
      </c>
      <c r="Q25" s="529"/>
      <c r="S25" s="374"/>
      <c r="T25" s="386"/>
      <c r="U25" s="386"/>
      <c r="V25" s="420"/>
      <c r="W25" s="365" t="s">
        <v>35</v>
      </c>
      <c r="X25" s="385" t="s">
        <v>653</v>
      </c>
      <c r="Y25" s="418">
        <f>AB26</f>
        <v>0</v>
      </c>
      <c r="Z25" s="415"/>
      <c r="AA25" s="332" t="s">
        <v>652</v>
      </c>
      <c r="AB25" s="333">
        <v>2.5</v>
      </c>
      <c r="AC25" s="333"/>
      <c r="AD25" s="333">
        <f>AB25*5</f>
        <v>12.5</v>
      </c>
      <c r="AE25" s="333" t="s">
        <v>651</v>
      </c>
      <c r="AF25" s="333">
        <f>AD25*9</f>
        <v>112.5</v>
      </c>
    </row>
    <row r="26" spans="2:32" s="414" customFormat="1" ht="27.95" customHeight="1">
      <c r="B26" s="428"/>
      <c r="C26" s="383"/>
      <c r="D26" s="352"/>
      <c r="E26" s="404"/>
      <c r="F26" s="352"/>
      <c r="G26" s="502"/>
      <c r="H26" s="381"/>
      <c r="I26" s="380"/>
      <c r="J26" s="380"/>
      <c r="K26" s="381"/>
      <c r="L26" s="380"/>
      <c r="M26" s="367" t="s">
        <v>762</v>
      </c>
      <c r="N26" s="382"/>
      <c r="O26" s="367">
        <v>5</v>
      </c>
      <c r="Q26" s="529"/>
      <c r="S26" s="386"/>
      <c r="T26" s="386"/>
      <c r="U26" s="386"/>
      <c r="V26" s="420"/>
      <c r="W26" s="378" t="s">
        <v>787</v>
      </c>
      <c r="X26" s="377" t="s">
        <v>647</v>
      </c>
      <c r="Y26" s="418">
        <v>0</v>
      </c>
      <c r="Z26" s="417"/>
      <c r="AA26" s="332" t="s">
        <v>646</v>
      </c>
      <c r="AB26" s="333"/>
      <c r="AC26" s="332"/>
      <c r="AD26" s="332"/>
      <c r="AE26" s="332">
        <f>AB26*15</f>
        <v>0</v>
      </c>
      <c r="AF26" s="332"/>
    </row>
    <row r="27" spans="2:32" s="414" customFormat="1" ht="27.95" customHeight="1">
      <c r="B27" s="376" t="s">
        <v>645</v>
      </c>
      <c r="C27" s="426"/>
      <c r="D27" s="374"/>
      <c r="E27" s="379"/>
      <c r="F27" s="374"/>
      <c r="G27" s="380"/>
      <c r="H27" s="381"/>
      <c r="I27" s="380"/>
      <c r="J27" s="380"/>
      <c r="K27" s="381"/>
      <c r="L27" s="380"/>
      <c r="M27" s="369"/>
      <c r="N27" s="381"/>
      <c r="O27" s="380"/>
      <c r="Q27" s="529"/>
      <c r="S27" s="380"/>
      <c r="T27" s="381"/>
      <c r="U27" s="380"/>
      <c r="V27" s="420"/>
      <c r="W27" s="365" t="s">
        <v>189</v>
      </c>
      <c r="X27" s="364"/>
      <c r="Y27" s="418"/>
      <c r="Z27" s="415"/>
      <c r="AA27" s="332"/>
      <c r="AB27" s="333"/>
      <c r="AC27" s="332">
        <f>SUM(AC22:AC26)</f>
        <v>28.700000000000003</v>
      </c>
      <c r="AD27" s="332">
        <f>SUM(AD22:AD26)</f>
        <v>23</v>
      </c>
      <c r="AE27" s="332">
        <f>SUM(AE22:AE26)</f>
        <v>101</v>
      </c>
      <c r="AF27" s="332">
        <f>AC27*4+AD27*9+AE27*4</f>
        <v>725.8</v>
      </c>
    </row>
    <row r="28" spans="2:32" s="414" customFormat="1" ht="27.95" customHeight="1" thickBot="1">
      <c r="B28" s="425"/>
      <c r="C28" s="424"/>
      <c r="D28" s="374"/>
      <c r="E28" s="379"/>
      <c r="F28" s="374"/>
      <c r="G28" s="380"/>
      <c r="H28" s="381"/>
      <c r="I28" s="380"/>
      <c r="J28" s="475"/>
      <c r="K28" s="352"/>
      <c r="L28" s="352"/>
      <c r="M28" s="369"/>
      <c r="N28" s="381"/>
      <c r="O28" s="380"/>
      <c r="Q28" s="528"/>
      <c r="S28" s="380"/>
      <c r="T28" s="381"/>
      <c r="U28" s="380"/>
      <c r="V28" s="420"/>
      <c r="W28" s="378" t="s">
        <v>786</v>
      </c>
      <c r="X28" s="419"/>
      <c r="Y28" s="418"/>
      <c r="Z28" s="417"/>
      <c r="AA28" s="415"/>
      <c r="AB28" s="416"/>
      <c r="AC28" s="346">
        <f>AC27*4/AF27</f>
        <v>0.15817029484706532</v>
      </c>
      <c r="AD28" s="346">
        <f>AD27*9/AF27</f>
        <v>0.28520253513364563</v>
      </c>
      <c r="AE28" s="346">
        <f>AE27*4/AF27</f>
        <v>0.55662717001928907</v>
      </c>
      <c r="AF28" s="415"/>
    </row>
    <row r="29" spans="2:32" s="392" customFormat="1" ht="27.95" customHeight="1">
      <c r="B29" s="402">
        <v>9</v>
      </c>
      <c r="C29" s="383"/>
      <c r="D29" s="396" t="str">
        <f>'國華8-9月菜單'!M30</f>
        <v>地瓜蕎麥飯</v>
      </c>
      <c r="E29" s="397" t="s">
        <v>706</v>
      </c>
      <c r="F29" s="396"/>
      <c r="G29" s="401" t="str">
        <f>'國華8-9月菜單'!M31</f>
        <v>咖哩排骨</v>
      </c>
      <c r="H29" s="396" t="s">
        <v>685</v>
      </c>
      <c r="I29" s="527"/>
      <c r="J29" s="400" t="str">
        <f>'國華8-9月菜單'!M32</f>
        <v>聰明小魚蛋(海)</v>
      </c>
      <c r="K29" s="526" t="s">
        <v>686</v>
      </c>
      <c r="L29" s="396"/>
      <c r="M29" s="396" t="str">
        <f>'國華8-9月菜單'!M33</f>
        <v xml:space="preserve">  滷味豆干(豆)</v>
      </c>
      <c r="N29" s="396" t="s">
        <v>785</v>
      </c>
      <c r="O29" s="396"/>
      <c r="P29" s="396" t="str">
        <f>'國華8-9月菜單'!M34</f>
        <v>淺色蔬菜</v>
      </c>
      <c r="Q29" s="396" t="s">
        <v>686</v>
      </c>
      <c r="R29" s="396"/>
      <c r="S29" s="396" t="str">
        <f>'國華8-9月菜單'!M35</f>
        <v>冬瓜雞湯</v>
      </c>
      <c r="T29" s="396" t="s">
        <v>685</v>
      </c>
      <c r="U29" s="396"/>
      <c r="V29" s="366"/>
      <c r="W29" s="395" t="s">
        <v>34</v>
      </c>
      <c r="X29" s="394" t="s">
        <v>684</v>
      </c>
      <c r="Y29" s="430">
        <v>5.5</v>
      </c>
      <c r="Z29" s="332"/>
      <c r="AA29" s="332"/>
      <c r="AB29" s="333"/>
      <c r="AC29" s="332" t="s">
        <v>683</v>
      </c>
      <c r="AD29" s="332" t="s">
        <v>682</v>
      </c>
      <c r="AE29" s="332" t="s">
        <v>681</v>
      </c>
      <c r="AF29" s="332" t="s">
        <v>680</v>
      </c>
    </row>
    <row r="30" spans="2:32" s="331" customFormat="1" ht="27.95" customHeight="1">
      <c r="B30" s="387" t="s">
        <v>154</v>
      </c>
      <c r="C30" s="383"/>
      <c r="D30" s="380" t="s">
        <v>705</v>
      </c>
      <c r="E30" s="380"/>
      <c r="F30" s="380">
        <v>70</v>
      </c>
      <c r="G30" s="367" t="s">
        <v>784</v>
      </c>
      <c r="H30" s="367"/>
      <c r="I30" s="367">
        <v>23</v>
      </c>
      <c r="J30" s="368" t="s">
        <v>662</v>
      </c>
      <c r="K30" s="368"/>
      <c r="L30" s="368">
        <v>40</v>
      </c>
      <c r="M30" s="367" t="s">
        <v>749</v>
      </c>
      <c r="N30" s="367" t="s">
        <v>691</v>
      </c>
      <c r="O30" s="367">
        <v>30</v>
      </c>
      <c r="P30" s="352" t="s">
        <v>357</v>
      </c>
      <c r="Q30" s="352"/>
      <c r="R30" s="352">
        <v>100</v>
      </c>
      <c r="S30" s="411" t="s">
        <v>728</v>
      </c>
      <c r="T30" s="411"/>
      <c r="U30" s="411">
        <v>35</v>
      </c>
      <c r="V30" s="366"/>
      <c r="W30" s="378" t="s">
        <v>783</v>
      </c>
      <c r="X30" s="390" t="s">
        <v>672</v>
      </c>
      <c r="Y30" s="418">
        <v>2.2000000000000002</v>
      </c>
      <c r="Z30" s="347"/>
      <c r="AA30" s="39" t="s">
        <v>671</v>
      </c>
      <c r="AB30" s="333">
        <v>6</v>
      </c>
      <c r="AC30" s="333">
        <f>AB30*2</f>
        <v>12</v>
      </c>
      <c r="AD30" s="333"/>
      <c r="AE30" s="333">
        <f>AB30*15</f>
        <v>90</v>
      </c>
      <c r="AF30" s="333">
        <f>AC30*4+AE30*4</f>
        <v>408</v>
      </c>
    </row>
    <row r="31" spans="2:32" s="331" customFormat="1" ht="27.95" customHeight="1">
      <c r="B31" s="387">
        <v>17</v>
      </c>
      <c r="C31" s="383"/>
      <c r="D31" s="367" t="s">
        <v>782</v>
      </c>
      <c r="E31" s="367"/>
      <c r="F31" s="367">
        <v>30</v>
      </c>
      <c r="G31" s="367" t="s">
        <v>781</v>
      </c>
      <c r="H31" s="367"/>
      <c r="I31" s="367">
        <v>20</v>
      </c>
      <c r="J31" s="368" t="s">
        <v>744</v>
      </c>
      <c r="K31" s="368"/>
      <c r="L31" s="368">
        <v>20</v>
      </c>
      <c r="M31" s="367" t="s">
        <v>780</v>
      </c>
      <c r="N31" s="367"/>
      <c r="O31" s="367">
        <v>17</v>
      </c>
      <c r="P31" s="522"/>
      <c r="Q31" s="373"/>
      <c r="R31" s="352"/>
      <c r="S31" s="411" t="s">
        <v>779</v>
      </c>
      <c r="T31" s="411"/>
      <c r="U31" s="411">
        <v>3</v>
      </c>
      <c r="V31" s="366"/>
      <c r="W31" s="365" t="s">
        <v>33</v>
      </c>
      <c r="X31" s="385" t="s">
        <v>665</v>
      </c>
      <c r="Y31" s="418">
        <v>2.2000000000000002</v>
      </c>
      <c r="Z31" s="332"/>
      <c r="AA31" s="86" t="s">
        <v>664</v>
      </c>
      <c r="AB31" s="333">
        <v>2</v>
      </c>
      <c r="AC31" s="389">
        <f>AB31*7</f>
        <v>14</v>
      </c>
      <c r="AD31" s="333">
        <f>AB31*5</f>
        <v>10</v>
      </c>
      <c r="AE31" s="333" t="s">
        <v>651</v>
      </c>
      <c r="AF31" s="388">
        <f>AC31*4+AD31*9</f>
        <v>146</v>
      </c>
    </row>
    <row r="32" spans="2:32" s="331" customFormat="1" ht="27.95" customHeight="1">
      <c r="B32" s="387" t="s">
        <v>778</v>
      </c>
      <c r="C32" s="383"/>
      <c r="D32" s="367" t="s">
        <v>777</v>
      </c>
      <c r="E32" s="367"/>
      <c r="F32" s="367">
        <v>25</v>
      </c>
      <c r="G32" s="367" t="s">
        <v>745</v>
      </c>
      <c r="H32" s="382"/>
      <c r="I32" s="367">
        <v>25</v>
      </c>
      <c r="J32" s="368" t="s">
        <v>764</v>
      </c>
      <c r="K32" s="368" t="s">
        <v>763</v>
      </c>
      <c r="L32" s="368">
        <v>2</v>
      </c>
      <c r="M32" s="411" t="s">
        <v>713</v>
      </c>
      <c r="N32" s="412"/>
      <c r="O32" s="411">
        <v>15</v>
      </c>
      <c r="P32" s="352"/>
      <c r="Q32" s="352"/>
      <c r="R32" s="352"/>
      <c r="S32" s="411" t="s">
        <v>743</v>
      </c>
      <c r="T32" s="412"/>
      <c r="U32" s="411">
        <v>0.03</v>
      </c>
      <c r="V32" s="366"/>
      <c r="W32" s="378" t="s">
        <v>776</v>
      </c>
      <c r="X32" s="385" t="s">
        <v>658</v>
      </c>
      <c r="Y32" s="418">
        <v>2.2000000000000002</v>
      </c>
      <c r="Z32" s="347"/>
      <c r="AA32" s="332" t="s">
        <v>657</v>
      </c>
      <c r="AB32" s="333">
        <v>1.8</v>
      </c>
      <c r="AC32" s="333">
        <f>AB32*1</f>
        <v>1.8</v>
      </c>
      <c r="AD32" s="333" t="s">
        <v>651</v>
      </c>
      <c r="AE32" s="333">
        <f>AB32*5</f>
        <v>9</v>
      </c>
      <c r="AF32" s="333">
        <f>AC32*4+AE32*4</f>
        <v>43.2</v>
      </c>
    </row>
    <row r="33" spans="2:32" s="331" customFormat="1" ht="27.95" customHeight="1">
      <c r="B33" s="384" t="s">
        <v>693</v>
      </c>
      <c r="C33" s="383"/>
      <c r="D33" s="381"/>
      <c r="E33" s="381"/>
      <c r="F33" s="380"/>
      <c r="G33" s="367" t="s">
        <v>650</v>
      </c>
      <c r="H33" s="382"/>
      <c r="I33" s="367">
        <v>10</v>
      </c>
      <c r="J33" s="411"/>
      <c r="K33" s="368"/>
      <c r="L33" s="368"/>
      <c r="M33" s="411" t="s">
        <v>775</v>
      </c>
      <c r="N33" s="412"/>
      <c r="O33" s="411">
        <v>15</v>
      </c>
      <c r="P33" s="352"/>
      <c r="Q33" s="519"/>
      <c r="R33" s="352"/>
      <c r="S33" s="374"/>
      <c r="T33" s="374"/>
      <c r="U33" s="374"/>
      <c r="V33" s="366"/>
      <c r="W33" s="365" t="s">
        <v>35</v>
      </c>
      <c r="X33" s="385" t="s">
        <v>653</v>
      </c>
      <c r="Y33" s="418">
        <v>0</v>
      </c>
      <c r="Z33" s="332"/>
      <c r="AA33" s="332" t="s">
        <v>652</v>
      </c>
      <c r="AB33" s="333">
        <v>2.5</v>
      </c>
      <c r="AC33" s="333"/>
      <c r="AD33" s="333">
        <f>AB33*5</f>
        <v>12.5</v>
      </c>
      <c r="AE33" s="333" t="s">
        <v>651</v>
      </c>
      <c r="AF33" s="333">
        <f>AD33*9</f>
        <v>112.5</v>
      </c>
    </row>
    <row r="34" spans="2:32" s="331" customFormat="1" ht="27.95" customHeight="1">
      <c r="B34" s="384"/>
      <c r="C34" s="383"/>
      <c r="D34" s="524"/>
      <c r="E34" s="525"/>
      <c r="F34" s="524"/>
      <c r="G34" s="411"/>
      <c r="H34" s="412"/>
      <c r="I34" s="411"/>
      <c r="J34" s="411"/>
      <c r="K34" s="411"/>
      <c r="L34" s="411"/>
      <c r="M34" s="411"/>
      <c r="N34" s="412"/>
      <c r="O34" s="411"/>
      <c r="P34" s="411"/>
      <c r="Q34" s="412"/>
      <c r="R34" s="411"/>
      <c r="S34" s="374"/>
      <c r="T34" s="373"/>
      <c r="U34" s="352"/>
      <c r="V34" s="366"/>
      <c r="W34" s="378" t="s">
        <v>774</v>
      </c>
      <c r="X34" s="377" t="s">
        <v>647</v>
      </c>
      <c r="Y34" s="418">
        <v>0</v>
      </c>
      <c r="Z34" s="347"/>
      <c r="AA34" s="332" t="s">
        <v>646</v>
      </c>
      <c r="AB34" s="333">
        <v>1</v>
      </c>
      <c r="AC34" s="332"/>
      <c r="AD34" s="332"/>
      <c r="AE34" s="332">
        <f>AB34*15</f>
        <v>15</v>
      </c>
      <c r="AF34" s="332"/>
    </row>
    <row r="35" spans="2:32" s="331" customFormat="1" ht="27.95" customHeight="1">
      <c r="B35" s="376" t="s">
        <v>645</v>
      </c>
      <c r="C35" s="375"/>
      <c r="E35" s="477"/>
      <c r="G35" s="369"/>
      <c r="H35" s="510"/>
      <c r="I35" s="509"/>
      <c r="J35" s="404"/>
      <c r="K35" s="352"/>
      <c r="L35" s="404"/>
      <c r="M35" s="380"/>
      <c r="N35" s="381"/>
      <c r="O35" s="380"/>
      <c r="P35" s="411"/>
      <c r="Q35" s="515"/>
      <c r="R35" s="515"/>
      <c r="S35" s="404"/>
      <c r="T35" s="404"/>
      <c r="U35" s="404"/>
      <c r="V35" s="366"/>
      <c r="W35" s="365" t="s">
        <v>189</v>
      </c>
      <c r="X35" s="364"/>
      <c r="Y35" s="418"/>
      <c r="Z35" s="332"/>
      <c r="AA35" s="332"/>
      <c r="AB35" s="333"/>
      <c r="AC35" s="332">
        <f>SUM(AC30:AC34)</f>
        <v>27.8</v>
      </c>
      <c r="AD35" s="332">
        <f>SUM(AD30:AD34)</f>
        <v>22.5</v>
      </c>
      <c r="AE35" s="332">
        <f>SUM(AE30:AE34)</f>
        <v>114</v>
      </c>
      <c r="AF35" s="332">
        <f>AC35*4+AD35*9+AE35*4</f>
        <v>769.7</v>
      </c>
    </row>
    <row r="36" spans="2:32" s="331" customFormat="1" ht="27.95" customHeight="1">
      <c r="B36" s="410"/>
      <c r="C36" s="409"/>
      <c r="D36" s="523"/>
      <c r="E36" s="407"/>
      <c r="F36" s="406"/>
      <c r="G36" s="380"/>
      <c r="H36" s="381"/>
      <c r="I36" s="380"/>
      <c r="J36" s="408"/>
      <c r="K36" s="354"/>
      <c r="L36" s="406"/>
      <c r="M36" s="352"/>
      <c r="N36" s="381"/>
      <c r="O36" s="380"/>
      <c r="P36" s="411"/>
      <c r="Q36" s="515"/>
      <c r="R36" s="515"/>
      <c r="S36" s="352"/>
      <c r="T36" s="373"/>
      <c r="U36" s="352"/>
      <c r="V36" s="366"/>
      <c r="W36" s="378" t="s">
        <v>773</v>
      </c>
      <c r="X36" s="403"/>
      <c r="Y36" s="418"/>
      <c r="Z36" s="347"/>
      <c r="AA36" s="332"/>
      <c r="AB36" s="333"/>
      <c r="AC36" s="346">
        <f>AC35*4/AF35</f>
        <v>0.14447187215798363</v>
      </c>
      <c r="AD36" s="346">
        <f>AD35*9/AF35</f>
        <v>0.26308951539560865</v>
      </c>
      <c r="AE36" s="346">
        <f>AE35*4/AF35</f>
        <v>0.59243861244640761</v>
      </c>
      <c r="AF36" s="332"/>
    </row>
    <row r="37" spans="2:32" s="392" customFormat="1" ht="27.95" customHeight="1">
      <c r="B37" s="402">
        <v>9</v>
      </c>
      <c r="C37" s="383"/>
      <c r="D37" s="401" t="str">
        <f>'國華8-9月菜單'!Q30</f>
        <v>焗烤起司飯</v>
      </c>
      <c r="E37" s="491" t="s">
        <v>686</v>
      </c>
      <c r="F37" s="396"/>
      <c r="G37" s="396" t="str">
        <f>'國華8-9月菜單'!Q31</f>
        <v xml:space="preserve">  飄香腿排 </v>
      </c>
      <c r="H37" s="400" t="s">
        <v>717</v>
      </c>
      <c r="I37" s="396"/>
      <c r="J37" s="396" t="str">
        <f>'國華8-9月菜單'!Q32</f>
        <v xml:space="preserve"> 蒸 餃(冷)</v>
      </c>
      <c r="K37" s="491" t="s">
        <v>706</v>
      </c>
      <c r="L37" s="396"/>
      <c r="M37" s="396" t="str">
        <f>'國華8-9月菜單'!Q33</f>
        <v>什錦冬瓜盅</v>
      </c>
      <c r="N37" s="396" t="s">
        <v>685</v>
      </c>
      <c r="O37" s="396"/>
      <c r="P37" s="396" t="str">
        <f>'國華8-9月菜單'!Q34</f>
        <v xml:space="preserve">深色蔬菜  </v>
      </c>
      <c r="Q37" s="396" t="s">
        <v>686</v>
      </c>
      <c r="R37" s="396"/>
      <c r="S37" s="396" t="str">
        <f>'國華8-9月菜單'!Q35</f>
        <v>味噌湯</v>
      </c>
      <c r="T37" s="396" t="s">
        <v>685</v>
      </c>
      <c r="U37" s="396"/>
      <c r="V37" s="366"/>
      <c r="W37" s="395" t="s">
        <v>34</v>
      </c>
      <c r="X37" s="394" t="s">
        <v>684</v>
      </c>
      <c r="Y37" s="393">
        <v>5.5</v>
      </c>
      <c r="Z37" s="332"/>
      <c r="AA37" s="332"/>
      <c r="AB37" s="333"/>
      <c r="AC37" s="332" t="s">
        <v>683</v>
      </c>
      <c r="AD37" s="332" t="s">
        <v>682</v>
      </c>
      <c r="AE37" s="332" t="s">
        <v>681</v>
      </c>
      <c r="AF37" s="332" t="s">
        <v>680</v>
      </c>
    </row>
    <row r="38" spans="2:32" s="331" customFormat="1" ht="27.95" customHeight="1">
      <c r="B38" s="387" t="s">
        <v>154</v>
      </c>
      <c r="C38" s="383"/>
      <c r="D38" s="367" t="s">
        <v>705</v>
      </c>
      <c r="E38" s="368"/>
      <c r="F38" s="367">
        <v>90</v>
      </c>
      <c r="G38" s="367" t="s">
        <v>772</v>
      </c>
      <c r="H38" s="367"/>
      <c r="I38" s="367">
        <v>70</v>
      </c>
      <c r="J38" s="411" t="s">
        <v>771</v>
      </c>
      <c r="K38" s="411" t="s">
        <v>676</v>
      </c>
      <c r="L38" s="411">
        <v>30</v>
      </c>
      <c r="M38" s="411" t="s">
        <v>728</v>
      </c>
      <c r="N38" s="411"/>
      <c r="O38" s="411">
        <v>70</v>
      </c>
      <c r="P38" s="352" t="s">
        <v>356</v>
      </c>
      <c r="Q38" s="386"/>
      <c r="R38" s="380">
        <v>100</v>
      </c>
      <c r="S38" s="411" t="s">
        <v>770</v>
      </c>
      <c r="T38" s="411"/>
      <c r="U38" s="411">
        <v>10</v>
      </c>
      <c r="V38" s="366"/>
      <c r="W38" s="378" t="s">
        <v>769</v>
      </c>
      <c r="X38" s="390" t="s">
        <v>672</v>
      </c>
      <c r="Y38" s="363">
        <v>2</v>
      </c>
      <c r="Z38" s="347"/>
      <c r="AA38" s="39" t="s">
        <v>671</v>
      </c>
      <c r="AB38" s="333">
        <v>6</v>
      </c>
      <c r="AC38" s="333">
        <f>AB38*2</f>
        <v>12</v>
      </c>
      <c r="AD38" s="333"/>
      <c r="AE38" s="333">
        <f>AB38*15</f>
        <v>90</v>
      </c>
      <c r="AF38" s="333">
        <f>AC38*4+AE38*4</f>
        <v>408</v>
      </c>
    </row>
    <row r="39" spans="2:32" s="331" customFormat="1" ht="27.95" customHeight="1">
      <c r="B39" s="387">
        <v>18</v>
      </c>
      <c r="C39" s="383"/>
      <c r="D39" s="367" t="s">
        <v>744</v>
      </c>
      <c r="E39" s="367"/>
      <c r="F39" s="367">
        <v>10</v>
      </c>
      <c r="G39" s="406"/>
      <c r="H39" s="380"/>
      <c r="I39" s="380"/>
      <c r="J39" s="404"/>
      <c r="K39" s="404"/>
      <c r="L39" s="404"/>
      <c r="M39" s="411" t="s">
        <v>768</v>
      </c>
      <c r="N39" s="411"/>
      <c r="O39" s="411">
        <v>10</v>
      </c>
      <c r="P39" s="380"/>
      <c r="Q39" s="386"/>
      <c r="R39" s="380"/>
      <c r="S39" s="411" t="s">
        <v>767</v>
      </c>
      <c r="T39" s="412"/>
      <c r="U39" s="411">
        <v>2.5</v>
      </c>
      <c r="V39" s="366"/>
      <c r="W39" s="365" t="s">
        <v>33</v>
      </c>
      <c r="X39" s="385" t="s">
        <v>665</v>
      </c>
      <c r="Y39" s="363">
        <v>2</v>
      </c>
      <c r="Z39" s="332"/>
      <c r="AA39" s="86" t="s">
        <v>664</v>
      </c>
      <c r="AB39" s="333">
        <v>2.2999999999999998</v>
      </c>
      <c r="AC39" s="389">
        <f>AB39*7</f>
        <v>16.099999999999998</v>
      </c>
      <c r="AD39" s="333">
        <f>AB39*5</f>
        <v>11.5</v>
      </c>
      <c r="AE39" s="333" t="s">
        <v>651</v>
      </c>
      <c r="AF39" s="388">
        <f>AC39*4+AD39*9</f>
        <v>167.89999999999998</v>
      </c>
    </row>
    <row r="40" spans="2:32" s="331" customFormat="1" ht="27.95" customHeight="1">
      <c r="B40" s="387" t="s">
        <v>172</v>
      </c>
      <c r="C40" s="383"/>
      <c r="D40" s="367" t="s">
        <v>766</v>
      </c>
      <c r="E40" s="382"/>
      <c r="F40" s="367">
        <v>3</v>
      </c>
      <c r="G40" s="406"/>
      <c r="H40" s="386"/>
      <c r="I40" s="380"/>
      <c r="J40" s="352"/>
      <c r="K40" s="404"/>
      <c r="L40" s="352"/>
      <c r="M40" s="411" t="s">
        <v>650</v>
      </c>
      <c r="N40" s="411"/>
      <c r="O40" s="411">
        <v>5</v>
      </c>
      <c r="P40" s="522"/>
      <c r="Q40" s="373"/>
      <c r="R40" s="352"/>
      <c r="S40" s="374"/>
      <c r="T40" s="373"/>
      <c r="U40" s="374"/>
      <c r="V40" s="366"/>
      <c r="W40" s="378" t="s">
        <v>765</v>
      </c>
      <c r="X40" s="385" t="s">
        <v>658</v>
      </c>
      <c r="Y40" s="363">
        <v>2.4</v>
      </c>
      <c r="Z40" s="347"/>
      <c r="AA40" s="332" t="s">
        <v>657</v>
      </c>
      <c r="AB40" s="333">
        <v>1.6</v>
      </c>
      <c r="AC40" s="333">
        <f>AB40*1</f>
        <v>1.6</v>
      </c>
      <c r="AD40" s="333" t="s">
        <v>651</v>
      </c>
      <c r="AE40" s="333">
        <f>AB40*5</f>
        <v>8</v>
      </c>
      <c r="AF40" s="333">
        <f>AC40*4+AE40*4</f>
        <v>38.4</v>
      </c>
    </row>
    <row r="41" spans="2:32" s="331" customFormat="1" ht="27.95" customHeight="1">
      <c r="B41" s="384" t="s">
        <v>656</v>
      </c>
      <c r="C41" s="383"/>
      <c r="D41" s="367" t="s">
        <v>764</v>
      </c>
      <c r="E41" s="367" t="s">
        <v>763</v>
      </c>
      <c r="F41" s="367">
        <v>3</v>
      </c>
      <c r="G41" s="352"/>
      <c r="H41" s="373"/>
      <c r="I41" s="352"/>
      <c r="J41" s="352"/>
      <c r="K41" s="352"/>
      <c r="L41" s="352"/>
      <c r="M41" s="411" t="s">
        <v>762</v>
      </c>
      <c r="N41" s="412"/>
      <c r="O41" s="411">
        <v>5</v>
      </c>
      <c r="P41" s="352"/>
      <c r="Q41" s="352"/>
      <c r="R41" s="352"/>
      <c r="S41" s="374"/>
      <c r="T41" s="386"/>
      <c r="U41" s="386"/>
      <c r="V41" s="366"/>
      <c r="W41" s="365" t="s">
        <v>35</v>
      </c>
      <c r="X41" s="385" t="s">
        <v>653</v>
      </c>
      <c r="Y41" s="363">
        <f>AB42</f>
        <v>0</v>
      </c>
      <c r="Z41" s="332"/>
      <c r="AA41" s="332" t="s">
        <v>652</v>
      </c>
      <c r="AB41" s="333">
        <v>2.5</v>
      </c>
      <c r="AC41" s="333"/>
      <c r="AD41" s="333">
        <f>AB41*5</f>
        <v>12.5</v>
      </c>
      <c r="AE41" s="333" t="s">
        <v>651</v>
      </c>
      <c r="AF41" s="333">
        <f>AD41*9</f>
        <v>112.5</v>
      </c>
    </row>
    <row r="42" spans="2:32" s="331" customFormat="1" ht="27.95" customHeight="1">
      <c r="B42" s="384"/>
      <c r="C42" s="383"/>
      <c r="D42" s="367" t="s">
        <v>662</v>
      </c>
      <c r="E42" s="382"/>
      <c r="F42" s="367">
        <v>20</v>
      </c>
      <c r="G42" s="352"/>
      <c r="H42" s="352"/>
      <c r="I42" s="352"/>
      <c r="J42" s="352"/>
      <c r="K42" s="519"/>
      <c r="L42" s="352"/>
      <c r="M42" s="374"/>
      <c r="N42" s="379"/>
      <c r="O42" s="374"/>
      <c r="P42" s="352"/>
      <c r="Q42" s="519"/>
      <c r="R42" s="352"/>
      <c r="S42" s="386"/>
      <c r="T42" s="381"/>
      <c r="U42" s="386"/>
      <c r="V42" s="366"/>
      <c r="W42" s="378" t="s">
        <v>761</v>
      </c>
      <c r="X42" s="377" t="s">
        <v>647</v>
      </c>
      <c r="Y42" s="363">
        <v>0</v>
      </c>
      <c r="Z42" s="347"/>
      <c r="AA42" s="332" t="s">
        <v>646</v>
      </c>
      <c r="AB42" s="333"/>
      <c r="AC42" s="332"/>
      <c r="AD42" s="332"/>
      <c r="AE42" s="332">
        <f>AB42*15</f>
        <v>0</v>
      </c>
      <c r="AF42" s="332"/>
    </row>
    <row r="43" spans="2:32" s="331" customFormat="1" ht="27.95" customHeight="1">
      <c r="B43" s="376" t="s">
        <v>645</v>
      </c>
      <c r="C43" s="375"/>
      <c r="D43" s="521" t="s">
        <v>660</v>
      </c>
      <c r="E43" s="411"/>
      <c r="F43" s="520">
        <v>5</v>
      </c>
      <c r="G43" s="352"/>
      <c r="H43" s="519"/>
      <c r="I43" s="352"/>
      <c r="J43" s="411"/>
      <c r="K43" s="412"/>
      <c r="L43" s="411"/>
      <c r="M43" s="352"/>
      <c r="N43" s="352"/>
      <c r="O43" s="352"/>
      <c r="P43" s="411"/>
      <c r="Q43" s="412"/>
      <c r="R43" s="411"/>
      <c r="S43" s="404"/>
      <c r="T43" s="404"/>
      <c r="U43" s="404"/>
      <c r="V43" s="366"/>
      <c r="W43" s="365" t="s">
        <v>189</v>
      </c>
      <c r="X43" s="364"/>
      <c r="Y43" s="363"/>
      <c r="Z43" s="332"/>
      <c r="AA43" s="332"/>
      <c r="AB43" s="333"/>
      <c r="AC43" s="332">
        <f>SUM(AC38:AC42)</f>
        <v>29.7</v>
      </c>
      <c r="AD43" s="332">
        <f>SUM(AD38:AD42)</f>
        <v>24</v>
      </c>
      <c r="AE43" s="332">
        <f>SUM(AE38:AE42)</f>
        <v>98</v>
      </c>
      <c r="AF43" s="332">
        <f>AC43*4+AD43*9+AE43*4</f>
        <v>726.8</v>
      </c>
    </row>
    <row r="44" spans="2:32" s="331" customFormat="1" ht="27.95" customHeight="1" thickBot="1">
      <c r="B44" s="476"/>
      <c r="C44" s="409"/>
      <c r="D44" s="518" t="s">
        <v>760</v>
      </c>
      <c r="E44" s="517"/>
      <c r="F44" s="516">
        <v>10</v>
      </c>
      <c r="G44" s="464"/>
      <c r="H44" s="357"/>
      <c r="I44" s="356"/>
      <c r="J44" s="411"/>
      <c r="K44" s="515"/>
      <c r="L44" s="411"/>
      <c r="M44" s="356"/>
      <c r="N44" s="357"/>
      <c r="O44" s="356"/>
      <c r="P44" s="411"/>
      <c r="Q44" s="515"/>
      <c r="R44" s="411"/>
      <c r="S44" s="356"/>
      <c r="T44" s="357"/>
      <c r="U44" s="356"/>
      <c r="V44" s="351"/>
      <c r="W44" s="350" t="s">
        <v>759</v>
      </c>
      <c r="X44" s="349"/>
      <c r="Y44" s="348"/>
      <c r="Z44" s="347"/>
      <c r="AA44" s="332"/>
      <c r="AB44" s="333"/>
      <c r="AC44" s="346">
        <f>AC43*4/AF43</f>
        <v>0.16345624656026417</v>
      </c>
      <c r="AD44" s="346">
        <f>AD43*9/AF43</f>
        <v>0.29719317556411667</v>
      </c>
      <c r="AE44" s="346">
        <f>AE43*4/AF43</f>
        <v>0.53935057787561924</v>
      </c>
      <c r="AF44" s="332"/>
    </row>
    <row r="45" spans="2:32" s="331" customFormat="1" ht="21.75" customHeight="1">
      <c r="B45" s="338"/>
      <c r="C45" s="332"/>
      <c r="E45" s="337"/>
      <c r="H45" s="337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3"/>
      <c r="AA45" s="332"/>
      <c r="AB45" s="333"/>
      <c r="AC45" s="332"/>
      <c r="AD45" s="332"/>
      <c r="AE45" s="332"/>
      <c r="AF45" s="332"/>
    </row>
    <row r="46" spans="2:32" s="331" customFormat="1">
      <c r="B46" s="338"/>
      <c r="E46" s="337"/>
      <c r="H46" s="337"/>
      <c r="K46" s="337"/>
      <c r="N46" s="337"/>
      <c r="Q46" s="337"/>
      <c r="T46" s="337"/>
      <c r="V46" s="49"/>
      <c r="W46" s="336"/>
      <c r="X46" s="335"/>
      <c r="Y46" s="339"/>
      <c r="AA46" s="332"/>
      <c r="AB46" s="333"/>
      <c r="AC46" s="332"/>
      <c r="AD46" s="332"/>
      <c r="AE46" s="332"/>
      <c r="AF46" s="332"/>
    </row>
    <row r="47" spans="2:32" s="331" customFormat="1">
      <c r="B47" s="338"/>
      <c r="E47" s="337"/>
      <c r="H47" s="337"/>
      <c r="K47" s="337"/>
      <c r="N47" s="337"/>
      <c r="Q47" s="337"/>
      <c r="T47" s="337"/>
      <c r="V47" s="49"/>
      <c r="W47" s="336"/>
      <c r="X47" s="335"/>
      <c r="Y47" s="339"/>
      <c r="AA47" s="332"/>
      <c r="AB47" s="333"/>
      <c r="AC47" s="332"/>
      <c r="AD47" s="332"/>
      <c r="AE47" s="332"/>
      <c r="AF47" s="332"/>
    </row>
  </sheetData>
  <mergeCells count="14">
    <mergeCell ref="J45:Y45"/>
    <mergeCell ref="C13:C18"/>
    <mergeCell ref="B17:B18"/>
    <mergeCell ref="B25:B26"/>
    <mergeCell ref="B33:B34"/>
    <mergeCell ref="C37:C42"/>
    <mergeCell ref="B41:B42"/>
    <mergeCell ref="C29:C34"/>
    <mergeCell ref="C21:C26"/>
    <mergeCell ref="B1:Y1"/>
    <mergeCell ref="B2:G2"/>
    <mergeCell ref="C5:C10"/>
    <mergeCell ref="B9:B10"/>
    <mergeCell ref="V5:V44"/>
  </mergeCells>
  <phoneticPr fontId="4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5"/>
  <sheetViews>
    <sheetView topLeftCell="A37" zoomScale="70" zoomScaleNormal="70" workbookViewId="0">
      <selection activeCell="M24" sqref="M24:P24"/>
    </sheetView>
  </sheetViews>
  <sheetFormatPr defaultRowHeight="20.25"/>
  <cols>
    <col min="1" max="1" width="1.875" style="536" customWidth="1"/>
    <col min="2" max="2" width="4.875" style="543" customWidth="1"/>
    <col min="3" max="3" width="0" style="536" hidden="1" customWidth="1"/>
    <col min="4" max="4" width="18.625" style="536" customWidth="1"/>
    <col min="5" max="5" width="5.625" style="542" customWidth="1"/>
    <col min="6" max="6" width="9.625" style="536" customWidth="1"/>
    <col min="7" max="7" width="18.625" style="536" customWidth="1"/>
    <col min="8" max="8" width="5.625" style="542" customWidth="1"/>
    <col min="9" max="9" width="9.625" style="536" customWidth="1"/>
    <col min="10" max="10" width="18.625" style="536" customWidth="1"/>
    <col min="11" max="11" width="5.625" style="542" customWidth="1"/>
    <col min="12" max="12" width="9.625" style="536" customWidth="1"/>
    <col min="13" max="13" width="18.625" style="536" customWidth="1"/>
    <col min="14" max="14" width="5.625" style="542" customWidth="1"/>
    <col min="15" max="15" width="9.625" style="536" customWidth="1"/>
    <col min="16" max="16" width="18.625" style="536" customWidth="1"/>
    <col min="17" max="17" width="5.625" style="542" customWidth="1"/>
    <col min="18" max="18" width="9.625" style="536" customWidth="1"/>
    <col min="19" max="19" width="18.625" style="536" customWidth="1"/>
    <col min="20" max="20" width="5.625" style="542" customWidth="1"/>
    <col min="21" max="21" width="9.625" style="536" customWidth="1"/>
    <col min="22" max="22" width="12.125" style="541" customWidth="1"/>
    <col min="23" max="23" width="11.75" style="540" customWidth="1"/>
    <col min="24" max="24" width="11.25" style="335" customWidth="1"/>
    <col min="25" max="25" width="6.625" style="539" customWidth="1"/>
    <col min="26" max="26" width="6.625" style="536" customWidth="1"/>
    <col min="27" max="27" width="6" style="537" hidden="1" customWidth="1"/>
    <col min="28" max="28" width="5.5" style="538" hidden="1" customWidth="1"/>
    <col min="29" max="29" width="7.75" style="537" hidden="1" customWidth="1"/>
    <col min="30" max="30" width="8" style="537" hidden="1" customWidth="1"/>
    <col min="31" max="31" width="7.875" style="537" hidden="1" customWidth="1"/>
    <col min="32" max="32" width="7.5" style="537" hidden="1" customWidth="1"/>
    <col min="33" max="16384" width="9" style="536"/>
  </cols>
  <sheetData>
    <row r="1" spans="2:32" s="537" customFormat="1" ht="38.25">
      <c r="B1" s="463" t="s">
        <v>855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629"/>
      <c r="AB1" s="538"/>
    </row>
    <row r="2" spans="2:32" s="537" customFormat="1" ht="16.5" customHeight="1">
      <c r="B2" s="634"/>
      <c r="C2" s="633"/>
      <c r="D2" s="633"/>
      <c r="E2" s="633"/>
      <c r="F2" s="633"/>
      <c r="G2" s="633"/>
      <c r="H2" s="632"/>
      <c r="I2" s="629"/>
      <c r="J2" s="629"/>
      <c r="K2" s="632"/>
      <c r="L2" s="629"/>
      <c r="M2" s="629"/>
      <c r="N2" s="632"/>
      <c r="O2" s="629"/>
      <c r="P2" s="629"/>
      <c r="Q2" s="632"/>
      <c r="R2" s="629"/>
      <c r="S2" s="629"/>
      <c r="T2" s="632"/>
      <c r="U2" s="629"/>
      <c r="V2" s="631"/>
      <c r="W2" s="630"/>
      <c r="X2" s="459"/>
      <c r="Y2" s="630"/>
      <c r="Z2" s="629"/>
      <c r="AB2" s="538"/>
    </row>
    <row r="3" spans="2:32" s="537" customFormat="1" ht="31.5" customHeight="1" thickBot="1">
      <c r="B3" s="456" t="s">
        <v>757</v>
      </c>
      <c r="C3" s="628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T3" s="627"/>
      <c r="U3" s="627"/>
      <c r="V3" s="626"/>
      <c r="W3" s="625"/>
      <c r="X3" s="452"/>
      <c r="Y3" s="624"/>
      <c r="Z3" s="547"/>
      <c r="AB3" s="538"/>
    </row>
    <row r="4" spans="2:32" s="615" customFormat="1" ht="43.5">
      <c r="B4" s="623" t="s">
        <v>132</v>
      </c>
      <c r="C4" s="622" t="s">
        <v>133</v>
      </c>
      <c r="D4" s="619" t="s">
        <v>134</v>
      </c>
      <c r="E4" s="447" t="s">
        <v>756</v>
      </c>
      <c r="F4" s="619"/>
      <c r="G4" s="619" t="s">
        <v>137</v>
      </c>
      <c r="H4" s="447" t="s">
        <v>756</v>
      </c>
      <c r="I4" s="619"/>
      <c r="J4" s="619" t="s">
        <v>138</v>
      </c>
      <c r="K4" s="447" t="s">
        <v>756</v>
      </c>
      <c r="L4" s="621"/>
      <c r="M4" s="619" t="s">
        <v>138</v>
      </c>
      <c r="N4" s="447" t="s">
        <v>756</v>
      </c>
      <c r="O4" s="619"/>
      <c r="P4" s="619" t="s">
        <v>138</v>
      </c>
      <c r="Q4" s="447" t="s">
        <v>756</v>
      </c>
      <c r="R4" s="619"/>
      <c r="S4" s="620" t="s">
        <v>139</v>
      </c>
      <c r="T4" s="447" t="s">
        <v>756</v>
      </c>
      <c r="U4" s="619"/>
      <c r="V4" s="445" t="s">
        <v>755</v>
      </c>
      <c r="W4" s="618" t="s">
        <v>141</v>
      </c>
      <c r="X4" s="444" t="s">
        <v>754</v>
      </c>
      <c r="Y4" s="617" t="s">
        <v>753</v>
      </c>
      <c r="Z4" s="616"/>
      <c r="AA4" s="567"/>
      <c r="AB4" s="538"/>
      <c r="AC4" s="537"/>
      <c r="AD4" s="537"/>
      <c r="AE4" s="537"/>
      <c r="AF4" s="537"/>
    </row>
    <row r="5" spans="2:32" s="568" customFormat="1" ht="65.099999999999994" customHeight="1">
      <c r="B5" s="572">
        <v>9</v>
      </c>
      <c r="C5" s="571"/>
      <c r="D5" s="398" t="str">
        <f>'國華8-9月菜單'!A39</f>
        <v>香Q米飯</v>
      </c>
      <c r="E5" s="398" t="s">
        <v>706</v>
      </c>
      <c r="F5" s="440" t="s">
        <v>751</v>
      </c>
      <c r="G5" s="398" t="str">
        <f>'國華8-9月菜單'!A40</f>
        <v xml:space="preserve">腰果彩椒肉丁(炸加) </v>
      </c>
      <c r="H5" s="398" t="s">
        <v>687</v>
      </c>
      <c r="I5" s="440" t="s">
        <v>751</v>
      </c>
      <c r="J5" s="398" t="str">
        <f>'國華8-9月菜單'!A41</f>
        <v xml:space="preserve"> 香菇鳥蛋燴燒</v>
      </c>
      <c r="K5" s="398" t="s">
        <v>685</v>
      </c>
      <c r="L5" s="440" t="s">
        <v>751</v>
      </c>
      <c r="M5" s="398" t="str">
        <f>'國華8-9月菜單'!A42</f>
        <v>金穗炒刺瓜</v>
      </c>
      <c r="N5" s="398" t="s">
        <v>685</v>
      </c>
      <c r="O5" s="440" t="s">
        <v>751</v>
      </c>
      <c r="P5" s="398" t="str">
        <f>'國華8-9月菜單'!A43</f>
        <v>淺色蔬菜</v>
      </c>
      <c r="Q5" s="398" t="s">
        <v>686</v>
      </c>
      <c r="R5" s="440" t="s">
        <v>751</v>
      </c>
      <c r="S5" s="398" t="str">
        <f>'國華8-9月菜單'!A44</f>
        <v xml:space="preserve">  麵線羹湯(芡) </v>
      </c>
      <c r="T5" s="398" t="s">
        <v>854</v>
      </c>
      <c r="U5" s="440" t="s">
        <v>751</v>
      </c>
      <c r="V5" s="439" t="s">
        <v>750</v>
      </c>
      <c r="W5" s="570" t="s">
        <v>34</v>
      </c>
      <c r="X5" s="394" t="s">
        <v>684</v>
      </c>
      <c r="Y5" s="580">
        <v>5.5</v>
      </c>
      <c r="Z5" s="537"/>
      <c r="AA5" s="537"/>
      <c r="AB5" s="538"/>
      <c r="AC5" s="537" t="s">
        <v>683</v>
      </c>
      <c r="AD5" s="537" t="s">
        <v>682</v>
      </c>
      <c r="AE5" s="537" t="s">
        <v>681</v>
      </c>
      <c r="AF5" s="537" t="s">
        <v>680</v>
      </c>
    </row>
    <row r="6" spans="2:32" s="536" customFormat="1" ht="27.95" customHeight="1">
      <c r="B6" s="563" t="s">
        <v>154</v>
      </c>
      <c r="C6" s="571"/>
      <c r="D6" s="557" t="s">
        <v>705</v>
      </c>
      <c r="E6" s="557"/>
      <c r="F6" s="557">
        <v>100</v>
      </c>
      <c r="G6" s="411" t="s">
        <v>662</v>
      </c>
      <c r="H6" s="411"/>
      <c r="I6" s="411">
        <v>15</v>
      </c>
      <c r="J6" s="411" t="s">
        <v>853</v>
      </c>
      <c r="K6" s="411"/>
      <c r="L6" s="411">
        <v>7</v>
      </c>
      <c r="M6" s="411" t="s">
        <v>852</v>
      </c>
      <c r="N6" s="411"/>
      <c r="O6" s="411">
        <v>50</v>
      </c>
      <c r="P6" s="509" t="s">
        <v>357</v>
      </c>
      <c r="Q6" s="509"/>
      <c r="R6" s="509">
        <v>100</v>
      </c>
      <c r="S6" s="386" t="s">
        <v>851</v>
      </c>
      <c r="T6" s="380"/>
      <c r="U6" s="367">
        <v>5</v>
      </c>
      <c r="V6" s="366"/>
      <c r="W6" s="559" t="s">
        <v>850</v>
      </c>
      <c r="X6" s="390" t="s">
        <v>672</v>
      </c>
      <c r="Y6" s="573">
        <v>2.2999999999999998</v>
      </c>
      <c r="Z6" s="547"/>
      <c r="AA6" s="567" t="s">
        <v>671</v>
      </c>
      <c r="AB6" s="538">
        <v>6</v>
      </c>
      <c r="AC6" s="538">
        <f>AB6*2</f>
        <v>12</v>
      </c>
      <c r="AD6" s="538"/>
      <c r="AE6" s="538">
        <f>AB6*15</f>
        <v>90</v>
      </c>
      <c r="AF6" s="538">
        <f>AC6*4+AE6*4</f>
        <v>408</v>
      </c>
    </row>
    <row r="7" spans="2:32" s="536" customFormat="1" ht="27.95" customHeight="1">
      <c r="B7" s="563">
        <v>21</v>
      </c>
      <c r="C7" s="571"/>
      <c r="D7" s="368"/>
      <c r="E7" s="368"/>
      <c r="F7" s="368"/>
      <c r="G7" s="411" t="s">
        <v>849</v>
      </c>
      <c r="H7" s="411" t="s">
        <v>667</v>
      </c>
      <c r="I7" s="411">
        <v>50</v>
      </c>
      <c r="J7" s="411" t="s">
        <v>713</v>
      </c>
      <c r="K7" s="411"/>
      <c r="L7" s="411">
        <v>25</v>
      </c>
      <c r="M7" s="411" t="s">
        <v>660</v>
      </c>
      <c r="N7" s="411"/>
      <c r="O7" s="411">
        <v>5</v>
      </c>
      <c r="P7" s="404"/>
      <c r="Q7" s="404"/>
      <c r="R7" s="404"/>
      <c r="S7" s="386" t="s">
        <v>731</v>
      </c>
      <c r="T7" s="380"/>
      <c r="U7" s="380">
        <v>15</v>
      </c>
      <c r="V7" s="366"/>
      <c r="W7" s="556" t="s">
        <v>33</v>
      </c>
      <c r="X7" s="385" t="s">
        <v>665</v>
      </c>
      <c r="Y7" s="573">
        <v>2.2000000000000002</v>
      </c>
      <c r="Z7" s="537"/>
      <c r="AA7" s="566" t="s">
        <v>664</v>
      </c>
      <c r="AB7" s="538">
        <v>2</v>
      </c>
      <c r="AC7" s="565">
        <f>AB7*7</f>
        <v>14</v>
      </c>
      <c r="AD7" s="538">
        <f>AB7*5</f>
        <v>10</v>
      </c>
      <c r="AE7" s="538" t="s">
        <v>651</v>
      </c>
      <c r="AF7" s="564">
        <f>AC7*4+AD7*9</f>
        <v>146</v>
      </c>
    </row>
    <row r="8" spans="2:32" s="536" customFormat="1" ht="27.95" customHeight="1">
      <c r="B8" s="563" t="s">
        <v>172</v>
      </c>
      <c r="C8" s="571"/>
      <c r="D8" s="411"/>
      <c r="E8" s="411"/>
      <c r="F8" s="411"/>
      <c r="G8" s="411" t="s">
        <v>721</v>
      </c>
      <c r="H8" s="412"/>
      <c r="I8" s="411">
        <v>4</v>
      </c>
      <c r="J8" s="411" t="s">
        <v>650</v>
      </c>
      <c r="K8" s="412"/>
      <c r="L8" s="411">
        <v>5</v>
      </c>
      <c r="M8" s="411" t="s">
        <v>649</v>
      </c>
      <c r="N8" s="412"/>
      <c r="O8" s="411">
        <v>5</v>
      </c>
      <c r="P8" s="352"/>
      <c r="Q8" s="352"/>
      <c r="R8" s="352"/>
      <c r="S8" s="404" t="s">
        <v>697</v>
      </c>
      <c r="T8" s="510"/>
      <c r="U8" s="509">
        <v>2</v>
      </c>
      <c r="V8" s="366"/>
      <c r="W8" s="559" t="s">
        <v>848</v>
      </c>
      <c r="X8" s="385" t="s">
        <v>658</v>
      </c>
      <c r="Y8" s="573">
        <v>2.5</v>
      </c>
      <c r="Z8" s="547"/>
      <c r="AA8" s="537" t="s">
        <v>657</v>
      </c>
      <c r="AB8" s="538">
        <v>1.5</v>
      </c>
      <c r="AC8" s="538">
        <f>AB8*1</f>
        <v>1.5</v>
      </c>
      <c r="AD8" s="538" t="s">
        <v>651</v>
      </c>
      <c r="AE8" s="538">
        <f>AB8*5</f>
        <v>7.5</v>
      </c>
      <c r="AF8" s="538">
        <f>AC8*4+AE8*4</f>
        <v>36</v>
      </c>
    </row>
    <row r="9" spans="2:32" s="536" customFormat="1" ht="27.95" customHeight="1">
      <c r="B9" s="561" t="s">
        <v>740</v>
      </c>
      <c r="C9" s="571"/>
      <c r="D9" s="411"/>
      <c r="E9" s="411"/>
      <c r="F9" s="411"/>
      <c r="G9" s="411" t="s">
        <v>847</v>
      </c>
      <c r="H9" s="412"/>
      <c r="I9" s="411">
        <v>10</v>
      </c>
      <c r="J9" s="411" t="s">
        <v>745</v>
      </c>
      <c r="K9" s="412"/>
      <c r="L9" s="411">
        <v>15</v>
      </c>
      <c r="M9" s="411"/>
      <c r="N9" s="412"/>
      <c r="O9" s="411"/>
      <c r="P9" s="374"/>
      <c r="Q9" s="352"/>
      <c r="R9" s="352"/>
      <c r="S9" s="411" t="s">
        <v>792</v>
      </c>
      <c r="T9" s="382"/>
      <c r="U9" s="367">
        <v>3</v>
      </c>
      <c r="V9" s="366"/>
      <c r="W9" s="556" t="s">
        <v>35</v>
      </c>
      <c r="X9" s="385" t="s">
        <v>653</v>
      </c>
      <c r="Y9" s="573">
        <f>AB10</f>
        <v>0</v>
      </c>
      <c r="Z9" s="537"/>
      <c r="AA9" s="537" t="s">
        <v>652</v>
      </c>
      <c r="AB9" s="538">
        <v>2.5</v>
      </c>
      <c r="AC9" s="538"/>
      <c r="AD9" s="538">
        <f>AB9*5</f>
        <v>12.5</v>
      </c>
      <c r="AE9" s="538" t="s">
        <v>651</v>
      </c>
      <c r="AF9" s="538">
        <f>AD9*9</f>
        <v>112.5</v>
      </c>
    </row>
    <row r="10" spans="2:32" s="536" customFormat="1" ht="27.95" customHeight="1">
      <c r="B10" s="561"/>
      <c r="C10" s="560"/>
      <c r="D10" s="411"/>
      <c r="E10" s="412"/>
      <c r="F10" s="411"/>
      <c r="G10" s="411"/>
      <c r="H10" s="412"/>
      <c r="I10" s="411"/>
      <c r="J10" s="411" t="s">
        <v>762</v>
      </c>
      <c r="K10" s="515"/>
      <c r="L10" s="411">
        <v>5</v>
      </c>
      <c r="M10" s="411"/>
      <c r="N10" s="412"/>
      <c r="O10" s="411"/>
      <c r="P10" s="374"/>
      <c r="Q10" s="373"/>
      <c r="R10" s="352"/>
      <c r="S10" s="562"/>
      <c r="T10" s="614"/>
      <c r="U10" s="369"/>
      <c r="V10" s="366"/>
      <c r="W10" s="559" t="s">
        <v>846</v>
      </c>
      <c r="X10" s="377" t="s">
        <v>647</v>
      </c>
      <c r="Y10" s="606">
        <v>0</v>
      </c>
      <c r="Z10" s="547"/>
      <c r="AA10" s="537" t="s">
        <v>646</v>
      </c>
      <c r="AB10" s="538"/>
      <c r="AC10" s="537"/>
      <c r="AD10" s="537"/>
      <c r="AE10" s="537">
        <f>AB10*15</f>
        <v>0</v>
      </c>
      <c r="AF10" s="537"/>
    </row>
    <row r="11" spans="2:32" s="536" customFormat="1" ht="27.95" customHeight="1">
      <c r="B11" s="376" t="s">
        <v>645</v>
      </c>
      <c r="C11" s="578"/>
      <c r="D11" s="557"/>
      <c r="E11" s="510"/>
      <c r="F11" s="557"/>
      <c r="G11" s="509"/>
      <c r="H11" s="509"/>
      <c r="I11" s="509"/>
      <c r="J11" s="374"/>
      <c r="K11" s="534"/>
      <c r="L11" s="374"/>
      <c r="M11" s="380"/>
      <c r="N11" s="510"/>
      <c r="O11" s="380"/>
      <c r="P11" s="374"/>
      <c r="Q11" s="373"/>
      <c r="R11" s="352"/>
      <c r="S11" s="509"/>
      <c r="T11" s="510"/>
      <c r="U11" s="509"/>
      <c r="V11" s="366"/>
      <c r="W11" s="556" t="s">
        <v>189</v>
      </c>
      <c r="X11" s="364"/>
      <c r="Y11" s="573"/>
      <c r="Z11" s="537"/>
      <c r="AA11" s="537"/>
      <c r="AB11" s="538"/>
      <c r="AC11" s="537">
        <f>SUM(AC6:AC10)</f>
        <v>27.5</v>
      </c>
      <c r="AD11" s="537">
        <f>SUM(AD6:AD10)</f>
        <v>22.5</v>
      </c>
      <c r="AE11" s="537">
        <f>SUM(AE6:AE10)</f>
        <v>97.5</v>
      </c>
      <c r="AF11" s="537">
        <f>AC11*4+AD11*9+AE11*4</f>
        <v>702.5</v>
      </c>
    </row>
    <row r="12" spans="2:32" s="536" customFormat="1" ht="27.95" customHeight="1">
      <c r="B12" s="576"/>
      <c r="C12" s="575"/>
      <c r="D12" s="510"/>
      <c r="E12" s="510"/>
      <c r="F12" s="509"/>
      <c r="G12" s="509"/>
      <c r="H12" s="510"/>
      <c r="I12" s="509"/>
      <c r="J12" s="374"/>
      <c r="K12" s="374"/>
      <c r="L12" s="374"/>
      <c r="M12" s="380"/>
      <c r="N12" s="510"/>
      <c r="O12" s="380"/>
      <c r="P12" s="509"/>
      <c r="Q12" s="510"/>
      <c r="R12" s="509"/>
      <c r="S12" s="509"/>
      <c r="T12" s="510"/>
      <c r="U12" s="509"/>
      <c r="V12" s="366"/>
      <c r="W12" s="559" t="s">
        <v>845</v>
      </c>
      <c r="X12" s="419"/>
      <c r="Y12" s="606"/>
      <c r="Z12" s="547"/>
      <c r="AA12" s="537"/>
      <c r="AB12" s="538"/>
      <c r="AC12" s="546">
        <f>AC11*4/AF11</f>
        <v>0.15658362989323843</v>
      </c>
      <c r="AD12" s="546">
        <f>AD11*9/AF11</f>
        <v>0.28825622775800713</v>
      </c>
      <c r="AE12" s="546">
        <f>AE11*4/AF11</f>
        <v>0.55516014234875444</v>
      </c>
      <c r="AF12" s="537"/>
    </row>
    <row r="13" spans="2:32" s="568" customFormat="1" ht="27.95" customHeight="1">
      <c r="B13" s="572">
        <v>9</v>
      </c>
      <c r="C13" s="571"/>
      <c r="D13" s="398" t="str">
        <f>'國華8-9月菜單'!E39</f>
        <v>燕麥Q飯</v>
      </c>
      <c r="E13" s="398" t="s">
        <v>706</v>
      </c>
      <c r="F13" s="398"/>
      <c r="G13" s="613" t="str">
        <f>'國華8-9月菜單'!E40</f>
        <v xml:space="preserve"> 瓜仔燒丁(醃)</v>
      </c>
      <c r="H13" s="397" t="s">
        <v>685</v>
      </c>
      <c r="I13" s="612"/>
      <c r="J13" s="398" t="str">
        <f>'國華8-9月菜單'!E41</f>
        <v xml:space="preserve">咖哩豆腐(豆)+馬鈴薯條(炸)  </v>
      </c>
      <c r="K13" s="398" t="s">
        <v>685</v>
      </c>
      <c r="L13" s="398"/>
      <c r="M13" s="583" t="str">
        <f>'國華8-9月菜單'!E42</f>
        <v xml:space="preserve">芋香白菜 </v>
      </c>
      <c r="N13" s="611" t="s">
        <v>685</v>
      </c>
      <c r="O13" s="581"/>
      <c r="P13" s="398" t="str">
        <f>'國華8-9月菜單'!E43</f>
        <v>深色蔬菜</v>
      </c>
      <c r="Q13" s="398" t="s">
        <v>686</v>
      </c>
      <c r="R13" s="398"/>
      <c r="S13" s="398" t="str">
        <f>'國華8-9月菜單'!E44</f>
        <v>玉米蛋花湯</v>
      </c>
      <c r="T13" s="492" t="s">
        <v>685</v>
      </c>
      <c r="U13" s="398"/>
      <c r="V13" s="366"/>
      <c r="W13" s="570" t="s">
        <v>34</v>
      </c>
      <c r="X13" s="394" t="s">
        <v>684</v>
      </c>
      <c r="Y13" s="580">
        <v>5.8</v>
      </c>
      <c r="Z13" s="537"/>
      <c r="AA13" s="537"/>
      <c r="AB13" s="538"/>
      <c r="AC13" s="537" t="s">
        <v>683</v>
      </c>
      <c r="AD13" s="537" t="s">
        <v>682</v>
      </c>
      <c r="AE13" s="537" t="s">
        <v>681</v>
      </c>
      <c r="AF13" s="537" t="s">
        <v>680</v>
      </c>
    </row>
    <row r="14" spans="2:32" s="536" customFormat="1" ht="27.95" customHeight="1">
      <c r="B14" s="563" t="s">
        <v>154</v>
      </c>
      <c r="C14" s="571"/>
      <c r="D14" s="509" t="s">
        <v>705</v>
      </c>
      <c r="E14" s="509"/>
      <c r="F14" s="411">
        <v>65</v>
      </c>
      <c r="G14" s="367" t="s">
        <v>779</v>
      </c>
      <c r="H14" s="368"/>
      <c r="I14" s="367">
        <v>45</v>
      </c>
      <c r="J14" s="368" t="s">
        <v>802</v>
      </c>
      <c r="K14" s="368" t="s">
        <v>691</v>
      </c>
      <c r="L14" s="368">
        <v>40</v>
      </c>
      <c r="M14" s="480" t="s">
        <v>703</v>
      </c>
      <c r="N14" s="480"/>
      <c r="O14" s="479">
        <v>60</v>
      </c>
      <c r="P14" s="367" t="s">
        <v>356</v>
      </c>
      <c r="Q14" s="367"/>
      <c r="R14" s="367">
        <v>100</v>
      </c>
      <c r="S14" s="368" t="s">
        <v>660</v>
      </c>
      <c r="T14" s="367"/>
      <c r="U14" s="367">
        <v>20</v>
      </c>
      <c r="V14" s="366"/>
      <c r="W14" s="559" t="s">
        <v>844</v>
      </c>
      <c r="X14" s="390" t="s">
        <v>672</v>
      </c>
      <c r="Y14" s="573">
        <v>2.2999999999999998</v>
      </c>
      <c r="Z14" s="547"/>
      <c r="AA14" s="567" t="s">
        <v>671</v>
      </c>
      <c r="AB14" s="538">
        <v>6</v>
      </c>
      <c r="AC14" s="538">
        <f>AB14*2</f>
        <v>12</v>
      </c>
      <c r="AD14" s="538"/>
      <c r="AE14" s="538">
        <f>AB14*15</f>
        <v>90</v>
      </c>
      <c r="AF14" s="538">
        <f>AC14*4+AE14*4</f>
        <v>408</v>
      </c>
    </row>
    <row r="15" spans="2:32" s="536" customFormat="1" ht="27.95" customHeight="1">
      <c r="B15" s="563">
        <v>22</v>
      </c>
      <c r="C15" s="571"/>
      <c r="D15" s="509" t="s">
        <v>843</v>
      </c>
      <c r="E15" s="509"/>
      <c r="F15" s="411">
        <v>30</v>
      </c>
      <c r="G15" s="367" t="s">
        <v>842</v>
      </c>
      <c r="H15" s="368" t="s">
        <v>841</v>
      </c>
      <c r="I15" s="367">
        <v>10</v>
      </c>
      <c r="J15" s="368" t="s">
        <v>840</v>
      </c>
      <c r="K15" s="368"/>
      <c r="L15" s="368">
        <v>10</v>
      </c>
      <c r="M15" s="480" t="s">
        <v>768</v>
      </c>
      <c r="N15" s="480"/>
      <c r="O15" s="479">
        <v>5</v>
      </c>
      <c r="P15" s="367"/>
      <c r="Q15" s="367"/>
      <c r="R15" s="367"/>
      <c r="S15" s="368" t="s">
        <v>744</v>
      </c>
      <c r="T15" s="367"/>
      <c r="U15" s="367">
        <v>20</v>
      </c>
      <c r="V15" s="366"/>
      <c r="W15" s="556" t="s">
        <v>33</v>
      </c>
      <c r="X15" s="385" t="s">
        <v>665</v>
      </c>
      <c r="Y15" s="573">
        <v>2</v>
      </c>
      <c r="Z15" s="537"/>
      <c r="AA15" s="566" t="s">
        <v>664</v>
      </c>
      <c r="AB15" s="538">
        <v>2.2000000000000002</v>
      </c>
      <c r="AC15" s="565">
        <f>AB15*7</f>
        <v>15.400000000000002</v>
      </c>
      <c r="AD15" s="538">
        <f>AB15*5</f>
        <v>11</v>
      </c>
      <c r="AE15" s="538" t="s">
        <v>651</v>
      </c>
      <c r="AF15" s="564">
        <f>AC15*4+AD15*9</f>
        <v>160.60000000000002</v>
      </c>
    </row>
    <row r="16" spans="2:32" s="536" customFormat="1" ht="27.95" customHeight="1">
      <c r="B16" s="563" t="s">
        <v>172</v>
      </c>
      <c r="C16" s="571"/>
      <c r="D16" s="510"/>
      <c r="E16" s="510"/>
      <c r="F16" s="367"/>
      <c r="G16" s="367" t="s">
        <v>762</v>
      </c>
      <c r="H16" s="382"/>
      <c r="I16" s="367">
        <v>10</v>
      </c>
      <c r="J16" s="368" t="s">
        <v>650</v>
      </c>
      <c r="K16" s="368"/>
      <c r="L16" s="368">
        <v>10</v>
      </c>
      <c r="M16" s="480" t="s">
        <v>649</v>
      </c>
      <c r="N16" s="498"/>
      <c r="O16" s="479">
        <v>5</v>
      </c>
      <c r="P16" s="411"/>
      <c r="Q16" s="412"/>
      <c r="R16" s="411"/>
      <c r="S16" s="368" t="s">
        <v>784</v>
      </c>
      <c r="T16" s="382"/>
      <c r="U16" s="367">
        <v>15</v>
      </c>
      <c r="V16" s="366"/>
      <c r="W16" s="559" t="s">
        <v>659</v>
      </c>
      <c r="X16" s="385" t="s">
        <v>658</v>
      </c>
      <c r="Y16" s="573">
        <v>2.5</v>
      </c>
      <c r="Z16" s="547"/>
      <c r="AA16" s="537" t="s">
        <v>657</v>
      </c>
      <c r="AB16" s="538">
        <v>1.6</v>
      </c>
      <c r="AC16" s="538">
        <f>AB16*1</f>
        <v>1.6</v>
      </c>
      <c r="AD16" s="538" t="s">
        <v>651</v>
      </c>
      <c r="AE16" s="538">
        <f>AB16*5</f>
        <v>8</v>
      </c>
      <c r="AF16" s="538">
        <f>AC16*4+AE16*4</f>
        <v>38.4</v>
      </c>
    </row>
    <row r="17" spans="2:32" s="536" customFormat="1" ht="27.95" customHeight="1">
      <c r="B17" s="561" t="s">
        <v>724</v>
      </c>
      <c r="C17" s="571"/>
      <c r="D17" s="510"/>
      <c r="E17" s="510"/>
      <c r="F17" s="367"/>
      <c r="G17" s="411" t="s">
        <v>650</v>
      </c>
      <c r="H17" s="411"/>
      <c r="I17" s="411">
        <v>10</v>
      </c>
      <c r="J17" s="368"/>
      <c r="K17" s="368"/>
      <c r="L17" s="368"/>
      <c r="M17" s="411" t="s">
        <v>828</v>
      </c>
      <c r="N17" s="412"/>
      <c r="O17" s="411">
        <v>10</v>
      </c>
      <c r="P17" s="411"/>
      <c r="Q17" s="411"/>
      <c r="R17" s="411"/>
      <c r="S17" s="484" t="s">
        <v>650</v>
      </c>
      <c r="T17" s="498"/>
      <c r="U17" s="499">
        <v>5</v>
      </c>
      <c r="V17" s="366"/>
      <c r="W17" s="556" t="s">
        <v>35</v>
      </c>
      <c r="X17" s="385" t="s">
        <v>653</v>
      </c>
      <c r="Y17" s="573">
        <v>0</v>
      </c>
      <c r="Z17" s="537"/>
      <c r="AA17" s="537" t="s">
        <v>652</v>
      </c>
      <c r="AB17" s="538">
        <v>2.5</v>
      </c>
      <c r="AC17" s="538"/>
      <c r="AD17" s="538">
        <f>AB17*5</f>
        <v>12.5</v>
      </c>
      <c r="AE17" s="538" t="s">
        <v>651</v>
      </c>
      <c r="AF17" s="538">
        <f>AD17*9</f>
        <v>112.5</v>
      </c>
    </row>
    <row r="18" spans="2:32" s="536" customFormat="1" ht="27.95" customHeight="1">
      <c r="B18" s="561"/>
      <c r="C18" s="571"/>
      <c r="D18" s="510"/>
      <c r="E18" s="510"/>
      <c r="F18" s="367"/>
      <c r="G18" s="411"/>
      <c r="H18" s="411"/>
      <c r="I18" s="411"/>
      <c r="J18" s="411"/>
      <c r="K18" s="411"/>
      <c r="L18" s="411"/>
      <c r="M18" s="367" t="s">
        <v>695</v>
      </c>
      <c r="N18" s="382"/>
      <c r="O18" s="367">
        <v>5</v>
      </c>
      <c r="P18" s="411"/>
      <c r="Q18" s="411"/>
      <c r="R18" s="411"/>
      <c r="S18" s="368"/>
      <c r="T18" s="382"/>
      <c r="U18" s="367"/>
      <c r="V18" s="366"/>
      <c r="W18" s="559" t="s">
        <v>807</v>
      </c>
      <c r="X18" s="377" t="s">
        <v>647</v>
      </c>
      <c r="Y18" s="606">
        <v>0</v>
      </c>
      <c r="Z18" s="547"/>
      <c r="AA18" s="537" t="s">
        <v>646</v>
      </c>
      <c r="AB18" s="538">
        <v>1</v>
      </c>
      <c r="AC18" s="537"/>
      <c r="AD18" s="537"/>
      <c r="AE18" s="537">
        <f>AB18*15</f>
        <v>15</v>
      </c>
      <c r="AF18" s="537"/>
    </row>
    <row r="19" spans="2:32" s="536" customFormat="1" ht="27.95" customHeight="1">
      <c r="B19" s="376" t="s">
        <v>645</v>
      </c>
      <c r="C19" s="578"/>
      <c r="D19" s="510"/>
      <c r="E19" s="510"/>
      <c r="F19" s="590"/>
      <c r="G19" s="352"/>
      <c r="H19" s="405"/>
      <c r="I19" s="352"/>
      <c r="J19" s="352" t="s">
        <v>839</v>
      </c>
      <c r="K19" s="352" t="s">
        <v>737</v>
      </c>
      <c r="L19" s="352">
        <v>25</v>
      </c>
      <c r="M19" s="352"/>
      <c r="N19" s="352"/>
      <c r="O19" s="352"/>
      <c r="P19" s="352"/>
      <c r="Q19" s="352"/>
      <c r="R19" s="352"/>
      <c r="S19" s="590"/>
      <c r="T19" s="610"/>
      <c r="U19" s="588"/>
      <c r="V19" s="366"/>
      <c r="W19" s="556" t="s">
        <v>189</v>
      </c>
      <c r="X19" s="364"/>
      <c r="Y19" s="573"/>
      <c r="Z19" s="537"/>
      <c r="AA19" s="537"/>
      <c r="AB19" s="538"/>
      <c r="AC19" s="537">
        <f>SUM(AC14:AC18)</f>
        <v>29.000000000000004</v>
      </c>
      <c r="AD19" s="537">
        <f>SUM(AD14:AD18)</f>
        <v>23.5</v>
      </c>
      <c r="AE19" s="537">
        <f>SUM(AE14:AE18)</f>
        <v>113</v>
      </c>
      <c r="AF19" s="537">
        <f>AC19*4+AD19*9+AE19*4</f>
        <v>779.5</v>
      </c>
    </row>
    <row r="20" spans="2:32" s="536" customFormat="1" ht="27.95" customHeight="1">
      <c r="B20" s="576"/>
      <c r="C20" s="575"/>
      <c r="D20" s="510"/>
      <c r="E20" s="510"/>
      <c r="F20" s="590"/>
      <c r="G20" s="352"/>
      <c r="H20" s="352"/>
      <c r="I20" s="352"/>
      <c r="J20" s="352"/>
      <c r="K20" s="373"/>
      <c r="L20" s="352"/>
      <c r="N20" s="609"/>
      <c r="P20" s="352"/>
      <c r="Q20" s="352"/>
      <c r="R20" s="352"/>
      <c r="S20" s="608"/>
      <c r="T20" s="607"/>
      <c r="U20" s="588"/>
      <c r="V20" s="366"/>
      <c r="W20" s="559" t="s">
        <v>838</v>
      </c>
      <c r="X20" s="403"/>
      <c r="Y20" s="606"/>
      <c r="Z20" s="547"/>
      <c r="AA20" s="537"/>
      <c r="AB20" s="538"/>
      <c r="AC20" s="546">
        <f>AC19*4/AF19</f>
        <v>0.14881334188582426</v>
      </c>
      <c r="AD20" s="546">
        <f>AD19*9/AF19</f>
        <v>0.27132777421423987</v>
      </c>
      <c r="AE20" s="546">
        <f>AE19*4/AF19</f>
        <v>0.5798588838999359</v>
      </c>
      <c r="AF20" s="537"/>
    </row>
    <row r="21" spans="2:32" s="568" customFormat="1" ht="27.95" customHeight="1">
      <c r="B21" s="605">
        <v>9</v>
      </c>
      <c r="C21" s="560"/>
      <c r="D21" s="604" t="str">
        <f>'國華8-9月菜單'!I39</f>
        <v>香Q米飯</v>
      </c>
      <c r="E21" s="492" t="s">
        <v>706</v>
      </c>
      <c r="F21" s="599"/>
      <c r="G21" s="603" t="str">
        <f>'國華8-9月菜單'!I40</f>
        <v xml:space="preserve"> 京醬肉絲 </v>
      </c>
      <c r="H21" s="600" t="s">
        <v>685</v>
      </c>
      <c r="I21" s="602"/>
      <c r="J21" s="601" t="str">
        <f>'國華8-9月菜單'!I41</f>
        <v>醬汁燒蛋</v>
      </c>
      <c r="K21" s="600" t="s">
        <v>785</v>
      </c>
      <c r="L21" s="600"/>
      <c r="M21" s="599" t="str">
        <f>'國華8-9月菜單'!I42</f>
        <v>長豆炒絲</v>
      </c>
      <c r="N21" s="598" t="s">
        <v>685</v>
      </c>
      <c r="O21" s="597"/>
      <c r="P21" s="581" t="str">
        <f>'國華8-9月菜單'!I43</f>
        <v>深色蔬菜</v>
      </c>
      <c r="Q21" s="398" t="s">
        <v>686</v>
      </c>
      <c r="R21" s="398"/>
      <c r="S21" s="398" t="str">
        <f>'國華8-9月菜單'!I44</f>
        <v>時蔬豆腐鴨湯(豆)</v>
      </c>
      <c r="T21" s="596" t="s">
        <v>685</v>
      </c>
      <c r="U21" s="398"/>
      <c r="V21" s="420"/>
      <c r="W21" s="570" t="s">
        <v>34</v>
      </c>
      <c r="X21" s="394" t="s">
        <v>684</v>
      </c>
      <c r="Y21" s="580">
        <v>5.5</v>
      </c>
      <c r="Z21" s="537"/>
      <c r="AA21" s="537"/>
      <c r="AB21" s="538"/>
      <c r="AC21" s="537" t="s">
        <v>683</v>
      </c>
      <c r="AD21" s="537" t="s">
        <v>682</v>
      </c>
      <c r="AE21" s="537" t="s">
        <v>681</v>
      </c>
      <c r="AF21" s="537" t="s">
        <v>680</v>
      </c>
    </row>
    <row r="22" spans="2:32" s="584" customFormat="1" ht="27.75" customHeight="1">
      <c r="B22" s="595" t="s">
        <v>154</v>
      </c>
      <c r="C22" s="571"/>
      <c r="D22" s="557" t="s">
        <v>705</v>
      </c>
      <c r="E22" s="557"/>
      <c r="F22" s="411">
        <v>105</v>
      </c>
      <c r="G22" s="411" t="s">
        <v>662</v>
      </c>
      <c r="H22" s="411"/>
      <c r="I22" s="411">
        <v>20</v>
      </c>
      <c r="J22" s="411" t="s">
        <v>744</v>
      </c>
      <c r="K22" s="411"/>
      <c r="L22" s="411">
        <v>55</v>
      </c>
      <c r="M22" s="367" t="s">
        <v>837</v>
      </c>
      <c r="N22" s="368"/>
      <c r="O22" s="367">
        <v>60</v>
      </c>
      <c r="P22" s="509" t="s">
        <v>356</v>
      </c>
      <c r="Q22" s="509"/>
      <c r="R22" s="509">
        <v>100</v>
      </c>
      <c r="S22" s="509" t="s">
        <v>802</v>
      </c>
      <c r="T22" s="509" t="s">
        <v>691</v>
      </c>
      <c r="U22" s="509">
        <v>10</v>
      </c>
      <c r="V22" s="420"/>
      <c r="W22" s="559" t="s">
        <v>836</v>
      </c>
      <c r="X22" s="390" t="s">
        <v>672</v>
      </c>
      <c r="Y22" s="573">
        <v>2.4</v>
      </c>
      <c r="Z22" s="587"/>
      <c r="AA22" s="567" t="s">
        <v>671</v>
      </c>
      <c r="AB22" s="538">
        <v>6</v>
      </c>
      <c r="AC22" s="538">
        <f>AB22*2</f>
        <v>12</v>
      </c>
      <c r="AD22" s="538"/>
      <c r="AE22" s="538">
        <f>AB22*15</f>
        <v>90</v>
      </c>
      <c r="AF22" s="538">
        <f>AC22*4+AE22*4</f>
        <v>408</v>
      </c>
    </row>
    <row r="23" spans="2:32" s="584" customFormat="1" ht="27.95" customHeight="1">
      <c r="B23" s="595">
        <v>23</v>
      </c>
      <c r="C23" s="571"/>
      <c r="D23" s="509"/>
      <c r="E23" s="509"/>
      <c r="F23" s="367"/>
      <c r="G23" s="411" t="s">
        <v>768</v>
      </c>
      <c r="H23" s="411"/>
      <c r="I23" s="411">
        <v>50</v>
      </c>
      <c r="J23" s="411" t="s">
        <v>650</v>
      </c>
      <c r="K23" s="411"/>
      <c r="L23" s="411">
        <v>5</v>
      </c>
      <c r="M23" s="367" t="s">
        <v>813</v>
      </c>
      <c r="N23" s="368"/>
      <c r="O23" s="367">
        <v>5</v>
      </c>
      <c r="P23" s="509"/>
      <c r="Q23" s="509"/>
      <c r="R23" s="509"/>
      <c r="S23" s="509" t="s">
        <v>731</v>
      </c>
      <c r="T23" s="509"/>
      <c r="U23" s="367">
        <v>30</v>
      </c>
      <c r="V23" s="420"/>
      <c r="W23" s="556" t="s">
        <v>33</v>
      </c>
      <c r="X23" s="385" t="s">
        <v>665</v>
      </c>
      <c r="Y23" s="573">
        <v>2.1</v>
      </c>
      <c r="Z23" s="585"/>
      <c r="AA23" s="566" t="s">
        <v>664</v>
      </c>
      <c r="AB23" s="538">
        <v>2</v>
      </c>
      <c r="AC23" s="565">
        <f>AB23*7</f>
        <v>14</v>
      </c>
      <c r="AD23" s="538">
        <f>AB23*5</f>
        <v>10</v>
      </c>
      <c r="AE23" s="538" t="s">
        <v>651</v>
      </c>
      <c r="AF23" s="564">
        <f>AC23*4+AD23*9</f>
        <v>146</v>
      </c>
    </row>
    <row r="24" spans="2:32" s="584" customFormat="1" ht="27.95" customHeight="1">
      <c r="B24" s="595" t="s">
        <v>172</v>
      </c>
      <c r="C24" s="571"/>
      <c r="D24" s="509"/>
      <c r="E24" s="510"/>
      <c r="F24" s="367"/>
      <c r="G24" s="411"/>
      <c r="H24" s="412"/>
      <c r="I24" s="411"/>
      <c r="J24" s="411" t="s">
        <v>784</v>
      </c>
      <c r="K24" s="412"/>
      <c r="L24" s="411">
        <v>20</v>
      </c>
      <c r="M24" s="367" t="s">
        <v>650</v>
      </c>
      <c r="N24" s="368"/>
      <c r="O24" s="367">
        <v>5</v>
      </c>
      <c r="P24" s="352"/>
      <c r="Q24" s="373"/>
      <c r="R24" s="352"/>
      <c r="S24" s="557" t="s">
        <v>736</v>
      </c>
      <c r="T24" s="510"/>
      <c r="U24" s="367">
        <v>3</v>
      </c>
      <c r="V24" s="420"/>
      <c r="W24" s="559" t="s">
        <v>835</v>
      </c>
      <c r="X24" s="385" t="s">
        <v>658</v>
      </c>
      <c r="Y24" s="573">
        <v>2.2000000000000002</v>
      </c>
      <c r="Z24" s="587"/>
      <c r="AA24" s="537" t="s">
        <v>657</v>
      </c>
      <c r="AB24" s="538">
        <v>1.5</v>
      </c>
      <c r="AC24" s="538">
        <f>AB24*1</f>
        <v>1.5</v>
      </c>
      <c r="AD24" s="538" t="s">
        <v>651</v>
      </c>
      <c r="AE24" s="538">
        <f>AB24*5</f>
        <v>7.5</v>
      </c>
      <c r="AF24" s="538">
        <f>AC24*4+AE24*4</f>
        <v>36</v>
      </c>
    </row>
    <row r="25" spans="2:32" s="584" customFormat="1" ht="27.95" customHeight="1">
      <c r="B25" s="594" t="s">
        <v>709</v>
      </c>
      <c r="C25" s="571"/>
      <c r="D25" s="509"/>
      <c r="E25" s="510"/>
      <c r="F25" s="509"/>
      <c r="G25" s="411"/>
      <c r="H25" s="412"/>
      <c r="I25" s="411"/>
      <c r="J25" s="352"/>
      <c r="K25" s="352"/>
      <c r="L25" s="352"/>
      <c r="M25" s="352"/>
      <c r="N25" s="373"/>
      <c r="O25" s="352"/>
      <c r="P25" s="352"/>
      <c r="Q25" s="352"/>
      <c r="R25" s="352"/>
      <c r="S25" s="509"/>
      <c r="T25" s="510"/>
      <c r="U25" s="509"/>
      <c r="V25" s="420"/>
      <c r="W25" s="556" t="s">
        <v>35</v>
      </c>
      <c r="X25" s="385" t="s">
        <v>653</v>
      </c>
      <c r="Y25" s="573">
        <f>AB26</f>
        <v>0</v>
      </c>
      <c r="Z25" s="585"/>
      <c r="AA25" s="537" t="s">
        <v>652</v>
      </c>
      <c r="AB25" s="538">
        <v>2.5</v>
      </c>
      <c r="AC25" s="538"/>
      <c r="AD25" s="538">
        <f>AB25*5</f>
        <v>12.5</v>
      </c>
      <c r="AE25" s="538" t="s">
        <v>651</v>
      </c>
      <c r="AF25" s="538">
        <f>AD25*9</f>
        <v>112.5</v>
      </c>
    </row>
    <row r="26" spans="2:32" s="584" customFormat="1" ht="27.95" customHeight="1">
      <c r="B26" s="594"/>
      <c r="C26" s="571"/>
      <c r="D26" s="509"/>
      <c r="E26" s="510"/>
      <c r="F26" s="509"/>
      <c r="G26" s="374"/>
      <c r="H26" s="405"/>
      <c r="I26" s="404"/>
      <c r="J26" s="352"/>
      <c r="K26" s="519"/>
      <c r="L26" s="352"/>
      <c r="M26" s="367"/>
      <c r="N26" s="382"/>
      <c r="O26" s="367"/>
      <c r="P26" s="352"/>
      <c r="Q26" s="519"/>
      <c r="R26" s="352"/>
      <c r="S26" s="509"/>
      <c r="T26" s="510"/>
      <c r="U26" s="509"/>
      <c r="V26" s="420"/>
      <c r="W26" s="559" t="s">
        <v>834</v>
      </c>
      <c r="X26" s="377" t="s">
        <v>647</v>
      </c>
      <c r="Y26" s="573">
        <v>0</v>
      </c>
      <c r="Z26" s="587"/>
      <c r="AA26" s="537" t="s">
        <v>646</v>
      </c>
      <c r="AB26" s="538"/>
      <c r="AC26" s="537"/>
      <c r="AD26" s="537"/>
      <c r="AE26" s="537">
        <f>AB26*15</f>
        <v>0</v>
      </c>
      <c r="AF26" s="537"/>
    </row>
    <row r="27" spans="2:32" s="584" customFormat="1" ht="27.95" customHeight="1">
      <c r="B27" s="376" t="s">
        <v>645</v>
      </c>
      <c r="C27" s="593"/>
      <c r="D27" s="369"/>
      <c r="E27" s="382"/>
      <c r="F27" s="367"/>
      <c r="G27" s="509"/>
      <c r="H27" s="510"/>
      <c r="I27" s="509"/>
      <c r="J27" s="411"/>
      <c r="K27" s="412"/>
      <c r="L27" s="411"/>
      <c r="M27" s="369"/>
      <c r="N27" s="557"/>
      <c r="O27" s="509"/>
      <c r="P27" s="411"/>
      <c r="Q27" s="412"/>
      <c r="R27" s="411"/>
      <c r="S27" s="509"/>
      <c r="T27" s="510"/>
      <c r="U27" s="509"/>
      <c r="V27" s="420"/>
      <c r="W27" s="556" t="s">
        <v>189</v>
      </c>
      <c r="X27" s="364"/>
      <c r="Y27" s="573"/>
      <c r="Z27" s="585"/>
      <c r="AA27" s="537"/>
      <c r="AB27" s="538"/>
      <c r="AC27" s="537">
        <f>SUM(AC22:AC26)</f>
        <v>27.5</v>
      </c>
      <c r="AD27" s="537">
        <f>SUM(AD22:AD26)</f>
        <v>22.5</v>
      </c>
      <c r="AE27" s="537">
        <f>SUM(AE22:AE26)</f>
        <v>97.5</v>
      </c>
      <c r="AF27" s="537">
        <f>AC27*4+AD27*9+AE27*4</f>
        <v>702.5</v>
      </c>
    </row>
    <row r="28" spans="2:32" s="584" customFormat="1" ht="27.95" customHeight="1" thickBot="1">
      <c r="B28" s="592"/>
      <c r="C28" s="591"/>
      <c r="D28" s="352"/>
      <c r="E28" s="373"/>
      <c r="F28" s="352"/>
      <c r="G28" s="509"/>
      <c r="H28" s="510"/>
      <c r="I28" s="509"/>
      <c r="J28" s="411"/>
      <c r="K28" s="412"/>
      <c r="L28" s="411"/>
      <c r="M28" s="590"/>
      <c r="N28" s="589"/>
      <c r="O28" s="588"/>
      <c r="P28" s="374"/>
      <c r="Q28" s="534"/>
      <c r="R28" s="374"/>
      <c r="S28" s="509"/>
      <c r="T28" s="510"/>
      <c r="U28" s="509"/>
      <c r="V28" s="420"/>
      <c r="W28" s="559" t="s">
        <v>833</v>
      </c>
      <c r="X28" s="419"/>
      <c r="Y28" s="573"/>
      <c r="Z28" s="587"/>
      <c r="AA28" s="585"/>
      <c r="AB28" s="586"/>
      <c r="AC28" s="546">
        <f>AC27*4/AF27</f>
        <v>0.15658362989323843</v>
      </c>
      <c r="AD28" s="546">
        <f>AD27*9/AF27</f>
        <v>0.28825622775800713</v>
      </c>
      <c r="AE28" s="546">
        <f>AE27*4/AF27</f>
        <v>0.55516014234875444</v>
      </c>
      <c r="AF28" s="585"/>
    </row>
    <row r="29" spans="2:32" s="568" customFormat="1" ht="27.95" customHeight="1">
      <c r="B29" s="572">
        <v>9</v>
      </c>
      <c r="C29" s="571"/>
      <c r="D29" s="398" t="str">
        <f>'國華8-9月菜單'!M39</f>
        <v>芋頭小米飯</v>
      </c>
      <c r="E29" s="398" t="s">
        <v>706</v>
      </c>
      <c r="F29" s="398"/>
      <c r="G29" s="398" t="str">
        <f>'國華8-9月菜單'!M40</f>
        <v xml:space="preserve">  香汁鯛魚(海加) </v>
      </c>
      <c r="H29" s="398" t="s">
        <v>832</v>
      </c>
      <c r="I29" s="398"/>
      <c r="J29" s="398" t="str">
        <f>'國華8-9月菜單'!M41</f>
        <v>絲瓜麵線</v>
      </c>
      <c r="K29" s="398" t="s">
        <v>685</v>
      </c>
      <c r="L29" s="398"/>
      <c r="M29" s="583" t="str">
        <f>'國華8-9月菜單'!M42</f>
        <v>皇帝鴨</v>
      </c>
      <c r="N29" s="582" t="s">
        <v>685</v>
      </c>
      <c r="O29" s="581"/>
      <c r="P29" s="398" t="str">
        <f>'國華8-9月菜單'!M43</f>
        <v>深色蔬菜</v>
      </c>
      <c r="Q29" s="398" t="s">
        <v>686</v>
      </c>
      <c r="R29" s="398"/>
      <c r="S29" s="398" t="str">
        <f>'國華8-9月菜單'!M44</f>
        <v>筍片雞湯</v>
      </c>
      <c r="T29" s="398" t="s">
        <v>685</v>
      </c>
      <c r="U29" s="398"/>
      <c r="V29" s="366"/>
      <c r="W29" s="570" t="s">
        <v>34</v>
      </c>
      <c r="X29" s="394" t="s">
        <v>684</v>
      </c>
      <c r="Y29" s="580">
        <v>5.5</v>
      </c>
      <c r="Z29" s="537"/>
      <c r="AA29" s="537"/>
      <c r="AB29" s="538"/>
      <c r="AC29" s="537" t="s">
        <v>683</v>
      </c>
      <c r="AD29" s="537" t="s">
        <v>682</v>
      </c>
      <c r="AE29" s="537" t="s">
        <v>681</v>
      </c>
      <c r="AF29" s="537" t="s">
        <v>680</v>
      </c>
    </row>
    <row r="30" spans="2:32" s="536" customFormat="1" ht="27.95" customHeight="1">
      <c r="B30" s="563" t="s">
        <v>154</v>
      </c>
      <c r="C30" s="571"/>
      <c r="D30" s="509" t="s">
        <v>705</v>
      </c>
      <c r="E30" s="509"/>
      <c r="F30" s="367">
        <v>75</v>
      </c>
      <c r="G30" s="367" t="s">
        <v>831</v>
      </c>
      <c r="H30" s="367" t="s">
        <v>734</v>
      </c>
      <c r="I30" s="367">
        <v>50</v>
      </c>
      <c r="J30" s="368" t="s">
        <v>748</v>
      </c>
      <c r="K30" s="368"/>
      <c r="L30" s="368">
        <v>65</v>
      </c>
      <c r="M30" s="367" t="s">
        <v>736</v>
      </c>
      <c r="N30" s="367"/>
      <c r="O30" s="367">
        <v>37</v>
      </c>
      <c r="P30" s="509" t="s">
        <v>356</v>
      </c>
      <c r="Q30" s="509"/>
      <c r="R30" s="509">
        <v>100</v>
      </c>
      <c r="S30" s="557" t="s">
        <v>830</v>
      </c>
      <c r="T30" s="557"/>
      <c r="U30" s="557">
        <v>35</v>
      </c>
      <c r="V30" s="366"/>
      <c r="W30" s="559" t="s">
        <v>829</v>
      </c>
      <c r="X30" s="390" t="s">
        <v>672</v>
      </c>
      <c r="Y30" s="573">
        <v>2.4</v>
      </c>
      <c r="Z30" s="547"/>
      <c r="AA30" s="567" t="s">
        <v>671</v>
      </c>
      <c r="AB30" s="538">
        <v>6</v>
      </c>
      <c r="AC30" s="538">
        <f>AB30*2</f>
        <v>12</v>
      </c>
      <c r="AD30" s="538"/>
      <c r="AE30" s="538">
        <f>AB30*15</f>
        <v>90</v>
      </c>
      <c r="AF30" s="538">
        <f>AC30*4+AE30*4</f>
        <v>408</v>
      </c>
    </row>
    <row r="31" spans="2:32" s="536" customFormat="1" ht="27.95" customHeight="1">
      <c r="B31" s="563">
        <v>24</v>
      </c>
      <c r="C31" s="571"/>
      <c r="D31" s="509" t="s">
        <v>828</v>
      </c>
      <c r="E31" s="509"/>
      <c r="F31" s="367">
        <v>20</v>
      </c>
      <c r="G31" s="367"/>
      <c r="H31" s="367"/>
      <c r="I31" s="367"/>
      <c r="J31" s="368" t="s">
        <v>827</v>
      </c>
      <c r="K31" s="368"/>
      <c r="L31" s="368">
        <v>5</v>
      </c>
      <c r="M31" s="367" t="s">
        <v>762</v>
      </c>
      <c r="N31" s="367"/>
      <c r="O31" s="367">
        <v>10</v>
      </c>
      <c r="P31" s="380"/>
      <c r="Q31" s="381"/>
      <c r="R31" s="380"/>
      <c r="S31" s="557" t="s">
        <v>704</v>
      </c>
      <c r="T31" s="557"/>
      <c r="U31" s="368">
        <v>3</v>
      </c>
      <c r="V31" s="366"/>
      <c r="W31" s="556" t="s">
        <v>33</v>
      </c>
      <c r="X31" s="385" t="s">
        <v>665</v>
      </c>
      <c r="Y31" s="573">
        <v>2</v>
      </c>
      <c r="Z31" s="537"/>
      <c r="AA31" s="566" t="s">
        <v>664</v>
      </c>
      <c r="AB31" s="538">
        <v>2.2999999999999998</v>
      </c>
      <c r="AC31" s="565">
        <f>AB31*7</f>
        <v>16.099999999999998</v>
      </c>
      <c r="AD31" s="538">
        <f>AB31*5</f>
        <v>11.5</v>
      </c>
      <c r="AE31" s="538" t="s">
        <v>651</v>
      </c>
      <c r="AF31" s="564">
        <f>AC31*4+AD31*9</f>
        <v>167.89999999999998</v>
      </c>
    </row>
    <row r="32" spans="2:32" s="536" customFormat="1" ht="27.95" customHeight="1">
      <c r="B32" s="563" t="s">
        <v>172</v>
      </c>
      <c r="C32" s="571"/>
      <c r="D32" s="509" t="s">
        <v>696</v>
      </c>
      <c r="E32" s="510"/>
      <c r="F32" s="367">
        <v>20</v>
      </c>
      <c r="G32" s="411"/>
      <c r="H32" s="411"/>
      <c r="I32" s="411"/>
      <c r="J32" s="411"/>
      <c r="K32" s="382"/>
      <c r="L32" s="367"/>
      <c r="M32" s="411" t="s">
        <v>826</v>
      </c>
      <c r="N32" s="411"/>
      <c r="O32" s="411">
        <v>15</v>
      </c>
      <c r="P32" s="352"/>
      <c r="Q32" s="373"/>
      <c r="R32" s="352"/>
      <c r="S32" s="557"/>
      <c r="T32" s="509"/>
      <c r="U32" s="509"/>
      <c r="V32" s="366"/>
      <c r="W32" s="559" t="s">
        <v>825</v>
      </c>
      <c r="X32" s="385" t="s">
        <v>658</v>
      </c>
      <c r="Y32" s="573">
        <v>2.5</v>
      </c>
      <c r="Z32" s="547"/>
      <c r="AA32" s="537" t="s">
        <v>657</v>
      </c>
      <c r="AB32" s="538">
        <v>1.5</v>
      </c>
      <c r="AC32" s="538">
        <f>AB32*1</f>
        <v>1.5</v>
      </c>
      <c r="AD32" s="538" t="s">
        <v>651</v>
      </c>
      <c r="AE32" s="538">
        <f>AB32*5</f>
        <v>7.5</v>
      </c>
      <c r="AF32" s="538">
        <f>AC32*4+AE32*4</f>
        <v>36</v>
      </c>
    </row>
    <row r="33" spans="2:32" s="536" customFormat="1" ht="27.95" customHeight="1">
      <c r="B33" s="561" t="s">
        <v>693</v>
      </c>
      <c r="C33" s="571"/>
      <c r="D33" s="510"/>
      <c r="E33" s="510"/>
      <c r="F33" s="509"/>
      <c r="G33" s="374"/>
      <c r="H33" s="577"/>
      <c r="I33" s="579"/>
      <c r="J33" s="352"/>
      <c r="K33" s="373"/>
      <c r="L33" s="352"/>
      <c r="M33" s="411"/>
      <c r="N33" s="411"/>
      <c r="O33" s="411"/>
      <c r="P33" s="352"/>
      <c r="Q33" s="352"/>
      <c r="R33" s="352"/>
      <c r="S33" s="352"/>
      <c r="T33" s="373"/>
      <c r="U33" s="352"/>
      <c r="V33" s="366"/>
      <c r="W33" s="556" t="s">
        <v>35</v>
      </c>
      <c r="X33" s="385" t="s">
        <v>653</v>
      </c>
      <c r="Y33" s="573">
        <v>0</v>
      </c>
      <c r="Z33" s="537"/>
      <c r="AA33" s="537" t="s">
        <v>652</v>
      </c>
      <c r="AB33" s="538">
        <v>2.5</v>
      </c>
      <c r="AC33" s="538"/>
      <c r="AD33" s="538">
        <f>AB33*5</f>
        <v>12.5</v>
      </c>
      <c r="AE33" s="538" t="s">
        <v>651</v>
      </c>
      <c r="AF33" s="538">
        <f>AD33*9</f>
        <v>112.5</v>
      </c>
    </row>
    <row r="34" spans="2:32" s="536" customFormat="1" ht="27.95" customHeight="1">
      <c r="B34" s="561"/>
      <c r="C34" s="571"/>
      <c r="D34" s="405"/>
      <c r="E34" s="405"/>
      <c r="F34" s="404"/>
      <c r="G34" s="374"/>
      <c r="H34" s="577"/>
      <c r="J34" s="352"/>
      <c r="K34" s="352"/>
      <c r="L34" s="352"/>
      <c r="M34" s="352"/>
      <c r="N34" s="405"/>
      <c r="O34" s="352"/>
      <c r="P34" s="352"/>
      <c r="Q34" s="519"/>
      <c r="R34" s="352"/>
      <c r="S34" s="352"/>
      <c r="T34" s="352"/>
      <c r="U34" s="352"/>
      <c r="V34" s="366"/>
      <c r="W34" s="559" t="s">
        <v>824</v>
      </c>
      <c r="X34" s="377" t="s">
        <v>647</v>
      </c>
      <c r="Y34" s="573">
        <v>0</v>
      </c>
      <c r="Z34" s="547"/>
      <c r="AA34" s="537" t="s">
        <v>646</v>
      </c>
      <c r="AB34" s="538">
        <v>1</v>
      </c>
      <c r="AC34" s="537"/>
      <c r="AD34" s="537"/>
      <c r="AE34" s="537">
        <f>AB34*15</f>
        <v>15</v>
      </c>
      <c r="AF34" s="537"/>
    </row>
    <row r="35" spans="2:32" s="536" customFormat="1" ht="27.95" customHeight="1">
      <c r="B35" s="376" t="s">
        <v>645</v>
      </c>
      <c r="C35" s="578"/>
      <c r="D35" s="405"/>
      <c r="E35" s="405"/>
      <c r="F35" s="404"/>
      <c r="H35" s="577"/>
      <c r="J35" s="352"/>
      <c r="K35" s="519"/>
      <c r="L35" s="352"/>
      <c r="M35" s="352"/>
      <c r="N35" s="352"/>
      <c r="O35" s="352"/>
      <c r="P35" s="411"/>
      <c r="Q35" s="412"/>
      <c r="R35" s="411"/>
      <c r="S35" s="352"/>
      <c r="T35" s="519"/>
      <c r="U35" s="352"/>
      <c r="V35" s="366"/>
      <c r="W35" s="556" t="s">
        <v>189</v>
      </c>
      <c r="X35" s="364"/>
      <c r="Y35" s="573"/>
      <c r="Z35" s="537"/>
      <c r="AA35" s="537"/>
      <c r="AB35" s="538"/>
      <c r="AC35" s="537">
        <f>SUM(AC30:AC34)</f>
        <v>29.599999999999998</v>
      </c>
      <c r="AD35" s="537">
        <f>SUM(AD30:AD34)</f>
        <v>24</v>
      </c>
      <c r="AE35" s="537">
        <f>SUM(AE30:AE34)</f>
        <v>112.5</v>
      </c>
      <c r="AF35" s="537">
        <f>AC35*4+AD35*9+AE35*4</f>
        <v>784.4</v>
      </c>
    </row>
    <row r="36" spans="2:32" s="536" customFormat="1" ht="27.95" customHeight="1">
      <c r="B36" s="576"/>
      <c r="C36" s="575"/>
      <c r="D36" s="510"/>
      <c r="E36" s="510"/>
      <c r="F36" s="509"/>
      <c r="H36" s="574"/>
      <c r="J36" s="374"/>
      <c r="K36" s="412"/>
      <c r="L36" s="411"/>
      <c r="M36" s="352"/>
      <c r="N36" s="352"/>
      <c r="O36" s="352"/>
      <c r="P36" s="411"/>
      <c r="Q36" s="412"/>
      <c r="R36" s="411"/>
      <c r="S36" s="411"/>
      <c r="T36" s="412"/>
      <c r="U36" s="411"/>
      <c r="V36" s="366"/>
      <c r="W36" s="559" t="s">
        <v>823</v>
      </c>
      <c r="X36" s="403"/>
      <c r="Y36" s="573"/>
      <c r="Z36" s="547"/>
      <c r="AA36" s="537"/>
      <c r="AB36" s="538"/>
      <c r="AC36" s="546">
        <f>AC35*4/AF35</f>
        <v>0.15094339622641509</v>
      </c>
      <c r="AD36" s="546">
        <f>AD35*9/AF35</f>
        <v>0.27536970933197347</v>
      </c>
      <c r="AE36" s="546">
        <f>AE35*4/AF35</f>
        <v>0.57368689444161147</v>
      </c>
      <c r="AF36" s="537"/>
    </row>
    <row r="37" spans="2:32" s="568" customFormat="1" ht="27.95" customHeight="1">
      <c r="B37" s="572">
        <v>9</v>
      </c>
      <c r="C37" s="571"/>
      <c r="D37" s="492" t="str">
        <f>'國華8-9月菜單'!Q39</f>
        <v>特製拌麵</v>
      </c>
      <c r="E37" s="492" t="s">
        <v>822</v>
      </c>
      <c r="F37" s="492"/>
      <c r="G37" s="398" t="str">
        <f>'國華8-9月菜單'!Q40</f>
        <v xml:space="preserve"> 香汁雞里肉 </v>
      </c>
      <c r="H37" s="398" t="s">
        <v>717</v>
      </c>
      <c r="I37" s="398"/>
      <c r="J37" s="398" t="str">
        <f>'國華8-9月菜單'!Q41</f>
        <v>芝麻包(冷)</v>
      </c>
      <c r="K37" s="398" t="s">
        <v>706</v>
      </c>
      <c r="L37" s="398"/>
      <c r="M37" s="398" t="str">
        <f>'國華8-9月菜單'!Q42</f>
        <v>香筍魷魚(海)</v>
      </c>
      <c r="N37" s="398" t="s">
        <v>685</v>
      </c>
      <c r="O37" s="398"/>
      <c r="P37" s="398" t="str">
        <f>'國華8-9月菜單'!Q43</f>
        <v>淺色蔬菜</v>
      </c>
      <c r="Q37" s="398" t="s">
        <v>686</v>
      </c>
      <c r="R37" s="398"/>
      <c r="S37" s="398" t="str">
        <f>'國華8-9月菜單'!Q44</f>
        <v>土瓶蒸湯</v>
      </c>
      <c r="T37" s="398" t="s">
        <v>685</v>
      </c>
      <c r="U37" s="398"/>
      <c r="V37" s="366"/>
      <c r="W37" s="570" t="s">
        <v>34</v>
      </c>
      <c r="X37" s="394" t="s">
        <v>684</v>
      </c>
      <c r="Y37" s="569">
        <v>5.5</v>
      </c>
      <c r="Z37" s="537"/>
      <c r="AA37" s="537"/>
      <c r="AB37" s="538"/>
      <c r="AC37" s="537" t="s">
        <v>683</v>
      </c>
      <c r="AD37" s="537" t="s">
        <v>682</v>
      </c>
      <c r="AE37" s="537" t="s">
        <v>681</v>
      </c>
      <c r="AF37" s="537" t="s">
        <v>680</v>
      </c>
    </row>
    <row r="38" spans="2:32" s="536" customFormat="1" ht="27.95" customHeight="1">
      <c r="B38" s="563" t="s">
        <v>154</v>
      </c>
      <c r="C38" s="560"/>
      <c r="D38" s="367" t="s">
        <v>679</v>
      </c>
      <c r="E38" s="367"/>
      <c r="F38" s="367">
        <v>135</v>
      </c>
      <c r="G38" s="367" t="s">
        <v>821</v>
      </c>
      <c r="H38" s="367"/>
      <c r="I38" s="367">
        <v>60</v>
      </c>
      <c r="J38" s="367" t="s">
        <v>820</v>
      </c>
      <c r="K38" s="368" t="s">
        <v>676</v>
      </c>
      <c r="L38" s="367">
        <v>30</v>
      </c>
      <c r="M38" s="367" t="s">
        <v>701</v>
      </c>
      <c r="N38" s="367"/>
      <c r="O38" s="367">
        <v>60</v>
      </c>
      <c r="P38" s="380" t="s">
        <v>357</v>
      </c>
      <c r="Q38" s="380"/>
      <c r="R38" s="380">
        <v>100</v>
      </c>
      <c r="S38" s="557" t="s">
        <v>819</v>
      </c>
      <c r="T38" s="557"/>
      <c r="U38" s="368">
        <v>30</v>
      </c>
      <c r="V38" s="366"/>
      <c r="W38" s="559" t="s">
        <v>818</v>
      </c>
      <c r="X38" s="390" t="s">
        <v>672</v>
      </c>
      <c r="Y38" s="555">
        <v>2.4</v>
      </c>
      <c r="Z38" s="547"/>
      <c r="AA38" s="567" t="s">
        <v>671</v>
      </c>
      <c r="AB38" s="538">
        <v>6</v>
      </c>
      <c r="AC38" s="538">
        <f>AB38*2</f>
        <v>12</v>
      </c>
      <c r="AD38" s="538"/>
      <c r="AE38" s="538">
        <f>AB38*15</f>
        <v>90</v>
      </c>
      <c r="AF38" s="538">
        <f>AC38*4+AE38*4</f>
        <v>408</v>
      </c>
    </row>
    <row r="39" spans="2:32" s="536" customFormat="1" ht="27.95" customHeight="1">
      <c r="B39" s="563">
        <v>25</v>
      </c>
      <c r="C39" s="560"/>
      <c r="D39" s="367" t="s">
        <v>662</v>
      </c>
      <c r="E39" s="367"/>
      <c r="F39" s="367">
        <v>10</v>
      </c>
      <c r="G39" s="411"/>
      <c r="H39" s="411"/>
      <c r="I39" s="411"/>
      <c r="J39" s="367"/>
      <c r="K39" s="367"/>
      <c r="L39" s="367"/>
      <c r="M39" s="367" t="s">
        <v>796</v>
      </c>
      <c r="N39" s="367" t="s">
        <v>763</v>
      </c>
      <c r="O39" s="367">
        <v>10</v>
      </c>
      <c r="P39" s="509"/>
      <c r="Q39" s="557"/>
      <c r="R39" s="509"/>
      <c r="S39" s="557" t="s">
        <v>817</v>
      </c>
      <c r="T39" s="557"/>
      <c r="U39" s="368">
        <v>3</v>
      </c>
      <c r="V39" s="366"/>
      <c r="W39" s="556" t="s">
        <v>33</v>
      </c>
      <c r="X39" s="385" t="s">
        <v>665</v>
      </c>
      <c r="Y39" s="555">
        <v>2.1</v>
      </c>
      <c r="Z39" s="537"/>
      <c r="AA39" s="566" t="s">
        <v>664</v>
      </c>
      <c r="AB39" s="538">
        <v>2.2999999999999998</v>
      </c>
      <c r="AC39" s="565">
        <f>AB39*7</f>
        <v>16.099999999999998</v>
      </c>
      <c r="AD39" s="538">
        <f>AB39*5</f>
        <v>11.5</v>
      </c>
      <c r="AE39" s="538" t="s">
        <v>651</v>
      </c>
      <c r="AF39" s="564">
        <f>AC39*4+AD39*9</f>
        <v>167.89999999999998</v>
      </c>
    </row>
    <row r="40" spans="2:32" s="536" customFormat="1" ht="27.95" customHeight="1">
      <c r="B40" s="563" t="s">
        <v>172</v>
      </c>
      <c r="C40" s="560"/>
      <c r="D40" s="367" t="s">
        <v>670</v>
      </c>
      <c r="E40" s="382"/>
      <c r="F40" s="367">
        <v>5</v>
      </c>
      <c r="G40" s="411"/>
      <c r="H40" s="412"/>
      <c r="I40" s="411"/>
      <c r="J40" s="367"/>
      <c r="K40" s="367"/>
      <c r="L40" s="367"/>
      <c r="M40" s="367" t="s">
        <v>762</v>
      </c>
      <c r="N40" s="382"/>
      <c r="O40" s="367">
        <v>5</v>
      </c>
      <c r="P40" s="509"/>
      <c r="Q40" s="557"/>
      <c r="R40" s="509"/>
      <c r="S40" s="557" t="s">
        <v>762</v>
      </c>
      <c r="T40" s="557"/>
      <c r="U40" s="557">
        <v>3</v>
      </c>
      <c r="V40" s="366"/>
      <c r="W40" s="559" t="s">
        <v>710</v>
      </c>
      <c r="X40" s="385" t="s">
        <v>658</v>
      </c>
      <c r="Y40" s="555">
        <v>2.1</v>
      </c>
      <c r="Z40" s="547"/>
      <c r="AA40" s="537" t="s">
        <v>657</v>
      </c>
      <c r="AB40" s="538">
        <v>1.6</v>
      </c>
      <c r="AC40" s="538">
        <f>AB40*1</f>
        <v>1.6</v>
      </c>
      <c r="AD40" s="538" t="s">
        <v>651</v>
      </c>
      <c r="AE40" s="538">
        <f>AB40*5</f>
        <v>8</v>
      </c>
      <c r="AF40" s="538">
        <f>AC40*4+AE40*4</f>
        <v>38.4</v>
      </c>
    </row>
    <row r="41" spans="2:32" s="536" customFormat="1" ht="27.95" customHeight="1">
      <c r="B41" s="561" t="s">
        <v>656</v>
      </c>
      <c r="C41" s="560"/>
      <c r="D41" s="367" t="s">
        <v>650</v>
      </c>
      <c r="E41" s="382"/>
      <c r="F41" s="367">
        <v>5</v>
      </c>
      <c r="G41" s="367"/>
      <c r="H41" s="367"/>
      <c r="I41" s="367"/>
      <c r="J41" s="411"/>
      <c r="K41" s="411"/>
      <c r="L41" s="411"/>
      <c r="M41" s="367" t="s">
        <v>650</v>
      </c>
      <c r="N41" s="382"/>
      <c r="O41" s="367">
        <v>5</v>
      </c>
      <c r="P41" s="509"/>
      <c r="Q41" s="557"/>
      <c r="R41" s="509"/>
      <c r="S41" s="562"/>
      <c r="T41" s="562"/>
      <c r="U41" s="562"/>
      <c r="V41" s="366"/>
      <c r="W41" s="556" t="s">
        <v>35</v>
      </c>
      <c r="X41" s="385" t="s">
        <v>653</v>
      </c>
      <c r="Y41" s="555">
        <f>AB42</f>
        <v>0</v>
      </c>
      <c r="Z41" s="537"/>
      <c r="AA41" s="537" t="s">
        <v>652</v>
      </c>
      <c r="AB41" s="538">
        <v>2.5</v>
      </c>
      <c r="AC41" s="538"/>
      <c r="AD41" s="538">
        <f>AB41*5</f>
        <v>12.5</v>
      </c>
      <c r="AE41" s="538" t="s">
        <v>651</v>
      </c>
      <c r="AF41" s="538">
        <f>AD41*9</f>
        <v>112.5</v>
      </c>
    </row>
    <row r="42" spans="2:32" s="536" customFormat="1" ht="27.95" customHeight="1">
      <c r="B42" s="561"/>
      <c r="C42" s="560"/>
      <c r="D42" s="509" t="s">
        <v>733</v>
      </c>
      <c r="E42" s="510"/>
      <c r="F42" s="509">
        <v>15</v>
      </c>
      <c r="G42" s="352"/>
      <c r="H42" s="352"/>
      <c r="I42" s="352"/>
      <c r="J42" s="509"/>
      <c r="K42" s="510"/>
      <c r="L42" s="509"/>
      <c r="M42" s="374"/>
      <c r="N42" s="379"/>
      <c r="O42" s="374"/>
      <c r="P42" s="509"/>
      <c r="Q42" s="510"/>
      <c r="R42" s="509"/>
      <c r="S42" s="557"/>
      <c r="T42" s="510"/>
      <c r="U42" s="557"/>
      <c r="V42" s="366"/>
      <c r="W42" s="559" t="s">
        <v>816</v>
      </c>
      <c r="X42" s="377" t="s">
        <v>647</v>
      </c>
      <c r="Y42" s="555">
        <v>0</v>
      </c>
      <c r="Z42" s="547"/>
      <c r="AA42" s="537" t="s">
        <v>646</v>
      </c>
      <c r="AB42" s="538"/>
      <c r="AC42" s="537"/>
      <c r="AD42" s="537"/>
      <c r="AE42" s="537">
        <f>AB42*15</f>
        <v>0</v>
      </c>
      <c r="AF42" s="537"/>
    </row>
    <row r="43" spans="2:32" s="536" customFormat="1" ht="27.95" customHeight="1">
      <c r="B43" s="376" t="s">
        <v>645</v>
      </c>
      <c r="C43" s="558"/>
      <c r="D43" s="367" t="s">
        <v>766</v>
      </c>
      <c r="E43" s="382"/>
      <c r="F43" s="367">
        <v>5</v>
      </c>
      <c r="G43" s="352"/>
      <c r="H43" s="373"/>
      <c r="I43" s="352"/>
      <c r="J43" s="509"/>
      <c r="K43" s="510"/>
      <c r="L43" s="509"/>
      <c r="M43" s="369"/>
      <c r="N43" s="557"/>
      <c r="O43" s="509"/>
      <c r="P43" s="404"/>
      <c r="Q43" s="404"/>
      <c r="R43" s="404"/>
      <c r="S43" s="557"/>
      <c r="T43" s="510"/>
      <c r="U43" s="509"/>
      <c r="V43" s="366"/>
      <c r="W43" s="556" t="s">
        <v>189</v>
      </c>
      <c r="X43" s="364"/>
      <c r="Y43" s="555"/>
      <c r="Z43" s="537"/>
      <c r="AA43" s="537"/>
      <c r="AB43" s="538"/>
      <c r="AC43" s="537">
        <f>SUM(AC38:AC42)</f>
        <v>29.7</v>
      </c>
      <c r="AD43" s="537">
        <f>SUM(AD38:AD42)</f>
        <v>24</v>
      </c>
      <c r="AE43" s="537">
        <f>SUM(AE38:AE42)</f>
        <v>98</v>
      </c>
      <c r="AF43" s="537">
        <f>AC43*4+AD43*9+AE43*4</f>
        <v>726.8</v>
      </c>
    </row>
    <row r="44" spans="2:32" s="536" customFormat="1" ht="27.95" customHeight="1" thickBot="1">
      <c r="B44" s="554"/>
      <c r="C44" s="553"/>
      <c r="D44" s="473"/>
      <c r="E44" s="475"/>
      <c r="F44" s="471"/>
      <c r="G44" s="552"/>
      <c r="H44" s="551"/>
      <c r="I44" s="550"/>
      <c r="J44" s="550"/>
      <c r="K44" s="551"/>
      <c r="L44" s="550"/>
      <c r="M44" s="352"/>
      <c r="N44" s="352"/>
      <c r="O44" s="352"/>
      <c r="P44" s="550"/>
      <c r="Q44" s="551"/>
      <c r="R44" s="550"/>
      <c r="S44" s="550"/>
      <c r="T44" s="551"/>
      <c r="U44" s="550"/>
      <c r="V44" s="351"/>
      <c r="W44" s="549" t="s">
        <v>815</v>
      </c>
      <c r="X44" s="349"/>
      <c r="Y44" s="548"/>
      <c r="Z44" s="547"/>
      <c r="AA44" s="537"/>
      <c r="AB44" s="538"/>
      <c r="AC44" s="546">
        <f>AC43*4/AF43</f>
        <v>0.16345624656026417</v>
      </c>
      <c r="AD44" s="546">
        <f>AD43*9/AF43</f>
        <v>0.29719317556411667</v>
      </c>
      <c r="AE44" s="546">
        <f>AE43*4/AF43</f>
        <v>0.53935057787561924</v>
      </c>
      <c r="AF44" s="537"/>
    </row>
    <row r="45" spans="2:32" s="536" customFormat="1" ht="21.75" customHeight="1">
      <c r="B45" s="543"/>
      <c r="C45" s="537"/>
      <c r="E45" s="542"/>
      <c r="H45" s="542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4"/>
      <c r="AA45" s="537"/>
      <c r="AB45" s="538"/>
      <c r="AC45" s="537"/>
      <c r="AD45" s="537"/>
      <c r="AE45" s="537"/>
      <c r="AF45" s="537"/>
    </row>
  </sheetData>
  <mergeCells count="14">
    <mergeCell ref="J45:Y45"/>
    <mergeCell ref="C29:C34"/>
    <mergeCell ref="B33:B34"/>
    <mergeCell ref="C37:C42"/>
    <mergeCell ref="B41:B42"/>
    <mergeCell ref="B25:B26"/>
    <mergeCell ref="C21:C26"/>
    <mergeCell ref="B1:Y1"/>
    <mergeCell ref="B2:G2"/>
    <mergeCell ref="C5:C10"/>
    <mergeCell ref="B9:B10"/>
    <mergeCell ref="C13:C18"/>
    <mergeCell ref="B17:B18"/>
    <mergeCell ref="V5:V44"/>
  </mergeCells>
  <phoneticPr fontId="4" type="noConversion"/>
  <pageMargins left="1.28" right="0.17" top="0.18" bottom="0.17" header="0.5" footer="0.23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zoomScaleNormal="60" workbookViewId="0">
      <selection activeCell="M24" sqref="M24:P24"/>
    </sheetView>
  </sheetViews>
  <sheetFormatPr defaultRowHeight="20.25"/>
  <cols>
    <col min="1" max="1" width="1.875" style="536" customWidth="1"/>
    <col min="2" max="2" width="4.875" style="543" customWidth="1"/>
    <col min="3" max="3" width="0" style="536" hidden="1" customWidth="1"/>
    <col min="4" max="4" width="18.625" style="536" customWidth="1"/>
    <col min="5" max="5" width="5.625" style="542" customWidth="1"/>
    <col min="6" max="6" width="9.625" style="536" customWidth="1"/>
    <col min="7" max="7" width="18.625" style="536" customWidth="1"/>
    <col min="8" max="8" width="5.625" style="542" customWidth="1"/>
    <col min="9" max="9" width="9.625" style="536" customWidth="1"/>
    <col min="10" max="10" width="18.625" style="536" customWidth="1"/>
    <col min="11" max="11" width="5.625" style="542" customWidth="1"/>
    <col min="12" max="12" width="9.625" style="536" customWidth="1"/>
    <col min="13" max="13" width="18.625" style="536" customWidth="1"/>
    <col min="14" max="14" width="5.625" style="542" customWidth="1"/>
    <col min="15" max="15" width="9.625" style="536" customWidth="1"/>
    <col min="16" max="16" width="18.625" style="536" customWidth="1"/>
    <col min="17" max="17" width="5.625" style="542" customWidth="1"/>
    <col min="18" max="18" width="9.625" style="536" customWidth="1"/>
    <col min="19" max="19" width="18.625" style="536" customWidth="1"/>
    <col min="20" max="20" width="5.625" style="542" customWidth="1"/>
    <col min="21" max="21" width="9.625" style="536" customWidth="1"/>
    <col min="22" max="22" width="12.125" style="541" customWidth="1"/>
    <col min="23" max="23" width="11.75" style="540" customWidth="1"/>
    <col min="24" max="24" width="11.25" style="335" customWidth="1"/>
    <col min="25" max="25" width="6.625" style="539" customWidth="1"/>
    <col min="26" max="26" width="6.625" style="536" customWidth="1"/>
    <col min="27" max="27" width="6" style="537" hidden="1" customWidth="1"/>
    <col min="28" max="28" width="5.5" style="538" hidden="1" customWidth="1"/>
    <col min="29" max="29" width="7.75" style="537" hidden="1" customWidth="1"/>
    <col min="30" max="30" width="8" style="537" hidden="1" customWidth="1"/>
    <col min="31" max="31" width="7.875" style="537" hidden="1" customWidth="1"/>
    <col min="32" max="32" width="7.5" style="537" hidden="1" customWidth="1"/>
    <col min="33" max="16384" width="9" style="536"/>
  </cols>
  <sheetData>
    <row r="1" spans="2:32" s="537" customFormat="1" ht="38.25">
      <c r="B1" s="463" t="s">
        <v>881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629"/>
      <c r="AB1" s="538"/>
    </row>
    <row r="2" spans="2:32" s="537" customFormat="1" ht="16.5" customHeight="1">
      <c r="B2" s="634"/>
      <c r="C2" s="633"/>
      <c r="D2" s="633"/>
      <c r="E2" s="633"/>
      <c r="F2" s="633"/>
      <c r="G2" s="633"/>
      <c r="H2" s="632"/>
      <c r="I2" s="629"/>
      <c r="J2" s="629"/>
      <c r="K2" s="632"/>
      <c r="L2" s="629"/>
      <c r="M2" s="629"/>
      <c r="N2" s="632"/>
      <c r="O2" s="629"/>
      <c r="P2" s="629"/>
      <c r="Q2" s="632"/>
      <c r="R2" s="629"/>
      <c r="S2" s="629"/>
      <c r="T2" s="632"/>
      <c r="U2" s="629"/>
      <c r="V2" s="631"/>
      <c r="W2" s="630"/>
      <c r="X2" s="459"/>
      <c r="Y2" s="630"/>
      <c r="Z2" s="629"/>
      <c r="AB2" s="538"/>
    </row>
    <row r="3" spans="2:32" s="537" customFormat="1" ht="31.5" customHeight="1" thickBot="1">
      <c r="B3" s="456" t="s">
        <v>757</v>
      </c>
      <c r="C3" s="628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T3" s="627"/>
      <c r="U3" s="627"/>
      <c r="V3" s="626"/>
      <c r="W3" s="625"/>
      <c r="X3" s="452"/>
      <c r="Y3" s="624"/>
      <c r="Z3" s="547"/>
      <c r="AB3" s="538"/>
    </row>
    <row r="4" spans="2:32" s="615" customFormat="1" ht="43.5">
      <c r="B4" s="623" t="s">
        <v>132</v>
      </c>
      <c r="C4" s="622" t="s">
        <v>133</v>
      </c>
      <c r="D4" s="619" t="s">
        <v>134</v>
      </c>
      <c r="E4" s="447" t="s">
        <v>756</v>
      </c>
      <c r="F4" s="619"/>
      <c r="G4" s="619" t="s">
        <v>137</v>
      </c>
      <c r="H4" s="447" t="s">
        <v>756</v>
      </c>
      <c r="I4" s="619"/>
      <c r="J4" s="619" t="s">
        <v>138</v>
      </c>
      <c r="K4" s="682" t="s">
        <v>756</v>
      </c>
      <c r="L4" s="621"/>
      <c r="M4" s="620" t="s">
        <v>138</v>
      </c>
      <c r="N4" s="681" t="s">
        <v>756</v>
      </c>
      <c r="O4" s="680"/>
      <c r="P4" s="619" t="s">
        <v>138</v>
      </c>
      <c r="Q4" s="447" t="s">
        <v>756</v>
      </c>
      <c r="R4" s="619"/>
      <c r="S4" s="620" t="s">
        <v>139</v>
      </c>
      <c r="T4" s="447" t="s">
        <v>756</v>
      </c>
      <c r="U4" s="619"/>
      <c r="V4" s="445" t="s">
        <v>755</v>
      </c>
      <c r="W4" s="618" t="s">
        <v>141</v>
      </c>
      <c r="X4" s="444" t="s">
        <v>754</v>
      </c>
      <c r="Y4" s="617" t="s">
        <v>753</v>
      </c>
      <c r="Z4" s="616"/>
      <c r="AA4" s="567"/>
      <c r="AB4" s="538"/>
      <c r="AC4" s="537"/>
      <c r="AD4" s="537"/>
      <c r="AE4" s="537"/>
      <c r="AF4" s="537"/>
    </row>
    <row r="5" spans="2:32" s="568" customFormat="1" ht="65.099999999999994" customHeight="1">
      <c r="B5" s="572">
        <v>9</v>
      </c>
      <c r="C5" s="571"/>
      <c r="D5" s="398" t="str">
        <f>'國華8-9月菜單'!A48</f>
        <v>香Q米飯</v>
      </c>
      <c r="E5" s="398" t="s">
        <v>706</v>
      </c>
      <c r="F5" s="440" t="s">
        <v>751</v>
      </c>
      <c r="G5" s="398" t="str">
        <f>'國華8-9月菜單'!A49</f>
        <v xml:space="preserve">  回鍋肉(豆)</v>
      </c>
      <c r="H5" s="398" t="s">
        <v>685</v>
      </c>
      <c r="I5" s="440" t="s">
        <v>751</v>
      </c>
      <c r="J5" s="583" t="str">
        <f>'國華8-9月菜單'!A50</f>
        <v>玉米炒蛋</v>
      </c>
      <c r="K5" s="611" t="s">
        <v>686</v>
      </c>
      <c r="L5" s="511" t="s">
        <v>751</v>
      </c>
      <c r="M5" s="583" t="str">
        <f>'國華8-9月菜單'!A51</f>
        <v xml:space="preserve">   總匯蘿蔔燒(豆) </v>
      </c>
      <c r="N5" s="582" t="s">
        <v>685</v>
      </c>
      <c r="O5" s="511" t="s">
        <v>751</v>
      </c>
      <c r="P5" s="398" t="str">
        <f>'國華8-9月菜單'!A52</f>
        <v>淺色蔬菜</v>
      </c>
      <c r="Q5" s="398" t="s">
        <v>686</v>
      </c>
      <c r="R5" s="440" t="s">
        <v>751</v>
      </c>
      <c r="S5" s="398" t="str">
        <f>'國華8-9月菜單'!A53</f>
        <v>冬粉肉絲湯(醃)</v>
      </c>
      <c r="T5" s="398" t="s">
        <v>685</v>
      </c>
      <c r="U5" s="440" t="s">
        <v>751</v>
      </c>
      <c r="V5" s="439" t="s">
        <v>750</v>
      </c>
      <c r="W5" s="570" t="s">
        <v>34</v>
      </c>
      <c r="X5" s="394" t="s">
        <v>684</v>
      </c>
      <c r="Y5" s="580">
        <v>5.5</v>
      </c>
      <c r="Z5" s="537"/>
      <c r="AA5" s="537"/>
      <c r="AB5" s="538"/>
      <c r="AC5" s="537" t="s">
        <v>683</v>
      </c>
      <c r="AD5" s="537" t="s">
        <v>682</v>
      </c>
      <c r="AE5" s="537" t="s">
        <v>681</v>
      </c>
      <c r="AF5" s="537" t="s">
        <v>680</v>
      </c>
    </row>
    <row r="6" spans="2:32" s="536" customFormat="1" ht="27.95" customHeight="1">
      <c r="B6" s="563" t="s">
        <v>154</v>
      </c>
      <c r="C6" s="571"/>
      <c r="D6" s="411" t="s">
        <v>705</v>
      </c>
      <c r="E6" s="411"/>
      <c r="F6" s="411">
        <v>90</v>
      </c>
      <c r="G6" s="411" t="s">
        <v>749</v>
      </c>
      <c r="H6" s="411" t="s">
        <v>691</v>
      </c>
      <c r="I6" s="411">
        <v>18</v>
      </c>
      <c r="J6" s="411" t="s">
        <v>733</v>
      </c>
      <c r="K6" s="412"/>
      <c r="L6" s="411">
        <v>35</v>
      </c>
      <c r="M6" s="484" t="s">
        <v>713</v>
      </c>
      <c r="N6" s="498"/>
      <c r="O6" s="479">
        <v>45</v>
      </c>
      <c r="P6" s="411" t="s">
        <v>357</v>
      </c>
      <c r="Q6" s="404"/>
      <c r="R6" s="404">
        <v>100</v>
      </c>
      <c r="S6" s="404" t="s">
        <v>747</v>
      </c>
      <c r="T6" s="404"/>
      <c r="U6" s="411">
        <v>7</v>
      </c>
      <c r="V6" s="366"/>
      <c r="W6" s="559" t="s">
        <v>880</v>
      </c>
      <c r="X6" s="390" t="s">
        <v>672</v>
      </c>
      <c r="Y6" s="573">
        <v>2.2999999999999998</v>
      </c>
      <c r="Z6" s="547"/>
      <c r="AA6" s="567" t="s">
        <v>671</v>
      </c>
      <c r="AB6" s="538">
        <v>6</v>
      </c>
      <c r="AC6" s="538">
        <f>AB6*2</f>
        <v>12</v>
      </c>
      <c r="AD6" s="538"/>
      <c r="AE6" s="538">
        <f>AB6*15</f>
        <v>90</v>
      </c>
      <c r="AF6" s="538">
        <f>AC6*4+AE6*4</f>
        <v>408</v>
      </c>
    </row>
    <row r="7" spans="2:32" s="536" customFormat="1" ht="27.95" customHeight="1">
      <c r="B7" s="563">
        <v>28</v>
      </c>
      <c r="C7" s="571"/>
      <c r="D7" s="368" t="s">
        <v>879</v>
      </c>
      <c r="E7" s="368"/>
      <c r="F7" s="368"/>
      <c r="G7" s="411" t="s">
        <v>745</v>
      </c>
      <c r="H7" s="411"/>
      <c r="I7" s="411">
        <v>35</v>
      </c>
      <c r="J7" s="411" t="s">
        <v>744</v>
      </c>
      <c r="K7" s="411"/>
      <c r="L7" s="411">
        <v>30</v>
      </c>
      <c r="M7" s="411" t="s">
        <v>802</v>
      </c>
      <c r="N7" s="411" t="s">
        <v>691</v>
      </c>
      <c r="O7" s="411">
        <v>10</v>
      </c>
      <c r="P7" s="411"/>
      <c r="Q7" s="404"/>
      <c r="R7" s="404"/>
      <c r="S7" s="372" t="s">
        <v>878</v>
      </c>
      <c r="T7" s="404" t="s">
        <v>841</v>
      </c>
      <c r="U7" s="404">
        <v>10</v>
      </c>
      <c r="V7" s="366"/>
      <c r="W7" s="556" t="s">
        <v>33</v>
      </c>
      <c r="X7" s="385" t="s">
        <v>665</v>
      </c>
      <c r="Y7" s="573">
        <v>2</v>
      </c>
      <c r="Z7" s="537"/>
      <c r="AA7" s="566" t="s">
        <v>664</v>
      </c>
      <c r="AB7" s="538">
        <v>2</v>
      </c>
      <c r="AC7" s="565">
        <f>AB7*7</f>
        <v>14</v>
      </c>
      <c r="AD7" s="538">
        <f>AB7*5</f>
        <v>10</v>
      </c>
      <c r="AE7" s="538" t="s">
        <v>651</v>
      </c>
      <c r="AF7" s="564">
        <f>AC7*4+AD7*9</f>
        <v>146</v>
      </c>
    </row>
    <row r="8" spans="2:32" s="536" customFormat="1" ht="27.95" customHeight="1">
      <c r="B8" s="563" t="s">
        <v>172</v>
      </c>
      <c r="C8" s="571"/>
      <c r="D8" s="411"/>
      <c r="E8" s="411"/>
      <c r="F8" s="411"/>
      <c r="G8" s="411" t="s">
        <v>650</v>
      </c>
      <c r="H8" s="412"/>
      <c r="I8" s="411">
        <v>15</v>
      </c>
      <c r="J8" s="411" t="s">
        <v>650</v>
      </c>
      <c r="K8" s="412"/>
      <c r="L8" s="411">
        <v>10</v>
      </c>
      <c r="M8" s="484" t="s">
        <v>868</v>
      </c>
      <c r="N8" s="498"/>
      <c r="O8" s="479">
        <v>10</v>
      </c>
      <c r="P8" s="411"/>
      <c r="Q8" s="405"/>
      <c r="R8" s="404"/>
      <c r="S8" s="352" t="s">
        <v>695</v>
      </c>
      <c r="T8" s="373"/>
      <c r="U8" s="352">
        <v>5</v>
      </c>
      <c r="V8" s="366"/>
      <c r="W8" s="559" t="s">
        <v>877</v>
      </c>
      <c r="X8" s="385" t="s">
        <v>658</v>
      </c>
      <c r="Y8" s="573">
        <v>2.5</v>
      </c>
      <c r="Z8" s="547"/>
      <c r="AA8" s="537" t="s">
        <v>657</v>
      </c>
      <c r="AB8" s="538">
        <v>1.5</v>
      </c>
      <c r="AC8" s="538">
        <f>AB8*1</f>
        <v>1.5</v>
      </c>
      <c r="AD8" s="538" t="s">
        <v>651</v>
      </c>
      <c r="AE8" s="538">
        <f>AB8*5</f>
        <v>7.5</v>
      </c>
      <c r="AF8" s="538">
        <f>AC8*4+AE8*4</f>
        <v>36</v>
      </c>
    </row>
    <row r="9" spans="2:32" s="536" customFormat="1" ht="27.95" customHeight="1">
      <c r="B9" s="561" t="s">
        <v>740</v>
      </c>
      <c r="C9" s="571"/>
      <c r="D9" s="368"/>
      <c r="E9" s="368"/>
      <c r="F9" s="368"/>
      <c r="G9" s="411"/>
      <c r="H9" s="382"/>
      <c r="I9" s="367"/>
      <c r="J9" s="484"/>
      <c r="K9" s="498"/>
      <c r="L9" s="479"/>
      <c r="M9" s="484" t="s">
        <v>650</v>
      </c>
      <c r="N9" s="498"/>
      <c r="O9" s="479">
        <v>5</v>
      </c>
      <c r="P9" s="367"/>
      <c r="Q9" s="510"/>
      <c r="R9" s="509"/>
      <c r="S9" s="404" t="s">
        <v>697</v>
      </c>
      <c r="T9" s="404"/>
      <c r="U9" s="509">
        <v>3</v>
      </c>
      <c r="V9" s="366"/>
      <c r="W9" s="556" t="s">
        <v>35</v>
      </c>
      <c r="X9" s="385" t="s">
        <v>653</v>
      </c>
      <c r="Y9" s="573">
        <v>0</v>
      </c>
      <c r="Z9" s="537"/>
      <c r="AA9" s="537" t="s">
        <v>652</v>
      </c>
      <c r="AB9" s="538">
        <v>2.5</v>
      </c>
      <c r="AC9" s="538"/>
      <c r="AD9" s="538">
        <f>AB9*5</f>
        <v>12.5</v>
      </c>
      <c r="AE9" s="538" t="s">
        <v>651</v>
      </c>
      <c r="AF9" s="538">
        <f>AD9*9</f>
        <v>112.5</v>
      </c>
    </row>
    <row r="10" spans="2:32" s="536" customFormat="1" ht="27.95" customHeight="1">
      <c r="B10" s="561"/>
      <c r="C10" s="571"/>
      <c r="D10" s="368"/>
      <c r="E10" s="368"/>
      <c r="F10" s="368"/>
      <c r="G10" s="484"/>
      <c r="H10" s="480"/>
      <c r="I10" s="479"/>
      <c r="J10" s="679"/>
      <c r="K10" s="678"/>
      <c r="L10" s="675"/>
      <c r="M10" s="677" t="s">
        <v>714</v>
      </c>
      <c r="N10" s="676"/>
      <c r="O10" s="675">
        <v>15</v>
      </c>
      <c r="P10" s="367"/>
      <c r="Q10" s="510"/>
      <c r="R10" s="509"/>
      <c r="S10" s="404"/>
      <c r="T10" s="404"/>
      <c r="U10" s="509"/>
      <c r="V10" s="366"/>
      <c r="W10" s="559" t="s">
        <v>787</v>
      </c>
      <c r="X10" s="377" t="s">
        <v>647</v>
      </c>
      <c r="Y10" s="606">
        <v>0</v>
      </c>
      <c r="Z10" s="547"/>
      <c r="AA10" s="537" t="s">
        <v>646</v>
      </c>
      <c r="AB10" s="538"/>
      <c r="AC10" s="537"/>
      <c r="AD10" s="537"/>
      <c r="AE10" s="537">
        <f>AB10*15</f>
        <v>0</v>
      </c>
      <c r="AF10" s="537"/>
    </row>
    <row r="11" spans="2:32" s="536" customFormat="1" ht="27.95" customHeight="1">
      <c r="B11" s="376" t="s">
        <v>645</v>
      </c>
      <c r="C11" s="578"/>
      <c r="D11" s="557"/>
      <c r="E11" s="510"/>
      <c r="F11" s="557"/>
      <c r="G11" s="423"/>
      <c r="H11" s="501"/>
      <c r="I11" s="421"/>
      <c r="J11" s="590"/>
      <c r="K11" s="589"/>
      <c r="L11" s="588"/>
      <c r="M11" s="408"/>
      <c r="N11" s="589"/>
      <c r="O11" s="406"/>
      <c r="P11" s="509"/>
      <c r="Q11" s="510"/>
      <c r="R11" s="509"/>
      <c r="S11" s="509"/>
      <c r="T11" s="510"/>
      <c r="U11" s="509"/>
      <c r="V11" s="366"/>
      <c r="W11" s="556" t="s">
        <v>189</v>
      </c>
      <c r="X11" s="364"/>
      <c r="Y11" s="573"/>
      <c r="Z11" s="537"/>
      <c r="AA11" s="537"/>
      <c r="AB11" s="538"/>
      <c r="AC11" s="537">
        <f>SUM(AC6:AC10)</f>
        <v>27.5</v>
      </c>
      <c r="AD11" s="537">
        <f>SUM(AD6:AD10)</f>
        <v>22.5</v>
      </c>
      <c r="AE11" s="537">
        <f>SUM(AE6:AE10)</f>
        <v>97.5</v>
      </c>
      <c r="AF11" s="537">
        <f>AC11*4+AD11*9+AE11*4</f>
        <v>702.5</v>
      </c>
    </row>
    <row r="12" spans="2:32" s="536" customFormat="1" ht="27.95" customHeight="1">
      <c r="B12" s="576"/>
      <c r="C12" s="575"/>
      <c r="D12" s="510"/>
      <c r="E12" s="510"/>
      <c r="F12" s="509"/>
      <c r="G12" s="509"/>
      <c r="H12" s="510"/>
      <c r="I12" s="509"/>
      <c r="J12" s="590"/>
      <c r="K12" s="589"/>
      <c r="L12" s="588"/>
      <c r="M12" s="408"/>
      <c r="N12" s="607"/>
      <c r="O12" s="406"/>
      <c r="P12" s="509"/>
      <c r="Q12" s="510"/>
      <c r="R12" s="509"/>
      <c r="S12" s="509"/>
      <c r="T12" s="510"/>
      <c r="U12" s="509"/>
      <c r="V12" s="366"/>
      <c r="W12" s="559" t="s">
        <v>876</v>
      </c>
      <c r="X12" s="419"/>
      <c r="Y12" s="606"/>
      <c r="Z12" s="547"/>
      <c r="AA12" s="537"/>
      <c r="AB12" s="538"/>
      <c r="AC12" s="546">
        <f>AC11*4/AF11</f>
        <v>0.15658362989323843</v>
      </c>
      <c r="AD12" s="546">
        <f>AD11*9/AF11</f>
        <v>0.28825622775800713</v>
      </c>
      <c r="AE12" s="546">
        <f>AE11*4/AF11</f>
        <v>0.55516014234875444</v>
      </c>
      <c r="AF12" s="537"/>
    </row>
    <row r="13" spans="2:32" s="568" customFormat="1" ht="27.95" customHeight="1">
      <c r="B13" s="572">
        <v>9</v>
      </c>
      <c r="C13" s="571"/>
      <c r="D13" s="398" t="str">
        <f>'國華8-9月菜單'!E48</f>
        <v>雜糧Q飯</v>
      </c>
      <c r="E13" s="398" t="s">
        <v>706</v>
      </c>
      <c r="F13" s="398"/>
      <c r="G13" s="398" t="str">
        <f>'國華8-9月菜單'!E49</f>
        <v>日式香雞(炸加)</v>
      </c>
      <c r="H13" s="398" t="s">
        <v>737</v>
      </c>
      <c r="I13" s="398"/>
      <c r="J13" s="583" t="str">
        <f>'國華8-9月菜單'!E50</f>
        <v xml:space="preserve">香菇肉醬(醃)+海絲蒸蛋 </v>
      </c>
      <c r="K13" s="673" t="s">
        <v>685</v>
      </c>
      <c r="L13" s="581"/>
      <c r="M13" s="583" t="str">
        <f>'國華8-9月菜單'!E51</f>
        <v>海鮮黃瓜(海豆)</v>
      </c>
      <c r="N13" s="674" t="s">
        <v>685</v>
      </c>
      <c r="O13" s="581"/>
      <c r="P13" s="398" t="str">
        <f>'國華8-9月菜單'!E52</f>
        <v>深色蔬菜</v>
      </c>
      <c r="Q13" s="398" t="s">
        <v>686</v>
      </c>
      <c r="R13" s="398"/>
      <c r="S13" s="398" t="str">
        <f>'國華8-9月菜單'!E53</f>
        <v>竹筍金菇湯</v>
      </c>
      <c r="T13" s="398" t="s">
        <v>685</v>
      </c>
      <c r="U13" s="398"/>
      <c r="V13" s="366"/>
      <c r="W13" s="570" t="s">
        <v>34</v>
      </c>
      <c r="X13" s="394" t="s">
        <v>684</v>
      </c>
      <c r="Y13" s="580">
        <v>5.5</v>
      </c>
      <c r="Z13" s="537"/>
      <c r="AA13" s="537"/>
      <c r="AB13" s="538"/>
      <c r="AC13" s="537" t="s">
        <v>683</v>
      </c>
      <c r="AD13" s="537" t="s">
        <v>682</v>
      </c>
      <c r="AE13" s="537" t="s">
        <v>681</v>
      </c>
      <c r="AF13" s="537" t="s">
        <v>680</v>
      </c>
    </row>
    <row r="14" spans="2:32" s="536" customFormat="1" ht="27.95" customHeight="1">
      <c r="B14" s="563" t="s">
        <v>154</v>
      </c>
      <c r="C14" s="571"/>
      <c r="D14" s="509" t="s">
        <v>705</v>
      </c>
      <c r="E14" s="509"/>
      <c r="F14" s="411">
        <v>75</v>
      </c>
      <c r="G14" s="404" t="s">
        <v>875</v>
      </c>
      <c r="H14" s="404" t="s">
        <v>667</v>
      </c>
      <c r="I14" s="404">
        <v>53</v>
      </c>
      <c r="J14" s="557" t="s">
        <v>762</v>
      </c>
      <c r="K14" s="509"/>
      <c r="L14" s="557">
        <v>20</v>
      </c>
      <c r="M14" s="368" t="s">
        <v>874</v>
      </c>
      <c r="N14" s="382"/>
      <c r="O14" s="411">
        <v>50</v>
      </c>
      <c r="P14" s="509" t="s">
        <v>356</v>
      </c>
      <c r="Q14" s="509"/>
      <c r="R14" s="509">
        <v>100</v>
      </c>
      <c r="S14" s="557" t="s">
        <v>792</v>
      </c>
      <c r="T14" s="380"/>
      <c r="U14" s="509">
        <v>30</v>
      </c>
      <c r="V14" s="366"/>
      <c r="W14" s="559" t="s">
        <v>746</v>
      </c>
      <c r="X14" s="390" t="s">
        <v>672</v>
      </c>
      <c r="Y14" s="573">
        <v>2.7</v>
      </c>
      <c r="Z14" s="547"/>
      <c r="AA14" s="567" t="s">
        <v>671</v>
      </c>
      <c r="AB14" s="538">
        <v>6</v>
      </c>
      <c r="AC14" s="538">
        <f>AB14*2</f>
        <v>12</v>
      </c>
      <c r="AD14" s="538"/>
      <c r="AE14" s="538">
        <f>AB14*15</f>
        <v>90</v>
      </c>
      <c r="AF14" s="538">
        <f>AC14*4+AE14*4</f>
        <v>408</v>
      </c>
    </row>
    <row r="15" spans="2:32" s="536" customFormat="1" ht="27.95" customHeight="1">
      <c r="B15" s="563">
        <v>29</v>
      </c>
      <c r="C15" s="571"/>
      <c r="D15" s="509" t="s">
        <v>873</v>
      </c>
      <c r="E15" s="509"/>
      <c r="F15" s="509">
        <v>30</v>
      </c>
      <c r="G15" s="380"/>
      <c r="H15" s="386"/>
      <c r="I15" s="369"/>
      <c r="J15" s="557" t="s">
        <v>650</v>
      </c>
      <c r="K15" s="509"/>
      <c r="L15" s="557">
        <v>5</v>
      </c>
      <c r="M15" s="368" t="s">
        <v>695</v>
      </c>
      <c r="N15" s="367"/>
      <c r="O15" s="367">
        <v>5</v>
      </c>
      <c r="P15" s="509"/>
      <c r="Q15" s="509"/>
      <c r="R15" s="509"/>
      <c r="S15" s="557" t="s">
        <v>697</v>
      </c>
      <c r="T15" s="509"/>
      <c r="U15" s="367">
        <v>3</v>
      </c>
      <c r="V15" s="366"/>
      <c r="W15" s="556" t="s">
        <v>33</v>
      </c>
      <c r="X15" s="385" t="s">
        <v>665</v>
      </c>
      <c r="Y15" s="573">
        <v>2.2000000000000002</v>
      </c>
      <c r="Z15" s="537"/>
      <c r="AA15" s="566" t="s">
        <v>664</v>
      </c>
      <c r="AB15" s="538">
        <v>2.2000000000000002</v>
      </c>
      <c r="AC15" s="565">
        <f>AB15*7</f>
        <v>15.400000000000002</v>
      </c>
      <c r="AD15" s="538">
        <f>AB15*5</f>
        <v>11</v>
      </c>
      <c r="AE15" s="538" t="s">
        <v>651</v>
      </c>
      <c r="AF15" s="564">
        <f>AC15*4+AD15*9</f>
        <v>160.60000000000002</v>
      </c>
    </row>
    <row r="16" spans="2:32" s="536" customFormat="1" ht="27.95" customHeight="1">
      <c r="B16" s="563" t="s">
        <v>172</v>
      </c>
      <c r="C16" s="571"/>
      <c r="D16" s="509"/>
      <c r="E16" s="510"/>
      <c r="F16" s="509"/>
      <c r="G16" s="352"/>
      <c r="H16" s="373"/>
      <c r="I16" s="352"/>
      <c r="J16" s="557" t="s">
        <v>670</v>
      </c>
      <c r="K16" s="510"/>
      <c r="L16" s="557">
        <v>30</v>
      </c>
      <c r="M16" s="368" t="s">
        <v>872</v>
      </c>
      <c r="N16" s="367" t="s">
        <v>763</v>
      </c>
      <c r="O16" s="367">
        <v>6</v>
      </c>
      <c r="P16" s="352"/>
      <c r="Q16" s="373"/>
      <c r="R16" s="352"/>
      <c r="S16" s="557" t="s">
        <v>649</v>
      </c>
      <c r="T16" s="510"/>
      <c r="U16" s="509">
        <v>5</v>
      </c>
      <c r="V16" s="366"/>
      <c r="W16" s="559" t="s">
        <v>659</v>
      </c>
      <c r="X16" s="385" t="s">
        <v>658</v>
      </c>
      <c r="Y16" s="573">
        <v>2.2999999999999998</v>
      </c>
      <c r="Z16" s="547"/>
      <c r="AA16" s="537" t="s">
        <v>657</v>
      </c>
      <c r="AB16" s="538">
        <v>1.6</v>
      </c>
      <c r="AC16" s="538">
        <f>AB16*1</f>
        <v>1.6</v>
      </c>
      <c r="AD16" s="538" t="s">
        <v>651</v>
      </c>
      <c r="AE16" s="538">
        <f>AB16*5</f>
        <v>8</v>
      </c>
      <c r="AF16" s="538">
        <f>AC16*4+AE16*4</f>
        <v>38.4</v>
      </c>
    </row>
    <row r="17" spans="2:32" s="536" customFormat="1" ht="27.95" customHeight="1">
      <c r="B17" s="561" t="s">
        <v>724</v>
      </c>
      <c r="C17" s="571"/>
      <c r="D17" s="509"/>
      <c r="E17" s="510"/>
      <c r="F17" s="509"/>
      <c r="G17" s="352"/>
      <c r="H17" s="352"/>
      <c r="I17" s="352"/>
      <c r="J17" s="557" t="s">
        <v>871</v>
      </c>
      <c r="K17" s="509" t="s">
        <v>841</v>
      </c>
      <c r="L17" s="557">
        <v>10</v>
      </c>
      <c r="M17" s="411" t="s">
        <v>809</v>
      </c>
      <c r="N17" s="367" t="s">
        <v>691</v>
      </c>
      <c r="O17" s="367">
        <v>5</v>
      </c>
      <c r="P17" s="352"/>
      <c r="Q17" s="352"/>
      <c r="R17" s="352"/>
      <c r="S17" s="352"/>
      <c r="T17" s="373"/>
      <c r="U17" s="352"/>
      <c r="V17" s="366"/>
      <c r="W17" s="556" t="s">
        <v>35</v>
      </c>
      <c r="X17" s="385" t="s">
        <v>653</v>
      </c>
      <c r="Y17" s="573">
        <v>0</v>
      </c>
      <c r="Z17" s="537"/>
      <c r="AA17" s="537" t="s">
        <v>652</v>
      </c>
      <c r="AB17" s="538">
        <v>2.5</v>
      </c>
      <c r="AC17" s="538"/>
      <c r="AD17" s="538">
        <f>AB17*5</f>
        <v>12.5</v>
      </c>
      <c r="AE17" s="538" t="s">
        <v>651</v>
      </c>
      <c r="AF17" s="538">
        <f>AD17*9</f>
        <v>112.5</v>
      </c>
    </row>
    <row r="18" spans="2:32" s="536" customFormat="1" ht="27.95" customHeight="1">
      <c r="B18" s="561"/>
      <c r="C18" s="571"/>
      <c r="D18" s="510"/>
      <c r="E18" s="510"/>
      <c r="F18" s="509"/>
      <c r="G18" s="352"/>
      <c r="H18" s="519"/>
      <c r="I18" s="352"/>
      <c r="J18" s="509"/>
      <c r="K18" s="510"/>
      <c r="L18" s="509"/>
      <c r="M18" s="411" t="s">
        <v>870</v>
      </c>
      <c r="N18" s="412"/>
      <c r="O18" s="411">
        <v>15</v>
      </c>
      <c r="P18" s="352"/>
      <c r="Q18" s="519"/>
      <c r="R18" s="352"/>
      <c r="S18" s="352"/>
      <c r="T18" s="352"/>
      <c r="U18" s="352"/>
      <c r="V18" s="366"/>
      <c r="W18" s="559" t="s">
        <v>816</v>
      </c>
      <c r="X18" s="377" t="s">
        <v>647</v>
      </c>
      <c r="Y18" s="606">
        <v>0</v>
      </c>
      <c r="Z18" s="547"/>
      <c r="AA18" s="537" t="s">
        <v>646</v>
      </c>
      <c r="AB18" s="538">
        <v>1</v>
      </c>
      <c r="AC18" s="537"/>
      <c r="AD18" s="537"/>
      <c r="AE18" s="537">
        <f>AB18*15</f>
        <v>15</v>
      </c>
      <c r="AF18" s="537"/>
    </row>
    <row r="19" spans="2:32" s="536" customFormat="1" ht="27.95" customHeight="1">
      <c r="B19" s="376" t="s">
        <v>645</v>
      </c>
      <c r="C19" s="578"/>
      <c r="D19" s="510"/>
      <c r="E19" s="510"/>
      <c r="F19" s="509"/>
      <c r="G19" s="411"/>
      <c r="H19" s="412"/>
      <c r="I19" s="411"/>
      <c r="J19" s="584" t="s">
        <v>869</v>
      </c>
      <c r="K19" s="609"/>
      <c r="L19" s="557">
        <v>30</v>
      </c>
      <c r="M19" s="411" t="s">
        <v>868</v>
      </c>
      <c r="N19" s="412"/>
      <c r="O19" s="411">
        <v>5</v>
      </c>
      <c r="P19" s="411"/>
      <c r="Q19" s="412"/>
      <c r="R19" s="411"/>
      <c r="S19" s="352"/>
      <c r="T19" s="519"/>
      <c r="U19" s="352"/>
      <c r="V19" s="366"/>
      <c r="W19" s="556" t="s">
        <v>189</v>
      </c>
      <c r="X19" s="364"/>
      <c r="Y19" s="573"/>
      <c r="Z19" s="537"/>
      <c r="AA19" s="537"/>
      <c r="AB19" s="538"/>
      <c r="AC19" s="537">
        <f>SUM(AC14:AC18)</f>
        <v>29.000000000000004</v>
      </c>
      <c r="AD19" s="537">
        <f>SUM(AD14:AD18)</f>
        <v>23.5</v>
      </c>
      <c r="AE19" s="537">
        <f>SUM(AE14:AE18)</f>
        <v>113</v>
      </c>
      <c r="AF19" s="537">
        <f>AC19*4+AD19*9+AE19*4</f>
        <v>779.5</v>
      </c>
    </row>
    <row r="20" spans="2:32" s="536" customFormat="1" ht="27.95" customHeight="1">
      <c r="B20" s="576"/>
      <c r="C20" s="575"/>
      <c r="D20" s="510"/>
      <c r="E20" s="510"/>
      <c r="F20" s="509"/>
      <c r="G20" s="509"/>
      <c r="H20" s="510"/>
      <c r="I20" s="509"/>
      <c r="J20" s="584" t="s">
        <v>867</v>
      </c>
      <c r="K20" s="609"/>
      <c r="L20" s="557">
        <v>0.02</v>
      </c>
      <c r="M20" s="352"/>
      <c r="N20" s="352"/>
      <c r="O20" s="352"/>
      <c r="P20" s="411"/>
      <c r="Q20" s="515"/>
      <c r="R20" s="515"/>
      <c r="S20" s="411"/>
      <c r="T20" s="412"/>
      <c r="U20" s="411"/>
      <c r="V20" s="366"/>
      <c r="W20" s="559" t="s">
        <v>866</v>
      </c>
      <c r="X20" s="403"/>
      <c r="Y20" s="606"/>
      <c r="Z20" s="547"/>
      <c r="AA20" s="537"/>
      <c r="AB20" s="538"/>
      <c r="AC20" s="546">
        <f>AC19*4/AF19</f>
        <v>0.14881334188582426</v>
      </c>
      <c r="AD20" s="546">
        <f>AD19*9/AF19</f>
        <v>0.27132777421423987</v>
      </c>
      <c r="AE20" s="546">
        <f>AE19*4/AF19</f>
        <v>0.5798588838999359</v>
      </c>
      <c r="AF20" s="537"/>
    </row>
    <row r="21" spans="2:32" s="568" customFormat="1" ht="27.95" customHeight="1">
      <c r="B21" s="605">
        <v>9</v>
      </c>
      <c r="C21" s="571"/>
      <c r="D21" s="398" t="str">
        <f>'國華8-9月菜單'!I48</f>
        <v>香Q米飯</v>
      </c>
      <c r="E21" s="398" t="s">
        <v>706</v>
      </c>
      <c r="F21" s="398"/>
      <c r="G21" s="398" t="str">
        <f>'國華8-9月菜單'!I49</f>
        <v>壽喜燒</v>
      </c>
      <c r="H21" s="398" t="s">
        <v>685</v>
      </c>
      <c r="I21" s="398"/>
      <c r="J21" s="583" t="str">
        <f>'國華8-9月菜單'!I50</f>
        <v>絲瓜炒蛋</v>
      </c>
      <c r="K21" s="673" t="s">
        <v>686</v>
      </c>
      <c r="L21" s="581"/>
      <c r="M21" s="583" t="str">
        <f>'國華8-9月菜單'!I51</f>
        <v xml:space="preserve"> 美味柳葉魚(炸海加)</v>
      </c>
      <c r="N21" s="673" t="s">
        <v>737</v>
      </c>
      <c r="O21" s="581"/>
      <c r="P21" s="398" t="str">
        <f>'國華8-9月菜單'!I52</f>
        <v>深色蔬菜</v>
      </c>
      <c r="Q21" s="398" t="s">
        <v>686</v>
      </c>
      <c r="R21" s="398"/>
      <c r="S21" s="398" t="str">
        <f>'國華8-9月菜單'!I53</f>
        <v>鮮蔬肉絲湯</v>
      </c>
      <c r="T21" s="398" t="s">
        <v>685</v>
      </c>
      <c r="U21" s="398"/>
      <c r="V21" s="420"/>
      <c r="W21" s="570" t="s">
        <v>34</v>
      </c>
      <c r="X21" s="394" t="s">
        <v>684</v>
      </c>
      <c r="Y21" s="580">
        <v>5.5</v>
      </c>
      <c r="Z21" s="537"/>
      <c r="AA21" s="537"/>
      <c r="AB21" s="538"/>
      <c r="AC21" s="537" t="s">
        <v>683</v>
      </c>
      <c r="AD21" s="537" t="s">
        <v>682</v>
      </c>
      <c r="AE21" s="537" t="s">
        <v>681</v>
      </c>
      <c r="AF21" s="537" t="s">
        <v>680</v>
      </c>
    </row>
    <row r="22" spans="2:32" s="584" customFormat="1" ht="27.75" customHeight="1">
      <c r="B22" s="595" t="s">
        <v>154</v>
      </c>
      <c r="C22" s="571"/>
      <c r="D22" s="372" t="s">
        <v>705</v>
      </c>
      <c r="E22" s="557"/>
      <c r="F22" s="367">
        <v>110</v>
      </c>
      <c r="G22" s="509" t="s">
        <v>662</v>
      </c>
      <c r="H22" s="509"/>
      <c r="I22" s="509">
        <v>20</v>
      </c>
      <c r="J22" s="672" t="s">
        <v>748</v>
      </c>
      <c r="K22" s="671"/>
      <c r="L22" s="670">
        <v>65</v>
      </c>
      <c r="M22" s="584" t="s">
        <v>865</v>
      </c>
      <c r="N22" s="669" t="s">
        <v>734</v>
      </c>
      <c r="O22" s="579">
        <v>35</v>
      </c>
      <c r="P22" s="509" t="s">
        <v>356</v>
      </c>
      <c r="Q22" s="509"/>
      <c r="R22" s="509">
        <v>100</v>
      </c>
      <c r="S22" s="509" t="s">
        <v>731</v>
      </c>
      <c r="T22" s="509"/>
      <c r="U22" s="509">
        <v>25</v>
      </c>
      <c r="V22" s="420"/>
      <c r="W22" s="559" t="s">
        <v>730</v>
      </c>
      <c r="X22" s="390" t="s">
        <v>672</v>
      </c>
      <c r="Y22" s="573">
        <v>2.2999999999999998</v>
      </c>
      <c r="Z22" s="587"/>
      <c r="AA22" s="567" t="s">
        <v>671</v>
      </c>
      <c r="AB22" s="538">
        <v>6</v>
      </c>
      <c r="AC22" s="538">
        <f>AB22*2</f>
        <v>12</v>
      </c>
      <c r="AD22" s="538"/>
      <c r="AE22" s="538">
        <f>AB22*15</f>
        <v>90</v>
      </c>
      <c r="AF22" s="538">
        <f>AC22*4+AE22*4</f>
        <v>408</v>
      </c>
    </row>
    <row r="23" spans="2:32" s="584" customFormat="1" ht="27.95" customHeight="1">
      <c r="B23" s="595">
        <v>30</v>
      </c>
      <c r="C23" s="571"/>
      <c r="D23" s="509"/>
      <c r="E23" s="509"/>
      <c r="F23" s="509"/>
      <c r="G23" s="509" t="s">
        <v>768</v>
      </c>
      <c r="H23" s="509"/>
      <c r="I23" s="509">
        <v>45</v>
      </c>
      <c r="J23" s="557" t="s">
        <v>650</v>
      </c>
      <c r="K23" s="509"/>
      <c r="L23" s="557">
        <v>5</v>
      </c>
      <c r="M23" s="352"/>
      <c r="N23" s="373"/>
      <c r="O23" s="352"/>
      <c r="P23" s="509"/>
      <c r="Q23" s="509"/>
      <c r="R23" s="509"/>
      <c r="S23" s="509" t="s">
        <v>697</v>
      </c>
      <c r="T23" s="509"/>
      <c r="U23" s="367">
        <v>3</v>
      </c>
      <c r="V23" s="420"/>
      <c r="W23" s="556" t="s">
        <v>33</v>
      </c>
      <c r="X23" s="385" t="s">
        <v>665</v>
      </c>
      <c r="Y23" s="573">
        <v>2.1</v>
      </c>
      <c r="Z23" s="585"/>
      <c r="AA23" s="566" t="s">
        <v>664</v>
      </c>
      <c r="AB23" s="538">
        <v>2</v>
      </c>
      <c r="AC23" s="565">
        <f>AB23*7</f>
        <v>14</v>
      </c>
      <c r="AD23" s="538">
        <f>AB23*5</f>
        <v>10</v>
      </c>
      <c r="AE23" s="538" t="s">
        <v>651</v>
      </c>
      <c r="AF23" s="564">
        <f>AC23*4+AD23*9</f>
        <v>146</v>
      </c>
    </row>
    <row r="24" spans="2:32" s="584" customFormat="1" ht="27.95" customHeight="1">
      <c r="B24" s="595" t="s">
        <v>172</v>
      </c>
      <c r="C24" s="571"/>
      <c r="D24" s="509"/>
      <c r="E24" s="510"/>
      <c r="F24" s="509"/>
      <c r="G24" s="557" t="s">
        <v>650</v>
      </c>
      <c r="H24" s="509"/>
      <c r="I24" s="557">
        <v>5</v>
      </c>
      <c r="J24" s="404" t="s">
        <v>744</v>
      </c>
      <c r="K24" s="510"/>
      <c r="L24" s="509">
        <v>15</v>
      </c>
      <c r="M24" s="352"/>
      <c r="N24" s="352"/>
      <c r="O24" s="352"/>
      <c r="P24" s="509"/>
      <c r="Q24" s="510"/>
      <c r="R24" s="509"/>
      <c r="S24" s="509" t="s">
        <v>726</v>
      </c>
      <c r="T24" s="510"/>
      <c r="U24" s="367">
        <v>0.05</v>
      </c>
      <c r="V24" s="420"/>
      <c r="W24" s="559" t="s">
        <v>741</v>
      </c>
      <c r="X24" s="385" t="s">
        <v>658</v>
      </c>
      <c r="Y24" s="573">
        <v>2.5</v>
      </c>
      <c r="Z24" s="587"/>
      <c r="AA24" s="537" t="s">
        <v>657</v>
      </c>
      <c r="AB24" s="538">
        <v>1.5</v>
      </c>
      <c r="AC24" s="538">
        <f>AB24*1</f>
        <v>1.5</v>
      </c>
      <c r="AD24" s="538" t="s">
        <v>651</v>
      </c>
      <c r="AE24" s="538">
        <f>AB24*5</f>
        <v>7.5</v>
      </c>
      <c r="AF24" s="538">
        <f>AC24*4+AE24*4</f>
        <v>36</v>
      </c>
    </row>
    <row r="25" spans="2:32" s="584" customFormat="1" ht="27.95" customHeight="1">
      <c r="B25" s="594" t="s">
        <v>709</v>
      </c>
      <c r="C25" s="571"/>
      <c r="D25" s="509"/>
      <c r="E25" s="510"/>
      <c r="F25" s="509"/>
      <c r="G25" s="374"/>
      <c r="H25" s="352"/>
      <c r="I25" s="352"/>
      <c r="J25" s="368"/>
      <c r="K25" s="382"/>
      <c r="L25" s="367"/>
      <c r="M25" s="352"/>
      <c r="N25" s="519"/>
      <c r="O25" s="352"/>
      <c r="P25" s="509"/>
      <c r="Q25" s="510"/>
      <c r="R25" s="509"/>
      <c r="S25" s="557" t="s">
        <v>650</v>
      </c>
      <c r="T25" s="510"/>
      <c r="U25" s="367">
        <v>5</v>
      </c>
      <c r="V25" s="420"/>
      <c r="W25" s="556" t="s">
        <v>35</v>
      </c>
      <c r="X25" s="385" t="s">
        <v>653</v>
      </c>
      <c r="Y25" s="573">
        <f>AB26</f>
        <v>0</v>
      </c>
      <c r="Z25" s="585"/>
      <c r="AA25" s="537" t="s">
        <v>652</v>
      </c>
      <c r="AB25" s="538">
        <v>2.5</v>
      </c>
      <c r="AC25" s="538"/>
      <c r="AD25" s="538">
        <f>AB25*5</f>
        <v>12.5</v>
      </c>
      <c r="AE25" s="538" t="s">
        <v>651</v>
      </c>
      <c r="AF25" s="538">
        <f>AD25*9</f>
        <v>112.5</v>
      </c>
    </row>
    <row r="26" spans="2:32" s="584" customFormat="1" ht="27.95" customHeight="1">
      <c r="B26" s="594"/>
      <c r="C26" s="571"/>
      <c r="D26" s="380"/>
      <c r="E26" s="386"/>
      <c r="F26" s="380"/>
      <c r="G26" s="668"/>
      <c r="H26" s="510"/>
      <c r="I26" s="509"/>
      <c r="J26" s="369"/>
      <c r="K26" s="510"/>
      <c r="L26" s="509"/>
      <c r="M26" s="411"/>
      <c r="N26" s="412"/>
      <c r="O26" s="411"/>
      <c r="P26" s="509"/>
      <c r="Q26" s="510"/>
      <c r="R26" s="509"/>
      <c r="S26" s="509"/>
      <c r="T26" s="510"/>
      <c r="U26" s="509"/>
      <c r="V26" s="420"/>
      <c r="W26" s="559" t="s">
        <v>864</v>
      </c>
      <c r="X26" s="377" t="s">
        <v>647</v>
      </c>
      <c r="Y26" s="573">
        <v>0</v>
      </c>
      <c r="Z26" s="587"/>
      <c r="AA26" s="537" t="s">
        <v>646</v>
      </c>
      <c r="AB26" s="538"/>
      <c r="AC26" s="537"/>
      <c r="AD26" s="537"/>
      <c r="AE26" s="537">
        <f>AB26*15</f>
        <v>0</v>
      </c>
      <c r="AF26" s="537"/>
    </row>
    <row r="27" spans="2:32" s="584" customFormat="1" ht="27.95" customHeight="1">
      <c r="B27" s="376" t="s">
        <v>645</v>
      </c>
      <c r="C27" s="593"/>
      <c r="D27" s="667"/>
      <c r="E27" s="386"/>
      <c r="F27" s="666"/>
      <c r="G27" s="588"/>
      <c r="H27" s="510"/>
      <c r="I27" s="509"/>
      <c r="J27" s="352"/>
      <c r="K27" s="352"/>
      <c r="L27" s="352"/>
      <c r="M27" s="509"/>
      <c r="N27" s="510"/>
      <c r="O27" s="509"/>
      <c r="P27" s="509"/>
      <c r="Q27" s="510"/>
      <c r="R27" s="509"/>
      <c r="S27" s="509"/>
      <c r="T27" s="510"/>
      <c r="U27" s="509"/>
      <c r="V27" s="420"/>
      <c r="W27" s="556" t="s">
        <v>189</v>
      </c>
      <c r="X27" s="364"/>
      <c r="Y27" s="573"/>
      <c r="Z27" s="585"/>
      <c r="AA27" s="537"/>
      <c r="AB27" s="538"/>
      <c r="AC27" s="537">
        <f>SUM(AC22:AC26)</f>
        <v>27.5</v>
      </c>
      <c r="AD27" s="537">
        <f>SUM(AD22:AD26)</f>
        <v>22.5</v>
      </c>
      <c r="AE27" s="537">
        <f>SUM(AE22:AE26)</f>
        <v>97.5</v>
      </c>
      <c r="AF27" s="537">
        <f>AC27*4+AD27*9+AE27*4</f>
        <v>702.5</v>
      </c>
    </row>
    <row r="28" spans="2:32" s="584" customFormat="1" ht="27.95" customHeight="1" thickBot="1">
      <c r="B28" s="592"/>
      <c r="C28" s="591"/>
      <c r="D28" s="510"/>
      <c r="E28" s="510"/>
      <c r="F28" s="509"/>
      <c r="G28" s="509"/>
      <c r="H28" s="510"/>
      <c r="I28" s="509"/>
      <c r="J28" s="590"/>
      <c r="K28" s="589"/>
      <c r="L28" s="588"/>
      <c r="M28" s="411"/>
      <c r="N28" s="412"/>
      <c r="O28" s="411"/>
      <c r="P28" s="509"/>
      <c r="Q28" s="510"/>
      <c r="R28" s="509"/>
      <c r="S28" s="404"/>
      <c r="T28" s="404"/>
      <c r="U28" s="404"/>
      <c r="V28" s="420"/>
      <c r="W28" s="559" t="s">
        <v>863</v>
      </c>
      <c r="X28" s="419"/>
      <c r="Y28" s="573"/>
      <c r="Z28" s="587"/>
      <c r="AA28" s="585"/>
      <c r="AB28" s="586"/>
      <c r="AC28" s="546">
        <f>AC27*4/AF27</f>
        <v>0.15658362989323843</v>
      </c>
      <c r="AD28" s="546">
        <f>AD27*9/AF27</f>
        <v>0.28825622775800713</v>
      </c>
      <c r="AE28" s="546">
        <f>AE27*4/AF27</f>
        <v>0.55516014234875444</v>
      </c>
      <c r="AF28" s="585"/>
    </row>
    <row r="29" spans="2:32" s="568" customFormat="1" ht="27.95" customHeight="1">
      <c r="B29" s="572"/>
      <c r="C29" s="571"/>
      <c r="D29" s="398">
        <f>'國華8-9月菜單'!M48</f>
        <v>0</v>
      </c>
      <c r="E29" s="583"/>
      <c r="F29" s="598"/>
      <c r="G29" s="604">
        <f>'國華8-9月菜單'!M49</f>
        <v>0</v>
      </c>
      <c r="H29" s="600"/>
      <c r="I29" s="600"/>
      <c r="J29" s="599">
        <f>'國華8-9月菜單'!M50</f>
        <v>0</v>
      </c>
      <c r="K29" s="598"/>
      <c r="L29" s="601"/>
      <c r="M29" s="599">
        <f>'國華8-9月菜單'!M51</f>
        <v>0</v>
      </c>
      <c r="N29" s="598"/>
      <c r="O29" s="597"/>
      <c r="P29" s="581">
        <f>'國華8-9月菜單'!M52</f>
        <v>0</v>
      </c>
      <c r="Q29" s="398"/>
      <c r="R29" s="398"/>
      <c r="S29" s="583">
        <f>'國華8-9月菜單'!M53</f>
        <v>0</v>
      </c>
      <c r="T29" s="611"/>
      <c r="U29" s="581"/>
      <c r="V29" s="366"/>
      <c r="W29" s="570" t="s">
        <v>34</v>
      </c>
      <c r="X29" s="394" t="s">
        <v>684</v>
      </c>
      <c r="Y29" s="580">
        <v>0</v>
      </c>
      <c r="Z29" s="537"/>
      <c r="AA29" s="537"/>
      <c r="AB29" s="538"/>
      <c r="AC29" s="537" t="s">
        <v>683</v>
      </c>
      <c r="AD29" s="537" t="s">
        <v>682</v>
      </c>
      <c r="AE29" s="537" t="s">
        <v>681</v>
      </c>
      <c r="AF29" s="537" t="s">
        <v>680</v>
      </c>
    </row>
    <row r="30" spans="2:32" s="536" customFormat="1" ht="27.95" customHeight="1">
      <c r="B30" s="563" t="s">
        <v>154</v>
      </c>
      <c r="C30" s="571"/>
      <c r="D30" s="372"/>
      <c r="E30" s="371"/>
      <c r="F30" s="370"/>
      <c r="G30" s="352"/>
      <c r="H30" s="352"/>
      <c r="I30" s="352"/>
      <c r="J30" s="608"/>
      <c r="K30" s="656"/>
      <c r="L30" s="646"/>
      <c r="M30" s="352"/>
      <c r="N30" s="405"/>
      <c r="O30" s="352"/>
      <c r="P30" s="404"/>
      <c r="Q30" s="404"/>
      <c r="R30" s="404"/>
      <c r="S30" s="486"/>
      <c r="T30" s="352"/>
      <c r="U30" s="352"/>
      <c r="V30" s="366"/>
      <c r="W30" s="559" t="s">
        <v>862</v>
      </c>
      <c r="X30" s="390" t="s">
        <v>672</v>
      </c>
      <c r="Y30" s="573">
        <v>0</v>
      </c>
      <c r="Z30" s="547"/>
      <c r="AA30" s="567" t="s">
        <v>671</v>
      </c>
      <c r="AB30" s="538">
        <v>6</v>
      </c>
      <c r="AC30" s="538">
        <f>AB30*2</f>
        <v>12</v>
      </c>
      <c r="AD30" s="538"/>
      <c r="AE30" s="538">
        <f>AB30*15</f>
        <v>90</v>
      </c>
      <c r="AF30" s="538">
        <f>AC30*4+AE30*4</f>
        <v>408</v>
      </c>
    </row>
    <row r="31" spans="2:32" s="536" customFormat="1" ht="27.95" customHeight="1">
      <c r="B31" s="563"/>
      <c r="C31" s="571"/>
      <c r="D31" s="372"/>
      <c r="E31" s="665"/>
      <c r="F31" s="370"/>
      <c r="G31" s="352"/>
      <c r="H31" s="509"/>
      <c r="I31" s="352"/>
      <c r="J31" s="608"/>
      <c r="K31" s="610"/>
      <c r="L31" s="646"/>
      <c r="M31" s="352"/>
      <c r="N31" s="405"/>
      <c r="O31" s="352"/>
      <c r="P31" s="352"/>
      <c r="Q31" s="373"/>
      <c r="R31" s="352"/>
      <c r="S31" s="352"/>
      <c r="T31" s="352"/>
      <c r="U31" s="352"/>
      <c r="V31" s="366"/>
      <c r="W31" s="556" t="s">
        <v>33</v>
      </c>
      <c r="X31" s="385" t="s">
        <v>665</v>
      </c>
      <c r="Y31" s="573">
        <v>0</v>
      </c>
      <c r="Z31" s="537"/>
      <c r="AA31" s="566" t="s">
        <v>664</v>
      </c>
      <c r="AB31" s="538">
        <v>2.2999999999999998</v>
      </c>
      <c r="AC31" s="565">
        <f>AB31*7</f>
        <v>16.099999999999998</v>
      </c>
      <c r="AD31" s="538">
        <f>AB31*5</f>
        <v>11.5</v>
      </c>
      <c r="AE31" s="538" t="s">
        <v>651</v>
      </c>
      <c r="AF31" s="564">
        <f>AC31*4+AD31*9</f>
        <v>167.89999999999998</v>
      </c>
    </row>
    <row r="32" spans="2:32" s="536" customFormat="1" ht="27.95" customHeight="1">
      <c r="B32" s="563" t="s">
        <v>172</v>
      </c>
      <c r="C32" s="571"/>
      <c r="D32" s="404"/>
      <c r="E32" s="405"/>
      <c r="F32" s="404"/>
      <c r="G32" s="374"/>
      <c r="H32" s="352"/>
      <c r="I32" s="352"/>
      <c r="J32" s="654"/>
      <c r="K32" s="379"/>
      <c r="L32" s="374"/>
      <c r="M32" s="352"/>
      <c r="N32" s="352"/>
      <c r="O32" s="352"/>
      <c r="P32" s="352"/>
      <c r="Q32" s="373"/>
      <c r="R32" s="352"/>
      <c r="S32" s="404"/>
      <c r="T32" s="404"/>
      <c r="U32" s="404"/>
      <c r="V32" s="366"/>
      <c r="W32" s="559" t="s">
        <v>862</v>
      </c>
      <c r="X32" s="385" t="s">
        <v>658</v>
      </c>
      <c r="Y32" s="573">
        <v>0</v>
      </c>
      <c r="Z32" s="547"/>
      <c r="AA32" s="537" t="s">
        <v>657</v>
      </c>
      <c r="AB32" s="538">
        <v>1.5</v>
      </c>
      <c r="AC32" s="538">
        <f>AB32*1</f>
        <v>1.5</v>
      </c>
      <c r="AD32" s="538" t="s">
        <v>651</v>
      </c>
      <c r="AE32" s="538">
        <f>AB32*5</f>
        <v>7.5</v>
      </c>
      <c r="AF32" s="538">
        <f>AC32*4+AE32*4</f>
        <v>36</v>
      </c>
    </row>
    <row r="33" spans="2:32" s="536" customFormat="1" ht="27.95" customHeight="1">
      <c r="B33" s="561" t="s">
        <v>693</v>
      </c>
      <c r="C33" s="571"/>
      <c r="D33" s="352"/>
      <c r="E33" s="373"/>
      <c r="F33" s="352"/>
      <c r="G33" s="374"/>
      <c r="H33" s="405"/>
      <c r="I33" s="404"/>
      <c r="J33" s="352"/>
      <c r="K33" s="352"/>
      <c r="L33" s="352"/>
      <c r="M33" s="352"/>
      <c r="N33" s="352"/>
      <c r="O33" s="352"/>
      <c r="P33" s="352"/>
      <c r="Q33" s="405"/>
      <c r="R33" s="352"/>
      <c r="S33" s="653"/>
      <c r="T33" s="649"/>
      <c r="U33" s="652"/>
      <c r="V33" s="366"/>
      <c r="W33" s="556" t="s">
        <v>35</v>
      </c>
      <c r="X33" s="385" t="s">
        <v>653</v>
      </c>
      <c r="Y33" s="573">
        <v>0</v>
      </c>
      <c r="Z33" s="537"/>
      <c r="AA33" s="537" t="s">
        <v>652</v>
      </c>
      <c r="AB33" s="538">
        <v>2.5</v>
      </c>
      <c r="AC33" s="538"/>
      <c r="AD33" s="538">
        <f>AB33*5</f>
        <v>12.5</v>
      </c>
      <c r="AE33" s="538" t="s">
        <v>651</v>
      </c>
      <c r="AF33" s="538">
        <f>AD33*9</f>
        <v>112.5</v>
      </c>
    </row>
    <row r="34" spans="2:32" s="536" customFormat="1" ht="27.95" customHeight="1">
      <c r="B34" s="561"/>
      <c r="C34" s="571"/>
      <c r="D34" s="352"/>
      <c r="E34" s="352"/>
      <c r="F34" s="352"/>
      <c r="G34" s="374"/>
      <c r="H34" s="405"/>
      <c r="I34" s="404"/>
      <c r="J34" s="608"/>
      <c r="K34" s="610"/>
      <c r="L34" s="646"/>
      <c r="M34" s="352"/>
      <c r="N34" s="649"/>
      <c r="O34" s="650"/>
      <c r="P34" s="352"/>
      <c r="Q34" s="404"/>
      <c r="R34" s="352"/>
      <c r="S34" s="648"/>
      <c r="T34" s="649"/>
      <c r="U34" s="648"/>
      <c r="V34" s="366"/>
      <c r="W34" s="559" t="s">
        <v>862</v>
      </c>
      <c r="X34" s="377" t="s">
        <v>647</v>
      </c>
      <c r="Y34" s="573">
        <v>0</v>
      </c>
      <c r="Z34" s="547"/>
      <c r="AA34" s="537" t="s">
        <v>646</v>
      </c>
      <c r="AB34" s="538">
        <v>1</v>
      </c>
      <c r="AC34" s="537"/>
      <c r="AD34" s="537"/>
      <c r="AE34" s="537">
        <f>AB34*15</f>
        <v>15</v>
      </c>
      <c r="AF34" s="537"/>
    </row>
    <row r="35" spans="2:32" s="536" customFormat="1" ht="27.95" customHeight="1">
      <c r="B35" s="376" t="s">
        <v>645</v>
      </c>
      <c r="C35" s="578"/>
      <c r="D35" s="352"/>
      <c r="E35" s="519"/>
      <c r="F35" s="352"/>
      <c r="G35" s="509"/>
      <c r="H35" s="510"/>
      <c r="I35" s="509"/>
      <c r="J35" s="608"/>
      <c r="K35" s="610"/>
      <c r="L35" s="646"/>
      <c r="M35" s="352"/>
      <c r="N35" s="405"/>
      <c r="O35" s="352"/>
      <c r="P35" s="352"/>
      <c r="Q35" s="405"/>
      <c r="R35" s="352"/>
      <c r="S35" s="590"/>
      <c r="T35" s="610"/>
      <c r="U35" s="588"/>
      <c r="V35" s="366"/>
      <c r="W35" s="556" t="s">
        <v>189</v>
      </c>
      <c r="X35" s="364"/>
      <c r="Y35" s="573"/>
      <c r="Z35" s="537"/>
      <c r="AA35" s="537"/>
      <c r="AB35" s="538"/>
      <c r="AC35" s="537">
        <f>SUM(AC30:AC34)</f>
        <v>29.599999999999998</v>
      </c>
      <c r="AD35" s="537">
        <f>SUM(AD30:AD34)</f>
        <v>24</v>
      </c>
      <c r="AE35" s="537">
        <f>SUM(AE30:AE34)</f>
        <v>112.5</v>
      </c>
      <c r="AF35" s="537">
        <f>AC35*4+AD35*9+AE35*4</f>
        <v>784.4</v>
      </c>
    </row>
    <row r="36" spans="2:32" s="536" customFormat="1" ht="27.95" customHeight="1">
      <c r="B36" s="576"/>
      <c r="C36" s="575"/>
      <c r="D36" s="411"/>
      <c r="E36" s="412"/>
      <c r="F36" s="411"/>
      <c r="G36" s="509"/>
      <c r="H36" s="510"/>
      <c r="I36" s="509"/>
      <c r="J36" s="590"/>
      <c r="K36" s="589"/>
      <c r="L36" s="588"/>
      <c r="M36" s="352"/>
      <c r="N36" s="405"/>
      <c r="O36" s="352"/>
      <c r="P36" s="374"/>
      <c r="Q36" s="405"/>
      <c r="R36" s="352"/>
      <c r="S36" s="590"/>
      <c r="T36" s="589"/>
      <c r="U36" s="588"/>
      <c r="V36" s="366"/>
      <c r="W36" s="559" t="s">
        <v>861</v>
      </c>
      <c r="X36" s="403"/>
      <c r="Y36" s="573"/>
      <c r="Z36" s="547"/>
      <c r="AA36" s="537"/>
      <c r="AB36" s="538"/>
      <c r="AC36" s="546">
        <f>AC35*4/AF35</f>
        <v>0.15094339622641509</v>
      </c>
      <c r="AD36" s="546">
        <f>AD35*9/AF35</f>
        <v>0.27536970933197347</v>
      </c>
      <c r="AE36" s="546">
        <f>AE35*4/AF35</f>
        <v>0.57368689444161147</v>
      </c>
      <c r="AF36" s="537"/>
    </row>
    <row r="37" spans="2:32" s="568" customFormat="1" ht="27.95" customHeight="1">
      <c r="B37" s="664">
        <v>9</v>
      </c>
      <c r="C37" s="571"/>
      <c r="D37" s="660" t="str">
        <f>'國華8-9月菜單'!Q48</f>
        <v>香Q米飯</v>
      </c>
      <c r="E37" s="659" t="s">
        <v>706</v>
      </c>
      <c r="F37" s="661"/>
      <c r="G37" s="657" t="str">
        <f>'國華8-9月菜單'!Q49</f>
        <v xml:space="preserve">  桂筍肉片(醃) </v>
      </c>
      <c r="H37" s="659" t="s">
        <v>685</v>
      </c>
      <c r="I37" s="661"/>
      <c r="J37" s="663" t="str">
        <f>'國華8-9月菜單'!Q50</f>
        <v>小瓜豆腐(豆)</v>
      </c>
      <c r="K37" s="662" t="s">
        <v>860</v>
      </c>
      <c r="L37" s="657"/>
      <c r="M37" s="659" t="str">
        <f>'國華8-9月菜單'!Q51</f>
        <v>金絲炒蛋</v>
      </c>
      <c r="N37" s="661" t="s">
        <v>686</v>
      </c>
      <c r="O37" s="657"/>
      <c r="P37" s="660" t="str">
        <f>'國華8-9月菜單'!Q52</f>
        <v xml:space="preserve">深色蔬菜(有機蔬菜) </v>
      </c>
      <c r="Q37" s="660" t="s">
        <v>686</v>
      </c>
      <c r="R37" s="660"/>
      <c r="S37" s="659" t="str">
        <f>'國華8-9月菜單'!Q53</f>
        <v>元氣補湯</v>
      </c>
      <c r="T37" s="658" t="s">
        <v>685</v>
      </c>
      <c r="U37" s="657"/>
      <c r="V37" s="366"/>
      <c r="W37" s="570" t="s">
        <v>34</v>
      </c>
      <c r="X37" s="394" t="s">
        <v>684</v>
      </c>
      <c r="Y37" s="580">
        <v>5.5</v>
      </c>
      <c r="Z37" s="537"/>
      <c r="AA37" s="537"/>
      <c r="AB37" s="538"/>
      <c r="AC37" s="537" t="s">
        <v>683</v>
      </c>
      <c r="AD37" s="537" t="s">
        <v>682</v>
      </c>
      <c r="AE37" s="537" t="s">
        <v>681</v>
      </c>
      <c r="AF37" s="537" t="s">
        <v>680</v>
      </c>
    </row>
    <row r="38" spans="2:32" s="536" customFormat="1" ht="27.95" customHeight="1">
      <c r="B38" s="655" t="s">
        <v>154</v>
      </c>
      <c r="C38" s="571"/>
      <c r="D38" s="372" t="s">
        <v>705</v>
      </c>
      <c r="E38" s="371"/>
      <c r="F38" s="370">
        <v>100</v>
      </c>
      <c r="G38" s="352" t="s">
        <v>768</v>
      </c>
      <c r="H38" s="352"/>
      <c r="I38" s="352">
        <v>50</v>
      </c>
      <c r="J38" s="608" t="s">
        <v>723</v>
      </c>
      <c r="K38" s="656"/>
      <c r="L38" s="646">
        <v>20</v>
      </c>
      <c r="M38" s="411" t="s">
        <v>650</v>
      </c>
      <c r="N38" s="411"/>
      <c r="O38" s="411">
        <v>50</v>
      </c>
      <c r="P38" s="404" t="s">
        <v>859</v>
      </c>
      <c r="Q38" s="404"/>
      <c r="R38" s="404">
        <v>70</v>
      </c>
      <c r="S38" s="486" t="s">
        <v>728</v>
      </c>
      <c r="T38" s="352"/>
      <c r="U38" s="352">
        <v>35</v>
      </c>
      <c r="V38" s="366"/>
      <c r="W38" s="559" t="s">
        <v>712</v>
      </c>
      <c r="X38" s="390" t="s">
        <v>672</v>
      </c>
      <c r="Y38" s="573">
        <v>2.5</v>
      </c>
      <c r="Z38" s="547"/>
      <c r="AA38" s="567" t="s">
        <v>671</v>
      </c>
      <c r="AB38" s="538">
        <v>6</v>
      </c>
      <c r="AC38" s="538">
        <f>AB38*2</f>
        <v>12</v>
      </c>
      <c r="AD38" s="538"/>
      <c r="AE38" s="538">
        <f>AB38*15</f>
        <v>90</v>
      </c>
      <c r="AF38" s="538">
        <f>AC38*4+AE38*4</f>
        <v>408</v>
      </c>
    </row>
    <row r="39" spans="2:32" s="536" customFormat="1" ht="27.95" customHeight="1">
      <c r="B39" s="655">
        <v>26</v>
      </c>
      <c r="C39" s="571"/>
      <c r="D39" s="484"/>
      <c r="E39" s="498"/>
      <c r="F39" s="479"/>
      <c r="G39" s="352" t="s">
        <v>858</v>
      </c>
      <c r="H39" s="509" t="s">
        <v>841</v>
      </c>
      <c r="I39" s="352">
        <v>20</v>
      </c>
      <c r="J39" s="608" t="s">
        <v>802</v>
      </c>
      <c r="K39" s="610" t="s">
        <v>691</v>
      </c>
      <c r="L39" s="646">
        <v>50</v>
      </c>
      <c r="M39" s="411" t="s">
        <v>715</v>
      </c>
      <c r="N39" s="411"/>
      <c r="O39" s="411">
        <v>20</v>
      </c>
      <c r="P39" s="352"/>
      <c r="Q39" s="373"/>
      <c r="R39" s="352"/>
      <c r="S39" s="352" t="s">
        <v>666</v>
      </c>
      <c r="T39" s="352"/>
      <c r="U39" s="411">
        <v>3</v>
      </c>
      <c r="V39" s="366"/>
      <c r="W39" s="556" t="s">
        <v>33</v>
      </c>
      <c r="X39" s="385" t="s">
        <v>665</v>
      </c>
      <c r="Y39" s="573">
        <v>1.8</v>
      </c>
      <c r="Z39" s="537"/>
      <c r="AA39" s="566" t="s">
        <v>664</v>
      </c>
      <c r="AB39" s="538">
        <v>2.2999999999999998</v>
      </c>
      <c r="AC39" s="565">
        <f>AB39*7</f>
        <v>16.099999999999998</v>
      </c>
      <c r="AD39" s="538">
        <f>AB39*5</f>
        <v>11.5</v>
      </c>
      <c r="AE39" s="538" t="s">
        <v>651</v>
      </c>
      <c r="AF39" s="564">
        <f>AC39*4+AD39*9</f>
        <v>167.89999999999998</v>
      </c>
    </row>
    <row r="40" spans="2:32" s="536" customFormat="1" ht="27.95" customHeight="1">
      <c r="B40" s="655" t="s">
        <v>172</v>
      </c>
      <c r="C40" s="571"/>
      <c r="D40" s="404"/>
      <c r="E40" s="405"/>
      <c r="F40" s="404"/>
      <c r="G40" s="374"/>
      <c r="H40" s="352"/>
      <c r="I40" s="352"/>
      <c r="J40" s="654"/>
      <c r="K40" s="379"/>
      <c r="L40" s="374"/>
      <c r="M40" s="352"/>
      <c r="N40" s="352"/>
      <c r="O40" s="352"/>
      <c r="P40" s="352"/>
      <c r="Q40" s="373"/>
      <c r="R40" s="352"/>
      <c r="S40" s="404" t="s">
        <v>743</v>
      </c>
      <c r="T40" s="404"/>
      <c r="U40" s="411">
        <v>0.03</v>
      </c>
      <c r="V40" s="366"/>
      <c r="W40" s="559" t="s">
        <v>710</v>
      </c>
      <c r="X40" s="385" t="s">
        <v>658</v>
      </c>
      <c r="Y40" s="573">
        <v>2</v>
      </c>
      <c r="Z40" s="547"/>
      <c r="AA40" s="537" t="s">
        <v>657</v>
      </c>
      <c r="AB40" s="538">
        <v>1.6</v>
      </c>
      <c r="AC40" s="538">
        <f>AB40*1</f>
        <v>1.6</v>
      </c>
      <c r="AD40" s="538" t="s">
        <v>651</v>
      </c>
      <c r="AE40" s="538">
        <f>AB40*5</f>
        <v>8</v>
      </c>
      <c r="AF40" s="538">
        <f>AC40*4+AE40*4</f>
        <v>38.4</v>
      </c>
    </row>
    <row r="41" spans="2:32" s="536" customFormat="1" ht="27.95" customHeight="1">
      <c r="B41" s="651" t="s">
        <v>857</v>
      </c>
      <c r="C41" s="571"/>
      <c r="D41" s="352"/>
      <c r="E41" s="373"/>
      <c r="F41" s="352"/>
      <c r="G41" s="374"/>
      <c r="H41" s="405"/>
      <c r="I41" s="404"/>
      <c r="J41" s="352"/>
      <c r="K41" s="352"/>
      <c r="L41" s="352"/>
      <c r="M41" s="352"/>
      <c r="N41" s="352"/>
      <c r="O41" s="352"/>
      <c r="P41" s="352"/>
      <c r="Q41" s="405"/>
      <c r="R41" s="352"/>
      <c r="S41" s="653"/>
      <c r="T41" s="649"/>
      <c r="U41" s="652"/>
      <c r="V41" s="366"/>
      <c r="W41" s="556" t="s">
        <v>35</v>
      </c>
      <c r="X41" s="385" t="s">
        <v>653</v>
      </c>
      <c r="Y41" s="573">
        <v>0</v>
      </c>
      <c r="Z41" s="537"/>
      <c r="AA41" s="537" t="s">
        <v>652</v>
      </c>
      <c r="AB41" s="538">
        <v>2.5</v>
      </c>
      <c r="AC41" s="538"/>
      <c r="AD41" s="538">
        <f>AB41*5</f>
        <v>12.5</v>
      </c>
      <c r="AE41" s="538" t="s">
        <v>651</v>
      </c>
      <c r="AF41" s="538">
        <f>AD41*9</f>
        <v>112.5</v>
      </c>
    </row>
    <row r="42" spans="2:32" s="536" customFormat="1" ht="27.95" customHeight="1">
      <c r="B42" s="651"/>
      <c r="C42" s="571"/>
      <c r="D42" s="352"/>
      <c r="E42" s="352"/>
      <c r="F42" s="352"/>
      <c r="G42" s="374"/>
      <c r="H42" s="405"/>
      <c r="I42" s="404"/>
      <c r="J42" s="608"/>
      <c r="K42" s="610"/>
      <c r="L42" s="646"/>
      <c r="M42" s="352"/>
      <c r="N42" s="649"/>
      <c r="O42" s="650"/>
      <c r="P42" s="352"/>
      <c r="Q42" s="404"/>
      <c r="R42" s="352"/>
      <c r="S42" s="648"/>
      <c r="T42" s="649"/>
      <c r="U42" s="648"/>
      <c r="V42" s="366"/>
      <c r="W42" s="559" t="s">
        <v>856</v>
      </c>
      <c r="X42" s="377" t="s">
        <v>647</v>
      </c>
      <c r="Y42" s="573">
        <v>0</v>
      </c>
      <c r="Z42" s="547"/>
      <c r="AA42" s="537" t="s">
        <v>646</v>
      </c>
      <c r="AB42" s="538"/>
      <c r="AC42" s="537"/>
      <c r="AD42" s="537"/>
      <c r="AE42" s="537">
        <f>AB42*15</f>
        <v>0</v>
      </c>
      <c r="AF42" s="537"/>
    </row>
    <row r="43" spans="2:32" s="536" customFormat="1" ht="27.95" customHeight="1">
      <c r="B43" s="647" t="s">
        <v>645</v>
      </c>
      <c r="C43" s="578"/>
      <c r="D43" s="352"/>
      <c r="E43" s="519"/>
      <c r="F43" s="352"/>
      <c r="G43" s="509"/>
      <c r="H43" s="510"/>
      <c r="I43" s="509"/>
      <c r="J43" s="608"/>
      <c r="K43" s="610"/>
      <c r="L43" s="646"/>
      <c r="M43" s="352"/>
      <c r="N43" s="405"/>
      <c r="O43" s="352"/>
      <c r="P43" s="352"/>
      <c r="Q43" s="405"/>
      <c r="R43" s="352"/>
      <c r="S43" s="590"/>
      <c r="T43" s="610"/>
      <c r="U43" s="588"/>
      <c r="V43" s="366"/>
      <c r="W43" s="556" t="s">
        <v>189</v>
      </c>
      <c r="X43" s="364"/>
      <c r="Y43" s="573"/>
      <c r="Z43" s="537"/>
      <c r="AA43" s="537"/>
      <c r="AB43" s="538"/>
      <c r="AC43" s="537">
        <f>SUM(AC38:AC42)</f>
        <v>29.7</v>
      </c>
      <c r="AD43" s="537">
        <f>SUM(AD38:AD42)</f>
        <v>24</v>
      </c>
      <c r="AE43" s="537">
        <f>SUM(AE38:AE42)</f>
        <v>98</v>
      </c>
      <c r="AF43" s="537">
        <f>AC43*4+AD43*9+AE43*4</f>
        <v>726.8</v>
      </c>
    </row>
    <row r="44" spans="2:32" s="536" customFormat="1" ht="27.95" customHeight="1" thickBot="1">
      <c r="B44" s="645"/>
      <c r="C44" s="575"/>
      <c r="D44" s="644"/>
      <c r="E44" s="643"/>
      <c r="F44" s="642"/>
      <c r="G44" s="552"/>
      <c r="H44" s="551"/>
      <c r="I44" s="550"/>
      <c r="J44" s="641"/>
      <c r="K44" s="607"/>
      <c r="L44" s="552"/>
      <c r="M44" s="641"/>
      <c r="N44" s="607"/>
      <c r="O44" s="552"/>
      <c r="P44" s="550"/>
      <c r="Q44" s="551"/>
      <c r="R44" s="550"/>
      <c r="S44" s="550"/>
      <c r="T44" s="551"/>
      <c r="U44" s="550"/>
      <c r="V44" s="351"/>
      <c r="W44" s="559" t="s">
        <v>707</v>
      </c>
      <c r="X44" s="403"/>
      <c r="Y44" s="573"/>
      <c r="Z44" s="547"/>
      <c r="AA44" s="537"/>
      <c r="AB44" s="538"/>
      <c r="AC44" s="546">
        <f>AC43*4/AF43</f>
        <v>0.16345624656026417</v>
      </c>
      <c r="AD44" s="546">
        <f>AD43*9/AF43</f>
        <v>0.29719317556411667</v>
      </c>
      <c r="AE44" s="546">
        <f>AE43*4/AF43</f>
        <v>0.53935057787561924</v>
      </c>
      <c r="AF44" s="537"/>
    </row>
    <row r="45" spans="2:32" s="536" customFormat="1" ht="21.75" customHeight="1">
      <c r="B45" s="543"/>
      <c r="C45" s="537"/>
      <c r="E45" s="542"/>
      <c r="H45" s="542"/>
      <c r="J45" s="545"/>
      <c r="K45" s="640"/>
      <c r="L45" s="545"/>
      <c r="M45" s="545"/>
      <c r="N45" s="640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4"/>
      <c r="AA45" s="537"/>
      <c r="AB45" s="538"/>
      <c r="AC45" s="537"/>
      <c r="AD45" s="537"/>
      <c r="AE45" s="537"/>
      <c r="AF45" s="537"/>
    </row>
    <row r="46" spans="2:32" s="536" customFormat="1">
      <c r="B46" s="538"/>
      <c r="D46" s="639"/>
      <c r="E46" s="639"/>
      <c r="F46" s="638"/>
      <c r="G46" s="638"/>
      <c r="H46" s="637"/>
      <c r="I46" s="537"/>
      <c r="J46" s="537"/>
      <c r="K46" s="637"/>
      <c r="L46" s="537"/>
      <c r="N46" s="637"/>
      <c r="O46" s="537"/>
      <c r="Q46" s="637"/>
      <c r="R46" s="537"/>
      <c r="T46" s="637"/>
      <c r="U46" s="537"/>
      <c r="V46" s="636"/>
      <c r="W46" s="540"/>
      <c r="X46" s="335"/>
      <c r="Y46" s="635"/>
      <c r="AA46" s="537"/>
      <c r="AB46" s="538"/>
      <c r="AC46" s="537"/>
      <c r="AD46" s="537"/>
      <c r="AE46" s="537"/>
      <c r="AF46" s="537"/>
    </row>
    <row r="47" spans="2:32" s="536" customFormat="1">
      <c r="B47" s="543"/>
      <c r="E47" s="542"/>
      <c r="H47" s="542"/>
      <c r="K47" s="542"/>
      <c r="N47" s="542"/>
      <c r="Q47" s="542"/>
      <c r="T47" s="542"/>
      <c r="V47" s="541"/>
      <c r="W47" s="540"/>
      <c r="X47" s="335"/>
      <c r="Y47" s="635"/>
      <c r="AA47" s="537"/>
      <c r="AB47" s="538"/>
      <c r="AC47" s="537"/>
      <c r="AD47" s="537"/>
      <c r="AE47" s="537"/>
      <c r="AF47" s="537"/>
    </row>
    <row r="48" spans="2:32" s="536" customFormat="1">
      <c r="B48" s="543"/>
      <c r="E48" s="542"/>
      <c r="H48" s="542"/>
      <c r="K48" s="542"/>
      <c r="N48" s="542"/>
      <c r="Q48" s="542"/>
      <c r="T48" s="542"/>
      <c r="V48" s="541"/>
      <c r="W48" s="540"/>
      <c r="X48" s="335"/>
      <c r="Y48" s="635"/>
      <c r="AA48" s="537"/>
      <c r="AB48" s="538"/>
      <c r="AC48" s="537"/>
      <c r="AD48" s="537"/>
      <c r="AE48" s="537"/>
      <c r="AF48" s="537"/>
    </row>
    <row r="49" spans="2:32" s="536" customFormat="1">
      <c r="B49" s="543"/>
      <c r="E49" s="542"/>
      <c r="H49" s="542"/>
      <c r="K49" s="542"/>
      <c r="N49" s="542"/>
      <c r="Q49" s="542"/>
      <c r="T49" s="542"/>
      <c r="V49" s="541"/>
      <c r="W49" s="540"/>
      <c r="X49" s="335"/>
      <c r="Y49" s="635"/>
      <c r="AA49" s="537"/>
      <c r="AB49" s="538"/>
      <c r="AC49" s="537"/>
      <c r="AD49" s="537"/>
      <c r="AE49" s="537"/>
      <c r="AF49" s="537"/>
    </row>
    <row r="50" spans="2:32" s="536" customFormat="1">
      <c r="B50" s="543"/>
      <c r="E50" s="542"/>
      <c r="H50" s="542"/>
      <c r="K50" s="542"/>
      <c r="N50" s="542"/>
      <c r="Q50" s="542"/>
      <c r="T50" s="542"/>
      <c r="V50" s="541"/>
      <c r="W50" s="540"/>
      <c r="X50" s="335"/>
      <c r="Y50" s="635"/>
      <c r="AA50" s="537"/>
      <c r="AB50" s="538"/>
      <c r="AC50" s="537"/>
      <c r="AD50" s="537"/>
      <c r="AE50" s="537"/>
      <c r="AF50" s="537"/>
    </row>
    <row r="51" spans="2:32" s="536" customFormat="1">
      <c r="B51" s="543"/>
      <c r="E51" s="542"/>
      <c r="H51" s="542"/>
      <c r="K51" s="542"/>
      <c r="N51" s="542"/>
      <c r="Q51" s="542"/>
      <c r="T51" s="542"/>
      <c r="V51" s="541"/>
      <c r="W51" s="540"/>
      <c r="X51" s="335"/>
      <c r="Y51" s="635"/>
      <c r="AA51" s="537"/>
      <c r="AB51" s="538"/>
      <c r="AC51" s="537"/>
      <c r="AD51" s="537"/>
      <c r="AE51" s="537"/>
      <c r="AF51" s="537"/>
    </row>
    <row r="52" spans="2:32" s="536" customFormat="1">
      <c r="B52" s="543"/>
      <c r="E52" s="542"/>
      <c r="H52" s="542"/>
      <c r="K52" s="542"/>
      <c r="N52" s="542"/>
      <c r="Q52" s="542"/>
      <c r="T52" s="542"/>
      <c r="V52" s="541"/>
      <c r="W52" s="540"/>
      <c r="X52" s="335"/>
      <c r="Y52" s="635"/>
      <c r="AA52" s="537"/>
      <c r="AB52" s="538"/>
      <c r="AC52" s="537"/>
      <c r="AD52" s="537"/>
      <c r="AE52" s="537"/>
      <c r="AF52" s="537"/>
    </row>
  </sheetData>
  <mergeCells count="15">
    <mergeCell ref="B1:Y1"/>
    <mergeCell ref="B2:G2"/>
    <mergeCell ref="C5:C10"/>
    <mergeCell ref="B9:B10"/>
    <mergeCell ref="C13:C18"/>
    <mergeCell ref="B17:B18"/>
    <mergeCell ref="V5:V44"/>
    <mergeCell ref="C37:C42"/>
    <mergeCell ref="B41:B42"/>
    <mergeCell ref="J45:Y45"/>
    <mergeCell ref="D46:G46"/>
    <mergeCell ref="C21:C26"/>
    <mergeCell ref="B25:B26"/>
    <mergeCell ref="C29:C34"/>
    <mergeCell ref="B33:B34"/>
  </mergeCells>
  <phoneticPr fontId="4" type="noConversion"/>
  <pageMargins left="1.299212598425197" right="0.15748031496062992" top="0.19685039370078741" bottom="0.15748031496062992" header="0.51181102362204722" footer="0.23622047244094491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M43" sqref="M43:P43"/>
    </sheetView>
  </sheetViews>
  <sheetFormatPr defaultRowHeight="16.5"/>
  <cols>
    <col min="1" max="9" width="7.625" style="4" customWidth="1"/>
    <col min="10" max="11" width="7.375" style="4" customWidth="1"/>
    <col min="12" max="13" width="7.625" style="4" customWidth="1"/>
    <col min="14" max="15" width="7.375" style="4" customWidth="1"/>
    <col min="16" max="20" width="7.625" style="4" customWidth="1"/>
    <col min="21" max="21" width="22.25" style="4" customWidth="1"/>
    <col min="22" max="16384" width="9" style="4"/>
  </cols>
  <sheetData>
    <row r="1" spans="1:21" s="1" customFormat="1" ht="20.100000000000001" customHeight="1" thickBot="1">
      <c r="E1" s="2" t="s">
        <v>349</v>
      </c>
      <c r="F1" s="3"/>
      <c r="G1" s="3"/>
      <c r="H1" s="3"/>
      <c r="I1" s="3"/>
      <c r="O1" s="1" t="s">
        <v>0</v>
      </c>
      <c r="U1" s="4"/>
    </row>
    <row r="2" spans="1:21" ht="20.100000000000001" customHeight="1">
      <c r="A2" s="255" t="s">
        <v>1</v>
      </c>
      <c r="B2" s="256"/>
      <c r="C2" s="256"/>
      <c r="D2" s="256"/>
      <c r="E2" s="255" t="s">
        <v>2</v>
      </c>
      <c r="F2" s="256"/>
      <c r="G2" s="256"/>
      <c r="H2" s="258"/>
      <c r="I2" s="274" t="s">
        <v>3</v>
      </c>
      <c r="J2" s="256"/>
      <c r="K2" s="256"/>
      <c r="L2" s="257"/>
      <c r="M2" s="255" t="s">
        <v>4</v>
      </c>
      <c r="N2" s="256"/>
      <c r="O2" s="256"/>
      <c r="P2" s="257"/>
      <c r="Q2" s="255" t="s">
        <v>5</v>
      </c>
      <c r="R2" s="256"/>
      <c r="S2" s="256"/>
      <c r="T2" s="257"/>
      <c r="U2" s="270" t="s">
        <v>6</v>
      </c>
    </row>
    <row r="3" spans="1:21" s="5" customFormat="1" ht="18" customHeight="1">
      <c r="A3" s="259" t="s">
        <v>343</v>
      </c>
      <c r="B3" s="260"/>
      <c r="C3" s="260"/>
      <c r="D3" s="260"/>
      <c r="E3" s="259" t="s">
        <v>8</v>
      </c>
      <c r="F3" s="260"/>
      <c r="G3" s="260"/>
      <c r="H3" s="271"/>
      <c r="I3" s="259" t="s">
        <v>9</v>
      </c>
      <c r="J3" s="260"/>
      <c r="K3" s="260"/>
      <c r="L3" s="271"/>
      <c r="M3" s="259" t="s">
        <v>10</v>
      </c>
      <c r="N3" s="260"/>
      <c r="O3" s="260"/>
      <c r="P3" s="271"/>
      <c r="Q3" s="259" t="s">
        <v>313</v>
      </c>
      <c r="R3" s="260"/>
      <c r="S3" s="260"/>
      <c r="T3" s="271"/>
      <c r="U3" s="267"/>
    </row>
    <row r="4" spans="1:21" s="6" customFormat="1" ht="18" customHeight="1">
      <c r="A4" s="246" t="s">
        <v>12</v>
      </c>
      <c r="B4" s="247"/>
      <c r="C4" s="247"/>
      <c r="D4" s="248"/>
      <c r="E4" s="272" t="s">
        <v>13</v>
      </c>
      <c r="F4" s="249"/>
      <c r="G4" s="249"/>
      <c r="H4" s="273"/>
      <c r="I4" s="272" t="s">
        <v>14</v>
      </c>
      <c r="J4" s="249"/>
      <c r="K4" s="249"/>
      <c r="L4" s="273"/>
      <c r="M4" s="272" t="s">
        <v>15</v>
      </c>
      <c r="N4" s="249"/>
      <c r="O4" s="249"/>
      <c r="P4" s="273"/>
      <c r="Q4" s="272" t="s">
        <v>16</v>
      </c>
      <c r="R4" s="249"/>
      <c r="S4" s="249"/>
      <c r="T4" s="273"/>
      <c r="U4" s="221"/>
    </row>
    <row r="5" spans="1:21" s="7" customFormat="1" ht="18" customHeight="1">
      <c r="A5" s="223" t="s">
        <v>17</v>
      </c>
      <c r="B5" s="224"/>
      <c r="C5" s="224"/>
      <c r="D5" s="225"/>
      <c r="E5" s="268" t="s">
        <v>18</v>
      </c>
      <c r="F5" s="226"/>
      <c r="G5" s="226"/>
      <c r="H5" s="269"/>
      <c r="I5" s="268" t="s">
        <v>19</v>
      </c>
      <c r="J5" s="226"/>
      <c r="K5" s="226"/>
      <c r="L5" s="269"/>
      <c r="M5" s="268" t="s">
        <v>20</v>
      </c>
      <c r="N5" s="226"/>
      <c r="O5" s="226"/>
      <c r="P5" s="269"/>
      <c r="Q5" s="268" t="s">
        <v>21</v>
      </c>
      <c r="R5" s="226"/>
      <c r="S5" s="226"/>
      <c r="T5" s="269"/>
      <c r="U5" s="222"/>
    </row>
    <row r="6" spans="1:21" s="8" customFormat="1" ht="18" customHeight="1">
      <c r="A6" s="219" t="s">
        <v>22</v>
      </c>
      <c r="B6" s="217"/>
      <c r="C6" s="217"/>
      <c r="D6" s="218"/>
      <c r="E6" s="219" t="s">
        <v>23</v>
      </c>
      <c r="F6" s="217"/>
      <c r="G6" s="217"/>
      <c r="H6" s="220"/>
      <c r="I6" s="219" t="s">
        <v>24</v>
      </c>
      <c r="J6" s="217"/>
      <c r="K6" s="217"/>
      <c r="L6" s="220"/>
      <c r="M6" s="219" t="s">
        <v>25</v>
      </c>
      <c r="N6" s="217"/>
      <c r="O6" s="217"/>
      <c r="P6" s="220"/>
      <c r="Q6" s="219" t="s">
        <v>316</v>
      </c>
      <c r="R6" s="217"/>
      <c r="S6" s="217"/>
      <c r="T6" s="220"/>
      <c r="U6" s="222"/>
    </row>
    <row r="7" spans="1:21" s="9" customFormat="1" ht="15.95" customHeight="1">
      <c r="A7" s="232" t="s">
        <v>26</v>
      </c>
      <c r="B7" s="233"/>
      <c r="C7" s="233"/>
      <c r="D7" s="234"/>
      <c r="E7" s="232" t="s">
        <v>26</v>
      </c>
      <c r="F7" s="233"/>
      <c r="G7" s="233"/>
      <c r="H7" s="237"/>
      <c r="I7" s="232" t="s">
        <v>26</v>
      </c>
      <c r="J7" s="233"/>
      <c r="K7" s="233"/>
      <c r="L7" s="237"/>
      <c r="M7" s="232" t="s">
        <v>27</v>
      </c>
      <c r="N7" s="233"/>
      <c r="O7" s="233"/>
      <c r="P7" s="237"/>
      <c r="Q7" s="232" t="s">
        <v>26</v>
      </c>
      <c r="R7" s="233"/>
      <c r="S7" s="233"/>
      <c r="T7" s="237"/>
      <c r="U7" s="222"/>
    </row>
    <row r="8" spans="1:21" s="10" customFormat="1" ht="18" customHeight="1">
      <c r="A8" s="228" t="s">
        <v>28</v>
      </c>
      <c r="B8" s="229"/>
      <c r="C8" s="229"/>
      <c r="D8" s="238"/>
      <c r="E8" s="228" t="s">
        <v>29</v>
      </c>
      <c r="F8" s="229"/>
      <c r="G8" s="229"/>
      <c r="H8" s="230"/>
      <c r="I8" s="228" t="s">
        <v>336</v>
      </c>
      <c r="J8" s="229"/>
      <c r="K8" s="229"/>
      <c r="L8" s="230"/>
      <c r="M8" s="228" t="s">
        <v>30</v>
      </c>
      <c r="N8" s="229"/>
      <c r="O8" s="229"/>
      <c r="P8" s="230"/>
      <c r="Q8" s="228" t="s">
        <v>31</v>
      </c>
      <c r="R8" s="229"/>
      <c r="S8" s="229"/>
      <c r="T8" s="230"/>
      <c r="U8" s="222"/>
    </row>
    <row r="9" spans="1:21" s="10" customFormat="1" ht="18" customHeight="1">
      <c r="A9" s="239"/>
      <c r="B9" s="240"/>
      <c r="C9" s="240"/>
      <c r="D9" s="241"/>
      <c r="E9" s="239" t="s">
        <v>344</v>
      </c>
      <c r="F9" s="240"/>
      <c r="G9" s="240"/>
      <c r="H9" s="241"/>
      <c r="I9" s="239"/>
      <c r="J9" s="240"/>
      <c r="K9" s="240"/>
      <c r="L9" s="241"/>
      <c r="M9" s="239"/>
      <c r="N9" s="240"/>
      <c r="O9" s="240"/>
      <c r="P9" s="241"/>
      <c r="Q9" s="239"/>
      <c r="R9" s="240"/>
      <c r="S9" s="240"/>
      <c r="T9" s="241"/>
      <c r="U9" s="222"/>
    </row>
    <row r="10" spans="1:21" s="16" customFormat="1" ht="11.1" customHeight="1">
      <c r="A10" s="11" t="s">
        <v>32</v>
      </c>
      <c r="B10" s="12">
        <f>玉美生技第一週明細!V11</f>
        <v>740.1</v>
      </c>
      <c r="C10" s="12" t="s">
        <v>33</v>
      </c>
      <c r="D10" s="13">
        <f>玉美生技第一週明細!V7</f>
        <v>22.5</v>
      </c>
      <c r="E10" s="11" t="s">
        <v>32</v>
      </c>
      <c r="F10" s="12">
        <f>玉美生技第一週明細!V19</f>
        <v>728.9</v>
      </c>
      <c r="G10" s="12" t="s">
        <v>33</v>
      </c>
      <c r="H10" s="14">
        <f>玉美生技第一週明細!V15</f>
        <v>22.5</v>
      </c>
      <c r="I10" s="15" t="s">
        <v>32</v>
      </c>
      <c r="J10" s="12">
        <f>玉美生技第一週明細!V27</f>
        <v>732.5</v>
      </c>
      <c r="K10" s="12" t="s">
        <v>33</v>
      </c>
      <c r="L10" s="12">
        <f>玉美生技第一週明細!V23</f>
        <v>22.5</v>
      </c>
      <c r="M10" s="12" t="s">
        <v>32</v>
      </c>
      <c r="N10" s="12">
        <f>玉美生技第一週明細!V35</f>
        <v>748.9</v>
      </c>
      <c r="O10" s="12" t="s">
        <v>33</v>
      </c>
      <c r="P10" s="12">
        <f>玉美生技第一週明細!V31</f>
        <v>22.5</v>
      </c>
      <c r="Q10" s="12" t="s">
        <v>32</v>
      </c>
      <c r="R10" s="12">
        <f>玉美生技第一週明細!V43</f>
        <v>728.1</v>
      </c>
      <c r="S10" s="12" t="s">
        <v>33</v>
      </c>
      <c r="T10" s="14">
        <f>玉美生技第一週明細!V39</f>
        <v>22.5</v>
      </c>
      <c r="U10" s="266"/>
    </row>
    <row r="11" spans="1:21" s="16" customFormat="1" ht="11.1" customHeight="1" thickBot="1">
      <c r="A11" s="17" t="s">
        <v>34</v>
      </c>
      <c r="B11" s="18">
        <f>玉美生技第一週明細!V5</f>
        <v>105.5</v>
      </c>
      <c r="C11" s="18" t="s">
        <v>35</v>
      </c>
      <c r="D11" s="19">
        <f>玉美生技第一週明細!V9</f>
        <v>28.9</v>
      </c>
      <c r="E11" s="17" t="s">
        <v>34</v>
      </c>
      <c r="F11" s="18">
        <f>玉美生技第一週明細!V13</f>
        <v>103</v>
      </c>
      <c r="G11" s="18" t="s">
        <v>35</v>
      </c>
      <c r="H11" s="20">
        <f>玉美生技第一週明細!V17</f>
        <v>28.6</v>
      </c>
      <c r="I11" s="21" t="s">
        <v>34</v>
      </c>
      <c r="J11" s="18">
        <f>玉美生技第一週明細!V21</f>
        <v>104</v>
      </c>
      <c r="K11" s="18" t="s">
        <v>35</v>
      </c>
      <c r="L11" s="18">
        <f>玉美生技第一週明細!V25</f>
        <v>28.5</v>
      </c>
      <c r="M11" s="18" t="s">
        <v>34</v>
      </c>
      <c r="N11" s="18">
        <f>玉美生技第一週明細!V29</f>
        <v>107.5</v>
      </c>
      <c r="O11" s="18" t="s">
        <v>35</v>
      </c>
      <c r="P11" s="18">
        <f>玉美生技第一週明細!V33</f>
        <v>29.1</v>
      </c>
      <c r="Q11" s="18" t="s">
        <v>34</v>
      </c>
      <c r="R11" s="18">
        <f>玉美生技第一週明細!V37</f>
        <v>103</v>
      </c>
      <c r="S11" s="18" t="s">
        <v>35</v>
      </c>
      <c r="T11" s="20">
        <f>玉美生技第一週明細!V41</f>
        <v>28.4</v>
      </c>
      <c r="U11" s="267" t="s">
        <v>36</v>
      </c>
    </row>
    <row r="12" spans="1:21" ht="18" customHeight="1">
      <c r="A12" s="255" t="s">
        <v>37</v>
      </c>
      <c r="B12" s="256"/>
      <c r="C12" s="256"/>
      <c r="D12" s="257"/>
      <c r="E12" s="255" t="s">
        <v>38</v>
      </c>
      <c r="F12" s="256"/>
      <c r="G12" s="256"/>
      <c r="H12" s="257"/>
      <c r="I12" s="255" t="s">
        <v>39</v>
      </c>
      <c r="J12" s="256"/>
      <c r="K12" s="256"/>
      <c r="L12" s="257"/>
      <c r="M12" s="255" t="s">
        <v>40</v>
      </c>
      <c r="N12" s="256"/>
      <c r="O12" s="256"/>
      <c r="P12" s="257"/>
      <c r="Q12" s="255" t="s">
        <v>41</v>
      </c>
      <c r="R12" s="256"/>
      <c r="S12" s="256"/>
      <c r="T12" s="257"/>
      <c r="U12" s="267"/>
    </row>
    <row r="13" spans="1:21" s="5" customFormat="1" ht="18" customHeight="1">
      <c r="A13" s="259" t="s">
        <v>343</v>
      </c>
      <c r="B13" s="260"/>
      <c r="C13" s="260"/>
      <c r="D13" s="260"/>
      <c r="E13" s="259" t="s">
        <v>42</v>
      </c>
      <c r="F13" s="260"/>
      <c r="G13" s="260"/>
      <c r="H13" s="260"/>
      <c r="I13" s="259" t="s">
        <v>9</v>
      </c>
      <c r="J13" s="260"/>
      <c r="K13" s="260"/>
      <c r="L13" s="260"/>
      <c r="M13" s="259" t="s">
        <v>11</v>
      </c>
      <c r="N13" s="260"/>
      <c r="O13" s="260"/>
      <c r="P13" s="260"/>
      <c r="Q13" s="259" t="s">
        <v>319</v>
      </c>
      <c r="R13" s="260"/>
      <c r="S13" s="260"/>
      <c r="T13" s="260"/>
      <c r="U13" s="221"/>
    </row>
    <row r="14" spans="1:21" s="6" customFormat="1" ht="18" customHeight="1">
      <c r="A14" s="246" t="s">
        <v>43</v>
      </c>
      <c r="B14" s="247"/>
      <c r="C14" s="247"/>
      <c r="D14" s="248"/>
      <c r="E14" s="246" t="s">
        <v>44</v>
      </c>
      <c r="F14" s="247"/>
      <c r="G14" s="247"/>
      <c r="H14" s="248"/>
      <c r="I14" s="246" t="s">
        <v>45</v>
      </c>
      <c r="J14" s="247"/>
      <c r="K14" s="247"/>
      <c r="L14" s="248"/>
      <c r="M14" s="246" t="s">
        <v>46</v>
      </c>
      <c r="N14" s="247"/>
      <c r="O14" s="247"/>
      <c r="P14" s="248"/>
      <c r="Q14" s="246" t="s">
        <v>325</v>
      </c>
      <c r="R14" s="247"/>
      <c r="S14" s="247"/>
      <c r="T14" s="248"/>
      <c r="U14" s="222"/>
    </row>
    <row r="15" spans="1:21" s="7" customFormat="1" ht="18" customHeight="1">
      <c r="A15" s="223" t="s">
        <v>47</v>
      </c>
      <c r="B15" s="224"/>
      <c r="C15" s="224"/>
      <c r="D15" s="225"/>
      <c r="E15" s="223" t="s">
        <v>48</v>
      </c>
      <c r="F15" s="224"/>
      <c r="G15" s="224"/>
      <c r="H15" s="225"/>
      <c r="I15" s="223" t="s">
        <v>49</v>
      </c>
      <c r="J15" s="224"/>
      <c r="K15" s="224"/>
      <c r="L15" s="225"/>
      <c r="M15" s="223" t="s">
        <v>50</v>
      </c>
      <c r="N15" s="224"/>
      <c r="O15" s="224"/>
      <c r="P15" s="225"/>
      <c r="Q15" s="223" t="s">
        <v>321</v>
      </c>
      <c r="R15" s="224"/>
      <c r="S15" s="224"/>
      <c r="T15" s="225"/>
      <c r="U15" s="222"/>
    </row>
    <row r="16" spans="1:21" s="8" customFormat="1" ht="18" customHeight="1">
      <c r="A16" s="219" t="s">
        <v>51</v>
      </c>
      <c r="B16" s="217"/>
      <c r="C16" s="217"/>
      <c r="D16" s="218"/>
      <c r="E16" s="219" t="s">
        <v>52</v>
      </c>
      <c r="F16" s="217"/>
      <c r="G16" s="217"/>
      <c r="H16" s="218"/>
      <c r="I16" s="219" t="s">
        <v>53</v>
      </c>
      <c r="J16" s="217"/>
      <c r="K16" s="217"/>
      <c r="L16" s="218"/>
      <c r="M16" s="219" t="s">
        <v>54</v>
      </c>
      <c r="N16" s="217"/>
      <c r="O16" s="217"/>
      <c r="P16" s="218"/>
      <c r="Q16" s="219" t="s">
        <v>55</v>
      </c>
      <c r="R16" s="217"/>
      <c r="S16" s="217"/>
      <c r="T16" s="218"/>
      <c r="U16" s="222"/>
    </row>
    <row r="17" spans="1:21" s="9" customFormat="1" ht="15.95" customHeight="1">
      <c r="A17" s="232" t="s">
        <v>27</v>
      </c>
      <c r="B17" s="233"/>
      <c r="C17" s="233"/>
      <c r="D17" s="234"/>
      <c r="E17" s="232" t="s">
        <v>26</v>
      </c>
      <c r="F17" s="233"/>
      <c r="G17" s="233"/>
      <c r="H17" s="234"/>
      <c r="I17" s="232" t="s">
        <v>27</v>
      </c>
      <c r="J17" s="233"/>
      <c r="K17" s="233"/>
      <c r="L17" s="234"/>
      <c r="M17" s="232" t="s">
        <v>26</v>
      </c>
      <c r="N17" s="233"/>
      <c r="O17" s="233"/>
      <c r="P17" s="234"/>
      <c r="Q17" s="232" t="s">
        <v>26</v>
      </c>
      <c r="R17" s="233"/>
      <c r="S17" s="233"/>
      <c r="T17" s="234"/>
      <c r="U17" s="222"/>
    </row>
    <row r="18" spans="1:21" s="10" customFormat="1" ht="18" customHeight="1">
      <c r="A18" s="239" t="s">
        <v>56</v>
      </c>
      <c r="B18" s="240"/>
      <c r="C18" s="240"/>
      <c r="D18" s="242"/>
      <c r="E18" s="228" t="s">
        <v>57</v>
      </c>
      <c r="F18" s="229"/>
      <c r="G18" s="229"/>
      <c r="H18" s="238"/>
      <c r="I18" s="228" t="s">
        <v>337</v>
      </c>
      <c r="J18" s="229"/>
      <c r="K18" s="229"/>
      <c r="L18" s="238"/>
      <c r="M18" s="228" t="s">
        <v>58</v>
      </c>
      <c r="N18" s="229"/>
      <c r="O18" s="229"/>
      <c r="P18" s="238"/>
      <c r="Q18" s="228" t="s">
        <v>59</v>
      </c>
      <c r="R18" s="229"/>
      <c r="S18" s="229"/>
      <c r="T18" s="238"/>
      <c r="U18" s="266"/>
    </row>
    <row r="19" spans="1:21" s="10" customFormat="1" ht="18" customHeight="1">
      <c r="A19" s="239"/>
      <c r="B19" s="240"/>
      <c r="C19" s="240"/>
      <c r="D19" s="241"/>
      <c r="E19" s="239" t="s">
        <v>345</v>
      </c>
      <c r="F19" s="240"/>
      <c r="G19" s="240"/>
      <c r="H19" s="241"/>
      <c r="I19" s="239"/>
      <c r="J19" s="240"/>
      <c r="K19" s="240"/>
      <c r="L19" s="241"/>
      <c r="M19" s="239"/>
      <c r="N19" s="240"/>
      <c r="O19" s="240"/>
      <c r="P19" s="241"/>
      <c r="Q19" s="239"/>
      <c r="R19" s="240"/>
      <c r="S19" s="240"/>
      <c r="T19" s="241"/>
      <c r="U19" s="214"/>
    </row>
    <row r="20" spans="1:21" s="16" customFormat="1" ht="11.1" customHeight="1">
      <c r="A20" s="11" t="s">
        <v>32</v>
      </c>
      <c r="B20" s="12">
        <f>玉美生技第二週明細!V11</f>
        <v>720.9</v>
      </c>
      <c r="C20" s="12" t="s">
        <v>33</v>
      </c>
      <c r="D20" s="12">
        <f>玉美生技第二週明細!V7</f>
        <v>22.5</v>
      </c>
      <c r="E20" s="12" t="s">
        <v>32</v>
      </c>
      <c r="F20" s="12">
        <f>玉美生技第二週明細!V19</f>
        <v>728.1</v>
      </c>
      <c r="G20" s="12" t="s">
        <v>33</v>
      </c>
      <c r="H20" s="12">
        <f>玉美生技第二週明細!V15</f>
        <v>22.5</v>
      </c>
      <c r="I20" s="12" t="s">
        <v>32</v>
      </c>
      <c r="J20" s="12">
        <f>玉美生技第二週明細!V27</f>
        <v>770.5</v>
      </c>
      <c r="K20" s="12" t="s">
        <v>33</v>
      </c>
      <c r="L20" s="12">
        <f>玉美生技第二週明細!V23</f>
        <v>22.5</v>
      </c>
      <c r="M20" s="12" t="s">
        <v>32</v>
      </c>
      <c r="N20" s="12">
        <f>玉美生技第二週明細!V35</f>
        <v>739.7</v>
      </c>
      <c r="O20" s="12" t="s">
        <v>33</v>
      </c>
      <c r="P20" s="12">
        <f>玉美生技第二週明細!V31</f>
        <v>22.5</v>
      </c>
      <c r="Q20" s="12" t="s">
        <v>32</v>
      </c>
      <c r="R20" s="12">
        <f>玉美生技第二週明細!V43</f>
        <v>739.4</v>
      </c>
      <c r="S20" s="12" t="s">
        <v>33</v>
      </c>
      <c r="T20" s="14">
        <f>玉美生技第二週明細!V39</f>
        <v>23</v>
      </c>
      <c r="U20" s="221" t="s">
        <v>60</v>
      </c>
    </row>
    <row r="21" spans="1:21" s="16" customFormat="1" ht="11.1" customHeight="1" thickBot="1">
      <c r="A21" s="17" t="s">
        <v>34</v>
      </c>
      <c r="B21" s="18">
        <f>玉美生技第二週明細!V5</f>
        <v>101.5</v>
      </c>
      <c r="C21" s="18" t="s">
        <v>35</v>
      </c>
      <c r="D21" s="18">
        <f>玉美生技第二週明細!V9</f>
        <v>28.099999999999998</v>
      </c>
      <c r="E21" s="18" t="s">
        <v>34</v>
      </c>
      <c r="F21" s="18">
        <f>玉美生技第二週明細!V13</f>
        <v>103</v>
      </c>
      <c r="G21" s="18" t="s">
        <v>35</v>
      </c>
      <c r="H21" s="18">
        <f>玉美生技第二週明細!V17</f>
        <v>28.4</v>
      </c>
      <c r="I21" s="18" t="s">
        <v>34</v>
      </c>
      <c r="J21" s="18">
        <f>玉美生技第二週明細!V21</f>
        <v>112.5</v>
      </c>
      <c r="K21" s="18" t="s">
        <v>35</v>
      </c>
      <c r="L21" s="18">
        <f>玉美生技第二週明細!V25</f>
        <v>29.5</v>
      </c>
      <c r="M21" s="18" t="s">
        <v>34</v>
      </c>
      <c r="N21" s="18">
        <f>玉美生技第二週明細!V29</f>
        <v>105.5</v>
      </c>
      <c r="O21" s="18" t="s">
        <v>35</v>
      </c>
      <c r="P21" s="18">
        <f>玉美生技第二週明細!V33</f>
        <v>28.8</v>
      </c>
      <c r="Q21" s="18" t="s">
        <v>34</v>
      </c>
      <c r="R21" s="18">
        <f>玉美生技第二週明細!V37</f>
        <v>104</v>
      </c>
      <c r="S21" s="18" t="s">
        <v>35</v>
      </c>
      <c r="T21" s="20">
        <f>玉美生技第二週明細!V41</f>
        <v>29.1</v>
      </c>
      <c r="U21" s="222"/>
    </row>
    <row r="22" spans="1:21" ht="18" customHeight="1">
      <c r="A22" s="255" t="s">
        <v>61</v>
      </c>
      <c r="B22" s="256"/>
      <c r="C22" s="256"/>
      <c r="D22" s="257"/>
      <c r="E22" s="255" t="s">
        <v>62</v>
      </c>
      <c r="F22" s="256"/>
      <c r="G22" s="256"/>
      <c r="H22" s="257"/>
      <c r="I22" s="255" t="s">
        <v>63</v>
      </c>
      <c r="J22" s="256"/>
      <c r="K22" s="256"/>
      <c r="L22" s="257"/>
      <c r="M22" s="255" t="s">
        <v>64</v>
      </c>
      <c r="N22" s="256"/>
      <c r="O22" s="256"/>
      <c r="P22" s="257"/>
      <c r="Q22" s="255" t="s">
        <v>65</v>
      </c>
      <c r="R22" s="256"/>
      <c r="S22" s="256"/>
      <c r="T22" s="257"/>
      <c r="U22" s="266"/>
    </row>
    <row r="23" spans="1:21" s="5" customFormat="1" ht="18" customHeight="1">
      <c r="A23" s="259" t="s">
        <v>343</v>
      </c>
      <c r="B23" s="260"/>
      <c r="C23" s="260"/>
      <c r="D23" s="260"/>
      <c r="E23" s="259" t="s">
        <v>10</v>
      </c>
      <c r="F23" s="260"/>
      <c r="G23" s="260"/>
      <c r="H23" s="260"/>
      <c r="I23" s="259" t="s">
        <v>9</v>
      </c>
      <c r="J23" s="260"/>
      <c r="K23" s="260"/>
      <c r="L23" s="260"/>
      <c r="M23" s="259" t="s">
        <v>7</v>
      </c>
      <c r="N23" s="260"/>
      <c r="O23" s="260"/>
      <c r="P23" s="260"/>
      <c r="Q23" s="259" t="s">
        <v>327</v>
      </c>
      <c r="R23" s="260"/>
      <c r="S23" s="260"/>
      <c r="T23" s="260"/>
      <c r="U23" s="222"/>
    </row>
    <row r="24" spans="1:21" s="6" customFormat="1" ht="18" customHeight="1">
      <c r="A24" s="246" t="s">
        <v>66</v>
      </c>
      <c r="B24" s="247"/>
      <c r="C24" s="247"/>
      <c r="D24" s="248"/>
      <c r="E24" s="246" t="s">
        <v>67</v>
      </c>
      <c r="F24" s="247"/>
      <c r="G24" s="247"/>
      <c r="H24" s="248"/>
      <c r="I24" s="246" t="s">
        <v>68</v>
      </c>
      <c r="J24" s="247"/>
      <c r="K24" s="247"/>
      <c r="L24" s="248"/>
      <c r="M24" s="246" t="s">
        <v>69</v>
      </c>
      <c r="N24" s="247"/>
      <c r="O24" s="247"/>
      <c r="P24" s="248"/>
      <c r="Q24" s="246" t="s">
        <v>328</v>
      </c>
      <c r="R24" s="247"/>
      <c r="S24" s="247"/>
      <c r="T24" s="248"/>
      <c r="U24" s="222"/>
    </row>
    <row r="25" spans="1:21" s="7" customFormat="1" ht="18" customHeight="1">
      <c r="A25" s="223" t="s">
        <v>70</v>
      </c>
      <c r="B25" s="224"/>
      <c r="C25" s="224"/>
      <c r="D25" s="225"/>
      <c r="E25" s="223" t="s">
        <v>71</v>
      </c>
      <c r="F25" s="224"/>
      <c r="G25" s="224"/>
      <c r="H25" s="225"/>
      <c r="I25" s="223" t="s">
        <v>72</v>
      </c>
      <c r="J25" s="224"/>
      <c r="K25" s="224"/>
      <c r="L25" s="225"/>
      <c r="M25" s="223" t="s">
        <v>73</v>
      </c>
      <c r="N25" s="224"/>
      <c r="O25" s="224"/>
      <c r="P25" s="225"/>
      <c r="Q25" s="223" t="s">
        <v>74</v>
      </c>
      <c r="R25" s="224"/>
      <c r="S25" s="224"/>
      <c r="T25" s="225"/>
      <c r="U25" s="222"/>
    </row>
    <row r="26" spans="1:21" s="8" customFormat="1" ht="18" customHeight="1">
      <c r="A26" s="219" t="s">
        <v>75</v>
      </c>
      <c r="B26" s="217"/>
      <c r="C26" s="217"/>
      <c r="D26" s="218"/>
      <c r="E26" s="219" t="s">
        <v>76</v>
      </c>
      <c r="F26" s="217"/>
      <c r="G26" s="217"/>
      <c r="H26" s="218"/>
      <c r="I26" s="219" t="s">
        <v>77</v>
      </c>
      <c r="J26" s="217"/>
      <c r="K26" s="217"/>
      <c r="L26" s="218"/>
      <c r="M26" s="219" t="s">
        <v>78</v>
      </c>
      <c r="N26" s="217"/>
      <c r="O26" s="217"/>
      <c r="P26" s="218"/>
      <c r="Q26" s="219" t="s">
        <v>331</v>
      </c>
      <c r="R26" s="217"/>
      <c r="S26" s="217"/>
      <c r="T26" s="218"/>
      <c r="U26" s="222"/>
    </row>
    <row r="27" spans="1:21" s="9" customFormat="1" ht="15.95" customHeight="1">
      <c r="A27" s="232" t="s">
        <v>27</v>
      </c>
      <c r="B27" s="233"/>
      <c r="C27" s="233"/>
      <c r="D27" s="234"/>
      <c r="E27" s="232" t="s">
        <v>27</v>
      </c>
      <c r="F27" s="233"/>
      <c r="G27" s="233"/>
      <c r="H27" s="234"/>
      <c r="I27" s="232" t="s">
        <v>26</v>
      </c>
      <c r="J27" s="233"/>
      <c r="K27" s="233"/>
      <c r="L27" s="234"/>
      <c r="M27" s="232" t="s">
        <v>26</v>
      </c>
      <c r="N27" s="233"/>
      <c r="O27" s="233"/>
      <c r="P27" s="234"/>
      <c r="Q27" s="232" t="s">
        <v>26</v>
      </c>
      <c r="R27" s="233"/>
      <c r="S27" s="233"/>
      <c r="T27" s="234"/>
      <c r="U27" s="266"/>
    </row>
    <row r="28" spans="1:21" s="10" customFormat="1" ht="18" customHeight="1">
      <c r="A28" s="239" t="s">
        <v>79</v>
      </c>
      <c r="B28" s="240"/>
      <c r="C28" s="240"/>
      <c r="D28" s="242"/>
      <c r="E28" s="228" t="s">
        <v>80</v>
      </c>
      <c r="F28" s="229"/>
      <c r="G28" s="229"/>
      <c r="H28" s="238"/>
      <c r="I28" s="228" t="s">
        <v>81</v>
      </c>
      <c r="J28" s="229"/>
      <c r="K28" s="229"/>
      <c r="L28" s="238"/>
      <c r="M28" s="228" t="s">
        <v>82</v>
      </c>
      <c r="N28" s="229"/>
      <c r="O28" s="229"/>
      <c r="P28" s="238"/>
      <c r="Q28" s="228" t="s">
        <v>83</v>
      </c>
      <c r="R28" s="229"/>
      <c r="S28" s="229"/>
      <c r="T28" s="238"/>
      <c r="U28" s="221" t="s">
        <v>84</v>
      </c>
    </row>
    <row r="29" spans="1:21" s="10" customFormat="1" ht="18" customHeight="1">
      <c r="A29" s="239"/>
      <c r="B29" s="240"/>
      <c r="C29" s="240"/>
      <c r="D29" s="241"/>
      <c r="E29" s="239" t="s">
        <v>346</v>
      </c>
      <c r="F29" s="240"/>
      <c r="G29" s="240"/>
      <c r="H29" s="241"/>
      <c r="I29" s="239"/>
      <c r="J29" s="240"/>
      <c r="K29" s="240"/>
      <c r="L29" s="241"/>
      <c r="M29" s="239"/>
      <c r="N29" s="240"/>
      <c r="O29" s="240"/>
      <c r="P29" s="241"/>
      <c r="Q29" s="239"/>
      <c r="R29" s="240"/>
      <c r="S29" s="240"/>
      <c r="T29" s="241"/>
      <c r="U29" s="222"/>
    </row>
    <row r="30" spans="1:21" s="16" customFormat="1" ht="11.1" customHeight="1">
      <c r="A30" s="11" t="s">
        <v>32</v>
      </c>
      <c r="B30" s="12">
        <f>玉美生技第三週明細!V11</f>
        <v>741.7</v>
      </c>
      <c r="C30" s="12" t="s">
        <v>33</v>
      </c>
      <c r="D30" s="12">
        <f>玉美生技第三週明細!V7</f>
        <v>22.5</v>
      </c>
      <c r="E30" s="12" t="s">
        <v>32</v>
      </c>
      <c r="F30" s="12">
        <f>玉美生技第三週明細!V19</f>
        <v>748.5</v>
      </c>
      <c r="G30" s="12" t="s">
        <v>33</v>
      </c>
      <c r="H30" s="12">
        <f>玉美生技第三週明細!V15</f>
        <v>22.5</v>
      </c>
      <c r="I30" s="12" t="s">
        <v>32</v>
      </c>
      <c r="J30" s="12">
        <f>玉美生技第三週明細!V27</f>
        <v>714.5</v>
      </c>
      <c r="K30" s="12" t="s">
        <v>33</v>
      </c>
      <c r="L30" s="12">
        <f>玉美生技第三週明細!V23</f>
        <v>22.5</v>
      </c>
      <c r="M30" s="12" t="s">
        <v>32</v>
      </c>
      <c r="N30" s="12">
        <f>玉美生技第三週明細!V35</f>
        <v>767.3</v>
      </c>
      <c r="O30" s="12" t="s">
        <v>33</v>
      </c>
      <c r="P30" s="12">
        <f>玉美生技第三週明細!V31</f>
        <v>22.5</v>
      </c>
      <c r="Q30" s="12" t="s">
        <v>32</v>
      </c>
      <c r="R30" s="12">
        <f>玉美生技第三週明細!V43</f>
        <v>760.5</v>
      </c>
      <c r="S30" s="12" t="s">
        <v>33</v>
      </c>
      <c r="T30" s="14">
        <f>玉美生技第三週明細!V39</f>
        <v>22.5</v>
      </c>
      <c r="U30" s="266"/>
    </row>
    <row r="31" spans="1:21" s="16" customFormat="1" ht="11.1" customHeight="1" thickBot="1">
      <c r="A31" s="17" t="s">
        <v>34</v>
      </c>
      <c r="B31" s="18">
        <f>玉美生技第三週明細!V5</f>
        <v>106</v>
      </c>
      <c r="C31" s="18" t="s">
        <v>35</v>
      </c>
      <c r="D31" s="18">
        <f>玉美生技第三週明細!V9</f>
        <v>28.8</v>
      </c>
      <c r="E31" s="18" t="s">
        <v>34</v>
      </c>
      <c r="F31" s="18">
        <f>玉美生技第三週明細!V13</f>
        <v>107.5</v>
      </c>
      <c r="G31" s="18" t="s">
        <v>35</v>
      </c>
      <c r="H31" s="18">
        <f>玉美生技第三週明細!V17</f>
        <v>29</v>
      </c>
      <c r="I31" s="18" t="s">
        <v>34</v>
      </c>
      <c r="J31" s="18">
        <f>玉美生技第三週明細!V21</f>
        <v>100</v>
      </c>
      <c r="K31" s="18" t="s">
        <v>35</v>
      </c>
      <c r="L31" s="18">
        <f>玉美生技第三週明細!V25</f>
        <v>28</v>
      </c>
      <c r="M31" s="18" t="s">
        <v>34</v>
      </c>
      <c r="N31" s="18">
        <f>玉美生技第三週明細!V29</f>
        <v>111.5</v>
      </c>
      <c r="O31" s="18" t="s">
        <v>35</v>
      </c>
      <c r="P31" s="18">
        <f>玉美生技第三週明細!V33</f>
        <v>29.7</v>
      </c>
      <c r="Q31" s="18" t="s">
        <v>34</v>
      </c>
      <c r="R31" s="18">
        <f>玉美生技第三週明細!V37</f>
        <v>110</v>
      </c>
      <c r="S31" s="18" t="s">
        <v>35</v>
      </c>
      <c r="T31" s="20">
        <f>玉美生技第三週明細!V41</f>
        <v>29.5</v>
      </c>
      <c r="U31" s="221"/>
    </row>
    <row r="32" spans="1:21" ht="18" customHeight="1">
      <c r="A32" s="255" t="s">
        <v>85</v>
      </c>
      <c r="B32" s="256"/>
      <c r="C32" s="256"/>
      <c r="D32" s="257"/>
      <c r="E32" s="255" t="s">
        <v>86</v>
      </c>
      <c r="F32" s="256"/>
      <c r="G32" s="256"/>
      <c r="H32" s="257"/>
      <c r="I32" s="255" t="s">
        <v>87</v>
      </c>
      <c r="J32" s="256"/>
      <c r="K32" s="256"/>
      <c r="L32" s="257"/>
      <c r="M32" s="255" t="s">
        <v>88</v>
      </c>
      <c r="N32" s="256"/>
      <c r="O32" s="256"/>
      <c r="P32" s="257"/>
      <c r="Q32" s="255" t="s">
        <v>89</v>
      </c>
      <c r="R32" s="256"/>
      <c r="S32" s="256"/>
      <c r="T32" s="257"/>
      <c r="U32" s="222"/>
    </row>
    <row r="33" spans="1:21" ht="18" customHeight="1">
      <c r="A33" s="259" t="s">
        <v>343</v>
      </c>
      <c r="B33" s="260"/>
      <c r="C33" s="260"/>
      <c r="D33" s="260"/>
      <c r="E33" s="259" t="s">
        <v>7</v>
      </c>
      <c r="F33" s="260"/>
      <c r="G33" s="260"/>
      <c r="H33" s="260"/>
      <c r="I33" s="259" t="s">
        <v>9</v>
      </c>
      <c r="J33" s="260"/>
      <c r="K33" s="260"/>
      <c r="L33" s="260"/>
      <c r="M33" s="259" t="s">
        <v>42</v>
      </c>
      <c r="N33" s="260"/>
      <c r="O33" s="260"/>
      <c r="P33" s="260"/>
      <c r="Q33" s="259" t="s">
        <v>333</v>
      </c>
      <c r="R33" s="260"/>
      <c r="S33" s="260"/>
      <c r="T33" s="260"/>
      <c r="U33" s="222"/>
    </row>
    <row r="34" spans="1:21" ht="18" customHeight="1">
      <c r="A34" s="246" t="s">
        <v>90</v>
      </c>
      <c r="B34" s="247"/>
      <c r="C34" s="247"/>
      <c r="D34" s="248"/>
      <c r="E34" s="246" t="s">
        <v>91</v>
      </c>
      <c r="F34" s="247"/>
      <c r="G34" s="247"/>
      <c r="H34" s="248"/>
      <c r="I34" s="246" t="s">
        <v>92</v>
      </c>
      <c r="J34" s="247"/>
      <c r="K34" s="247"/>
      <c r="L34" s="248"/>
      <c r="M34" s="246" t="s">
        <v>93</v>
      </c>
      <c r="N34" s="247"/>
      <c r="O34" s="247"/>
      <c r="P34" s="248"/>
      <c r="Q34" s="246" t="s">
        <v>94</v>
      </c>
      <c r="R34" s="247"/>
      <c r="S34" s="247"/>
      <c r="T34" s="248"/>
      <c r="U34" s="222"/>
    </row>
    <row r="35" spans="1:21" ht="18" customHeight="1">
      <c r="A35" s="223" t="s">
        <v>95</v>
      </c>
      <c r="B35" s="224"/>
      <c r="C35" s="224"/>
      <c r="D35" s="225"/>
      <c r="E35" s="223" t="s">
        <v>96</v>
      </c>
      <c r="F35" s="224"/>
      <c r="G35" s="224"/>
      <c r="H35" s="225"/>
      <c r="I35" s="223" t="s">
        <v>97</v>
      </c>
      <c r="J35" s="224"/>
      <c r="K35" s="224"/>
      <c r="L35" s="225"/>
      <c r="M35" s="223" t="s">
        <v>98</v>
      </c>
      <c r="N35" s="224"/>
      <c r="O35" s="224"/>
      <c r="P35" s="225"/>
      <c r="Q35" s="223" t="s">
        <v>334</v>
      </c>
      <c r="R35" s="224"/>
      <c r="S35" s="224"/>
      <c r="T35" s="225"/>
      <c r="U35" s="266"/>
    </row>
    <row r="36" spans="1:21" ht="15.95" customHeight="1">
      <c r="A36" s="219" t="s">
        <v>99</v>
      </c>
      <c r="B36" s="217"/>
      <c r="C36" s="217"/>
      <c r="D36" s="218"/>
      <c r="E36" s="219" t="s">
        <v>100</v>
      </c>
      <c r="F36" s="217"/>
      <c r="G36" s="217"/>
      <c r="H36" s="218"/>
      <c r="I36" s="219" t="s">
        <v>101</v>
      </c>
      <c r="J36" s="217"/>
      <c r="K36" s="217"/>
      <c r="L36" s="218"/>
      <c r="M36" s="219" t="s">
        <v>102</v>
      </c>
      <c r="N36" s="217"/>
      <c r="O36" s="217"/>
      <c r="P36" s="218"/>
      <c r="Q36" s="219" t="s">
        <v>103</v>
      </c>
      <c r="R36" s="217"/>
      <c r="S36" s="217"/>
      <c r="T36" s="218"/>
      <c r="U36" s="221" t="s">
        <v>104</v>
      </c>
    </row>
    <row r="37" spans="1:21" ht="15.95" customHeight="1">
      <c r="A37" s="232" t="s">
        <v>27</v>
      </c>
      <c r="B37" s="233"/>
      <c r="C37" s="233"/>
      <c r="D37" s="234"/>
      <c r="E37" s="232" t="s">
        <v>26</v>
      </c>
      <c r="F37" s="233"/>
      <c r="G37" s="233"/>
      <c r="H37" s="234"/>
      <c r="I37" s="232" t="s">
        <v>26</v>
      </c>
      <c r="J37" s="233"/>
      <c r="K37" s="233"/>
      <c r="L37" s="234"/>
      <c r="M37" s="232" t="s">
        <v>26</v>
      </c>
      <c r="N37" s="233"/>
      <c r="O37" s="233"/>
      <c r="P37" s="234"/>
      <c r="Q37" s="232" t="s">
        <v>27</v>
      </c>
      <c r="R37" s="233"/>
      <c r="S37" s="233"/>
      <c r="T37" s="234"/>
      <c r="U37" s="266"/>
    </row>
    <row r="38" spans="1:21" ht="18" customHeight="1">
      <c r="A38" s="228" t="s">
        <v>105</v>
      </c>
      <c r="B38" s="229"/>
      <c r="C38" s="229"/>
      <c r="D38" s="238"/>
      <c r="E38" s="228" t="s">
        <v>340</v>
      </c>
      <c r="F38" s="229"/>
      <c r="G38" s="229"/>
      <c r="H38" s="238"/>
      <c r="I38" s="228" t="s">
        <v>338</v>
      </c>
      <c r="J38" s="229"/>
      <c r="K38" s="229"/>
      <c r="L38" s="238"/>
      <c r="M38" s="228" t="s">
        <v>106</v>
      </c>
      <c r="N38" s="229"/>
      <c r="O38" s="229"/>
      <c r="P38" s="238"/>
      <c r="Q38" s="228" t="s">
        <v>107</v>
      </c>
      <c r="R38" s="229"/>
      <c r="S38" s="229"/>
      <c r="T38" s="238"/>
      <c r="U38" s="252"/>
    </row>
    <row r="39" spans="1:21" ht="18" customHeight="1">
      <c r="A39" s="239"/>
      <c r="B39" s="240"/>
      <c r="C39" s="240"/>
      <c r="D39" s="241"/>
      <c r="E39" s="239" t="s">
        <v>347</v>
      </c>
      <c r="F39" s="240"/>
      <c r="G39" s="240"/>
      <c r="H39" s="241"/>
      <c r="I39" s="239"/>
      <c r="J39" s="240"/>
      <c r="K39" s="240"/>
      <c r="L39" s="241"/>
      <c r="M39" s="239"/>
      <c r="N39" s="240"/>
      <c r="O39" s="240"/>
      <c r="P39" s="241"/>
      <c r="Q39" s="239"/>
      <c r="R39" s="240"/>
      <c r="S39" s="240"/>
      <c r="T39" s="241"/>
      <c r="U39" s="253"/>
    </row>
    <row r="40" spans="1:21" s="23" customFormat="1" ht="11.1" customHeight="1">
      <c r="A40" s="11" t="s">
        <v>32</v>
      </c>
      <c r="B40" s="22">
        <f>玉美生技第四週明細!V11</f>
        <v>773.3</v>
      </c>
      <c r="C40" s="12" t="s">
        <v>33</v>
      </c>
      <c r="D40" s="22">
        <f>玉美生技第四週明細!V7</f>
        <v>22.5</v>
      </c>
      <c r="E40" s="11" t="s">
        <v>32</v>
      </c>
      <c r="F40" s="22">
        <f>玉美生技第四週明細!V19</f>
        <v>834.9</v>
      </c>
      <c r="G40" s="12" t="s">
        <v>33</v>
      </c>
      <c r="H40" s="22">
        <f>玉美生技第四週明細!V15</f>
        <v>22.5</v>
      </c>
      <c r="I40" s="11" t="s">
        <v>32</v>
      </c>
      <c r="J40" s="22">
        <f>玉美生技第四週明細!V27</f>
        <v>755.7</v>
      </c>
      <c r="K40" s="12" t="s">
        <v>33</v>
      </c>
      <c r="L40" s="22">
        <f>玉美生技第四週明細!V15</f>
        <v>22.5</v>
      </c>
      <c r="M40" s="11" t="s">
        <v>32</v>
      </c>
      <c r="N40" s="22">
        <f>玉美生技第四週明細!V35</f>
        <v>728.1</v>
      </c>
      <c r="O40" s="12" t="s">
        <v>33</v>
      </c>
      <c r="P40" s="22">
        <f>玉美生技第四週明細!V31</f>
        <v>22.5</v>
      </c>
      <c r="Q40" s="11" t="s">
        <v>32</v>
      </c>
      <c r="R40" s="22">
        <f>玉美生技第四週明細!V43</f>
        <v>727.7</v>
      </c>
      <c r="S40" s="12" t="s">
        <v>33</v>
      </c>
      <c r="T40" s="22">
        <f>玉美生技第四週明細!V39</f>
        <v>22.5</v>
      </c>
      <c r="U40" s="253"/>
    </row>
    <row r="41" spans="1:21" s="23" customFormat="1" ht="11.1" customHeight="1" thickBot="1">
      <c r="A41" s="17" t="s">
        <v>34</v>
      </c>
      <c r="B41" s="24">
        <f>玉美生技第四週明細!V5</f>
        <v>113</v>
      </c>
      <c r="C41" s="18" t="s">
        <v>35</v>
      </c>
      <c r="D41" s="24">
        <f>玉美生技第四週明細!V9</f>
        <v>29.7</v>
      </c>
      <c r="E41" s="24" t="s">
        <v>34</v>
      </c>
      <c r="F41" s="24">
        <f>玉美生技第四週明細!V13</f>
        <v>126.5</v>
      </c>
      <c r="G41" s="24" t="s">
        <v>35</v>
      </c>
      <c r="H41" s="24">
        <f>玉美生技第四週明細!V17</f>
        <v>31.599999999999998</v>
      </c>
      <c r="I41" s="24" t="s">
        <v>34</v>
      </c>
      <c r="J41" s="24">
        <f>玉美生技第四週明細!V21</f>
        <v>109</v>
      </c>
      <c r="K41" s="24" t="s">
        <v>35</v>
      </c>
      <c r="L41" s="24">
        <f>玉美生技第四週明細!V25</f>
        <v>29.3</v>
      </c>
      <c r="M41" s="24" t="s">
        <v>34</v>
      </c>
      <c r="N41" s="24">
        <f>玉美生技第四週明細!V29</f>
        <v>103</v>
      </c>
      <c r="O41" s="24" t="s">
        <v>35</v>
      </c>
      <c r="P41" s="24">
        <f>玉美生技第四週明細!V33</f>
        <v>28.4</v>
      </c>
      <c r="Q41" s="24" t="s">
        <v>34</v>
      </c>
      <c r="R41" s="24">
        <f>玉美生技第四週明細!V37</f>
        <v>103</v>
      </c>
      <c r="S41" s="24" t="s">
        <v>35</v>
      </c>
      <c r="T41" s="25">
        <f>玉美生技第四週明細!V41</f>
        <v>28.3</v>
      </c>
      <c r="U41" s="253"/>
    </row>
    <row r="42" spans="1:21" ht="18" customHeight="1">
      <c r="A42" s="255" t="s">
        <v>108</v>
      </c>
      <c r="B42" s="256"/>
      <c r="C42" s="256"/>
      <c r="D42" s="257"/>
      <c r="E42" s="255" t="s">
        <v>109</v>
      </c>
      <c r="F42" s="256"/>
      <c r="G42" s="256"/>
      <c r="H42" s="257"/>
      <c r="I42" s="255" t="s">
        <v>110</v>
      </c>
      <c r="J42" s="256"/>
      <c r="K42" s="256"/>
      <c r="L42" s="257"/>
      <c r="M42" s="255"/>
      <c r="N42" s="256"/>
      <c r="O42" s="256"/>
      <c r="P42" s="256"/>
      <c r="Q42" s="255" t="s">
        <v>111</v>
      </c>
      <c r="R42" s="256"/>
      <c r="S42" s="256"/>
      <c r="T42" s="258"/>
      <c r="U42" s="253"/>
    </row>
    <row r="43" spans="1:21" ht="18" customHeight="1">
      <c r="A43" s="259" t="s">
        <v>343</v>
      </c>
      <c r="B43" s="260"/>
      <c r="C43" s="260"/>
      <c r="D43" s="260"/>
      <c r="E43" s="259" t="s">
        <v>7</v>
      </c>
      <c r="F43" s="260"/>
      <c r="G43" s="260"/>
      <c r="H43" s="260"/>
      <c r="I43" s="261" t="s">
        <v>9</v>
      </c>
      <c r="J43" s="260"/>
      <c r="K43" s="260"/>
      <c r="L43" s="262"/>
      <c r="M43" s="263"/>
      <c r="N43" s="263"/>
      <c r="O43" s="263"/>
      <c r="P43" s="261"/>
      <c r="Q43" s="264" t="s">
        <v>112</v>
      </c>
      <c r="R43" s="263"/>
      <c r="S43" s="263"/>
      <c r="T43" s="265"/>
      <c r="U43" s="254"/>
    </row>
    <row r="44" spans="1:21" ht="18" customHeight="1">
      <c r="A44" s="246" t="s">
        <v>113</v>
      </c>
      <c r="B44" s="247"/>
      <c r="C44" s="247"/>
      <c r="D44" s="248"/>
      <c r="E44" s="246" t="s">
        <v>114</v>
      </c>
      <c r="F44" s="247"/>
      <c r="G44" s="247"/>
      <c r="H44" s="248"/>
      <c r="I44" s="248" t="s">
        <v>115</v>
      </c>
      <c r="J44" s="249"/>
      <c r="K44" s="249"/>
      <c r="L44" s="250"/>
      <c r="M44" s="247"/>
      <c r="N44" s="247"/>
      <c r="O44" s="247"/>
      <c r="P44" s="248"/>
      <c r="Q44" s="246" t="s">
        <v>116</v>
      </c>
      <c r="R44" s="247"/>
      <c r="S44" s="247"/>
      <c r="T44" s="251"/>
      <c r="U44" s="221" t="s">
        <v>117</v>
      </c>
    </row>
    <row r="45" spans="1:21" ht="18" customHeight="1">
      <c r="A45" s="223" t="s">
        <v>118</v>
      </c>
      <c r="B45" s="224"/>
      <c r="C45" s="224"/>
      <c r="D45" s="225"/>
      <c r="E45" s="223" t="s">
        <v>119</v>
      </c>
      <c r="F45" s="224"/>
      <c r="G45" s="224"/>
      <c r="H45" s="225"/>
      <c r="I45" s="225" t="s">
        <v>120</v>
      </c>
      <c r="J45" s="226"/>
      <c r="K45" s="226"/>
      <c r="L45" s="227"/>
      <c r="M45" s="224"/>
      <c r="N45" s="224"/>
      <c r="O45" s="224"/>
      <c r="P45" s="225"/>
      <c r="Q45" s="223" t="s">
        <v>121</v>
      </c>
      <c r="R45" s="224"/>
      <c r="S45" s="224"/>
      <c r="T45" s="245"/>
      <c r="U45" s="222"/>
    </row>
    <row r="46" spans="1:21" ht="15.95" customHeight="1">
      <c r="A46" s="219" t="s">
        <v>122</v>
      </c>
      <c r="B46" s="217"/>
      <c r="C46" s="217"/>
      <c r="D46" s="218"/>
      <c r="E46" s="219" t="s">
        <v>123</v>
      </c>
      <c r="F46" s="217"/>
      <c r="G46" s="217"/>
      <c r="H46" s="218"/>
      <c r="I46" s="218" t="s">
        <v>124</v>
      </c>
      <c r="J46" s="243"/>
      <c r="K46" s="243"/>
      <c r="L46" s="244"/>
      <c r="M46" s="217"/>
      <c r="N46" s="217"/>
      <c r="O46" s="217"/>
      <c r="P46" s="218"/>
      <c r="Q46" s="219" t="s">
        <v>125</v>
      </c>
      <c r="R46" s="217"/>
      <c r="S46" s="217"/>
      <c r="T46" s="220"/>
      <c r="U46" s="221"/>
    </row>
    <row r="47" spans="1:21" ht="15.95" customHeight="1">
      <c r="A47" s="232" t="s">
        <v>26</v>
      </c>
      <c r="B47" s="233"/>
      <c r="C47" s="233"/>
      <c r="D47" s="234"/>
      <c r="E47" s="232" t="s">
        <v>26</v>
      </c>
      <c r="F47" s="233"/>
      <c r="G47" s="233"/>
      <c r="H47" s="234"/>
      <c r="I47" s="234" t="s">
        <v>27</v>
      </c>
      <c r="J47" s="235"/>
      <c r="K47" s="235"/>
      <c r="L47" s="236"/>
      <c r="M47" s="233"/>
      <c r="N47" s="233"/>
      <c r="O47" s="233"/>
      <c r="P47" s="234"/>
      <c r="Q47" s="232" t="s">
        <v>26</v>
      </c>
      <c r="R47" s="233"/>
      <c r="S47" s="233"/>
      <c r="T47" s="237"/>
      <c r="U47" s="222"/>
    </row>
    <row r="48" spans="1:21" ht="18" customHeight="1">
      <c r="A48" s="228" t="s">
        <v>126</v>
      </c>
      <c r="B48" s="229"/>
      <c r="C48" s="229"/>
      <c r="D48" s="238"/>
      <c r="E48" s="239" t="s">
        <v>127</v>
      </c>
      <c r="F48" s="240"/>
      <c r="G48" s="240"/>
      <c r="H48" s="241"/>
      <c r="I48" s="238" t="s">
        <v>128</v>
      </c>
      <c r="J48" s="240"/>
      <c r="K48" s="240"/>
      <c r="L48" s="242"/>
      <c r="M48" s="229"/>
      <c r="N48" s="229"/>
      <c r="O48" s="229"/>
      <c r="P48" s="238"/>
      <c r="Q48" s="228" t="s">
        <v>129</v>
      </c>
      <c r="R48" s="229"/>
      <c r="S48" s="229"/>
      <c r="T48" s="230"/>
      <c r="U48" s="222"/>
    </row>
    <row r="49" spans="1:21" ht="18" customHeight="1">
      <c r="A49" s="239"/>
      <c r="B49" s="240"/>
      <c r="C49" s="240"/>
      <c r="D49" s="241"/>
      <c r="E49" s="239" t="s">
        <v>348</v>
      </c>
      <c r="F49" s="240"/>
      <c r="G49" s="240"/>
      <c r="H49" s="241"/>
      <c r="I49" s="239"/>
      <c r="J49" s="240"/>
      <c r="K49" s="240"/>
      <c r="L49" s="241"/>
      <c r="M49" s="239"/>
      <c r="N49" s="240"/>
      <c r="O49" s="240"/>
      <c r="P49" s="240"/>
      <c r="Q49" s="239"/>
      <c r="R49" s="240"/>
      <c r="S49" s="240"/>
      <c r="T49" s="241"/>
      <c r="U49" s="222"/>
    </row>
    <row r="50" spans="1:21" s="23" customFormat="1" ht="11.1" customHeight="1">
      <c r="A50" s="26" t="s">
        <v>32</v>
      </c>
      <c r="B50" s="22">
        <f>玉美生技第五週明細!V11</f>
        <v>748.5</v>
      </c>
      <c r="C50" s="22" t="s">
        <v>33</v>
      </c>
      <c r="D50" s="22">
        <f>玉美生技第五週明細!V7</f>
        <v>22.5</v>
      </c>
      <c r="E50" s="22" t="s">
        <v>32</v>
      </c>
      <c r="F50" s="22">
        <f>玉美生技第五週明細!V19</f>
        <v>728.9</v>
      </c>
      <c r="G50" s="22" t="s">
        <v>33</v>
      </c>
      <c r="H50" s="22">
        <f>玉美生技第五週明細!V15</f>
        <v>22.5</v>
      </c>
      <c r="I50" s="22" t="s">
        <v>32</v>
      </c>
      <c r="J50" s="22">
        <f>玉美生技第五週明細!V27</f>
        <v>721.7</v>
      </c>
      <c r="K50" s="22" t="s">
        <v>33</v>
      </c>
      <c r="L50" s="22">
        <f>玉美生技第五週明細!V23</f>
        <v>22.5</v>
      </c>
      <c r="M50" s="22"/>
      <c r="N50" s="22"/>
      <c r="O50" s="22"/>
      <c r="P50" s="215"/>
      <c r="Q50" s="26" t="s">
        <v>32</v>
      </c>
      <c r="R50" s="22">
        <f>玉美生技第四週明細!V51</f>
        <v>735.3</v>
      </c>
      <c r="S50" s="22" t="s">
        <v>33</v>
      </c>
      <c r="T50" s="27">
        <f>玉美生技第四週明細!V47</f>
        <v>22.5</v>
      </c>
      <c r="U50" s="222"/>
    </row>
    <row r="51" spans="1:21" s="23" customFormat="1" ht="11.1" customHeight="1" thickBot="1">
      <c r="A51" s="28" t="s">
        <v>34</v>
      </c>
      <c r="B51" s="24">
        <f>玉美生技第五週明細!V5</f>
        <v>107.5</v>
      </c>
      <c r="C51" s="24" t="s">
        <v>35</v>
      </c>
      <c r="D51" s="24">
        <f>玉美生技第五週明細!V9</f>
        <v>29</v>
      </c>
      <c r="E51" s="24" t="s">
        <v>34</v>
      </c>
      <c r="F51" s="24">
        <f>玉美生技第五週明細!V13</f>
        <v>103</v>
      </c>
      <c r="G51" s="24" t="s">
        <v>35</v>
      </c>
      <c r="H51" s="24">
        <f>玉美生技第五週明細!V17</f>
        <v>28.6</v>
      </c>
      <c r="I51" s="24" t="s">
        <v>34</v>
      </c>
      <c r="J51" s="24">
        <f>玉美生技第五週明細!V21</f>
        <v>101.5</v>
      </c>
      <c r="K51" s="24" t="s">
        <v>35</v>
      </c>
      <c r="L51" s="24">
        <f>玉美生技第五週明細!V25</f>
        <v>28.3</v>
      </c>
      <c r="M51" s="24"/>
      <c r="N51" s="24"/>
      <c r="O51" s="24"/>
      <c r="P51" s="216"/>
      <c r="Q51" s="28" t="s">
        <v>34</v>
      </c>
      <c r="R51" s="24">
        <f>玉美生技第四週明細!V45</f>
        <v>104.5</v>
      </c>
      <c r="S51" s="24" t="s">
        <v>35</v>
      </c>
      <c r="T51" s="25">
        <f>玉美生技第四週明細!V49</f>
        <v>28.7</v>
      </c>
      <c r="U51" s="231"/>
    </row>
    <row r="59" spans="1:21">
      <c r="U59" s="23"/>
    </row>
    <row r="60" spans="1:21">
      <c r="U60" s="23"/>
    </row>
  </sheetData>
  <mergeCells count="212"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U11:U12"/>
    <mergeCell ref="A12:D12"/>
    <mergeCell ref="E12:H12"/>
    <mergeCell ref="I12:L12"/>
    <mergeCell ref="M12:P12"/>
    <mergeCell ref="Q6:T6"/>
    <mergeCell ref="A7:D7"/>
    <mergeCell ref="E7:H7"/>
    <mergeCell ref="I7:L7"/>
    <mergeCell ref="M7:P7"/>
    <mergeCell ref="Q7:T7"/>
    <mergeCell ref="U4:U10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12:T12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Q15:T15"/>
    <mergeCell ref="A16:D16"/>
    <mergeCell ref="E16:H16"/>
    <mergeCell ref="I16:L16"/>
    <mergeCell ref="M16:P16"/>
    <mergeCell ref="Q16:T16"/>
    <mergeCell ref="U13:U18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A13:D13"/>
    <mergeCell ref="E13:H13"/>
    <mergeCell ref="I13:L13"/>
    <mergeCell ref="M13:P13"/>
    <mergeCell ref="Q13:T13"/>
    <mergeCell ref="U20:U22"/>
    <mergeCell ref="A22:D22"/>
    <mergeCell ref="E22:H22"/>
    <mergeCell ref="I22:L22"/>
    <mergeCell ref="M22:P22"/>
    <mergeCell ref="Q22:T22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E25:H25"/>
    <mergeCell ref="I25:L25"/>
    <mergeCell ref="M25:P25"/>
    <mergeCell ref="Q25:T25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A28:D28"/>
    <mergeCell ref="E28:H28"/>
    <mergeCell ref="I28:L28"/>
    <mergeCell ref="M28:P28"/>
    <mergeCell ref="Q28:T28"/>
    <mergeCell ref="U28:U30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U23:U27"/>
    <mergeCell ref="A29:D29"/>
    <mergeCell ref="E29:H29"/>
    <mergeCell ref="I29:L29"/>
    <mergeCell ref="M29:P29"/>
    <mergeCell ref="Q29:T29"/>
    <mergeCell ref="Q24:T24"/>
    <mergeCell ref="A25:D25"/>
    <mergeCell ref="Q33:T33"/>
    <mergeCell ref="A34:D34"/>
    <mergeCell ref="E34:H34"/>
    <mergeCell ref="I34:L34"/>
    <mergeCell ref="M34:P34"/>
    <mergeCell ref="Q34:T34"/>
    <mergeCell ref="U31:U35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U36:U37"/>
    <mergeCell ref="A37:D37"/>
    <mergeCell ref="E37:H37"/>
    <mergeCell ref="I37:L37"/>
    <mergeCell ref="M37:P37"/>
    <mergeCell ref="Q37:T37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U38:U43"/>
    <mergeCell ref="A42:D42"/>
    <mergeCell ref="E42:H42"/>
    <mergeCell ref="I42:L42"/>
    <mergeCell ref="M42:P42"/>
    <mergeCell ref="A39:D39"/>
    <mergeCell ref="E39:H39"/>
    <mergeCell ref="I39:L39"/>
    <mergeCell ref="M39:P39"/>
    <mergeCell ref="Q39:T39"/>
    <mergeCell ref="Q42:T42"/>
    <mergeCell ref="A43:D43"/>
    <mergeCell ref="E43:H43"/>
    <mergeCell ref="I43:L43"/>
    <mergeCell ref="M43:P43"/>
    <mergeCell ref="Q43:T43"/>
    <mergeCell ref="E46:H46"/>
    <mergeCell ref="I46:L46"/>
    <mergeCell ref="Q45:T45"/>
    <mergeCell ref="A38:D38"/>
    <mergeCell ref="E38:H38"/>
    <mergeCell ref="I38:L38"/>
    <mergeCell ref="M38:P38"/>
    <mergeCell ref="Q38:T38"/>
    <mergeCell ref="A44:D44"/>
    <mergeCell ref="E44:H44"/>
    <mergeCell ref="I44:L44"/>
    <mergeCell ref="M44:P44"/>
    <mergeCell ref="Q44:T44"/>
    <mergeCell ref="M46:P46"/>
    <mergeCell ref="Q46:T46"/>
    <mergeCell ref="U44:U45"/>
    <mergeCell ref="A45:D45"/>
    <mergeCell ref="E45:H45"/>
    <mergeCell ref="I45:L45"/>
    <mergeCell ref="M45:P45"/>
    <mergeCell ref="Q48:T48"/>
    <mergeCell ref="U46:U51"/>
    <mergeCell ref="A47:D47"/>
    <mergeCell ref="E47:H47"/>
    <mergeCell ref="I47:L47"/>
    <mergeCell ref="M47:P47"/>
    <mergeCell ref="Q47:T47"/>
    <mergeCell ref="A48:D48"/>
    <mergeCell ref="E48:H48"/>
    <mergeCell ref="I48:L48"/>
    <mergeCell ref="M48:P48"/>
    <mergeCell ref="A49:D49"/>
    <mergeCell ref="E49:H49"/>
    <mergeCell ref="I49:L49"/>
    <mergeCell ref="M49:P49"/>
    <mergeCell ref="Q49:T49"/>
    <mergeCell ref="A46:D46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abSelected="1" zoomScale="90" zoomScaleNormal="90" workbookViewId="0">
      <selection activeCell="E5" sqref="E5"/>
    </sheetView>
  </sheetViews>
  <sheetFormatPr defaultRowHeight="20.25"/>
  <cols>
    <col min="1" max="1" width="5.625" style="149" customWidth="1"/>
    <col min="2" max="2" width="0" style="49" hidden="1" customWidth="1"/>
    <col min="3" max="3" width="12.625" style="49" customWidth="1"/>
    <col min="4" max="4" width="4.625" style="150" customWidth="1"/>
    <col min="5" max="5" width="4.625" style="49" customWidth="1"/>
    <col min="6" max="6" width="12.625" style="49" customWidth="1"/>
    <col min="7" max="7" width="4.625" style="150" customWidth="1"/>
    <col min="8" max="8" width="4.625" style="49" customWidth="1"/>
    <col min="9" max="9" width="12.625" style="49" customWidth="1"/>
    <col min="10" max="10" width="4.625" style="150" customWidth="1"/>
    <col min="11" max="11" width="4.625" style="49" customWidth="1"/>
    <col min="12" max="12" width="12.625" style="49" customWidth="1"/>
    <col min="13" max="13" width="4.625" style="150" customWidth="1"/>
    <col min="14" max="14" width="4.625" style="49" customWidth="1"/>
    <col min="15" max="15" width="12.625" style="49" customWidth="1"/>
    <col min="16" max="16" width="4.625" style="150" customWidth="1"/>
    <col min="17" max="17" width="4.625" style="49" customWidth="1"/>
    <col min="18" max="18" width="12.625" style="49" customWidth="1"/>
    <col min="19" max="19" width="4.625" style="150" customWidth="1"/>
    <col min="20" max="20" width="4.625" style="49" customWidth="1"/>
    <col min="21" max="21" width="5.625" style="49" customWidth="1"/>
    <col min="22" max="22" width="12.625" style="154" customWidth="1"/>
    <col min="23" max="23" width="12.625" style="155" customWidth="1"/>
    <col min="24" max="24" width="5.625" style="157" customWidth="1"/>
    <col min="25" max="25" width="6.625" style="49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49"/>
  </cols>
  <sheetData>
    <row r="1" spans="1:37" s="30" customFormat="1" ht="20.100000000000001" customHeight="1">
      <c r="A1" s="286" t="s">
        <v>130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9"/>
      <c r="AA1" s="31"/>
    </row>
    <row r="2" spans="1:37" s="35" customFormat="1" ht="17.100000000000001" customHeight="1" thickBot="1">
      <c r="A2" s="32" t="s">
        <v>131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  <c r="AA2" s="39"/>
    </row>
    <row r="3" spans="1:37" ht="17.100000000000001" customHeight="1">
      <c r="A3" s="40" t="s">
        <v>132</v>
      </c>
      <c r="B3" s="41" t="s">
        <v>133</v>
      </c>
      <c r="C3" s="42" t="s">
        <v>134</v>
      </c>
      <c r="D3" s="43" t="s">
        <v>135</v>
      </c>
      <c r="E3" s="43" t="s">
        <v>136</v>
      </c>
      <c r="F3" s="42" t="s">
        <v>137</v>
      </c>
      <c r="G3" s="43" t="s">
        <v>135</v>
      </c>
      <c r="H3" s="43" t="s">
        <v>136</v>
      </c>
      <c r="I3" s="42" t="s">
        <v>138</v>
      </c>
      <c r="J3" s="43" t="s">
        <v>135</v>
      </c>
      <c r="K3" s="43" t="s">
        <v>136</v>
      </c>
      <c r="L3" s="42" t="s">
        <v>138</v>
      </c>
      <c r="M3" s="43" t="s">
        <v>135</v>
      </c>
      <c r="N3" s="43" t="s">
        <v>136</v>
      </c>
      <c r="O3" s="42" t="s">
        <v>138</v>
      </c>
      <c r="P3" s="43" t="s">
        <v>135</v>
      </c>
      <c r="Q3" s="43" t="s">
        <v>136</v>
      </c>
      <c r="R3" s="44" t="s">
        <v>139</v>
      </c>
      <c r="S3" s="43" t="s">
        <v>135</v>
      </c>
      <c r="T3" s="43" t="s">
        <v>136</v>
      </c>
      <c r="U3" s="45" t="s">
        <v>140</v>
      </c>
      <c r="V3" s="46" t="s">
        <v>141</v>
      </c>
      <c r="W3" s="47" t="s">
        <v>142</v>
      </c>
      <c r="X3" s="48"/>
      <c r="Y3" s="39"/>
      <c r="Z3" s="39"/>
      <c r="AF3" s="35"/>
      <c r="AG3" s="39"/>
      <c r="AH3" s="35"/>
      <c r="AI3" s="35"/>
      <c r="AJ3" s="35"/>
      <c r="AK3" s="35"/>
    </row>
    <row r="4" spans="1:37" ht="17.100000000000001" customHeight="1">
      <c r="A4" s="50">
        <v>8</v>
      </c>
      <c r="B4" s="276"/>
      <c r="C4" s="51" t="str">
        <f>彰化菜單玉美生技!A3</f>
        <v>白飯</v>
      </c>
      <c r="D4" s="52" t="s">
        <v>143</v>
      </c>
      <c r="E4" s="53"/>
      <c r="F4" s="51" t="str">
        <f>彰化菜單玉美生技!A4</f>
        <v>塔香雞丁</v>
      </c>
      <c r="G4" s="54" t="s">
        <v>144</v>
      </c>
      <c r="H4" s="53"/>
      <c r="I4" s="51" t="str">
        <f>彰化菜單玉美生技!A5</f>
        <v>彩繪三絲</v>
      </c>
      <c r="J4" s="54" t="s">
        <v>145</v>
      </c>
      <c r="K4" s="53"/>
      <c r="L4" s="51" t="str">
        <f>彰化菜單玉美生技!A6</f>
        <v>滷雙拼(豆)</v>
      </c>
      <c r="M4" s="54" t="s">
        <v>146</v>
      </c>
      <c r="N4" s="53"/>
      <c r="O4" s="51" t="str">
        <f>彰化菜單玉美生技!A7</f>
        <v>深色蔬菜</v>
      </c>
      <c r="P4" s="52" t="s">
        <v>147</v>
      </c>
      <c r="Q4" s="53"/>
      <c r="R4" s="51" t="str">
        <f>彰化菜單玉美生技!A8</f>
        <v>白玉湯</v>
      </c>
      <c r="S4" s="52" t="s">
        <v>144</v>
      </c>
      <c r="T4" s="53"/>
      <c r="U4" s="284"/>
      <c r="V4" s="55" t="s">
        <v>148</v>
      </c>
      <c r="W4" s="56" t="s">
        <v>149</v>
      </c>
      <c r="X4" s="57">
        <v>6.2</v>
      </c>
      <c r="Y4" s="35"/>
      <c r="AB4" s="35" t="s">
        <v>150</v>
      </c>
      <c r="AC4" s="35" t="s">
        <v>151</v>
      </c>
      <c r="AD4" s="35" t="s">
        <v>152</v>
      </c>
      <c r="AE4" s="35" t="s">
        <v>153</v>
      </c>
    </row>
    <row r="5" spans="1:37" ht="17.100000000000001" customHeight="1">
      <c r="A5" s="58" t="s">
        <v>154</v>
      </c>
      <c r="B5" s="276"/>
      <c r="C5" s="59" t="s">
        <v>155</v>
      </c>
      <c r="D5" s="60"/>
      <c r="E5" s="61">
        <v>120</v>
      </c>
      <c r="F5" s="59" t="s">
        <v>156</v>
      </c>
      <c r="G5" s="62"/>
      <c r="H5" s="63">
        <v>55</v>
      </c>
      <c r="I5" s="64" t="s">
        <v>157</v>
      </c>
      <c r="J5" s="65"/>
      <c r="K5" s="66">
        <v>45</v>
      </c>
      <c r="L5" s="64" t="s">
        <v>158</v>
      </c>
      <c r="M5" s="65"/>
      <c r="N5" s="61">
        <v>45</v>
      </c>
      <c r="O5" s="67" t="s">
        <v>159</v>
      </c>
      <c r="P5" s="68"/>
      <c r="Q5" s="69">
        <v>100</v>
      </c>
      <c r="R5" s="64" t="s">
        <v>160</v>
      </c>
      <c r="S5" s="64"/>
      <c r="T5" s="66">
        <v>20</v>
      </c>
      <c r="U5" s="278"/>
      <c r="V5" s="70">
        <f>X4*15+X6*5</f>
        <v>105.5</v>
      </c>
      <c r="W5" s="71" t="s">
        <v>161</v>
      </c>
      <c r="X5" s="72">
        <v>2</v>
      </c>
      <c r="Y5" s="36"/>
      <c r="Z5" s="39" t="s">
        <v>162</v>
      </c>
      <c r="AA5" s="39">
        <v>5.4</v>
      </c>
      <c r="AB5" s="39">
        <f>AA5*2</f>
        <v>10.8</v>
      </c>
      <c r="AC5" s="39"/>
      <c r="AD5" s="39">
        <f>AA5*15</f>
        <v>81</v>
      </c>
      <c r="AE5" s="39">
        <f>AB5*4+AD5*4</f>
        <v>367.2</v>
      </c>
    </row>
    <row r="6" spans="1:37" ht="17.100000000000001" customHeight="1">
      <c r="A6" s="58">
        <v>31</v>
      </c>
      <c r="B6" s="276"/>
      <c r="C6" s="73"/>
      <c r="D6" s="74"/>
      <c r="E6" s="75"/>
      <c r="F6" s="73" t="s">
        <v>163</v>
      </c>
      <c r="G6" s="76"/>
      <c r="H6" s="77">
        <v>20</v>
      </c>
      <c r="I6" s="78" t="s">
        <v>164</v>
      </c>
      <c r="J6" s="79"/>
      <c r="K6" s="80">
        <v>5</v>
      </c>
      <c r="L6" s="78" t="s">
        <v>165</v>
      </c>
      <c r="M6" s="81" t="s">
        <v>166</v>
      </c>
      <c r="N6" s="75">
        <v>40</v>
      </c>
      <c r="O6" s="82"/>
      <c r="P6" s="82"/>
      <c r="Q6" s="83"/>
      <c r="R6" s="78" t="s">
        <v>167</v>
      </c>
      <c r="S6" s="79"/>
      <c r="T6" s="80">
        <v>15</v>
      </c>
      <c r="U6" s="278"/>
      <c r="V6" s="84" t="s">
        <v>168</v>
      </c>
      <c r="W6" s="85" t="s">
        <v>169</v>
      </c>
      <c r="X6" s="72">
        <v>2.5</v>
      </c>
      <c r="Y6" s="35"/>
      <c r="Z6" s="86" t="s">
        <v>170</v>
      </c>
      <c r="AA6" s="39">
        <v>2</v>
      </c>
      <c r="AB6" s="87">
        <f>AA6*7</f>
        <v>14</v>
      </c>
      <c r="AC6" s="39">
        <f>AA6*5</f>
        <v>10</v>
      </c>
      <c r="AD6" s="39" t="s">
        <v>171</v>
      </c>
      <c r="AE6" s="88">
        <f>AB6*4+AC6*9</f>
        <v>146</v>
      </c>
    </row>
    <row r="7" spans="1:37" ht="17.100000000000001" customHeight="1">
      <c r="A7" s="58" t="s">
        <v>172</v>
      </c>
      <c r="B7" s="276"/>
      <c r="C7" s="82"/>
      <c r="D7" s="82"/>
      <c r="E7" s="82"/>
      <c r="F7" s="73" t="s">
        <v>173</v>
      </c>
      <c r="G7" s="76"/>
      <c r="H7" s="77">
        <v>3</v>
      </c>
      <c r="I7" s="78" t="s">
        <v>174</v>
      </c>
      <c r="J7" s="76"/>
      <c r="K7" s="80">
        <v>5</v>
      </c>
      <c r="L7" s="78" t="s">
        <v>175</v>
      </c>
      <c r="M7" s="78"/>
      <c r="N7" s="75">
        <v>5</v>
      </c>
      <c r="O7" s="82"/>
      <c r="P7" s="89"/>
      <c r="Q7" s="83"/>
      <c r="R7" s="78"/>
      <c r="S7" s="79"/>
      <c r="T7" s="80"/>
      <c r="U7" s="278"/>
      <c r="V7" s="70">
        <f>X7*5+X5*5</f>
        <v>22.5</v>
      </c>
      <c r="W7" s="85" t="s">
        <v>176</v>
      </c>
      <c r="X7" s="72">
        <v>2.5</v>
      </c>
      <c r="Y7" s="36"/>
      <c r="Z7" s="35" t="s">
        <v>177</v>
      </c>
      <c r="AA7" s="39">
        <v>1.7</v>
      </c>
      <c r="AB7" s="39">
        <f>AA7*1</f>
        <v>1.7</v>
      </c>
      <c r="AC7" s="39" t="s">
        <v>171</v>
      </c>
      <c r="AD7" s="39">
        <f>AA7*5</f>
        <v>8.5</v>
      </c>
      <c r="AE7" s="39">
        <f>AB7*4+AD7*4</f>
        <v>40.799999999999997</v>
      </c>
    </row>
    <row r="8" spans="1:37" ht="17.100000000000001" customHeight="1">
      <c r="A8" s="280" t="s">
        <v>178</v>
      </c>
      <c r="B8" s="276"/>
      <c r="C8" s="82"/>
      <c r="D8" s="82"/>
      <c r="E8" s="82"/>
      <c r="F8" s="73" t="s">
        <v>179</v>
      </c>
      <c r="G8" s="76"/>
      <c r="H8" s="77">
        <v>1</v>
      </c>
      <c r="I8" s="78" t="s">
        <v>180</v>
      </c>
      <c r="J8" s="76"/>
      <c r="K8" s="77">
        <v>3</v>
      </c>
      <c r="L8" s="79" t="s">
        <v>181</v>
      </c>
      <c r="M8" s="79"/>
      <c r="N8" s="90">
        <v>1</v>
      </c>
      <c r="O8" s="82"/>
      <c r="P8" s="89"/>
      <c r="Q8" s="83"/>
      <c r="R8" s="91"/>
      <c r="S8" s="89"/>
      <c r="T8" s="80"/>
      <c r="U8" s="278"/>
      <c r="V8" s="84" t="s">
        <v>182</v>
      </c>
      <c r="W8" s="85" t="s">
        <v>183</v>
      </c>
      <c r="X8" s="72"/>
      <c r="Y8" s="35"/>
      <c r="Z8" s="35" t="s">
        <v>184</v>
      </c>
      <c r="AA8" s="39">
        <v>2.5</v>
      </c>
      <c r="AB8" s="39"/>
      <c r="AC8" s="39">
        <f>AA8*5</f>
        <v>12.5</v>
      </c>
      <c r="AD8" s="39" t="s">
        <v>171</v>
      </c>
      <c r="AE8" s="39">
        <f>AC8*9</f>
        <v>112.5</v>
      </c>
    </row>
    <row r="9" spans="1:37" ht="17.100000000000001" customHeight="1">
      <c r="A9" s="281"/>
      <c r="B9" s="276"/>
      <c r="C9" s="82"/>
      <c r="D9" s="82"/>
      <c r="E9" s="82"/>
      <c r="F9" s="76"/>
      <c r="G9" s="76"/>
      <c r="H9" s="77"/>
      <c r="I9" s="73"/>
      <c r="J9" s="76"/>
      <c r="K9" s="77"/>
      <c r="L9" s="78" t="s">
        <v>185</v>
      </c>
      <c r="M9" s="79"/>
      <c r="N9" s="90">
        <v>0.1</v>
      </c>
      <c r="O9" s="82"/>
      <c r="P9" s="89"/>
      <c r="Q9" s="83"/>
      <c r="R9" s="91"/>
      <c r="S9" s="89"/>
      <c r="T9" s="80"/>
      <c r="U9" s="278"/>
      <c r="V9" s="70">
        <f>X5*7+X4*2+X6*1</f>
        <v>28.9</v>
      </c>
      <c r="W9" s="92" t="s">
        <v>186</v>
      </c>
      <c r="X9" s="93"/>
      <c r="Y9" s="36"/>
      <c r="Z9" s="35" t="s">
        <v>187</v>
      </c>
      <c r="AD9" s="35">
        <f>AA9*15</f>
        <v>0</v>
      </c>
    </row>
    <row r="10" spans="1:37" ht="17.100000000000001" customHeight="1">
      <c r="A10" s="94" t="s">
        <v>188</v>
      </c>
      <c r="B10" s="95"/>
      <c r="C10" s="82"/>
      <c r="D10" s="89"/>
      <c r="E10" s="82"/>
      <c r="F10" s="82"/>
      <c r="G10" s="89"/>
      <c r="H10" s="82"/>
      <c r="I10" s="82"/>
      <c r="J10" s="89"/>
      <c r="K10" s="82"/>
      <c r="L10" s="82"/>
      <c r="M10" s="89"/>
      <c r="N10" s="82"/>
      <c r="O10" s="82"/>
      <c r="P10" s="89"/>
      <c r="Q10" s="83"/>
      <c r="R10" s="82"/>
      <c r="S10" s="89"/>
      <c r="T10" s="80"/>
      <c r="U10" s="278"/>
      <c r="V10" s="84" t="s">
        <v>189</v>
      </c>
      <c r="W10" s="96"/>
      <c r="X10" s="72"/>
      <c r="Y10" s="35"/>
      <c r="AB10" s="35">
        <f>SUM(AB5:AB9)</f>
        <v>26.5</v>
      </c>
      <c r="AC10" s="35">
        <f>SUM(AC5:AC9)</f>
        <v>22.5</v>
      </c>
      <c r="AD10" s="35">
        <f>SUM(AD5:AD9)</f>
        <v>89.5</v>
      </c>
      <c r="AE10" s="35">
        <f>AB10*4+AC10*9+AD10*4</f>
        <v>666.5</v>
      </c>
    </row>
    <row r="11" spans="1:37" ht="17.100000000000001" customHeight="1">
      <c r="A11" s="97"/>
      <c r="B11" s="98"/>
      <c r="C11" s="99"/>
      <c r="D11" s="99"/>
      <c r="E11" s="100"/>
      <c r="F11" s="100"/>
      <c r="G11" s="99"/>
      <c r="H11" s="100"/>
      <c r="I11" s="100"/>
      <c r="J11" s="99"/>
      <c r="K11" s="100"/>
      <c r="L11" s="100"/>
      <c r="M11" s="99"/>
      <c r="N11" s="100"/>
      <c r="O11" s="82"/>
      <c r="P11" s="89"/>
      <c r="Q11" s="83"/>
      <c r="R11" s="100"/>
      <c r="S11" s="99"/>
      <c r="T11" s="100"/>
      <c r="U11" s="285"/>
      <c r="V11" s="101">
        <f>V5*4+V7*9+V9*4</f>
        <v>740.1</v>
      </c>
      <c r="W11" s="102"/>
      <c r="X11" s="103"/>
      <c r="Y11" s="36"/>
      <c r="AB11" s="104">
        <f>AB10*4/AE10</f>
        <v>0.15903975993998501</v>
      </c>
      <c r="AC11" s="104">
        <f>AC10*9/AE10</f>
        <v>0.30382595648912231</v>
      </c>
      <c r="AD11" s="104">
        <f>AD10*4/AE10</f>
        <v>0.53713428357089277</v>
      </c>
    </row>
    <row r="12" spans="1:37" ht="17.100000000000001" customHeight="1">
      <c r="A12" s="50">
        <v>9</v>
      </c>
      <c r="B12" s="276"/>
      <c r="C12" s="51" t="str">
        <f>彰化菜單玉美生技!E3</f>
        <v>胚芽飯</v>
      </c>
      <c r="D12" s="52" t="s">
        <v>143</v>
      </c>
      <c r="E12" s="53"/>
      <c r="F12" s="51" t="str">
        <f>彰化菜單玉美生技!E4</f>
        <v>蘑菇豬柳</v>
      </c>
      <c r="G12" s="54" t="s">
        <v>144</v>
      </c>
      <c r="H12" s="53"/>
      <c r="I12" s="51" t="str">
        <f>彰化菜單玉美生技!E5</f>
        <v>開陽胡瓜</v>
      </c>
      <c r="J12" s="54" t="s">
        <v>145</v>
      </c>
      <c r="K12" s="53"/>
      <c r="L12" s="51" t="str">
        <f>彰化菜單玉美生技!E6</f>
        <v>日式蒸蛋(加)</v>
      </c>
      <c r="M12" s="54" t="s">
        <v>143</v>
      </c>
      <c r="N12" s="53"/>
      <c r="O12" s="51" t="str">
        <f>彰化菜單玉美生技!E7</f>
        <v>深色蔬菜</v>
      </c>
      <c r="P12" s="52" t="s">
        <v>147</v>
      </c>
      <c r="Q12" s="53"/>
      <c r="R12" s="51" t="str">
        <f>彰化菜單玉美生技!E8</f>
        <v>脆筍鮮菇湯</v>
      </c>
      <c r="S12" s="52" t="s">
        <v>144</v>
      </c>
      <c r="T12" s="105"/>
      <c r="U12" s="284"/>
      <c r="V12" s="55" t="s">
        <v>148</v>
      </c>
      <c r="W12" s="56" t="s">
        <v>149</v>
      </c>
      <c r="X12" s="57">
        <v>6</v>
      </c>
      <c r="Y12" s="35"/>
      <c r="AB12" s="35" t="s">
        <v>150</v>
      </c>
      <c r="AC12" s="35" t="s">
        <v>151</v>
      </c>
      <c r="AD12" s="35" t="s">
        <v>152</v>
      </c>
      <c r="AE12" s="35" t="s">
        <v>153</v>
      </c>
      <c r="AF12" s="35"/>
      <c r="AG12" s="39"/>
      <c r="AH12" s="35"/>
      <c r="AI12" s="35"/>
      <c r="AJ12" s="35"/>
      <c r="AK12" s="35"/>
    </row>
    <row r="13" spans="1:37" ht="17.100000000000001" customHeight="1">
      <c r="A13" s="58" t="s">
        <v>154</v>
      </c>
      <c r="B13" s="276"/>
      <c r="C13" s="59" t="s">
        <v>155</v>
      </c>
      <c r="D13" s="60"/>
      <c r="E13" s="61">
        <v>80</v>
      </c>
      <c r="F13" s="64" t="s">
        <v>190</v>
      </c>
      <c r="G13" s="65"/>
      <c r="H13" s="106">
        <v>45</v>
      </c>
      <c r="I13" s="64" t="s">
        <v>191</v>
      </c>
      <c r="J13" s="64"/>
      <c r="K13" s="61">
        <v>75</v>
      </c>
      <c r="L13" s="64" t="s">
        <v>192</v>
      </c>
      <c r="M13" s="65"/>
      <c r="N13" s="61">
        <v>45</v>
      </c>
      <c r="O13" s="67" t="s">
        <v>159</v>
      </c>
      <c r="P13" s="68"/>
      <c r="Q13" s="69">
        <v>100</v>
      </c>
      <c r="R13" s="67" t="s">
        <v>193</v>
      </c>
      <c r="S13" s="64"/>
      <c r="T13" s="61">
        <v>30</v>
      </c>
      <c r="U13" s="278"/>
      <c r="V13" s="70">
        <f>X12*15+X14*5</f>
        <v>103</v>
      </c>
      <c r="W13" s="71" t="s">
        <v>161</v>
      </c>
      <c r="X13" s="72">
        <v>2</v>
      </c>
      <c r="Y13" s="36"/>
      <c r="Z13" s="39" t="s">
        <v>162</v>
      </c>
      <c r="AA13" s="39">
        <v>5.5</v>
      </c>
      <c r="AB13" s="39">
        <f>AA13*2</f>
        <v>11</v>
      </c>
      <c r="AC13" s="39"/>
      <c r="AD13" s="39">
        <f>AA13*15</f>
        <v>82.5</v>
      </c>
      <c r="AE13" s="39">
        <f>AB13*4+AD13*4</f>
        <v>374</v>
      </c>
      <c r="AF13" s="39"/>
      <c r="AG13" s="39"/>
      <c r="AH13" s="39"/>
      <c r="AI13" s="39"/>
      <c r="AJ13" s="39"/>
      <c r="AK13" s="39"/>
    </row>
    <row r="14" spans="1:37" ht="17.100000000000001" customHeight="1">
      <c r="A14" s="58">
        <v>1</v>
      </c>
      <c r="B14" s="276"/>
      <c r="C14" s="73" t="s">
        <v>194</v>
      </c>
      <c r="D14" s="74"/>
      <c r="E14" s="75">
        <v>40</v>
      </c>
      <c r="F14" s="78" t="s">
        <v>195</v>
      </c>
      <c r="G14" s="79"/>
      <c r="H14" s="107">
        <v>20</v>
      </c>
      <c r="I14" s="78" t="s">
        <v>174</v>
      </c>
      <c r="J14" s="79"/>
      <c r="K14" s="75">
        <v>5</v>
      </c>
      <c r="L14" s="78" t="s">
        <v>196</v>
      </c>
      <c r="M14" s="78" t="s">
        <v>197</v>
      </c>
      <c r="N14" s="75">
        <v>1</v>
      </c>
      <c r="O14" s="82"/>
      <c r="P14" s="82"/>
      <c r="Q14" s="83"/>
      <c r="R14" s="108" t="s">
        <v>198</v>
      </c>
      <c r="S14" s="79"/>
      <c r="T14" s="75">
        <v>10</v>
      </c>
      <c r="U14" s="278"/>
      <c r="V14" s="84" t="s">
        <v>168</v>
      </c>
      <c r="W14" s="85" t="s">
        <v>169</v>
      </c>
      <c r="X14" s="72">
        <v>2.6</v>
      </c>
      <c r="Y14" s="35"/>
      <c r="Z14" s="86" t="s">
        <v>170</v>
      </c>
      <c r="AA14" s="39">
        <v>2</v>
      </c>
      <c r="AB14" s="87">
        <f>AA14*7</f>
        <v>14</v>
      </c>
      <c r="AC14" s="39">
        <f>AA14*5</f>
        <v>10</v>
      </c>
      <c r="AD14" s="39" t="s">
        <v>171</v>
      </c>
      <c r="AE14" s="88">
        <f>AB14*4+AC14*9</f>
        <v>146</v>
      </c>
      <c r="AF14" s="86"/>
      <c r="AG14" s="39"/>
      <c r="AH14" s="87"/>
      <c r="AI14" s="39"/>
      <c r="AJ14" s="39"/>
      <c r="AK14" s="88"/>
    </row>
    <row r="15" spans="1:37" ht="17.100000000000001" customHeight="1">
      <c r="A15" s="58" t="s">
        <v>172</v>
      </c>
      <c r="B15" s="276"/>
      <c r="C15" s="73"/>
      <c r="D15" s="82"/>
      <c r="E15" s="109"/>
      <c r="F15" s="78" t="s">
        <v>199</v>
      </c>
      <c r="G15" s="79"/>
      <c r="H15" s="107">
        <v>10</v>
      </c>
      <c r="I15" s="78" t="s">
        <v>200</v>
      </c>
      <c r="J15" s="79"/>
      <c r="K15" s="75">
        <v>0.1</v>
      </c>
      <c r="L15" s="78" t="s">
        <v>201</v>
      </c>
      <c r="M15" s="79"/>
      <c r="N15" s="75">
        <v>0.1</v>
      </c>
      <c r="O15" s="82"/>
      <c r="P15" s="89"/>
      <c r="Q15" s="83"/>
      <c r="R15" s="108" t="s">
        <v>180</v>
      </c>
      <c r="S15" s="79"/>
      <c r="T15" s="75">
        <v>1</v>
      </c>
      <c r="U15" s="278"/>
      <c r="V15" s="70">
        <f>X15*5+X13*5</f>
        <v>22.5</v>
      </c>
      <c r="W15" s="85" t="s">
        <v>176</v>
      </c>
      <c r="X15" s="72">
        <v>2.5</v>
      </c>
      <c r="Y15" s="36"/>
      <c r="Z15" s="35" t="s">
        <v>177</v>
      </c>
      <c r="AA15" s="39">
        <v>1.9</v>
      </c>
      <c r="AB15" s="39">
        <f>AA15*1</f>
        <v>1.9</v>
      </c>
      <c r="AC15" s="39" t="s">
        <v>171</v>
      </c>
      <c r="AD15" s="39">
        <f>AA15*5</f>
        <v>9.5</v>
      </c>
      <c r="AE15" s="39">
        <f>AB15*4+AD15*4</f>
        <v>45.6</v>
      </c>
      <c r="AF15" s="35"/>
      <c r="AG15" s="39"/>
      <c r="AH15" s="39"/>
      <c r="AI15" s="39"/>
      <c r="AJ15" s="39"/>
      <c r="AK15" s="39"/>
    </row>
    <row r="16" spans="1:37" ht="17.100000000000001" customHeight="1">
      <c r="A16" s="280" t="s">
        <v>202</v>
      </c>
      <c r="B16" s="276"/>
      <c r="C16" s="73"/>
      <c r="D16" s="82"/>
      <c r="E16" s="109"/>
      <c r="F16" s="73" t="s">
        <v>174</v>
      </c>
      <c r="G16" s="76"/>
      <c r="H16" s="77">
        <v>5</v>
      </c>
      <c r="I16" s="78"/>
      <c r="J16" s="79"/>
      <c r="K16" s="77"/>
      <c r="L16" s="78"/>
      <c r="M16" s="79"/>
      <c r="N16" s="75"/>
      <c r="O16" s="82"/>
      <c r="P16" s="89"/>
      <c r="Q16" s="83"/>
      <c r="R16" s="78"/>
      <c r="S16" s="79"/>
      <c r="T16" s="75"/>
      <c r="U16" s="278"/>
      <c r="V16" s="84" t="s">
        <v>182</v>
      </c>
      <c r="W16" s="85" t="s">
        <v>183</v>
      </c>
      <c r="X16" s="72"/>
      <c r="Y16" s="35"/>
      <c r="Z16" s="35" t="s">
        <v>184</v>
      </c>
      <c r="AA16" s="39">
        <v>2.5</v>
      </c>
      <c r="AB16" s="39"/>
      <c r="AC16" s="39">
        <f>AA16*5</f>
        <v>12.5</v>
      </c>
      <c r="AD16" s="39" t="s">
        <v>171</v>
      </c>
      <c r="AE16" s="39">
        <f>AC16*9</f>
        <v>112.5</v>
      </c>
      <c r="AF16" s="35"/>
      <c r="AG16" s="39"/>
      <c r="AH16" s="39"/>
      <c r="AI16" s="39"/>
      <c r="AJ16" s="39"/>
      <c r="AK16" s="39"/>
    </row>
    <row r="17" spans="1:37" ht="17.100000000000001" customHeight="1">
      <c r="A17" s="281"/>
      <c r="B17" s="276"/>
      <c r="C17" s="89"/>
      <c r="D17" s="82"/>
      <c r="E17" s="82"/>
      <c r="F17" s="108" t="s">
        <v>203</v>
      </c>
      <c r="G17" s="89"/>
      <c r="H17" s="77">
        <v>1</v>
      </c>
      <c r="I17" s="79"/>
      <c r="J17" s="79"/>
      <c r="K17" s="77"/>
      <c r="L17" s="76"/>
      <c r="M17" s="76"/>
      <c r="N17" s="75"/>
      <c r="O17" s="82"/>
      <c r="P17" s="89"/>
      <c r="Q17" s="83"/>
      <c r="R17" s="73"/>
      <c r="S17" s="76"/>
      <c r="T17" s="77"/>
      <c r="U17" s="278"/>
      <c r="V17" s="70">
        <f>X13*7+X12*2+X14*1</f>
        <v>28.6</v>
      </c>
      <c r="W17" s="92" t="s">
        <v>186</v>
      </c>
      <c r="X17" s="93"/>
      <c r="Y17" s="36"/>
      <c r="Z17" s="35" t="s">
        <v>187</v>
      </c>
      <c r="AD17" s="35">
        <f>AA17*15</f>
        <v>0</v>
      </c>
      <c r="AF17" s="35"/>
      <c r="AG17" s="39"/>
      <c r="AH17" s="35"/>
      <c r="AI17" s="35"/>
      <c r="AJ17" s="35"/>
      <c r="AK17" s="35"/>
    </row>
    <row r="18" spans="1:37" ht="17.100000000000001" customHeight="1">
      <c r="A18" s="94" t="s">
        <v>188</v>
      </c>
      <c r="B18" s="95"/>
      <c r="C18" s="89"/>
      <c r="D18" s="89"/>
      <c r="E18" s="82"/>
      <c r="F18" s="82"/>
      <c r="G18" s="89"/>
      <c r="H18" s="82"/>
      <c r="I18" s="78"/>
      <c r="J18" s="79"/>
      <c r="K18" s="77"/>
      <c r="L18" s="75"/>
      <c r="M18" s="89"/>
      <c r="N18" s="110"/>
      <c r="O18" s="82"/>
      <c r="P18" s="89"/>
      <c r="Q18" s="83"/>
      <c r="R18" s="82"/>
      <c r="S18" s="89"/>
      <c r="T18" s="82"/>
      <c r="U18" s="278"/>
      <c r="V18" s="84" t="s">
        <v>189</v>
      </c>
      <c r="W18" s="96"/>
      <c r="X18" s="72"/>
      <c r="Y18" s="35"/>
      <c r="AB18" s="35">
        <f>SUM(AB13:AB17)</f>
        <v>26.9</v>
      </c>
      <c r="AC18" s="35">
        <f>SUM(AC13:AC17)</f>
        <v>22.5</v>
      </c>
      <c r="AD18" s="35">
        <f>SUM(AD13:AD17)</f>
        <v>92</v>
      </c>
      <c r="AE18" s="35">
        <f>AB18*4+AC18*9+AD18*4</f>
        <v>678.1</v>
      </c>
      <c r="AF18" s="35"/>
      <c r="AG18" s="39"/>
      <c r="AH18" s="35"/>
      <c r="AI18" s="35"/>
      <c r="AJ18" s="35"/>
      <c r="AK18" s="35"/>
    </row>
    <row r="19" spans="1:37" ht="17.100000000000001" customHeight="1">
      <c r="A19" s="111"/>
      <c r="B19" s="112"/>
      <c r="C19" s="89"/>
      <c r="D19" s="99"/>
      <c r="E19" s="82"/>
      <c r="F19" s="82"/>
      <c r="G19" s="89"/>
      <c r="H19" s="82"/>
      <c r="I19" s="82"/>
      <c r="J19" s="89"/>
      <c r="K19" s="82"/>
      <c r="L19" s="82"/>
      <c r="M19" s="89"/>
      <c r="N19" s="82"/>
      <c r="O19" s="82"/>
      <c r="P19" s="89"/>
      <c r="Q19" s="83"/>
      <c r="R19" s="82"/>
      <c r="S19" s="89"/>
      <c r="T19" s="82"/>
      <c r="U19" s="285"/>
      <c r="V19" s="101">
        <f>V13*4+V15*9+V17*4</f>
        <v>728.9</v>
      </c>
      <c r="W19" s="102"/>
      <c r="X19" s="103"/>
      <c r="Y19" s="36"/>
      <c r="AB19" s="104">
        <f>AB18*4/AE18</f>
        <v>0.15867866096445951</v>
      </c>
      <c r="AC19" s="104">
        <f>AC18*9/AE18</f>
        <v>0.29862852086712871</v>
      </c>
      <c r="AD19" s="104">
        <f>AD18*4/AE18</f>
        <v>0.54269281816841175</v>
      </c>
    </row>
    <row r="20" spans="1:37" ht="17.100000000000001" customHeight="1">
      <c r="A20" s="50">
        <v>9</v>
      </c>
      <c r="B20" s="276"/>
      <c r="C20" s="113" t="str">
        <f>彰化菜單玉美生技!I3</f>
        <v>白飯</v>
      </c>
      <c r="D20" s="52" t="s">
        <v>143</v>
      </c>
      <c r="E20" s="113"/>
      <c r="F20" s="113" t="str">
        <f>彰化菜單玉美生技!I4</f>
        <v>鹽水雞</v>
      </c>
      <c r="G20" s="114" t="s">
        <v>144</v>
      </c>
      <c r="H20" s="113"/>
      <c r="I20" s="113" t="str">
        <f>彰化菜單玉美生技!I5</f>
        <v>總匯什錦</v>
      </c>
      <c r="J20" s="114" t="s">
        <v>144</v>
      </c>
      <c r="K20" s="115"/>
      <c r="L20" s="113" t="str">
        <f>彰化菜單玉美生技!I6</f>
        <v>三杯杏鮑菇</v>
      </c>
      <c r="M20" s="116" t="s">
        <v>145</v>
      </c>
      <c r="N20" s="117"/>
      <c r="O20" s="113" t="str">
        <f>彰化菜單玉美生技!I7</f>
        <v>深色蔬菜</v>
      </c>
      <c r="P20" s="52" t="s">
        <v>147</v>
      </c>
      <c r="Q20" s="113"/>
      <c r="R20" s="113" t="str">
        <f>彰化菜單玉美生技!I8</f>
        <v>紫菜蛋花湯</v>
      </c>
      <c r="S20" s="52" t="s">
        <v>144</v>
      </c>
      <c r="T20" s="105"/>
      <c r="U20" s="284"/>
      <c r="V20" s="55" t="s">
        <v>148</v>
      </c>
      <c r="W20" s="56" t="s">
        <v>149</v>
      </c>
      <c r="X20" s="57">
        <v>6.3</v>
      </c>
      <c r="Y20" s="35"/>
      <c r="AB20" s="35" t="s">
        <v>150</v>
      </c>
      <c r="AC20" s="35" t="s">
        <v>151</v>
      </c>
      <c r="AD20" s="35" t="s">
        <v>152</v>
      </c>
      <c r="AE20" s="35" t="s">
        <v>153</v>
      </c>
      <c r="AF20" s="35"/>
      <c r="AG20" s="39"/>
      <c r="AH20" s="35"/>
      <c r="AI20" s="35"/>
      <c r="AJ20" s="35"/>
      <c r="AK20" s="35"/>
    </row>
    <row r="21" spans="1:37" ht="17.100000000000001" customHeight="1">
      <c r="A21" s="58" t="s">
        <v>154</v>
      </c>
      <c r="B21" s="276"/>
      <c r="C21" s="59" t="s">
        <v>155</v>
      </c>
      <c r="D21" s="60"/>
      <c r="E21" s="61">
        <v>120</v>
      </c>
      <c r="F21" s="64" t="s">
        <v>156</v>
      </c>
      <c r="G21" s="65"/>
      <c r="H21" s="62">
        <v>60</v>
      </c>
      <c r="I21" s="64" t="s">
        <v>204</v>
      </c>
      <c r="J21" s="64"/>
      <c r="K21" s="64">
        <v>40</v>
      </c>
      <c r="L21" s="64" t="s">
        <v>205</v>
      </c>
      <c r="M21" s="65"/>
      <c r="N21" s="65">
        <v>70</v>
      </c>
      <c r="O21" s="67" t="s">
        <v>159</v>
      </c>
      <c r="P21" s="68"/>
      <c r="Q21" s="69">
        <v>100</v>
      </c>
      <c r="R21" s="64" t="s">
        <v>206</v>
      </c>
      <c r="S21" s="65"/>
      <c r="T21" s="65">
        <v>15</v>
      </c>
      <c r="U21" s="278"/>
      <c r="V21" s="70">
        <f>X20*15+X22*5</f>
        <v>104</v>
      </c>
      <c r="W21" s="71" t="s">
        <v>161</v>
      </c>
      <c r="X21" s="72">
        <v>2</v>
      </c>
      <c r="Y21" s="36"/>
      <c r="Z21" s="39" t="s">
        <v>162</v>
      </c>
      <c r="AA21" s="39">
        <v>5.6</v>
      </c>
      <c r="AB21" s="39">
        <f>AA21*2</f>
        <v>11.2</v>
      </c>
      <c r="AC21" s="39"/>
      <c r="AD21" s="39">
        <f>AA21*15</f>
        <v>84</v>
      </c>
      <c r="AE21" s="39">
        <f>AB21*4+AD21*4</f>
        <v>380.8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8">
        <v>2</v>
      </c>
      <c r="B22" s="276"/>
      <c r="C22" s="73"/>
      <c r="D22" s="74"/>
      <c r="E22" s="75"/>
      <c r="F22" s="73" t="s">
        <v>207</v>
      </c>
      <c r="G22" s="76"/>
      <c r="H22" s="76">
        <v>10</v>
      </c>
      <c r="I22" s="78" t="s">
        <v>167</v>
      </c>
      <c r="J22" s="79"/>
      <c r="K22" s="79">
        <v>10</v>
      </c>
      <c r="L22" s="78" t="s">
        <v>208</v>
      </c>
      <c r="M22" s="78" t="s">
        <v>166</v>
      </c>
      <c r="N22" s="79">
        <v>15</v>
      </c>
      <c r="O22" s="82"/>
      <c r="P22" s="82"/>
      <c r="Q22" s="83"/>
      <c r="R22" s="78" t="s">
        <v>209</v>
      </c>
      <c r="S22" s="79"/>
      <c r="T22" s="79">
        <v>3</v>
      </c>
      <c r="U22" s="278"/>
      <c r="V22" s="84" t="s">
        <v>168</v>
      </c>
      <c r="W22" s="85" t="s">
        <v>169</v>
      </c>
      <c r="X22" s="72">
        <v>1.9</v>
      </c>
      <c r="Y22" s="35"/>
      <c r="Z22" s="86" t="s">
        <v>170</v>
      </c>
      <c r="AA22" s="39">
        <v>2.1</v>
      </c>
      <c r="AB22" s="87">
        <f>AA22*7</f>
        <v>14.700000000000001</v>
      </c>
      <c r="AC22" s="39">
        <f>AA22*5</f>
        <v>10.5</v>
      </c>
      <c r="AD22" s="39" t="s">
        <v>171</v>
      </c>
      <c r="AE22" s="88">
        <f>AB22*4+AC22*9</f>
        <v>153.30000000000001</v>
      </c>
      <c r="AF22" s="86"/>
      <c r="AG22" s="39"/>
      <c r="AH22" s="87"/>
      <c r="AI22" s="39"/>
      <c r="AJ22" s="39"/>
      <c r="AK22" s="88"/>
    </row>
    <row r="23" spans="1:37" ht="17.100000000000001" customHeight="1">
      <c r="A23" s="58" t="s">
        <v>172</v>
      </c>
      <c r="B23" s="276"/>
      <c r="C23" s="73"/>
      <c r="D23" s="82"/>
      <c r="E23" s="75"/>
      <c r="F23" s="73"/>
      <c r="G23" s="76"/>
      <c r="H23" s="80"/>
      <c r="I23" s="79" t="s">
        <v>210</v>
      </c>
      <c r="J23" s="79"/>
      <c r="K23" s="79">
        <v>10</v>
      </c>
      <c r="L23" s="78" t="s">
        <v>211</v>
      </c>
      <c r="M23" s="78"/>
      <c r="N23" s="78">
        <v>1</v>
      </c>
      <c r="O23" s="82"/>
      <c r="P23" s="89"/>
      <c r="Q23" s="83"/>
      <c r="R23" s="78" t="s">
        <v>212</v>
      </c>
      <c r="S23" s="79"/>
      <c r="T23" s="79">
        <v>1</v>
      </c>
      <c r="U23" s="278"/>
      <c r="V23" s="70">
        <f>X23*5+X21*5</f>
        <v>22.5</v>
      </c>
      <c r="W23" s="85" t="s">
        <v>176</v>
      </c>
      <c r="X23" s="72">
        <v>2.5</v>
      </c>
      <c r="Y23" s="36"/>
      <c r="Z23" s="35" t="s">
        <v>177</v>
      </c>
      <c r="AA23" s="39">
        <v>1.6</v>
      </c>
      <c r="AB23" s="39">
        <f>AA23*1</f>
        <v>1.6</v>
      </c>
      <c r="AC23" s="39" t="s">
        <v>171</v>
      </c>
      <c r="AD23" s="39">
        <f>AA23*5</f>
        <v>8</v>
      </c>
      <c r="AE23" s="39">
        <f>AB23*4+AD23*4</f>
        <v>38.4</v>
      </c>
      <c r="AF23" s="35"/>
      <c r="AG23" s="39"/>
      <c r="AH23" s="39"/>
      <c r="AI23" s="39"/>
      <c r="AJ23" s="39"/>
      <c r="AK23" s="39"/>
    </row>
    <row r="24" spans="1:37" ht="17.100000000000001" customHeight="1">
      <c r="A24" s="280" t="s">
        <v>213</v>
      </c>
      <c r="B24" s="276"/>
      <c r="C24" s="76"/>
      <c r="D24" s="82"/>
      <c r="E24" s="75"/>
      <c r="F24" s="118"/>
      <c r="G24" s="89"/>
      <c r="H24" s="82"/>
      <c r="I24" s="78" t="s">
        <v>214</v>
      </c>
      <c r="J24" s="79"/>
      <c r="K24" s="79">
        <v>5</v>
      </c>
      <c r="L24" s="78"/>
      <c r="M24" s="79"/>
      <c r="N24" s="76"/>
      <c r="O24" s="82"/>
      <c r="P24" s="89"/>
      <c r="Q24" s="83"/>
      <c r="R24" s="79"/>
      <c r="S24" s="79"/>
      <c r="T24" s="119"/>
      <c r="U24" s="278"/>
      <c r="V24" s="84" t="s">
        <v>182</v>
      </c>
      <c r="W24" s="85" t="s">
        <v>183</v>
      </c>
      <c r="X24" s="72"/>
      <c r="Y24" s="35"/>
      <c r="Z24" s="35" t="s">
        <v>184</v>
      </c>
      <c r="AA24" s="39">
        <v>2.5</v>
      </c>
      <c r="AB24" s="39"/>
      <c r="AC24" s="39">
        <f>AA24*5</f>
        <v>12.5</v>
      </c>
      <c r="AD24" s="39" t="s">
        <v>171</v>
      </c>
      <c r="AE24" s="39">
        <f>AC24*9</f>
        <v>112.5</v>
      </c>
      <c r="AF24" s="35"/>
      <c r="AG24" s="39"/>
      <c r="AH24" s="39"/>
      <c r="AI24" s="39"/>
      <c r="AJ24" s="39"/>
      <c r="AK24" s="39"/>
    </row>
    <row r="25" spans="1:37" ht="17.100000000000001" customHeight="1">
      <c r="A25" s="281"/>
      <c r="B25" s="276"/>
      <c r="C25" s="76"/>
      <c r="D25" s="82"/>
      <c r="E25" s="120"/>
      <c r="F25" s="82"/>
      <c r="G25" s="89"/>
      <c r="H25" s="82"/>
      <c r="I25" s="76" t="s">
        <v>175</v>
      </c>
      <c r="J25" s="76"/>
      <c r="K25" s="76">
        <v>5</v>
      </c>
      <c r="L25" s="78"/>
      <c r="M25" s="79"/>
      <c r="N25" s="76"/>
      <c r="O25" s="82"/>
      <c r="P25" s="89"/>
      <c r="Q25" s="83"/>
      <c r="R25" s="78"/>
      <c r="S25" s="79"/>
      <c r="T25" s="80"/>
      <c r="U25" s="278"/>
      <c r="V25" s="70">
        <f>X21*7+X20*2+X22*1</f>
        <v>28.5</v>
      </c>
      <c r="W25" s="92" t="s">
        <v>186</v>
      </c>
      <c r="X25" s="93"/>
      <c r="Y25" s="36"/>
      <c r="Z25" s="35" t="s">
        <v>187</v>
      </c>
      <c r="AD25" s="35">
        <f>AA25*15</f>
        <v>0</v>
      </c>
      <c r="AF25" s="35"/>
      <c r="AG25" s="39"/>
      <c r="AH25" s="35"/>
      <c r="AI25" s="35"/>
      <c r="AJ25" s="35"/>
      <c r="AK25" s="35"/>
    </row>
    <row r="26" spans="1:37" ht="17.100000000000001" customHeight="1">
      <c r="A26" s="94" t="s">
        <v>188</v>
      </c>
      <c r="B26" s="95"/>
      <c r="C26" s="108"/>
      <c r="D26" s="89"/>
      <c r="E26" s="108"/>
      <c r="F26" s="108"/>
      <c r="G26" s="121"/>
      <c r="H26" s="108"/>
      <c r="I26" s="73"/>
      <c r="J26" s="76"/>
      <c r="K26" s="122"/>
      <c r="L26" s="123"/>
      <c r="M26" s="124"/>
      <c r="N26" s="125"/>
      <c r="O26" s="82"/>
      <c r="P26" s="89"/>
      <c r="Q26" s="83"/>
      <c r="R26" s="108"/>
      <c r="S26" s="121"/>
      <c r="T26" s="108"/>
      <c r="U26" s="278"/>
      <c r="V26" s="84" t="s">
        <v>189</v>
      </c>
      <c r="W26" s="96"/>
      <c r="X26" s="72"/>
      <c r="Y26" s="35"/>
      <c r="AB26" s="35">
        <f>SUM(AB21:AB25)</f>
        <v>27.5</v>
      </c>
      <c r="AC26" s="35">
        <f>SUM(AC21:AC25)</f>
        <v>23</v>
      </c>
      <c r="AD26" s="35">
        <f>SUM(AD21:AD25)</f>
        <v>92</v>
      </c>
      <c r="AE26" s="35">
        <f>AB26*4+AC26*9+AD26*4</f>
        <v>685</v>
      </c>
      <c r="AF26" s="35"/>
      <c r="AG26" s="39"/>
      <c r="AH26" s="35"/>
      <c r="AI26" s="35"/>
      <c r="AJ26" s="35"/>
      <c r="AK26" s="35"/>
    </row>
    <row r="27" spans="1:37" ht="17.100000000000001" customHeight="1" thickBot="1">
      <c r="A27" s="126"/>
      <c r="B27" s="127"/>
      <c r="C27" s="89"/>
      <c r="D27" s="99"/>
      <c r="E27" s="82"/>
      <c r="F27" s="82"/>
      <c r="G27" s="89"/>
      <c r="H27" s="82"/>
      <c r="I27" s="82"/>
      <c r="J27" s="89"/>
      <c r="K27" s="83"/>
      <c r="L27" s="128"/>
      <c r="M27" s="129"/>
      <c r="N27" s="130"/>
      <c r="O27" s="82"/>
      <c r="P27" s="89"/>
      <c r="Q27" s="83"/>
      <c r="R27" s="82"/>
      <c r="S27" s="89"/>
      <c r="T27" s="82"/>
      <c r="U27" s="285"/>
      <c r="V27" s="101">
        <f>V21*4+V23*9+V25*4</f>
        <v>732.5</v>
      </c>
      <c r="W27" s="102"/>
      <c r="X27" s="103"/>
      <c r="Y27" s="36"/>
      <c r="AB27" s="104">
        <f>AB26*4/AE26</f>
        <v>0.16058394160583941</v>
      </c>
      <c r="AC27" s="104">
        <f>AC26*9/AE26</f>
        <v>0.30218978102189781</v>
      </c>
      <c r="AD27" s="104">
        <f>AD26*4/AE26</f>
        <v>0.53722627737226281</v>
      </c>
      <c r="AF27" s="35"/>
      <c r="AG27" s="39"/>
      <c r="AH27" s="104"/>
      <c r="AI27" s="104"/>
      <c r="AJ27" s="104"/>
      <c r="AK27" s="35"/>
    </row>
    <row r="28" spans="1:37" ht="17.100000000000001" customHeight="1">
      <c r="A28" s="50">
        <v>9</v>
      </c>
      <c r="B28" s="275"/>
      <c r="C28" s="131" t="str">
        <f>彰化菜單玉美生技!M3</f>
        <v>燕麥飯</v>
      </c>
      <c r="D28" s="52" t="s">
        <v>143</v>
      </c>
      <c r="E28" s="131"/>
      <c r="F28" s="131" t="str">
        <f>彰化菜單玉美生技!M4</f>
        <v>照燒魚(海)</v>
      </c>
      <c r="G28" s="52" t="s">
        <v>144</v>
      </c>
      <c r="H28" s="131"/>
      <c r="I28" s="131" t="str">
        <f>彰化菜單玉美生技!M5</f>
        <v>刺瓜肉片</v>
      </c>
      <c r="J28" s="52" t="s">
        <v>144</v>
      </c>
      <c r="K28" s="131"/>
      <c r="L28" s="131" t="str">
        <f>彰化菜單玉美生技!M6</f>
        <v>家常豆腐(豆)</v>
      </c>
      <c r="M28" s="52" t="s">
        <v>144</v>
      </c>
      <c r="N28" s="131"/>
      <c r="O28" s="131" t="str">
        <f>彰化菜單玉美生技!M7</f>
        <v>淺色蔬菜</v>
      </c>
      <c r="P28" s="52" t="s">
        <v>147</v>
      </c>
      <c r="Q28" s="131"/>
      <c r="R28" s="131" t="str">
        <f>彰化菜單玉美生技!M8</f>
        <v>玉米濃湯(芡)</v>
      </c>
      <c r="S28" s="52" t="s">
        <v>144</v>
      </c>
      <c r="T28" s="131"/>
      <c r="U28" s="277"/>
      <c r="V28" s="55" t="s">
        <v>148</v>
      </c>
      <c r="W28" s="56" t="s">
        <v>149</v>
      </c>
      <c r="X28" s="57">
        <v>6.4</v>
      </c>
      <c r="Y28" s="35"/>
      <c r="AB28" s="35" t="s">
        <v>150</v>
      </c>
      <c r="AC28" s="35" t="s">
        <v>151</v>
      </c>
      <c r="AD28" s="35" t="s">
        <v>152</v>
      </c>
      <c r="AE28" s="35" t="s">
        <v>153</v>
      </c>
      <c r="AF28" s="35"/>
      <c r="AG28" s="39"/>
      <c r="AH28" s="35"/>
      <c r="AI28" s="35"/>
      <c r="AJ28" s="35"/>
      <c r="AK28" s="35"/>
    </row>
    <row r="29" spans="1:37" ht="17.100000000000001" customHeight="1">
      <c r="A29" s="58" t="s">
        <v>154</v>
      </c>
      <c r="B29" s="276"/>
      <c r="C29" s="59" t="s">
        <v>155</v>
      </c>
      <c r="D29" s="60"/>
      <c r="E29" s="61">
        <v>80</v>
      </c>
      <c r="F29" s="64" t="s">
        <v>215</v>
      </c>
      <c r="G29" s="65"/>
      <c r="H29" s="62">
        <v>55</v>
      </c>
      <c r="I29" s="64" t="s">
        <v>216</v>
      </c>
      <c r="J29" s="65"/>
      <c r="K29" s="132">
        <v>80</v>
      </c>
      <c r="L29" s="65" t="s">
        <v>217</v>
      </c>
      <c r="M29" s="64" t="s">
        <v>166</v>
      </c>
      <c r="N29" s="132">
        <v>50</v>
      </c>
      <c r="O29" s="67" t="s">
        <v>159</v>
      </c>
      <c r="P29" s="68"/>
      <c r="Q29" s="69">
        <v>100</v>
      </c>
      <c r="R29" s="64" t="s">
        <v>167</v>
      </c>
      <c r="S29" s="65"/>
      <c r="T29" s="62">
        <v>30</v>
      </c>
      <c r="U29" s="278"/>
      <c r="V29" s="70">
        <f>X28*15+X30*5</f>
        <v>107.5</v>
      </c>
      <c r="W29" s="71" t="s">
        <v>161</v>
      </c>
      <c r="X29" s="72">
        <v>2</v>
      </c>
      <c r="Y29" s="36"/>
      <c r="Z29" s="39" t="s">
        <v>162</v>
      </c>
      <c r="AA29" s="39">
        <v>5.5</v>
      </c>
      <c r="AB29" s="39">
        <f>AA29*2</f>
        <v>11</v>
      </c>
      <c r="AC29" s="39"/>
      <c r="AD29" s="39">
        <f>AA29*15</f>
        <v>82.5</v>
      </c>
      <c r="AE29" s="39">
        <f>AB29*4+AD29*4</f>
        <v>374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8">
        <v>3</v>
      </c>
      <c r="B30" s="276"/>
      <c r="C30" s="73" t="s">
        <v>218</v>
      </c>
      <c r="D30" s="74"/>
      <c r="E30" s="75">
        <v>40</v>
      </c>
      <c r="F30" s="78" t="s">
        <v>195</v>
      </c>
      <c r="G30" s="79"/>
      <c r="H30" s="76">
        <v>20</v>
      </c>
      <c r="I30" s="78" t="s">
        <v>174</v>
      </c>
      <c r="J30" s="79"/>
      <c r="K30" s="123">
        <v>5</v>
      </c>
      <c r="L30" s="78" t="s">
        <v>219</v>
      </c>
      <c r="M30" s="79"/>
      <c r="N30" s="123">
        <v>5</v>
      </c>
      <c r="O30" s="82"/>
      <c r="P30" s="82"/>
      <c r="Q30" s="83"/>
      <c r="R30" s="79" t="s">
        <v>220</v>
      </c>
      <c r="S30" s="79"/>
      <c r="T30" s="76">
        <v>5</v>
      </c>
      <c r="U30" s="278"/>
      <c r="V30" s="84" t="s">
        <v>168</v>
      </c>
      <c r="W30" s="85" t="s">
        <v>169</v>
      </c>
      <c r="X30" s="72">
        <v>2.2999999999999998</v>
      </c>
      <c r="Y30" s="35"/>
      <c r="Z30" s="86" t="s">
        <v>170</v>
      </c>
      <c r="AA30" s="39">
        <v>2</v>
      </c>
      <c r="AB30" s="87">
        <f>AA30*7</f>
        <v>14</v>
      </c>
      <c r="AC30" s="39">
        <f>AA30*5</f>
        <v>10</v>
      </c>
      <c r="AD30" s="39" t="s">
        <v>171</v>
      </c>
      <c r="AE30" s="88">
        <f>AB30*4+AC30*9</f>
        <v>146</v>
      </c>
      <c r="AF30" s="86"/>
      <c r="AG30" s="39"/>
      <c r="AH30" s="87"/>
      <c r="AI30" s="39"/>
      <c r="AJ30" s="39"/>
      <c r="AK30" s="88"/>
    </row>
    <row r="31" spans="1:37" ht="17.100000000000001" customHeight="1">
      <c r="A31" s="58" t="s">
        <v>172</v>
      </c>
      <c r="B31" s="276"/>
      <c r="C31" s="121"/>
      <c r="D31" s="82"/>
      <c r="E31" s="108"/>
      <c r="F31" s="78" t="s">
        <v>174</v>
      </c>
      <c r="G31" s="79"/>
      <c r="H31" s="76">
        <v>5</v>
      </c>
      <c r="I31" s="78" t="s">
        <v>190</v>
      </c>
      <c r="J31" s="79"/>
      <c r="K31" s="123">
        <v>3</v>
      </c>
      <c r="L31" s="79" t="s">
        <v>175</v>
      </c>
      <c r="M31" s="79"/>
      <c r="N31" s="123">
        <v>5</v>
      </c>
      <c r="O31" s="82"/>
      <c r="P31" s="89"/>
      <c r="Q31" s="83"/>
      <c r="R31" s="79" t="s">
        <v>206</v>
      </c>
      <c r="S31" s="79"/>
      <c r="T31" s="76">
        <v>5</v>
      </c>
      <c r="U31" s="278"/>
      <c r="V31" s="70">
        <f>X31*5+X29*5</f>
        <v>22.5</v>
      </c>
      <c r="W31" s="85" t="s">
        <v>176</v>
      </c>
      <c r="X31" s="72">
        <v>2.5</v>
      </c>
      <c r="Y31" s="36"/>
      <c r="Z31" s="35" t="s">
        <v>177</v>
      </c>
      <c r="AA31" s="39">
        <v>2</v>
      </c>
      <c r="AB31" s="39">
        <f>AA31*1</f>
        <v>2</v>
      </c>
      <c r="AC31" s="39" t="s">
        <v>171</v>
      </c>
      <c r="AD31" s="39">
        <f>AA31*5</f>
        <v>10</v>
      </c>
      <c r="AE31" s="39">
        <f>AB31*4+AD31*4</f>
        <v>48</v>
      </c>
      <c r="AF31" s="35"/>
      <c r="AG31" s="39"/>
      <c r="AH31" s="39"/>
      <c r="AI31" s="39"/>
      <c r="AJ31" s="39"/>
      <c r="AK31" s="39"/>
    </row>
    <row r="32" spans="1:37" ht="17.100000000000001" customHeight="1">
      <c r="A32" s="280" t="s">
        <v>221</v>
      </c>
      <c r="B32" s="276"/>
      <c r="C32" s="121"/>
      <c r="D32" s="82"/>
      <c r="E32" s="108"/>
      <c r="F32" s="73" t="s">
        <v>222</v>
      </c>
      <c r="G32" s="76"/>
      <c r="H32" s="75">
        <v>0.1</v>
      </c>
      <c r="I32" s="78" t="s">
        <v>180</v>
      </c>
      <c r="J32" s="79"/>
      <c r="K32" s="123">
        <v>2</v>
      </c>
      <c r="L32" s="78" t="s">
        <v>212</v>
      </c>
      <c r="M32" s="79"/>
      <c r="N32" s="123">
        <v>1</v>
      </c>
      <c r="O32" s="82"/>
      <c r="P32" s="89"/>
      <c r="Q32" s="83"/>
      <c r="R32" s="73" t="s">
        <v>175</v>
      </c>
      <c r="S32" s="76"/>
      <c r="T32" s="75">
        <v>3</v>
      </c>
      <c r="U32" s="278"/>
      <c r="V32" s="84" t="s">
        <v>182</v>
      </c>
      <c r="W32" s="85" t="s">
        <v>183</v>
      </c>
      <c r="X32" s="72"/>
      <c r="Y32" s="35"/>
      <c r="Z32" s="35" t="s">
        <v>184</v>
      </c>
      <c r="AA32" s="39">
        <v>2.5</v>
      </c>
      <c r="AB32" s="39"/>
      <c r="AC32" s="39">
        <f>AA32*5</f>
        <v>12.5</v>
      </c>
      <c r="AD32" s="39" t="s">
        <v>171</v>
      </c>
      <c r="AE32" s="39">
        <f>AC32*9</f>
        <v>112.5</v>
      </c>
      <c r="AF32" s="35"/>
      <c r="AG32" s="39"/>
      <c r="AH32" s="39"/>
      <c r="AI32" s="39"/>
      <c r="AJ32" s="39"/>
      <c r="AK32" s="39"/>
    </row>
    <row r="33" spans="1:37" ht="17.100000000000001" customHeight="1">
      <c r="A33" s="281"/>
      <c r="B33" s="276"/>
      <c r="C33" s="121"/>
      <c r="D33" s="82"/>
      <c r="E33" s="108"/>
      <c r="F33" s="108"/>
      <c r="G33" s="121"/>
      <c r="H33" s="108"/>
      <c r="I33" s="73"/>
      <c r="J33" s="76"/>
      <c r="K33" s="123"/>
      <c r="L33" s="76"/>
      <c r="M33" s="76"/>
      <c r="N33" s="80"/>
      <c r="O33" s="82"/>
      <c r="P33" s="89"/>
      <c r="Q33" s="83"/>
      <c r="R33" s="73"/>
      <c r="S33" s="76"/>
      <c r="T33" s="133"/>
      <c r="U33" s="278"/>
      <c r="V33" s="70">
        <f>X29*7+X28*2+X30*1</f>
        <v>29.1</v>
      </c>
      <c r="W33" s="92" t="s">
        <v>186</v>
      </c>
      <c r="X33" s="93"/>
      <c r="Y33" s="36"/>
      <c r="Z33" s="35" t="s">
        <v>187</v>
      </c>
      <c r="AD33" s="35">
        <f>AA33*15</f>
        <v>0</v>
      </c>
      <c r="AF33" s="35"/>
      <c r="AG33" s="39"/>
      <c r="AH33" s="35"/>
      <c r="AI33" s="35"/>
      <c r="AJ33" s="35"/>
      <c r="AK33" s="35"/>
    </row>
    <row r="34" spans="1:37" ht="17.100000000000001" customHeight="1">
      <c r="A34" s="94" t="s">
        <v>188</v>
      </c>
      <c r="B34" s="95"/>
      <c r="C34" s="121"/>
      <c r="D34" s="89"/>
      <c r="E34" s="108"/>
      <c r="F34" s="108"/>
      <c r="G34" s="121"/>
      <c r="H34" s="108"/>
      <c r="I34" s="76"/>
      <c r="J34" s="76"/>
      <c r="K34" s="133"/>
      <c r="L34" s="108"/>
      <c r="M34" s="121"/>
      <c r="N34" s="108"/>
      <c r="O34" s="82"/>
      <c r="P34" s="89"/>
      <c r="Q34" s="83"/>
      <c r="R34" s="108"/>
      <c r="S34" s="121"/>
      <c r="T34" s="108"/>
      <c r="U34" s="278"/>
      <c r="V34" s="84" t="s">
        <v>189</v>
      </c>
      <c r="W34" s="96"/>
      <c r="X34" s="72"/>
      <c r="Y34" s="35"/>
      <c r="Z34" s="39"/>
      <c r="AA34" s="35">
        <f>SUM(AB29:AB33)</f>
        <v>27</v>
      </c>
      <c r="AB34" s="35">
        <f>SUM(AC29:AC33)</f>
        <v>22.5</v>
      </c>
      <c r="AC34" s="35">
        <f>SUM(AD29:AD33)</f>
        <v>92.5</v>
      </c>
      <c r="AD34" s="35">
        <f>AA34*4+AB34*9+AC34*4</f>
        <v>680.5</v>
      </c>
      <c r="AF34" s="39"/>
      <c r="AG34" s="35"/>
      <c r="AH34" s="35"/>
      <c r="AI34" s="35"/>
      <c r="AJ34" s="35"/>
    </row>
    <row r="35" spans="1:37" ht="17.100000000000001" customHeight="1">
      <c r="A35" s="111"/>
      <c r="B35" s="112"/>
      <c r="C35" s="134"/>
      <c r="D35" s="99"/>
      <c r="E35" s="135"/>
      <c r="F35" s="135"/>
      <c r="G35" s="134"/>
      <c r="H35" s="135"/>
      <c r="I35" s="136"/>
      <c r="J35" s="136"/>
      <c r="K35" s="137"/>
      <c r="L35" s="135"/>
      <c r="M35" s="134"/>
      <c r="N35" s="135"/>
      <c r="O35" s="82"/>
      <c r="P35" s="89"/>
      <c r="Q35" s="83"/>
      <c r="R35" s="135"/>
      <c r="S35" s="134"/>
      <c r="T35" s="135"/>
      <c r="U35" s="285"/>
      <c r="V35" s="101">
        <f>V29*4+V31*9+V33*4</f>
        <v>748.9</v>
      </c>
      <c r="W35" s="102"/>
      <c r="X35" s="103"/>
      <c r="Y35" s="35"/>
      <c r="Z35" s="39"/>
      <c r="AA35" s="104">
        <f>AA34*4/AD34</f>
        <v>0.15870683321087437</v>
      </c>
      <c r="AB35" s="104">
        <f>AB34*9/AD34</f>
        <v>0.29757531227038941</v>
      </c>
      <c r="AC35" s="104">
        <f>AC34*4/AD34</f>
        <v>0.54371785451873622</v>
      </c>
      <c r="AE35" s="49"/>
    </row>
    <row r="36" spans="1:37" ht="17.100000000000001" customHeight="1">
      <c r="A36" s="50">
        <v>9</v>
      </c>
      <c r="B36" s="275"/>
      <c r="C36" s="131" t="str">
        <f>彰化菜單玉美生技!Q3</f>
        <v>上海菜飯</v>
      </c>
      <c r="D36" s="52" t="s">
        <v>315</v>
      </c>
      <c r="E36" s="131"/>
      <c r="F36" s="131" t="str">
        <f>彰化菜單玉美生技!Q4</f>
        <v>醬燒豬排</v>
      </c>
      <c r="G36" s="52" t="s">
        <v>223</v>
      </c>
      <c r="H36" s="131"/>
      <c r="I36" s="131" t="str">
        <f>彰化菜單玉美生技!Q5</f>
        <v>南瓜炒蛋</v>
      </c>
      <c r="J36" s="52" t="s">
        <v>315</v>
      </c>
      <c r="K36" s="131"/>
      <c r="L36" s="131" t="str">
        <f>彰化菜單玉美生技!Q6</f>
        <v>鮮肉包(冷)</v>
      </c>
      <c r="M36" s="52" t="s">
        <v>318</v>
      </c>
      <c r="N36" s="131"/>
      <c r="O36" s="131" t="str">
        <f>彰化菜單玉美生技!Q7</f>
        <v>深色蔬菜</v>
      </c>
      <c r="P36" s="52" t="s">
        <v>147</v>
      </c>
      <c r="Q36" s="131"/>
      <c r="R36" s="131" t="str">
        <f>彰化菜單玉美生技!Q8</f>
        <v>一品冬瓜湯</v>
      </c>
      <c r="S36" s="52" t="s">
        <v>144</v>
      </c>
      <c r="T36" s="131"/>
      <c r="U36" s="277"/>
      <c r="V36" s="55" t="s">
        <v>148</v>
      </c>
      <c r="W36" s="56" t="s">
        <v>149</v>
      </c>
      <c r="X36" s="57">
        <v>6.2</v>
      </c>
      <c r="Y36" s="35"/>
      <c r="Z36" s="39"/>
      <c r="AA36" s="35" t="s">
        <v>150</v>
      </c>
      <c r="AB36" s="35" t="s">
        <v>151</v>
      </c>
      <c r="AC36" s="35" t="s">
        <v>152</v>
      </c>
      <c r="AD36" s="35" t="s">
        <v>153</v>
      </c>
      <c r="AF36" s="39"/>
      <c r="AG36" s="35"/>
      <c r="AH36" s="35"/>
      <c r="AI36" s="35"/>
      <c r="AJ36" s="35"/>
    </row>
    <row r="37" spans="1:37" ht="17.100000000000001" customHeight="1">
      <c r="A37" s="58" t="s">
        <v>154</v>
      </c>
      <c r="B37" s="276"/>
      <c r="C37" s="59" t="s">
        <v>242</v>
      </c>
      <c r="D37" s="62"/>
      <c r="E37" s="61">
        <v>120</v>
      </c>
      <c r="F37" s="64" t="s">
        <v>224</v>
      </c>
      <c r="G37" s="64"/>
      <c r="H37" s="64">
        <v>40</v>
      </c>
      <c r="I37" s="64" t="s">
        <v>206</v>
      </c>
      <c r="J37" s="64"/>
      <c r="K37" s="64">
        <v>35</v>
      </c>
      <c r="L37" s="64" t="s">
        <v>317</v>
      </c>
      <c r="M37" s="64"/>
      <c r="N37" s="64">
        <v>30</v>
      </c>
      <c r="O37" s="67" t="s">
        <v>159</v>
      </c>
      <c r="P37" s="68"/>
      <c r="Q37" s="69">
        <v>100</v>
      </c>
      <c r="R37" s="64" t="s">
        <v>226</v>
      </c>
      <c r="S37" s="65">
        <v>40</v>
      </c>
      <c r="T37" s="62"/>
      <c r="U37" s="278"/>
      <c r="V37" s="70">
        <f>X36*15+X38*5</f>
        <v>103</v>
      </c>
      <c r="W37" s="71" t="s">
        <v>161</v>
      </c>
      <c r="X37" s="72">
        <v>2</v>
      </c>
      <c r="Y37" s="36"/>
      <c r="Z37" s="39" t="s">
        <v>162</v>
      </c>
      <c r="AA37" s="39">
        <v>6.1</v>
      </c>
      <c r="AB37" s="39">
        <f>AA37*2</f>
        <v>12.2</v>
      </c>
      <c r="AC37" s="39"/>
      <c r="AD37" s="39">
        <f>AA37*15</f>
        <v>91.5</v>
      </c>
      <c r="AE37" s="39">
        <f>AB37*4+AD37*4</f>
        <v>414.8</v>
      </c>
      <c r="AF37" s="39"/>
      <c r="AG37" s="39"/>
      <c r="AH37" s="39"/>
      <c r="AI37" s="39"/>
      <c r="AJ37" s="39"/>
      <c r="AK37" s="39"/>
    </row>
    <row r="38" spans="1:37" ht="17.100000000000001" customHeight="1">
      <c r="A38" s="58">
        <v>4</v>
      </c>
      <c r="B38" s="276"/>
      <c r="C38" s="73" t="s">
        <v>314</v>
      </c>
      <c r="D38" s="76"/>
      <c r="E38" s="75">
        <v>20</v>
      </c>
      <c r="F38" s="78" t="s">
        <v>220</v>
      </c>
      <c r="G38" s="79"/>
      <c r="H38" s="138">
        <v>20</v>
      </c>
      <c r="I38" s="79" t="s">
        <v>228</v>
      </c>
      <c r="J38" s="79"/>
      <c r="K38" s="79">
        <v>20</v>
      </c>
      <c r="L38" s="79"/>
      <c r="M38" s="79"/>
      <c r="N38" s="79"/>
      <c r="O38" s="82"/>
      <c r="P38" s="82"/>
      <c r="Q38" s="83"/>
      <c r="R38" s="78" t="s">
        <v>230</v>
      </c>
      <c r="S38" s="79">
        <v>5</v>
      </c>
      <c r="T38" s="76"/>
      <c r="U38" s="278"/>
      <c r="V38" s="84" t="s">
        <v>168</v>
      </c>
      <c r="W38" s="85" t="s">
        <v>169</v>
      </c>
      <c r="X38" s="72">
        <v>2</v>
      </c>
      <c r="Y38" s="35"/>
      <c r="Z38" s="86" t="s">
        <v>170</v>
      </c>
      <c r="AA38" s="39">
        <v>2</v>
      </c>
      <c r="AB38" s="87">
        <f>AA38*7</f>
        <v>14</v>
      </c>
      <c r="AC38" s="39">
        <f>AA38*5</f>
        <v>10</v>
      </c>
      <c r="AD38" s="39" t="s">
        <v>171</v>
      </c>
      <c r="AE38" s="88">
        <f>AB38*4+AC38*9</f>
        <v>146</v>
      </c>
      <c r="AF38" s="86"/>
      <c r="AG38" s="39"/>
      <c r="AH38" s="87"/>
      <c r="AI38" s="39"/>
      <c r="AJ38" s="39"/>
      <c r="AK38" s="88"/>
    </row>
    <row r="39" spans="1:37" ht="17.100000000000001" customHeight="1">
      <c r="A39" s="58" t="s">
        <v>172</v>
      </c>
      <c r="B39" s="276"/>
      <c r="C39" s="73" t="s">
        <v>175</v>
      </c>
      <c r="D39" s="76"/>
      <c r="E39" s="75">
        <v>5</v>
      </c>
      <c r="F39" s="79" t="s">
        <v>212</v>
      </c>
      <c r="G39" s="79"/>
      <c r="H39" s="79">
        <v>1</v>
      </c>
      <c r="I39" s="139" t="s">
        <v>175</v>
      </c>
      <c r="J39" s="79"/>
      <c r="K39" s="79">
        <v>5</v>
      </c>
      <c r="L39" s="139"/>
      <c r="M39" s="79"/>
      <c r="N39" s="79"/>
      <c r="O39" s="82"/>
      <c r="P39" s="89"/>
      <c r="Q39" s="83"/>
      <c r="R39" s="79" t="s">
        <v>232</v>
      </c>
      <c r="S39" s="79">
        <v>0.1</v>
      </c>
      <c r="T39" s="76"/>
      <c r="U39" s="278"/>
      <c r="V39" s="70">
        <f>X39*5+X37*5</f>
        <v>22.5</v>
      </c>
      <c r="W39" s="85" t="s">
        <v>176</v>
      </c>
      <c r="X39" s="72">
        <v>2.5</v>
      </c>
      <c r="Y39" s="36"/>
      <c r="Z39" s="35" t="s">
        <v>177</v>
      </c>
      <c r="AA39" s="39">
        <v>1.9</v>
      </c>
      <c r="AB39" s="39">
        <f>AA39*1</f>
        <v>1.9</v>
      </c>
      <c r="AC39" s="39" t="s">
        <v>171</v>
      </c>
      <c r="AD39" s="39">
        <f>AA39*5</f>
        <v>9.5</v>
      </c>
      <c r="AE39" s="39">
        <f>AB39*4+AD39*4</f>
        <v>45.6</v>
      </c>
      <c r="AF39" s="35"/>
      <c r="AG39" s="39"/>
      <c r="AH39" s="39"/>
      <c r="AI39" s="39"/>
      <c r="AJ39" s="39"/>
      <c r="AK39" s="39"/>
    </row>
    <row r="40" spans="1:37" ht="17.100000000000001" customHeight="1">
      <c r="A40" s="280" t="s">
        <v>233</v>
      </c>
      <c r="B40" s="276"/>
      <c r="C40" s="73" t="s">
        <v>292</v>
      </c>
      <c r="D40" s="76"/>
      <c r="E40" s="75">
        <v>1</v>
      </c>
      <c r="F40" s="91"/>
      <c r="G40" s="75"/>
      <c r="H40" s="133"/>
      <c r="I40" s="78" t="s">
        <v>212</v>
      </c>
      <c r="J40" s="79"/>
      <c r="K40" s="79">
        <v>1</v>
      </c>
      <c r="L40" s="78"/>
      <c r="M40" s="79"/>
      <c r="N40" s="79"/>
      <c r="O40" s="82"/>
      <c r="P40" s="89"/>
      <c r="Q40" s="83"/>
      <c r="R40" s="73"/>
      <c r="S40" s="76"/>
      <c r="T40" s="133"/>
      <c r="U40" s="278"/>
      <c r="V40" s="84" t="s">
        <v>182</v>
      </c>
      <c r="W40" s="85" t="s">
        <v>183</v>
      </c>
      <c r="X40" s="72"/>
      <c r="Y40" s="35"/>
      <c r="Z40" s="35" t="s">
        <v>184</v>
      </c>
      <c r="AA40" s="39">
        <v>2.5</v>
      </c>
      <c r="AB40" s="39"/>
      <c r="AC40" s="39">
        <f>AA40*5</f>
        <v>12.5</v>
      </c>
      <c r="AD40" s="39" t="s">
        <v>171</v>
      </c>
      <c r="AE40" s="39">
        <f>AC40*9</f>
        <v>112.5</v>
      </c>
      <c r="AF40" s="35"/>
      <c r="AG40" s="39"/>
      <c r="AH40" s="39"/>
      <c r="AI40" s="39"/>
      <c r="AJ40" s="39"/>
      <c r="AK40" s="39"/>
    </row>
    <row r="41" spans="1:37" ht="17.100000000000001" customHeight="1">
      <c r="A41" s="281"/>
      <c r="B41" s="276"/>
      <c r="C41" s="73" t="s">
        <v>235</v>
      </c>
      <c r="D41" s="76"/>
      <c r="E41" s="120">
        <v>1</v>
      </c>
      <c r="F41" s="108"/>
      <c r="G41" s="121"/>
      <c r="H41" s="108"/>
      <c r="I41" s="79"/>
      <c r="J41" s="79"/>
      <c r="K41" s="79"/>
      <c r="L41" s="79"/>
      <c r="M41" s="79"/>
      <c r="N41" s="79"/>
      <c r="O41" s="82"/>
      <c r="P41" s="89"/>
      <c r="Q41" s="83"/>
      <c r="R41" s="76"/>
      <c r="S41" s="76"/>
      <c r="T41" s="133"/>
      <c r="U41" s="278"/>
      <c r="V41" s="70">
        <f>X37*7+X36*2+X38*1</f>
        <v>28.4</v>
      </c>
      <c r="W41" s="92" t="s">
        <v>186</v>
      </c>
      <c r="X41" s="93"/>
      <c r="Y41" s="36"/>
      <c r="Z41" s="35" t="s">
        <v>187</v>
      </c>
      <c r="AD41" s="35">
        <f>AA41*15</f>
        <v>0</v>
      </c>
      <c r="AF41" s="35"/>
      <c r="AG41" s="39"/>
      <c r="AH41" s="35"/>
      <c r="AI41" s="35"/>
      <c r="AJ41" s="35"/>
      <c r="AK41" s="35"/>
    </row>
    <row r="42" spans="1:37" ht="17.100000000000001" customHeight="1">
      <c r="A42" s="94" t="s">
        <v>188</v>
      </c>
      <c r="B42" s="95"/>
      <c r="C42" s="121"/>
      <c r="D42" s="121"/>
      <c r="E42" s="108"/>
      <c r="F42" s="108"/>
      <c r="G42" s="121"/>
      <c r="H42" s="108"/>
      <c r="I42" s="75"/>
      <c r="J42" s="75"/>
      <c r="K42" s="75"/>
      <c r="L42" s="75"/>
      <c r="M42" s="75"/>
      <c r="N42" s="75"/>
      <c r="O42" s="82"/>
      <c r="P42" s="89"/>
      <c r="Q42" s="83"/>
      <c r="R42" s="108"/>
      <c r="S42" s="121"/>
      <c r="T42" s="108"/>
      <c r="U42" s="278"/>
      <c r="V42" s="84" t="s">
        <v>189</v>
      </c>
      <c r="W42" s="96"/>
      <c r="X42" s="72"/>
      <c r="Y42" s="35"/>
      <c r="AB42" s="35">
        <f>SUM(AB37:AB41)</f>
        <v>28.099999999999998</v>
      </c>
      <c r="AC42" s="35">
        <f>SUM(AC37:AC41)</f>
        <v>22.5</v>
      </c>
      <c r="AD42" s="35">
        <f>SUM(AD37:AD41)</f>
        <v>101</v>
      </c>
      <c r="AE42" s="35">
        <f>AB42*4+AC42*9+AD42*4</f>
        <v>718.9</v>
      </c>
      <c r="AF42" s="35"/>
      <c r="AG42" s="39"/>
      <c r="AH42" s="35"/>
      <c r="AI42" s="35"/>
      <c r="AJ42" s="35"/>
      <c r="AK42" s="35"/>
    </row>
    <row r="43" spans="1:37" ht="17.100000000000001" customHeight="1" thickBot="1">
      <c r="A43" s="140"/>
      <c r="B43" s="141"/>
      <c r="C43" s="142"/>
      <c r="D43" s="142"/>
      <c r="E43" s="143"/>
      <c r="F43" s="143"/>
      <c r="G43" s="142"/>
      <c r="H43" s="143"/>
      <c r="I43" s="143"/>
      <c r="J43" s="142"/>
      <c r="K43" s="144"/>
      <c r="L43" s="143"/>
      <c r="M43" s="142"/>
      <c r="N43" s="144"/>
      <c r="O43" s="143"/>
      <c r="P43" s="142"/>
      <c r="Q43" s="145"/>
      <c r="R43" s="143"/>
      <c r="S43" s="142"/>
      <c r="T43" s="143"/>
      <c r="U43" s="279"/>
      <c r="V43" s="146">
        <f>V37*4+V39*9+V41*4</f>
        <v>728.1</v>
      </c>
      <c r="W43" s="147"/>
      <c r="X43" s="148"/>
      <c r="Y43" s="36"/>
      <c r="AB43" s="104">
        <f>AB42*4/AE42</f>
        <v>0.15634997913478926</v>
      </c>
      <c r="AC43" s="104">
        <f>AC42*9/AE42</f>
        <v>0.2816803449714842</v>
      </c>
      <c r="AD43" s="104">
        <f>AD42*4/AE42</f>
        <v>0.56196967589372659</v>
      </c>
    </row>
    <row r="44" spans="1:37" ht="21.75" customHeight="1">
      <c r="B44" s="35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151"/>
    </row>
    <row r="45" spans="1:37" ht="16.5">
      <c r="A45" s="39"/>
      <c r="C45" s="283"/>
      <c r="D45" s="283"/>
      <c r="E45" s="283"/>
      <c r="F45" s="283"/>
      <c r="G45" s="152"/>
      <c r="H45" s="35"/>
      <c r="I45" s="35"/>
      <c r="J45" s="152"/>
      <c r="K45" s="35"/>
      <c r="M45" s="152"/>
      <c r="N45" s="35"/>
      <c r="P45" s="152"/>
      <c r="Q45" s="35"/>
      <c r="S45" s="152"/>
      <c r="T45" s="35"/>
      <c r="U45" s="35"/>
      <c r="V45" s="49"/>
      <c r="W45" s="153"/>
      <c r="X45" s="39"/>
    </row>
    <row r="46" spans="1:37" ht="16.5">
      <c r="V46" s="49"/>
      <c r="W46" s="153"/>
      <c r="X46" s="39"/>
    </row>
    <row r="47" spans="1:37" ht="16.5">
      <c r="V47" s="49"/>
      <c r="W47" s="153"/>
      <c r="X47" s="39"/>
    </row>
    <row r="48" spans="1:37">
      <c r="X48" s="156"/>
    </row>
    <row r="49" spans="24:24">
      <c r="X49" s="156"/>
    </row>
    <row r="50" spans="24:24">
      <c r="X50" s="156"/>
    </row>
    <row r="51" spans="24:24">
      <c r="X51" s="156"/>
    </row>
  </sheetData>
  <mergeCells count="18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zoomScale="95" zoomScaleNormal="95" workbookViewId="0">
      <selection activeCell="H11" sqref="H11"/>
    </sheetView>
  </sheetViews>
  <sheetFormatPr defaultRowHeight="20.25"/>
  <cols>
    <col min="1" max="1" width="5.625" style="149" customWidth="1"/>
    <col min="2" max="2" width="0" style="49" hidden="1" customWidth="1"/>
    <col min="3" max="3" width="12.625" style="49" customWidth="1"/>
    <col min="4" max="4" width="4.625" style="150" customWidth="1"/>
    <col min="5" max="5" width="4.625" style="49" customWidth="1"/>
    <col min="6" max="6" width="12.625" style="49" customWidth="1"/>
    <col min="7" max="7" width="4.625" style="150" customWidth="1"/>
    <col min="8" max="8" width="4.625" style="49" customWidth="1"/>
    <col min="9" max="9" width="12.625" style="49" customWidth="1"/>
    <col min="10" max="10" width="4.625" style="150" customWidth="1"/>
    <col min="11" max="11" width="4.625" style="49" customWidth="1"/>
    <col min="12" max="12" width="12.625" style="49" customWidth="1"/>
    <col min="13" max="13" width="4.625" style="150" customWidth="1"/>
    <col min="14" max="14" width="4.625" style="49" customWidth="1"/>
    <col min="15" max="15" width="12.625" style="49" customWidth="1"/>
    <col min="16" max="16" width="4.625" style="150" customWidth="1"/>
    <col min="17" max="17" width="4.625" style="49" customWidth="1"/>
    <col min="18" max="18" width="12.625" style="49" customWidth="1"/>
    <col min="19" max="19" width="4.625" style="150" customWidth="1"/>
    <col min="20" max="20" width="4.625" style="49" customWidth="1"/>
    <col min="21" max="21" width="5.625" style="49" customWidth="1"/>
    <col min="22" max="22" width="12.625" style="154" customWidth="1"/>
    <col min="23" max="23" width="12.625" style="155" customWidth="1"/>
    <col min="24" max="24" width="5.625" style="157" customWidth="1"/>
    <col min="25" max="25" width="6.625" style="49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49"/>
  </cols>
  <sheetData>
    <row r="1" spans="1:37" s="35" customFormat="1" ht="20.100000000000001" customHeight="1">
      <c r="A1" s="286" t="s">
        <v>236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158"/>
      <c r="AA1" s="39"/>
    </row>
    <row r="2" spans="1:37" s="35" customFormat="1" ht="17.100000000000001" customHeight="1" thickBot="1">
      <c r="A2" s="32" t="s">
        <v>131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  <c r="AA2" s="39"/>
    </row>
    <row r="3" spans="1:37" ht="17.100000000000001" customHeight="1">
      <c r="A3" s="40" t="s">
        <v>132</v>
      </c>
      <c r="B3" s="41" t="s">
        <v>133</v>
      </c>
      <c r="C3" s="42" t="s">
        <v>134</v>
      </c>
      <c r="D3" s="43" t="s">
        <v>135</v>
      </c>
      <c r="E3" s="43" t="s">
        <v>136</v>
      </c>
      <c r="F3" s="42" t="s">
        <v>137</v>
      </c>
      <c r="G3" s="43" t="s">
        <v>135</v>
      </c>
      <c r="H3" s="43" t="s">
        <v>136</v>
      </c>
      <c r="I3" s="42" t="s">
        <v>138</v>
      </c>
      <c r="J3" s="43" t="s">
        <v>135</v>
      </c>
      <c r="K3" s="43" t="s">
        <v>136</v>
      </c>
      <c r="L3" s="42" t="s">
        <v>138</v>
      </c>
      <c r="M3" s="43" t="s">
        <v>135</v>
      </c>
      <c r="N3" s="43" t="s">
        <v>136</v>
      </c>
      <c r="O3" s="42" t="s">
        <v>138</v>
      </c>
      <c r="P3" s="43" t="s">
        <v>135</v>
      </c>
      <c r="Q3" s="43" t="s">
        <v>136</v>
      </c>
      <c r="R3" s="44" t="s">
        <v>139</v>
      </c>
      <c r="S3" s="43" t="s">
        <v>135</v>
      </c>
      <c r="T3" s="43" t="s">
        <v>136</v>
      </c>
      <c r="U3" s="45" t="s">
        <v>140</v>
      </c>
      <c r="V3" s="46" t="s">
        <v>141</v>
      </c>
      <c r="W3" s="47" t="s">
        <v>142</v>
      </c>
      <c r="X3" s="48" t="s">
        <v>237</v>
      </c>
      <c r="Y3" s="39"/>
      <c r="Z3" s="39"/>
      <c r="AF3" s="35"/>
      <c r="AG3" s="39"/>
      <c r="AH3" s="35"/>
      <c r="AI3" s="35"/>
      <c r="AJ3" s="35"/>
      <c r="AK3" s="35"/>
    </row>
    <row r="4" spans="1:37" ht="17.100000000000001" customHeight="1">
      <c r="A4" s="50">
        <v>9</v>
      </c>
      <c r="B4" s="275"/>
      <c r="C4" s="131" t="str">
        <f>彰化菜單玉美生技!A13</f>
        <v>白飯</v>
      </c>
      <c r="D4" s="52" t="s">
        <v>143</v>
      </c>
      <c r="E4" s="159"/>
      <c r="F4" s="131" t="str">
        <f>彰化菜單玉美生技!A14</f>
        <v>紅燒肉</v>
      </c>
      <c r="G4" s="52" t="s">
        <v>223</v>
      </c>
      <c r="H4" s="159"/>
      <c r="I4" s="131" t="str">
        <f>彰化菜單玉美生技!A15</f>
        <v>菜脯炒蛋</v>
      </c>
      <c r="J4" s="52" t="s">
        <v>145</v>
      </c>
      <c r="K4" s="159"/>
      <c r="L4" s="131" t="str">
        <f>彰化菜單玉美生技!A16</f>
        <v>三丁腰果</v>
      </c>
      <c r="M4" s="52" t="s">
        <v>144</v>
      </c>
      <c r="N4" s="159"/>
      <c r="O4" s="131" t="str">
        <f>彰化菜單玉美生技!A17</f>
        <v>淺色蔬菜</v>
      </c>
      <c r="P4" s="105" t="s">
        <v>147</v>
      </c>
      <c r="Q4" s="159"/>
      <c r="R4" s="131" t="str">
        <f>彰化菜單玉美生技!A18</f>
        <v>刺瓜鮮菇湯</v>
      </c>
      <c r="S4" s="105" t="s">
        <v>144</v>
      </c>
      <c r="T4" s="159"/>
      <c r="U4" s="277"/>
      <c r="V4" s="55" t="s">
        <v>148</v>
      </c>
      <c r="W4" s="56" t="s">
        <v>149</v>
      </c>
      <c r="X4" s="57">
        <v>6.2</v>
      </c>
      <c r="Y4" s="35"/>
      <c r="AB4" s="35" t="s">
        <v>150</v>
      </c>
      <c r="AC4" s="35" t="s">
        <v>151</v>
      </c>
      <c r="AD4" s="35" t="s">
        <v>152</v>
      </c>
      <c r="AE4" s="35" t="s">
        <v>153</v>
      </c>
      <c r="AF4" s="35"/>
      <c r="AG4" s="39"/>
      <c r="AH4" s="35"/>
      <c r="AI4" s="35"/>
      <c r="AJ4" s="35"/>
      <c r="AK4" s="35"/>
    </row>
    <row r="5" spans="1:37" ht="17.100000000000001" customHeight="1">
      <c r="A5" s="58" t="s">
        <v>154</v>
      </c>
      <c r="B5" s="276"/>
      <c r="C5" s="160" t="s">
        <v>155</v>
      </c>
      <c r="D5" s="62"/>
      <c r="E5" s="61">
        <v>120</v>
      </c>
      <c r="F5" s="59" t="s">
        <v>238</v>
      </c>
      <c r="G5" s="62"/>
      <c r="H5" s="62">
        <v>45</v>
      </c>
      <c r="I5" s="49" t="s">
        <v>206</v>
      </c>
      <c r="J5" s="64"/>
      <c r="K5" s="64">
        <v>40</v>
      </c>
      <c r="L5" s="64" t="s">
        <v>204</v>
      </c>
      <c r="M5" s="65"/>
      <c r="N5" s="65">
        <v>40</v>
      </c>
      <c r="O5" s="67" t="s">
        <v>159</v>
      </c>
      <c r="P5" s="68"/>
      <c r="Q5" s="69">
        <v>100</v>
      </c>
      <c r="R5" s="64" t="s">
        <v>239</v>
      </c>
      <c r="S5" s="65"/>
      <c r="T5" s="65">
        <v>25</v>
      </c>
      <c r="U5" s="278"/>
      <c r="V5" s="70">
        <f>X4*15+X6*5</f>
        <v>101.5</v>
      </c>
      <c r="W5" s="71" t="s">
        <v>161</v>
      </c>
      <c r="X5" s="72">
        <v>2</v>
      </c>
      <c r="Y5" s="36"/>
      <c r="Z5" s="39" t="s">
        <v>162</v>
      </c>
      <c r="AA5" s="39">
        <v>6</v>
      </c>
      <c r="AB5" s="39">
        <f>AA5*2</f>
        <v>12</v>
      </c>
      <c r="AC5" s="39"/>
      <c r="AD5" s="39">
        <f>AA5*15</f>
        <v>90</v>
      </c>
      <c r="AE5" s="39">
        <f>AB5*4+AD5*4</f>
        <v>408</v>
      </c>
      <c r="AF5" s="39"/>
      <c r="AG5" s="39"/>
      <c r="AH5" s="39"/>
      <c r="AI5" s="39"/>
      <c r="AJ5" s="39"/>
      <c r="AK5" s="39"/>
    </row>
    <row r="6" spans="1:37" ht="17.100000000000001" customHeight="1">
      <c r="A6" s="58">
        <v>7</v>
      </c>
      <c r="B6" s="276"/>
      <c r="C6" s="161"/>
      <c r="D6" s="76"/>
      <c r="E6" s="75"/>
      <c r="F6" s="73" t="s">
        <v>220</v>
      </c>
      <c r="G6" s="76"/>
      <c r="H6" s="76">
        <v>10</v>
      </c>
      <c r="I6" s="78" t="s">
        <v>240</v>
      </c>
      <c r="J6" s="79"/>
      <c r="K6" s="79">
        <v>5</v>
      </c>
      <c r="L6" s="78" t="s">
        <v>175</v>
      </c>
      <c r="M6" s="79"/>
      <c r="N6" s="79">
        <v>15</v>
      </c>
      <c r="O6" s="82"/>
      <c r="P6" s="82"/>
      <c r="Q6" s="83"/>
      <c r="R6" s="78" t="s">
        <v>230</v>
      </c>
      <c r="S6" s="79"/>
      <c r="T6" s="79">
        <v>10</v>
      </c>
      <c r="U6" s="278"/>
      <c r="V6" s="84" t="s">
        <v>168</v>
      </c>
      <c r="W6" s="85" t="s">
        <v>169</v>
      </c>
      <c r="X6" s="72">
        <v>1.7</v>
      </c>
      <c r="Y6" s="35"/>
      <c r="Z6" s="86" t="s">
        <v>170</v>
      </c>
      <c r="AA6" s="39">
        <v>2</v>
      </c>
      <c r="AB6" s="87">
        <f>AA6*7</f>
        <v>14</v>
      </c>
      <c r="AC6" s="39">
        <f>AA6*5</f>
        <v>10</v>
      </c>
      <c r="AD6" s="39" t="s">
        <v>171</v>
      </c>
      <c r="AE6" s="88">
        <f>AB6*4+AC6*9</f>
        <v>146</v>
      </c>
      <c r="AF6" s="86"/>
      <c r="AG6" s="39"/>
      <c r="AH6" s="87"/>
      <c r="AI6" s="39"/>
      <c r="AJ6" s="39"/>
      <c r="AK6" s="88"/>
    </row>
    <row r="7" spans="1:37" ht="17.100000000000001" customHeight="1">
      <c r="A7" s="58" t="s">
        <v>172</v>
      </c>
      <c r="B7" s="276"/>
      <c r="C7" s="89"/>
      <c r="D7" s="89"/>
      <c r="E7" s="82"/>
      <c r="F7" s="73" t="s">
        <v>175</v>
      </c>
      <c r="G7" s="76"/>
      <c r="H7" s="76">
        <v>5</v>
      </c>
      <c r="I7" s="79" t="s">
        <v>212</v>
      </c>
      <c r="J7" s="79"/>
      <c r="K7" s="79">
        <v>1</v>
      </c>
      <c r="L7" s="73" t="s">
        <v>210</v>
      </c>
      <c r="M7" s="76"/>
      <c r="N7" s="76">
        <v>5</v>
      </c>
      <c r="O7" s="82"/>
      <c r="P7" s="89"/>
      <c r="Q7" s="83"/>
      <c r="R7" s="78"/>
      <c r="S7" s="79"/>
      <c r="T7" s="79"/>
      <c r="U7" s="278"/>
      <c r="V7" s="70">
        <f>X7*5+X5*5</f>
        <v>22.5</v>
      </c>
      <c r="W7" s="85" t="s">
        <v>176</v>
      </c>
      <c r="X7" s="72">
        <v>2.5</v>
      </c>
      <c r="Y7" s="36"/>
      <c r="Z7" s="35" t="s">
        <v>177</v>
      </c>
      <c r="AA7" s="39">
        <v>2</v>
      </c>
      <c r="AB7" s="39">
        <f>AA7*1</f>
        <v>2</v>
      </c>
      <c r="AC7" s="39" t="s">
        <v>171</v>
      </c>
      <c r="AD7" s="39">
        <f>AA7*5</f>
        <v>10</v>
      </c>
      <c r="AE7" s="39">
        <f>AB7*4+AD7*4</f>
        <v>48</v>
      </c>
      <c r="AF7" s="35"/>
      <c r="AG7" s="39"/>
      <c r="AH7" s="39"/>
      <c r="AI7" s="39"/>
      <c r="AJ7" s="39"/>
      <c r="AK7" s="39"/>
    </row>
    <row r="8" spans="1:37" ht="17.100000000000001" customHeight="1">
      <c r="A8" s="281" t="s">
        <v>178</v>
      </c>
      <c r="B8" s="276"/>
      <c r="C8" s="82"/>
      <c r="D8" s="82"/>
      <c r="E8" s="82"/>
      <c r="F8" s="73" t="s">
        <v>212</v>
      </c>
      <c r="G8" s="76"/>
      <c r="H8" s="76">
        <v>1</v>
      </c>
      <c r="I8" s="79"/>
      <c r="J8" s="79"/>
      <c r="K8" s="76"/>
      <c r="L8" s="79" t="s">
        <v>241</v>
      </c>
      <c r="M8" s="79"/>
      <c r="N8" s="79">
        <v>2</v>
      </c>
      <c r="O8" s="82"/>
      <c r="P8" s="89"/>
      <c r="Q8" s="83"/>
      <c r="R8" s="79"/>
      <c r="S8" s="79"/>
      <c r="T8" s="162"/>
      <c r="U8" s="278"/>
      <c r="V8" s="84" t="s">
        <v>182</v>
      </c>
      <c r="W8" s="85" t="s">
        <v>183</v>
      </c>
      <c r="X8" s="72"/>
      <c r="Y8" s="35"/>
      <c r="Z8" s="35" t="s">
        <v>184</v>
      </c>
      <c r="AA8" s="39">
        <v>2.5</v>
      </c>
      <c r="AB8" s="39"/>
      <c r="AC8" s="39">
        <f>AA8*5</f>
        <v>12.5</v>
      </c>
      <c r="AD8" s="39" t="s">
        <v>171</v>
      </c>
      <c r="AE8" s="39">
        <f>AC8*9</f>
        <v>112.5</v>
      </c>
      <c r="AF8" s="35"/>
      <c r="AG8" s="39"/>
      <c r="AH8" s="39"/>
      <c r="AI8" s="39"/>
      <c r="AJ8" s="39"/>
      <c r="AK8" s="39"/>
    </row>
    <row r="9" spans="1:37" ht="17.100000000000001" customHeight="1">
      <c r="A9" s="281"/>
      <c r="B9" s="276"/>
      <c r="C9" s="82"/>
      <c r="D9" s="82"/>
      <c r="E9" s="82"/>
      <c r="F9" s="73"/>
      <c r="G9" s="76"/>
      <c r="H9" s="80"/>
      <c r="I9" s="73"/>
      <c r="J9" s="76"/>
      <c r="K9" s="80"/>
      <c r="L9" s="73"/>
      <c r="M9" s="76"/>
      <c r="N9" s="76"/>
      <c r="O9" s="82"/>
      <c r="P9" s="89"/>
      <c r="Q9" s="83"/>
      <c r="R9" s="78"/>
      <c r="S9" s="79"/>
      <c r="T9" s="162"/>
      <c r="U9" s="278"/>
      <c r="V9" s="70">
        <f>X5*7+X4*2+X6*1</f>
        <v>28.099999999999998</v>
      </c>
      <c r="W9" s="92" t="s">
        <v>186</v>
      </c>
      <c r="X9" s="93"/>
      <c r="Y9" s="36"/>
      <c r="Z9" s="35" t="s">
        <v>187</v>
      </c>
      <c r="AD9" s="35">
        <f>AA9*15</f>
        <v>0</v>
      </c>
      <c r="AF9" s="35"/>
      <c r="AG9" s="39"/>
      <c r="AH9" s="35"/>
      <c r="AI9" s="35"/>
      <c r="AJ9" s="35"/>
      <c r="AK9" s="35"/>
    </row>
    <row r="10" spans="1:37" ht="17.100000000000001" customHeight="1">
      <c r="A10" s="94" t="s">
        <v>188</v>
      </c>
      <c r="B10" s="95"/>
      <c r="C10" s="82"/>
      <c r="D10" s="89"/>
      <c r="E10" s="82"/>
      <c r="F10" s="82"/>
      <c r="G10" s="89"/>
      <c r="H10" s="82"/>
      <c r="I10" s="82"/>
      <c r="J10" s="89"/>
      <c r="K10" s="82"/>
      <c r="L10" s="75"/>
      <c r="M10" s="89"/>
      <c r="N10" s="75"/>
      <c r="O10" s="82"/>
      <c r="P10" s="89"/>
      <c r="Q10" s="83"/>
      <c r="R10" s="79"/>
      <c r="S10" s="79"/>
      <c r="T10" s="162"/>
      <c r="U10" s="278"/>
      <c r="V10" s="84" t="s">
        <v>189</v>
      </c>
      <c r="W10" s="96"/>
      <c r="X10" s="72"/>
      <c r="Y10" s="35"/>
      <c r="AB10" s="35">
        <f>SUM(AB5:AB9)</f>
        <v>28</v>
      </c>
      <c r="AC10" s="35">
        <f>SUM(AC5:AC9)</f>
        <v>22.5</v>
      </c>
      <c r="AD10" s="35">
        <f>SUM(AD5:AD9)</f>
        <v>100</v>
      </c>
      <c r="AE10" s="35">
        <f>AB10*4+AC10*9+AD10*4</f>
        <v>714.5</v>
      </c>
      <c r="AF10" s="35"/>
      <c r="AG10" s="39"/>
      <c r="AH10" s="35"/>
      <c r="AI10" s="35"/>
      <c r="AJ10" s="35"/>
      <c r="AK10" s="35"/>
    </row>
    <row r="11" spans="1:37" ht="17.100000000000001" customHeight="1">
      <c r="A11" s="111"/>
      <c r="B11" s="112"/>
      <c r="C11" s="82"/>
      <c r="D11" s="89"/>
      <c r="E11" s="82"/>
      <c r="F11" s="82"/>
      <c r="G11" s="89"/>
      <c r="H11" s="82"/>
      <c r="I11" s="82"/>
      <c r="J11" s="89"/>
      <c r="K11" s="82"/>
      <c r="L11" s="82"/>
      <c r="M11" s="89"/>
      <c r="N11" s="82"/>
      <c r="O11" s="82"/>
      <c r="P11" s="89"/>
      <c r="Q11" s="83"/>
      <c r="R11" s="82"/>
      <c r="S11" s="89"/>
      <c r="T11" s="89"/>
      <c r="U11" s="285"/>
      <c r="V11" s="101">
        <f>V5*4+V7*9+V9*4</f>
        <v>720.9</v>
      </c>
      <c r="W11" s="102"/>
      <c r="X11" s="103"/>
      <c r="Y11" s="36"/>
      <c r="AB11" s="104">
        <f>AB10*4/AE10</f>
        <v>0.15675297410776767</v>
      </c>
      <c r="AC11" s="104">
        <f>AC10*9/AE10</f>
        <v>0.28341497550734779</v>
      </c>
      <c r="AD11" s="104">
        <f>AD10*4/AE10</f>
        <v>0.55983205038488448</v>
      </c>
      <c r="AF11" s="35"/>
      <c r="AG11" s="39"/>
      <c r="AH11" s="104"/>
      <c r="AI11" s="104"/>
      <c r="AJ11" s="104"/>
      <c r="AK11" s="35"/>
    </row>
    <row r="12" spans="1:37" ht="17.100000000000001" customHeight="1">
      <c r="A12" s="50">
        <v>9</v>
      </c>
      <c r="B12" s="275"/>
      <c r="C12" s="131" t="str">
        <f>彰化菜單玉美生技!E13</f>
        <v>蕎麥飯</v>
      </c>
      <c r="D12" s="52" t="s">
        <v>143</v>
      </c>
      <c r="E12" s="131"/>
      <c r="F12" s="131" t="str">
        <f>彰化菜單玉美生技!E14</f>
        <v>醬爆雞丁</v>
      </c>
      <c r="G12" s="52" t="s">
        <v>144</v>
      </c>
      <c r="H12" s="131"/>
      <c r="I12" s="131" t="str">
        <f>彰化菜單玉美生技!E15</f>
        <v>廣式豆腐</v>
      </c>
      <c r="J12" s="52" t="s">
        <v>144</v>
      </c>
      <c r="K12" s="131"/>
      <c r="L12" s="131" t="str">
        <f>彰化菜單玉美生技!E16</f>
        <v>筍香三絲</v>
      </c>
      <c r="M12" s="52" t="s">
        <v>145</v>
      </c>
      <c r="N12" s="131"/>
      <c r="O12" s="131" t="str">
        <f>彰化菜單玉美生技!E17</f>
        <v>深色蔬菜</v>
      </c>
      <c r="P12" s="105" t="s">
        <v>147</v>
      </c>
      <c r="Q12" s="131"/>
      <c r="R12" s="131" t="str">
        <f>彰化菜單玉美生技!E18</f>
        <v>玉米蛋花湯</v>
      </c>
      <c r="S12" s="105" t="s">
        <v>144</v>
      </c>
      <c r="T12" s="163"/>
      <c r="U12" s="284"/>
      <c r="V12" s="55" t="s">
        <v>148</v>
      </c>
      <c r="W12" s="56" t="s">
        <v>149</v>
      </c>
      <c r="X12" s="57">
        <v>6.2</v>
      </c>
      <c r="Y12" s="35"/>
      <c r="AB12" s="35" t="s">
        <v>150</v>
      </c>
      <c r="AC12" s="35" t="s">
        <v>151</v>
      </c>
      <c r="AD12" s="35" t="s">
        <v>152</v>
      </c>
      <c r="AE12" s="35" t="s">
        <v>153</v>
      </c>
    </row>
    <row r="13" spans="1:37" ht="17.100000000000001" customHeight="1">
      <c r="A13" s="58" t="s">
        <v>154</v>
      </c>
      <c r="B13" s="276"/>
      <c r="C13" s="164" t="s">
        <v>242</v>
      </c>
      <c r="D13" s="60"/>
      <c r="E13" s="60">
        <v>80</v>
      </c>
      <c r="F13" s="64" t="s">
        <v>243</v>
      </c>
      <c r="G13" s="65"/>
      <c r="H13" s="65">
        <v>55</v>
      </c>
      <c r="I13" s="64" t="s">
        <v>217</v>
      </c>
      <c r="J13" s="64" t="s">
        <v>166</v>
      </c>
      <c r="K13" s="64">
        <v>45</v>
      </c>
      <c r="L13" s="64" t="s">
        <v>244</v>
      </c>
      <c r="M13" s="65"/>
      <c r="N13" s="65">
        <v>60</v>
      </c>
      <c r="O13" s="67" t="s">
        <v>159</v>
      </c>
      <c r="P13" s="68"/>
      <c r="Q13" s="69">
        <v>100</v>
      </c>
      <c r="R13" s="64" t="s">
        <v>167</v>
      </c>
      <c r="S13" s="65"/>
      <c r="T13" s="65">
        <v>20</v>
      </c>
      <c r="U13" s="278"/>
      <c r="V13" s="70">
        <f>X12*15+X14*5</f>
        <v>103</v>
      </c>
      <c r="W13" s="71" t="s">
        <v>161</v>
      </c>
      <c r="X13" s="72">
        <v>2</v>
      </c>
      <c r="Y13" s="36"/>
      <c r="Z13" s="39" t="s">
        <v>162</v>
      </c>
      <c r="AA13" s="39">
        <v>5.9</v>
      </c>
      <c r="AB13" s="39">
        <f>AA13*2</f>
        <v>11.8</v>
      </c>
      <c r="AC13" s="39"/>
      <c r="AD13" s="39">
        <f>AA13*15</f>
        <v>88.5</v>
      </c>
      <c r="AE13" s="39">
        <f>AB13*4+AD13*4</f>
        <v>401.2</v>
      </c>
    </row>
    <row r="14" spans="1:37" ht="17.100000000000001" customHeight="1">
      <c r="A14" s="58">
        <v>8</v>
      </c>
      <c r="B14" s="276"/>
      <c r="C14" s="165" t="s">
        <v>245</v>
      </c>
      <c r="D14" s="74"/>
      <c r="E14" s="74">
        <v>40</v>
      </c>
      <c r="F14" s="78" t="s">
        <v>220</v>
      </c>
      <c r="G14" s="79"/>
      <c r="H14" s="79">
        <v>10</v>
      </c>
      <c r="I14" s="79" t="s">
        <v>210</v>
      </c>
      <c r="J14" s="79"/>
      <c r="K14" s="79">
        <v>5</v>
      </c>
      <c r="L14" s="78" t="s">
        <v>229</v>
      </c>
      <c r="M14" s="79"/>
      <c r="N14" s="79">
        <v>10</v>
      </c>
      <c r="O14" s="82"/>
      <c r="P14" s="82"/>
      <c r="Q14" s="83"/>
      <c r="R14" s="79" t="s">
        <v>206</v>
      </c>
      <c r="S14" s="79"/>
      <c r="T14" s="79">
        <v>15</v>
      </c>
      <c r="U14" s="278"/>
      <c r="V14" s="84" t="s">
        <v>168</v>
      </c>
      <c r="W14" s="85" t="s">
        <v>169</v>
      </c>
      <c r="X14" s="72">
        <v>2</v>
      </c>
      <c r="Y14" s="35"/>
      <c r="Z14" s="86" t="s">
        <v>170</v>
      </c>
      <c r="AA14" s="39">
        <v>2</v>
      </c>
      <c r="AB14" s="87">
        <f>AA14*7</f>
        <v>14</v>
      </c>
      <c r="AC14" s="39">
        <f>AA14*5</f>
        <v>10</v>
      </c>
      <c r="AD14" s="39" t="s">
        <v>171</v>
      </c>
      <c r="AE14" s="88">
        <f>AB14*4+AC14*9</f>
        <v>146</v>
      </c>
    </row>
    <row r="15" spans="1:37" ht="17.100000000000001" customHeight="1">
      <c r="A15" s="58" t="s">
        <v>172</v>
      </c>
      <c r="B15" s="276"/>
      <c r="C15" s="89"/>
      <c r="D15" s="89"/>
      <c r="E15" s="89"/>
      <c r="F15" s="78" t="s">
        <v>199</v>
      </c>
      <c r="G15" s="79"/>
      <c r="H15" s="79">
        <v>5</v>
      </c>
      <c r="I15" s="78" t="s">
        <v>175</v>
      </c>
      <c r="J15" s="79"/>
      <c r="K15" s="79">
        <v>5</v>
      </c>
      <c r="L15" s="78" t="s">
        <v>175</v>
      </c>
      <c r="M15" s="79"/>
      <c r="N15" s="79">
        <v>5</v>
      </c>
      <c r="O15" s="82"/>
      <c r="P15" s="89"/>
      <c r="Q15" s="83"/>
      <c r="R15" s="78" t="s">
        <v>212</v>
      </c>
      <c r="S15" s="79"/>
      <c r="T15" s="79">
        <v>1</v>
      </c>
      <c r="U15" s="278"/>
      <c r="V15" s="70">
        <f>X15*5+X13*5</f>
        <v>22.5</v>
      </c>
      <c r="W15" s="85" t="s">
        <v>176</v>
      </c>
      <c r="X15" s="72">
        <v>2.5</v>
      </c>
      <c r="Y15" s="36"/>
      <c r="Z15" s="35" t="s">
        <v>177</v>
      </c>
      <c r="AA15" s="39">
        <v>1.7</v>
      </c>
      <c r="AB15" s="39">
        <f>AA15*1</f>
        <v>1.7</v>
      </c>
      <c r="AC15" s="39" t="s">
        <v>171</v>
      </c>
      <c r="AD15" s="39">
        <f>AA15*5</f>
        <v>8.5</v>
      </c>
      <c r="AE15" s="39">
        <f>AB15*4+AD15*4</f>
        <v>40.799999999999997</v>
      </c>
    </row>
    <row r="16" spans="1:37" ht="17.100000000000001" customHeight="1">
      <c r="A16" s="281" t="s">
        <v>202</v>
      </c>
      <c r="B16" s="276"/>
      <c r="C16" s="89"/>
      <c r="D16" s="89"/>
      <c r="E16" s="82"/>
      <c r="F16" s="78"/>
      <c r="G16" s="79"/>
      <c r="H16" s="77"/>
      <c r="I16" s="79" t="s">
        <v>246</v>
      </c>
      <c r="J16" s="79"/>
      <c r="K16" s="79">
        <v>5</v>
      </c>
      <c r="L16" s="79" t="s">
        <v>234</v>
      </c>
      <c r="M16" s="78"/>
      <c r="N16" s="78">
        <v>5</v>
      </c>
      <c r="O16" s="82"/>
      <c r="P16" s="89"/>
      <c r="Q16" s="83"/>
      <c r="R16" s="78"/>
      <c r="S16" s="79"/>
      <c r="T16" s="77"/>
      <c r="U16" s="278"/>
      <c r="V16" s="84" t="s">
        <v>182</v>
      </c>
      <c r="W16" s="85" t="s">
        <v>183</v>
      </c>
      <c r="X16" s="72"/>
      <c r="Y16" s="35"/>
      <c r="Z16" s="35" t="s">
        <v>184</v>
      </c>
      <c r="AA16" s="39">
        <v>2.5</v>
      </c>
      <c r="AB16" s="39"/>
      <c r="AC16" s="39">
        <f>AA16*5</f>
        <v>12.5</v>
      </c>
      <c r="AD16" s="39" t="s">
        <v>171</v>
      </c>
      <c r="AE16" s="39">
        <f>AC16*9</f>
        <v>112.5</v>
      </c>
    </row>
    <row r="17" spans="1:37" ht="17.100000000000001" customHeight="1">
      <c r="A17" s="281"/>
      <c r="B17" s="276"/>
      <c r="C17" s="89"/>
      <c r="D17" s="89"/>
      <c r="E17" s="82"/>
      <c r="F17" s="79"/>
      <c r="G17" s="79"/>
      <c r="H17" s="82"/>
      <c r="I17" s="79" t="s">
        <v>212</v>
      </c>
      <c r="J17" s="79"/>
      <c r="K17" s="79">
        <v>1</v>
      </c>
      <c r="L17" s="79" t="s">
        <v>247</v>
      </c>
      <c r="M17" s="79"/>
      <c r="N17" s="79">
        <v>0.1</v>
      </c>
      <c r="O17" s="82"/>
      <c r="P17" s="89"/>
      <c r="Q17" s="83"/>
      <c r="R17" s="82"/>
      <c r="S17" s="89"/>
      <c r="T17" s="82"/>
      <c r="U17" s="278"/>
      <c r="V17" s="70">
        <f>X13*7+X12*2+X14*1</f>
        <v>28.4</v>
      </c>
      <c r="W17" s="92" t="s">
        <v>186</v>
      </c>
      <c r="X17" s="93"/>
      <c r="Y17" s="36"/>
      <c r="Z17" s="35" t="s">
        <v>187</v>
      </c>
      <c r="AD17" s="35">
        <f>AA17*15</f>
        <v>0</v>
      </c>
    </row>
    <row r="18" spans="1:37" ht="17.100000000000001" customHeight="1">
      <c r="A18" s="94" t="s">
        <v>188</v>
      </c>
      <c r="B18" s="95"/>
      <c r="C18" s="89"/>
      <c r="D18" s="89"/>
      <c r="E18" s="82"/>
      <c r="F18" s="82"/>
      <c r="G18" s="89"/>
      <c r="H18" s="82"/>
      <c r="I18" s="82"/>
      <c r="J18" s="89"/>
      <c r="K18" s="82"/>
      <c r="L18" s="73"/>
      <c r="M18" s="76"/>
      <c r="N18" s="80"/>
      <c r="O18" s="82"/>
      <c r="P18" s="89"/>
      <c r="Q18" s="83"/>
      <c r="R18" s="82"/>
      <c r="S18" s="89"/>
      <c r="T18" s="82"/>
      <c r="U18" s="278"/>
      <c r="V18" s="84" t="s">
        <v>189</v>
      </c>
      <c r="W18" s="96"/>
      <c r="X18" s="72"/>
      <c r="Y18" s="35"/>
      <c r="AB18" s="35">
        <f>SUM(AB13:AB17)</f>
        <v>27.5</v>
      </c>
      <c r="AC18" s="35">
        <f>SUM(AC13:AC17)</f>
        <v>22.5</v>
      </c>
      <c r="AD18" s="35">
        <f>SUM(AD13:AD17)</f>
        <v>97</v>
      </c>
      <c r="AE18" s="35">
        <f>AB18*4+AC18*9+AD18*4</f>
        <v>700.5</v>
      </c>
    </row>
    <row r="19" spans="1:37" ht="17.100000000000001" customHeight="1">
      <c r="A19" s="111"/>
      <c r="B19" s="112"/>
      <c r="C19" s="89"/>
      <c r="D19" s="89"/>
      <c r="E19" s="82"/>
      <c r="F19" s="82"/>
      <c r="G19" s="89"/>
      <c r="H19" s="82"/>
      <c r="I19" s="82"/>
      <c r="J19" s="89"/>
      <c r="K19" s="82"/>
      <c r="L19" s="82"/>
      <c r="M19" s="89"/>
      <c r="N19" s="82"/>
      <c r="O19" s="82"/>
      <c r="P19" s="89"/>
      <c r="Q19" s="83"/>
      <c r="R19" s="82"/>
      <c r="S19" s="89"/>
      <c r="T19" s="82"/>
      <c r="U19" s="285"/>
      <c r="V19" s="101">
        <f>V13*4+V15*9+V17*4</f>
        <v>728.1</v>
      </c>
      <c r="W19" s="102"/>
      <c r="X19" s="103"/>
      <c r="Y19" s="36"/>
      <c r="AB19" s="104">
        <f>AB18*4/AE18</f>
        <v>0.15703069236259815</v>
      </c>
      <c r="AC19" s="104">
        <f>AC18*9/AE18</f>
        <v>0.28907922912205569</v>
      </c>
      <c r="AD19" s="104">
        <f>AD18*4/AE18</f>
        <v>0.55389007851534622</v>
      </c>
    </row>
    <row r="20" spans="1:37" ht="17.100000000000001" customHeight="1">
      <c r="A20" s="50">
        <v>9</v>
      </c>
      <c r="B20" s="276"/>
      <c r="C20" s="105" t="str">
        <f>彰化菜單玉美生技!I13</f>
        <v>白飯</v>
      </c>
      <c r="D20" s="105" t="s">
        <v>143</v>
      </c>
      <c r="E20" s="105"/>
      <c r="F20" s="105" t="str">
        <f>彰化菜單玉美生技!I14</f>
        <v>彩椒魚柳(海、炸)</v>
      </c>
      <c r="G20" s="166" t="s">
        <v>248</v>
      </c>
      <c r="H20" s="105"/>
      <c r="I20" s="105" t="str">
        <f>彰化菜單玉美生技!I15</f>
        <v>香滷海結</v>
      </c>
      <c r="J20" s="114" t="s">
        <v>144</v>
      </c>
      <c r="K20" s="113"/>
      <c r="L20" s="105" t="str">
        <f>彰化菜單玉美生技!I16</f>
        <v>章魚小丸子(加)</v>
      </c>
      <c r="M20" s="166" t="s">
        <v>144</v>
      </c>
      <c r="N20" s="105"/>
      <c r="O20" s="105" t="str">
        <f>彰化菜單玉美生技!I17</f>
        <v>淺色蔬菜</v>
      </c>
      <c r="P20" s="105" t="s">
        <v>147</v>
      </c>
      <c r="Q20" s="105"/>
      <c r="R20" s="105" t="str">
        <f>彰化菜單玉美生技!I18</f>
        <v>綠豆湯</v>
      </c>
      <c r="S20" s="105" t="s">
        <v>144</v>
      </c>
      <c r="T20" s="113"/>
      <c r="U20" s="284"/>
      <c r="V20" s="55" t="s">
        <v>148</v>
      </c>
      <c r="W20" s="56" t="s">
        <v>149</v>
      </c>
      <c r="X20" s="57">
        <v>7</v>
      </c>
      <c r="Y20" s="35"/>
      <c r="AB20" s="35" t="s">
        <v>150</v>
      </c>
      <c r="AC20" s="35" t="s">
        <v>151</v>
      </c>
      <c r="AD20" s="35" t="s">
        <v>152</v>
      </c>
      <c r="AE20" s="35" t="s">
        <v>153</v>
      </c>
      <c r="AF20" s="35"/>
      <c r="AG20" s="39"/>
      <c r="AH20" s="35"/>
      <c r="AI20" s="35"/>
      <c r="AJ20" s="35"/>
      <c r="AK20" s="35"/>
    </row>
    <row r="21" spans="1:37" ht="17.100000000000001" customHeight="1">
      <c r="A21" s="58" t="s">
        <v>154</v>
      </c>
      <c r="B21" s="276"/>
      <c r="C21" s="167" t="s">
        <v>155</v>
      </c>
      <c r="D21" s="168"/>
      <c r="E21" s="62">
        <v>120</v>
      </c>
      <c r="F21" s="64" t="s">
        <v>249</v>
      </c>
      <c r="G21" s="65"/>
      <c r="H21" s="65">
        <v>80</v>
      </c>
      <c r="I21" s="64" t="s">
        <v>160</v>
      </c>
      <c r="J21" s="64"/>
      <c r="K21" s="64">
        <v>30</v>
      </c>
      <c r="L21" s="64" t="s">
        <v>250</v>
      </c>
      <c r="M21" s="64" t="s">
        <v>197</v>
      </c>
      <c r="N21" s="65">
        <v>30</v>
      </c>
      <c r="O21" s="67" t="s">
        <v>159</v>
      </c>
      <c r="P21" s="68"/>
      <c r="Q21" s="69">
        <v>100</v>
      </c>
      <c r="R21" s="64" t="s">
        <v>339</v>
      </c>
      <c r="S21" s="65"/>
      <c r="T21" s="65">
        <v>20</v>
      </c>
      <c r="U21" s="287"/>
      <c r="V21" s="70">
        <f>X20*15+X22*5</f>
        <v>112.5</v>
      </c>
      <c r="W21" s="71" t="s">
        <v>161</v>
      </c>
      <c r="X21" s="72">
        <v>2</v>
      </c>
      <c r="Y21" s="36"/>
      <c r="Z21" s="39" t="s">
        <v>162</v>
      </c>
      <c r="AA21" s="39">
        <v>6</v>
      </c>
      <c r="AB21" s="39">
        <f>AA21*2</f>
        <v>12</v>
      </c>
      <c r="AC21" s="39"/>
      <c r="AD21" s="39">
        <f>AA21*15</f>
        <v>90</v>
      </c>
      <c r="AE21" s="39">
        <f>AB21*4+AD21*4</f>
        <v>408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8">
        <v>9</v>
      </c>
      <c r="B22" s="276"/>
      <c r="C22" s="165"/>
      <c r="D22" s="74"/>
      <c r="E22" s="75"/>
      <c r="F22" s="78" t="s">
        <v>252</v>
      </c>
      <c r="G22" s="79"/>
      <c r="H22" s="79">
        <v>1</v>
      </c>
      <c r="I22" s="79" t="s">
        <v>158</v>
      </c>
      <c r="J22" s="79"/>
      <c r="K22" s="79">
        <v>20</v>
      </c>
      <c r="L22" s="78"/>
      <c r="M22" s="78"/>
      <c r="N22" s="76"/>
      <c r="O22" s="82"/>
      <c r="P22" s="82"/>
      <c r="Q22" s="83"/>
      <c r="R22" s="78"/>
      <c r="S22" s="79"/>
      <c r="T22" s="79"/>
      <c r="U22" s="287"/>
      <c r="V22" s="84" t="s">
        <v>168</v>
      </c>
      <c r="W22" s="85" t="s">
        <v>169</v>
      </c>
      <c r="X22" s="72">
        <v>1.5</v>
      </c>
      <c r="Y22" s="35"/>
      <c r="Z22" s="86" t="s">
        <v>170</v>
      </c>
      <c r="AA22" s="39">
        <v>2</v>
      </c>
      <c r="AB22" s="87">
        <f>AA22*7</f>
        <v>14</v>
      </c>
      <c r="AC22" s="39">
        <f>AA22*5</f>
        <v>10</v>
      </c>
      <c r="AD22" s="39" t="s">
        <v>171</v>
      </c>
      <c r="AE22" s="88">
        <f>AB22*4+AC22*9</f>
        <v>146</v>
      </c>
      <c r="AF22" s="86"/>
      <c r="AG22" s="39"/>
      <c r="AH22" s="87"/>
      <c r="AI22" s="39"/>
      <c r="AJ22" s="39"/>
      <c r="AK22" s="88"/>
    </row>
    <row r="23" spans="1:37" ht="17.100000000000001" customHeight="1">
      <c r="A23" s="58" t="s">
        <v>172</v>
      </c>
      <c r="B23" s="276"/>
      <c r="C23" s="89"/>
      <c r="D23" s="89"/>
      <c r="E23" s="75"/>
      <c r="F23" s="78"/>
      <c r="G23" s="79"/>
      <c r="H23" s="169"/>
      <c r="I23" s="79" t="s">
        <v>175</v>
      </c>
      <c r="J23" s="79"/>
      <c r="K23" s="79">
        <v>5</v>
      </c>
      <c r="L23" s="78"/>
      <c r="M23" s="79"/>
      <c r="N23" s="76"/>
      <c r="O23" s="82"/>
      <c r="P23" s="89"/>
      <c r="Q23" s="83"/>
      <c r="R23" s="79"/>
      <c r="S23" s="78"/>
      <c r="T23" s="79"/>
      <c r="U23" s="287"/>
      <c r="V23" s="70">
        <f>X23*5+X21*5</f>
        <v>22.5</v>
      </c>
      <c r="W23" s="85" t="s">
        <v>176</v>
      </c>
      <c r="X23" s="72">
        <v>2.5</v>
      </c>
      <c r="Y23" s="36"/>
      <c r="Z23" s="35" t="s">
        <v>177</v>
      </c>
      <c r="AA23" s="39">
        <v>2.1</v>
      </c>
      <c r="AB23" s="39">
        <f>AA23*1</f>
        <v>2.1</v>
      </c>
      <c r="AC23" s="39" t="s">
        <v>171</v>
      </c>
      <c r="AD23" s="39">
        <f>AA23*5</f>
        <v>10.5</v>
      </c>
      <c r="AE23" s="39">
        <f>AB23*4+AD23*4</f>
        <v>50.4</v>
      </c>
      <c r="AF23" s="35"/>
      <c r="AG23" s="39"/>
      <c r="AH23" s="39"/>
      <c r="AI23" s="39"/>
      <c r="AJ23" s="39"/>
      <c r="AK23" s="39"/>
    </row>
    <row r="24" spans="1:37" ht="17.100000000000001" customHeight="1">
      <c r="A24" s="281" t="s">
        <v>213</v>
      </c>
      <c r="B24" s="276"/>
      <c r="C24" s="73"/>
      <c r="D24" s="76"/>
      <c r="E24" s="75"/>
      <c r="F24" s="78"/>
      <c r="G24" s="79"/>
      <c r="H24" s="169"/>
      <c r="I24" s="138"/>
      <c r="J24" s="78"/>
      <c r="K24" s="76"/>
      <c r="L24" s="78"/>
      <c r="M24" s="79"/>
      <c r="N24" s="75"/>
      <c r="O24" s="82"/>
      <c r="P24" s="89"/>
      <c r="Q24" s="83"/>
      <c r="R24" s="78"/>
      <c r="S24" s="79"/>
      <c r="T24" s="79"/>
      <c r="U24" s="287"/>
      <c r="V24" s="84" t="s">
        <v>182</v>
      </c>
      <c r="W24" s="85" t="s">
        <v>183</v>
      </c>
      <c r="X24" s="72"/>
      <c r="Y24" s="35"/>
      <c r="Z24" s="35" t="s">
        <v>184</v>
      </c>
      <c r="AA24" s="39">
        <v>2.5</v>
      </c>
      <c r="AB24" s="39"/>
      <c r="AC24" s="39">
        <f>AA24*5</f>
        <v>12.5</v>
      </c>
      <c r="AD24" s="39" t="s">
        <v>171</v>
      </c>
      <c r="AE24" s="39">
        <f>AC24*9</f>
        <v>112.5</v>
      </c>
      <c r="AF24" s="35"/>
      <c r="AG24" s="39"/>
      <c r="AH24" s="39"/>
      <c r="AI24" s="39"/>
      <c r="AJ24" s="39"/>
      <c r="AK24" s="39"/>
    </row>
    <row r="25" spans="1:37" ht="17.100000000000001" customHeight="1">
      <c r="A25" s="281"/>
      <c r="B25" s="276"/>
      <c r="C25" s="73"/>
      <c r="D25" s="76"/>
      <c r="E25" s="120"/>
      <c r="F25" s="79"/>
      <c r="G25" s="79"/>
      <c r="H25" s="169"/>
      <c r="I25" s="79"/>
      <c r="J25" s="78"/>
      <c r="K25" s="170"/>
      <c r="L25" s="79"/>
      <c r="M25" s="79"/>
      <c r="N25" s="75"/>
      <c r="O25" s="82"/>
      <c r="P25" s="89"/>
      <c r="Q25" s="83"/>
      <c r="R25" s="73"/>
      <c r="S25" s="79"/>
      <c r="T25" s="79"/>
      <c r="U25" s="287"/>
      <c r="V25" s="70">
        <f>X21*7+X20*2+X22*1</f>
        <v>29.5</v>
      </c>
      <c r="W25" s="92" t="s">
        <v>186</v>
      </c>
      <c r="X25" s="93"/>
      <c r="Y25" s="36"/>
      <c r="Z25" s="35" t="s">
        <v>187</v>
      </c>
      <c r="AD25" s="35">
        <f>AA25*15</f>
        <v>0</v>
      </c>
      <c r="AF25" s="35"/>
      <c r="AG25" s="39"/>
      <c r="AH25" s="35"/>
      <c r="AI25" s="35"/>
      <c r="AJ25" s="35"/>
      <c r="AK25" s="35"/>
    </row>
    <row r="26" spans="1:37" ht="17.100000000000001" customHeight="1">
      <c r="A26" s="94" t="s">
        <v>188</v>
      </c>
      <c r="B26" s="95"/>
      <c r="C26" s="82"/>
      <c r="D26" s="89"/>
      <c r="E26" s="82"/>
      <c r="F26" s="82"/>
      <c r="G26" s="89"/>
      <c r="H26" s="83"/>
      <c r="I26" s="128"/>
      <c r="J26" s="171"/>
      <c r="K26" s="128"/>
      <c r="L26" s="107"/>
      <c r="M26" s="89"/>
      <c r="N26" s="75"/>
      <c r="O26" s="82"/>
      <c r="P26" s="89"/>
      <c r="Q26" s="83"/>
      <c r="R26" s="128"/>
      <c r="S26" s="76"/>
      <c r="T26" s="76"/>
      <c r="U26" s="287"/>
      <c r="V26" s="84" t="s">
        <v>189</v>
      </c>
      <c r="W26" s="96"/>
      <c r="X26" s="72"/>
      <c r="Y26" s="35"/>
      <c r="AB26" s="35">
        <f>SUM(AB21:AB25)</f>
        <v>28.1</v>
      </c>
      <c r="AC26" s="35">
        <f>SUM(AC21:AC25)</f>
        <v>22.5</v>
      </c>
      <c r="AD26" s="35">
        <f>SUM(AD21:AD25)</f>
        <v>100.5</v>
      </c>
      <c r="AE26" s="35">
        <f>AB26*4+AC26*9+AD26*4</f>
        <v>716.9</v>
      </c>
      <c r="AF26" s="35"/>
      <c r="AG26" s="39"/>
      <c r="AH26" s="35"/>
      <c r="AI26" s="35"/>
      <c r="AJ26" s="35"/>
      <c r="AK26" s="35"/>
    </row>
    <row r="27" spans="1:37" ht="17.100000000000001" customHeight="1" thickBot="1">
      <c r="A27" s="126"/>
      <c r="B27" s="127"/>
      <c r="C27" s="89"/>
      <c r="D27" s="89"/>
      <c r="E27" s="82"/>
      <c r="F27" s="82"/>
      <c r="G27" s="89"/>
      <c r="H27" s="83"/>
      <c r="I27" s="172"/>
      <c r="J27" s="130"/>
      <c r="K27" s="172"/>
      <c r="L27" s="107"/>
      <c r="M27" s="89"/>
      <c r="N27" s="75"/>
      <c r="O27" s="82"/>
      <c r="P27" s="89"/>
      <c r="Q27" s="83"/>
      <c r="R27" s="172"/>
      <c r="S27" s="129"/>
      <c r="T27" s="172"/>
      <c r="U27" s="288"/>
      <c r="V27" s="101">
        <f>V21*4+V23*9+V25*4</f>
        <v>770.5</v>
      </c>
      <c r="W27" s="102"/>
      <c r="X27" s="103"/>
      <c r="Y27" s="36"/>
      <c r="AB27" s="104">
        <f>AB26*4/AE26</f>
        <v>0.15678616264472034</v>
      </c>
      <c r="AC27" s="104">
        <f>AC26*9/AE26</f>
        <v>0.28246617380387784</v>
      </c>
      <c r="AD27" s="104">
        <f>AD26*4/AE26</f>
        <v>0.56074766355140193</v>
      </c>
      <c r="AF27" s="35"/>
      <c r="AG27" s="39"/>
      <c r="AH27" s="104"/>
      <c r="AI27" s="104"/>
      <c r="AJ27" s="104"/>
      <c r="AK27" s="35"/>
    </row>
    <row r="28" spans="1:37" ht="17.100000000000001" customHeight="1">
      <c r="A28" s="50">
        <v>9</v>
      </c>
      <c r="B28" s="276"/>
      <c r="C28" s="105" t="str">
        <f>彰化菜單玉美生技!M13</f>
        <v>糙米飯</v>
      </c>
      <c r="D28" s="105" t="s">
        <v>143</v>
      </c>
      <c r="E28" s="105"/>
      <c r="F28" s="105" t="str">
        <f>彰化菜單玉美生技!M14</f>
        <v>香烤雞腿</v>
      </c>
      <c r="G28" s="166" t="s">
        <v>253</v>
      </c>
      <c r="H28" s="105"/>
      <c r="I28" s="105" t="str">
        <f>彰化菜單玉美生技!M15</f>
        <v>鮮味什錦</v>
      </c>
      <c r="J28" s="173" t="s">
        <v>144</v>
      </c>
      <c r="K28" s="174"/>
      <c r="L28" s="105" t="str">
        <f>彰化菜單玉美生技!M16</f>
        <v>五彩玉米</v>
      </c>
      <c r="M28" s="166" t="s">
        <v>144</v>
      </c>
      <c r="N28" s="105"/>
      <c r="O28" s="105" t="str">
        <f>彰化菜單玉美生技!M17</f>
        <v>深色蔬菜</v>
      </c>
      <c r="P28" s="105" t="s">
        <v>147</v>
      </c>
      <c r="Q28" s="105"/>
      <c r="R28" s="105" t="str">
        <f>彰化菜單玉美生技!M18</f>
        <v>白玉上排湯</v>
      </c>
      <c r="S28" s="105" t="s">
        <v>144</v>
      </c>
      <c r="T28" s="174"/>
      <c r="U28" s="284"/>
      <c r="V28" s="55" t="s">
        <v>148</v>
      </c>
      <c r="W28" s="56" t="s">
        <v>149</v>
      </c>
      <c r="X28" s="57">
        <v>6.3</v>
      </c>
      <c r="Y28" s="35"/>
      <c r="AB28" s="35" t="s">
        <v>150</v>
      </c>
      <c r="AC28" s="35" t="s">
        <v>151</v>
      </c>
      <c r="AD28" s="35" t="s">
        <v>152</v>
      </c>
      <c r="AE28" s="35" t="s">
        <v>153</v>
      </c>
      <c r="AF28" s="35"/>
      <c r="AG28" s="39"/>
      <c r="AH28" s="35"/>
      <c r="AI28" s="35"/>
      <c r="AJ28" s="35"/>
      <c r="AK28" s="35"/>
    </row>
    <row r="29" spans="1:37" ht="17.100000000000001" customHeight="1">
      <c r="A29" s="58" t="s">
        <v>154</v>
      </c>
      <c r="B29" s="276"/>
      <c r="C29" s="164" t="s">
        <v>242</v>
      </c>
      <c r="D29" s="60"/>
      <c r="E29" s="60">
        <v>80</v>
      </c>
      <c r="F29" s="64" t="s">
        <v>254</v>
      </c>
      <c r="G29" s="64"/>
      <c r="H29" s="62">
        <v>120</v>
      </c>
      <c r="I29" s="64" t="s">
        <v>255</v>
      </c>
      <c r="J29" s="64"/>
      <c r="K29" s="64">
        <v>50</v>
      </c>
      <c r="L29" s="64" t="s">
        <v>167</v>
      </c>
      <c r="M29" s="65"/>
      <c r="N29" s="65">
        <v>40</v>
      </c>
      <c r="O29" s="67" t="s">
        <v>159</v>
      </c>
      <c r="P29" s="68"/>
      <c r="Q29" s="69">
        <v>100</v>
      </c>
      <c r="R29" s="64" t="s">
        <v>160</v>
      </c>
      <c r="S29" s="65"/>
      <c r="T29" s="65">
        <v>40</v>
      </c>
      <c r="U29" s="278"/>
      <c r="V29" s="70">
        <f>X28*15+X30*5</f>
        <v>105.5</v>
      </c>
      <c r="W29" s="71" t="s">
        <v>161</v>
      </c>
      <c r="X29" s="72">
        <v>2</v>
      </c>
      <c r="Y29" s="36"/>
      <c r="Z29" s="39" t="s">
        <v>162</v>
      </c>
      <c r="AA29" s="39">
        <v>6</v>
      </c>
      <c r="AB29" s="39">
        <f>AA29*2</f>
        <v>12</v>
      </c>
      <c r="AC29" s="39"/>
      <c r="AD29" s="39">
        <f>AA29*15</f>
        <v>90</v>
      </c>
      <c r="AE29" s="39">
        <f>AB29*4+AD29*4</f>
        <v>408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8">
        <v>10</v>
      </c>
      <c r="B30" s="276"/>
      <c r="C30" s="165" t="s">
        <v>227</v>
      </c>
      <c r="D30" s="74"/>
      <c r="E30" s="74">
        <v>40</v>
      </c>
      <c r="F30" s="78"/>
      <c r="G30" s="79"/>
      <c r="H30" s="75"/>
      <c r="I30" s="79" t="s">
        <v>251</v>
      </c>
      <c r="J30" s="79"/>
      <c r="K30" s="79">
        <v>20</v>
      </c>
      <c r="L30" s="79" t="s">
        <v>256</v>
      </c>
      <c r="M30" s="79"/>
      <c r="N30" s="79">
        <v>10</v>
      </c>
      <c r="O30" s="108"/>
      <c r="P30" s="108"/>
      <c r="Q30" s="108"/>
      <c r="R30" s="78" t="s">
        <v>257</v>
      </c>
      <c r="S30" s="79"/>
      <c r="T30" s="79">
        <v>10</v>
      </c>
      <c r="U30" s="278"/>
      <c r="V30" s="84" t="s">
        <v>168</v>
      </c>
      <c r="W30" s="85" t="s">
        <v>169</v>
      </c>
      <c r="X30" s="72">
        <v>2.2000000000000002</v>
      </c>
      <c r="Y30" s="35"/>
      <c r="Z30" s="86" t="s">
        <v>170</v>
      </c>
      <c r="AA30" s="39">
        <v>2</v>
      </c>
      <c r="AB30" s="87">
        <f>AA30*7</f>
        <v>14</v>
      </c>
      <c r="AC30" s="39">
        <f>AA30*5</f>
        <v>10</v>
      </c>
      <c r="AD30" s="39" t="s">
        <v>171</v>
      </c>
      <c r="AE30" s="88">
        <f>AB30*4+AC30*9</f>
        <v>146</v>
      </c>
      <c r="AF30" s="86"/>
      <c r="AG30" s="39"/>
      <c r="AH30" s="87"/>
      <c r="AI30" s="39"/>
      <c r="AJ30" s="39"/>
      <c r="AK30" s="88"/>
    </row>
    <row r="31" spans="1:37" ht="17.100000000000001" customHeight="1">
      <c r="A31" s="58" t="s">
        <v>172</v>
      </c>
      <c r="B31" s="276"/>
      <c r="C31" s="121"/>
      <c r="D31" s="121"/>
      <c r="E31" s="108"/>
      <c r="F31" s="78"/>
      <c r="G31" s="79"/>
      <c r="H31" s="75"/>
      <c r="I31" s="79" t="s">
        <v>258</v>
      </c>
      <c r="J31" s="79"/>
      <c r="K31" s="79">
        <v>10</v>
      </c>
      <c r="L31" s="79" t="s">
        <v>214</v>
      </c>
      <c r="M31" s="79"/>
      <c r="N31" s="79">
        <v>5</v>
      </c>
      <c r="O31" s="108"/>
      <c r="P31" s="121"/>
      <c r="Q31" s="108"/>
      <c r="R31" s="79" t="s">
        <v>259</v>
      </c>
      <c r="S31" s="79"/>
      <c r="T31" s="79">
        <v>1</v>
      </c>
      <c r="U31" s="278"/>
      <c r="V31" s="70">
        <f>X31*5+X29*5</f>
        <v>22.5</v>
      </c>
      <c r="W31" s="85" t="s">
        <v>176</v>
      </c>
      <c r="X31" s="72">
        <v>2.5</v>
      </c>
      <c r="Y31" s="36"/>
      <c r="Z31" s="35" t="s">
        <v>177</v>
      </c>
      <c r="AA31" s="39">
        <v>1.8</v>
      </c>
      <c r="AB31" s="39">
        <f>AA31*1</f>
        <v>1.8</v>
      </c>
      <c r="AC31" s="39" t="s">
        <v>171</v>
      </c>
      <c r="AD31" s="39">
        <f>AA31*5</f>
        <v>9</v>
      </c>
      <c r="AE31" s="39">
        <f>AB31*4+AD31*4</f>
        <v>43.2</v>
      </c>
      <c r="AF31" s="35"/>
      <c r="AG31" s="39"/>
      <c r="AH31" s="39"/>
      <c r="AI31" s="39"/>
      <c r="AJ31" s="39"/>
      <c r="AK31" s="39"/>
    </row>
    <row r="32" spans="1:37" ht="17.100000000000001" customHeight="1">
      <c r="A32" s="281" t="s">
        <v>221</v>
      </c>
      <c r="B32" s="276"/>
      <c r="C32" s="121"/>
      <c r="D32" s="121"/>
      <c r="E32" s="108"/>
      <c r="F32" s="75"/>
      <c r="G32" s="75"/>
      <c r="H32" s="75"/>
      <c r="I32" s="78" t="s">
        <v>175</v>
      </c>
      <c r="J32" s="79"/>
      <c r="K32" s="79">
        <v>5</v>
      </c>
      <c r="L32" s="79" t="s">
        <v>175</v>
      </c>
      <c r="M32" s="79"/>
      <c r="N32" s="79">
        <v>5</v>
      </c>
      <c r="O32" s="108"/>
      <c r="P32" s="121"/>
      <c r="Q32" s="108"/>
      <c r="R32" s="79"/>
      <c r="S32" s="79"/>
      <c r="T32" s="73"/>
      <c r="U32" s="278"/>
      <c r="V32" s="84" t="s">
        <v>182</v>
      </c>
      <c r="W32" s="85" t="s">
        <v>183</v>
      </c>
      <c r="X32" s="72"/>
      <c r="Y32" s="35"/>
      <c r="Z32" s="35" t="s">
        <v>184</v>
      </c>
      <c r="AA32" s="39">
        <v>2.5</v>
      </c>
      <c r="AB32" s="39"/>
      <c r="AC32" s="39">
        <f>AA32*5</f>
        <v>12.5</v>
      </c>
      <c r="AD32" s="39" t="s">
        <v>171</v>
      </c>
      <c r="AE32" s="39">
        <f>AC32*9</f>
        <v>112.5</v>
      </c>
      <c r="AF32" s="35"/>
      <c r="AG32" s="39"/>
      <c r="AH32" s="39"/>
      <c r="AI32" s="39"/>
      <c r="AJ32" s="39"/>
      <c r="AK32" s="39"/>
    </row>
    <row r="33" spans="1:37" ht="17.100000000000001" customHeight="1">
      <c r="A33" s="281"/>
      <c r="B33" s="276"/>
      <c r="C33" s="121"/>
      <c r="D33" s="121"/>
      <c r="E33" s="108"/>
      <c r="F33" s="108"/>
      <c r="G33" s="121"/>
      <c r="H33" s="108"/>
      <c r="I33" s="79" t="s">
        <v>234</v>
      </c>
      <c r="J33" s="79"/>
      <c r="K33" s="79">
        <v>3</v>
      </c>
      <c r="L33" s="79" t="s">
        <v>260</v>
      </c>
      <c r="M33" s="79"/>
      <c r="N33" s="79">
        <v>1</v>
      </c>
      <c r="O33" s="108"/>
      <c r="P33" s="121"/>
      <c r="Q33" s="108"/>
      <c r="R33" s="78"/>
      <c r="S33" s="79"/>
      <c r="T33" s="76"/>
      <c r="U33" s="278"/>
      <c r="V33" s="70">
        <f>X29*7+X28*2+X30*1</f>
        <v>28.8</v>
      </c>
      <c r="W33" s="92" t="s">
        <v>186</v>
      </c>
      <c r="X33" s="93"/>
      <c r="Y33" s="36"/>
      <c r="Z33" s="35" t="s">
        <v>187</v>
      </c>
      <c r="AD33" s="35">
        <f>AA33*15</f>
        <v>0</v>
      </c>
      <c r="AF33" s="35"/>
      <c r="AG33" s="39"/>
      <c r="AH33" s="35"/>
      <c r="AI33" s="35"/>
      <c r="AJ33" s="35"/>
      <c r="AK33" s="35"/>
    </row>
    <row r="34" spans="1:37" ht="17.100000000000001" customHeight="1">
      <c r="A34" s="94" t="s">
        <v>188</v>
      </c>
      <c r="B34" s="95"/>
      <c r="C34" s="89"/>
      <c r="D34" s="89"/>
      <c r="E34" s="82"/>
      <c r="F34" s="82"/>
      <c r="G34" s="89"/>
      <c r="H34" s="82"/>
      <c r="I34" s="82"/>
      <c r="J34" s="89"/>
      <c r="K34" s="82"/>
      <c r="L34" s="78"/>
      <c r="M34" s="79"/>
      <c r="N34" s="77"/>
      <c r="O34" s="82"/>
      <c r="P34" s="89"/>
      <c r="Q34" s="82"/>
      <c r="R34" s="76"/>
      <c r="S34" s="76"/>
      <c r="T34" s="76"/>
      <c r="U34" s="278"/>
      <c r="V34" s="84" t="s">
        <v>189</v>
      </c>
      <c r="W34" s="96"/>
      <c r="X34" s="72"/>
      <c r="Y34" s="35"/>
      <c r="AB34" s="35">
        <f>SUM(AB29:AB33)</f>
        <v>27.8</v>
      </c>
      <c r="AC34" s="35">
        <f>SUM(AC29:AC33)</f>
        <v>22.5</v>
      </c>
      <c r="AD34" s="35">
        <f>SUM(AD29:AD33)</f>
        <v>99</v>
      </c>
      <c r="AE34" s="35">
        <f>AB34*4+AC34*9+AD34*4</f>
        <v>709.7</v>
      </c>
      <c r="AF34" s="35"/>
      <c r="AG34" s="39"/>
      <c r="AH34" s="35"/>
      <c r="AI34" s="35"/>
      <c r="AJ34" s="35"/>
      <c r="AK34" s="35"/>
    </row>
    <row r="35" spans="1:37" ht="17.100000000000001" customHeight="1">
      <c r="A35" s="111"/>
      <c r="B35" s="112"/>
      <c r="C35" s="89"/>
      <c r="D35" s="89"/>
      <c r="E35" s="82"/>
      <c r="F35" s="82"/>
      <c r="G35" s="89"/>
      <c r="H35" s="82"/>
      <c r="I35" s="82"/>
      <c r="J35" s="89"/>
      <c r="K35" s="82"/>
      <c r="L35" s="82"/>
      <c r="M35" s="89"/>
      <c r="N35" s="82"/>
      <c r="O35" s="82"/>
      <c r="P35" s="89"/>
      <c r="Q35" s="82"/>
      <c r="R35" s="82"/>
      <c r="S35" s="89"/>
      <c r="T35" s="82"/>
      <c r="U35" s="285"/>
      <c r="V35" s="101">
        <f>V29*4+V31*9+V33*4</f>
        <v>739.7</v>
      </c>
      <c r="W35" s="102"/>
      <c r="X35" s="103"/>
      <c r="Y35" s="36"/>
      <c r="AB35" s="104">
        <f>AB34*4/AE34</f>
        <v>0.15668592362970268</v>
      </c>
      <c r="AC35" s="104">
        <f>AC34*9/AE34</f>
        <v>0.28533183035085247</v>
      </c>
      <c r="AD35" s="104">
        <f>AD34*4/AE34</f>
        <v>0.55798224601944479</v>
      </c>
    </row>
    <row r="36" spans="1:37" ht="17.100000000000001" customHeight="1">
      <c r="A36" s="50">
        <v>9</v>
      </c>
      <c r="B36" s="276"/>
      <c r="C36" s="51" t="str">
        <f>彰化菜單玉美生技!Q13</f>
        <v>鮮蔬炒麵</v>
      </c>
      <c r="D36" s="51" t="s">
        <v>315</v>
      </c>
      <c r="E36" s="51"/>
      <c r="F36" s="51" t="str">
        <f>彰化菜單玉美生技!Q14</f>
        <v>香滷肉排</v>
      </c>
      <c r="G36" s="54" t="s">
        <v>324</v>
      </c>
      <c r="H36" s="51"/>
      <c r="I36" s="51" t="str">
        <f>彰化菜單玉美生技!Q15</f>
        <v>烤饅頭(冷)</v>
      </c>
      <c r="J36" s="54" t="s">
        <v>144</v>
      </c>
      <c r="K36" s="51"/>
      <c r="L36" s="51" t="str">
        <f>彰化菜單玉美生技!Q16</f>
        <v>台式滷蛋</v>
      </c>
      <c r="M36" s="54" t="s">
        <v>146</v>
      </c>
      <c r="N36" s="51"/>
      <c r="O36" s="51" t="str">
        <f>彰化菜單玉美生技!Q17</f>
        <v>深色蔬菜</v>
      </c>
      <c r="P36" s="51" t="s">
        <v>147</v>
      </c>
      <c r="Q36" s="51"/>
      <c r="R36" s="51" t="str">
        <f>彰化菜單玉美生技!Q18</f>
        <v>日式味噌湯</v>
      </c>
      <c r="S36" s="51" t="s">
        <v>144</v>
      </c>
      <c r="T36" s="51"/>
      <c r="U36" s="284"/>
      <c r="V36" s="55" t="s">
        <v>148</v>
      </c>
      <c r="W36" s="56" t="s">
        <v>149</v>
      </c>
      <c r="X36" s="57">
        <v>6.4</v>
      </c>
      <c r="Y36" s="35"/>
      <c r="AB36" s="35" t="s">
        <v>150</v>
      </c>
      <c r="AC36" s="35" t="s">
        <v>151</v>
      </c>
      <c r="AD36" s="35" t="s">
        <v>152</v>
      </c>
      <c r="AE36" s="35" t="s">
        <v>153</v>
      </c>
    </row>
    <row r="37" spans="1:37" ht="17.100000000000001" customHeight="1">
      <c r="A37" s="58" t="s">
        <v>154</v>
      </c>
      <c r="B37" s="276"/>
      <c r="C37" s="164" t="s">
        <v>320</v>
      </c>
      <c r="D37" s="60"/>
      <c r="E37" s="60">
        <v>245</v>
      </c>
      <c r="F37" s="64" t="s">
        <v>323</v>
      </c>
      <c r="G37" s="64"/>
      <c r="H37" s="64">
        <v>40</v>
      </c>
      <c r="I37" s="64" t="s">
        <v>322</v>
      </c>
      <c r="J37" s="65"/>
      <c r="K37" s="65">
        <v>30</v>
      </c>
      <c r="L37" s="64" t="s">
        <v>262</v>
      </c>
      <c r="M37" s="64"/>
      <c r="N37" s="64">
        <v>50</v>
      </c>
      <c r="O37" s="67" t="s">
        <v>159</v>
      </c>
      <c r="P37" s="68"/>
      <c r="Q37" s="69">
        <v>100</v>
      </c>
      <c r="R37" s="65" t="s">
        <v>220</v>
      </c>
      <c r="S37" s="65"/>
      <c r="T37" s="65">
        <v>25</v>
      </c>
      <c r="U37" s="287"/>
      <c r="V37" s="70">
        <f>X36*15+X38*5</f>
        <v>104</v>
      </c>
      <c r="W37" s="71" t="s">
        <v>161</v>
      </c>
      <c r="X37" s="72">
        <v>2.1</v>
      </c>
      <c r="Y37" s="36"/>
      <c r="Z37" s="39" t="s">
        <v>162</v>
      </c>
      <c r="AA37" s="39">
        <v>5.5</v>
      </c>
      <c r="AB37" s="39">
        <f>AA37*2</f>
        <v>11</v>
      </c>
      <c r="AC37" s="39"/>
      <c r="AD37" s="39">
        <f>AA37*15</f>
        <v>82.5</v>
      </c>
      <c r="AE37" s="39">
        <f>AB37*4+AD37*4</f>
        <v>374</v>
      </c>
    </row>
    <row r="38" spans="1:37" ht="17.100000000000001" customHeight="1">
      <c r="A38" s="58">
        <v>11</v>
      </c>
      <c r="B38" s="276"/>
      <c r="C38" s="165" t="s">
        <v>297</v>
      </c>
      <c r="D38" s="74"/>
      <c r="E38" s="74">
        <v>15</v>
      </c>
      <c r="F38" s="78"/>
      <c r="G38" s="79"/>
      <c r="H38" s="79"/>
      <c r="I38" s="79"/>
      <c r="J38" s="78"/>
      <c r="K38" s="78"/>
      <c r="L38" s="79" t="s">
        <v>214</v>
      </c>
      <c r="M38" s="79"/>
      <c r="N38" s="79">
        <v>1</v>
      </c>
      <c r="O38" s="175"/>
      <c r="P38" s="175"/>
      <c r="Q38" s="175"/>
      <c r="R38" s="79" t="s">
        <v>263</v>
      </c>
      <c r="S38" s="78"/>
      <c r="T38" s="78">
        <v>5</v>
      </c>
      <c r="U38" s="287"/>
      <c r="V38" s="84" t="s">
        <v>168</v>
      </c>
      <c r="W38" s="85" t="s">
        <v>169</v>
      </c>
      <c r="X38" s="72">
        <v>1.6</v>
      </c>
      <c r="Y38" s="35"/>
      <c r="Z38" s="86" t="s">
        <v>170</v>
      </c>
      <c r="AA38" s="39">
        <v>2</v>
      </c>
      <c r="AB38" s="87">
        <f>AA38*7</f>
        <v>14</v>
      </c>
      <c r="AC38" s="39">
        <f>AA38*5</f>
        <v>10</v>
      </c>
      <c r="AD38" s="39" t="s">
        <v>171</v>
      </c>
      <c r="AE38" s="88">
        <f>AB38*4+AC38*9</f>
        <v>146</v>
      </c>
    </row>
    <row r="39" spans="1:37" ht="17.100000000000001" customHeight="1">
      <c r="A39" s="58" t="s">
        <v>172</v>
      </c>
      <c r="B39" s="276"/>
      <c r="C39" s="76" t="s">
        <v>220</v>
      </c>
      <c r="D39" s="76"/>
      <c r="E39" s="75">
        <v>10</v>
      </c>
      <c r="F39" s="79"/>
      <c r="G39" s="79"/>
      <c r="H39" s="79"/>
      <c r="I39" s="79"/>
      <c r="J39" s="79"/>
      <c r="K39" s="79"/>
      <c r="L39" s="78"/>
      <c r="M39" s="78"/>
      <c r="N39" s="76"/>
      <c r="O39" s="175"/>
      <c r="P39" s="175"/>
      <c r="Q39" s="175"/>
      <c r="R39" s="79" t="s">
        <v>265</v>
      </c>
      <c r="S39" s="79"/>
      <c r="T39" s="79">
        <v>1</v>
      </c>
      <c r="U39" s="287"/>
      <c r="V39" s="70">
        <f>X39*5+X37*5</f>
        <v>23</v>
      </c>
      <c r="W39" s="85" t="s">
        <v>176</v>
      </c>
      <c r="X39" s="72">
        <v>2.5</v>
      </c>
      <c r="Y39" s="36"/>
      <c r="Z39" s="35" t="s">
        <v>177</v>
      </c>
      <c r="AA39" s="39">
        <v>2.8</v>
      </c>
      <c r="AB39" s="39">
        <f>AA39*1</f>
        <v>2.8</v>
      </c>
      <c r="AC39" s="39" t="s">
        <v>171</v>
      </c>
      <c r="AD39" s="39">
        <f>AA39*5</f>
        <v>14</v>
      </c>
      <c r="AE39" s="39">
        <f>AB39*4+AD39*4</f>
        <v>67.2</v>
      </c>
    </row>
    <row r="40" spans="1:37" ht="17.100000000000001" customHeight="1">
      <c r="A40" s="281" t="s">
        <v>233</v>
      </c>
      <c r="B40" s="276"/>
      <c r="C40" s="76" t="s">
        <v>175</v>
      </c>
      <c r="D40" s="76"/>
      <c r="E40" s="120">
        <v>5</v>
      </c>
      <c r="F40" s="73"/>
      <c r="G40" s="76"/>
      <c r="H40" s="76"/>
      <c r="I40" s="79"/>
      <c r="J40" s="79"/>
      <c r="K40" s="79"/>
      <c r="L40" s="78"/>
      <c r="M40" s="79"/>
      <c r="N40" s="76"/>
      <c r="O40" s="175"/>
      <c r="P40" s="175"/>
      <c r="Q40" s="175"/>
      <c r="R40" s="79" t="s">
        <v>212</v>
      </c>
      <c r="S40" s="79"/>
      <c r="T40" s="79">
        <v>1</v>
      </c>
      <c r="U40" s="287"/>
      <c r="V40" s="84" t="s">
        <v>182</v>
      </c>
      <c r="W40" s="85" t="s">
        <v>183</v>
      </c>
      <c r="X40" s="72"/>
      <c r="Y40" s="35"/>
      <c r="Z40" s="35" t="s">
        <v>184</v>
      </c>
      <c r="AA40" s="39">
        <v>2.5</v>
      </c>
      <c r="AB40" s="39"/>
      <c r="AC40" s="39">
        <f>AA40*5</f>
        <v>12.5</v>
      </c>
      <c r="AD40" s="39" t="s">
        <v>171</v>
      </c>
      <c r="AE40" s="39">
        <f>AC40*9</f>
        <v>112.5</v>
      </c>
    </row>
    <row r="41" spans="1:37" ht="17.100000000000001" customHeight="1">
      <c r="A41" s="281"/>
      <c r="B41" s="276"/>
      <c r="C41" s="76" t="s">
        <v>234</v>
      </c>
      <c r="D41" s="171"/>
      <c r="E41" s="170">
        <v>2</v>
      </c>
      <c r="F41" s="175"/>
      <c r="G41" s="125"/>
      <c r="H41" s="175"/>
      <c r="I41" s="79"/>
      <c r="J41" s="79"/>
      <c r="K41" s="75"/>
      <c r="L41" s="139"/>
      <c r="M41" s="176"/>
      <c r="N41" s="76"/>
      <c r="O41" s="175"/>
      <c r="P41" s="125"/>
      <c r="Q41" s="175"/>
      <c r="R41" s="73"/>
      <c r="S41" s="76"/>
      <c r="T41" s="177"/>
      <c r="U41" s="287"/>
      <c r="V41" s="70">
        <f>X37*7+X36*2+X38*1</f>
        <v>29.1</v>
      </c>
      <c r="W41" s="92" t="s">
        <v>186</v>
      </c>
      <c r="X41" s="93"/>
      <c r="Y41" s="36"/>
      <c r="Z41" s="35" t="s">
        <v>187</v>
      </c>
      <c r="AD41" s="35">
        <f>AA41*15</f>
        <v>0</v>
      </c>
    </row>
    <row r="42" spans="1:37" ht="17.100000000000001" customHeight="1">
      <c r="A42" s="94" t="s">
        <v>188</v>
      </c>
      <c r="B42" s="95"/>
      <c r="C42" s="76" t="s">
        <v>219</v>
      </c>
      <c r="D42" s="76"/>
      <c r="E42" s="75">
        <v>1</v>
      </c>
      <c r="F42" s="128"/>
      <c r="G42" s="171"/>
      <c r="H42" s="128"/>
      <c r="I42" s="128"/>
      <c r="J42" s="171"/>
      <c r="K42" s="128"/>
      <c r="L42" s="128"/>
      <c r="M42" s="171"/>
      <c r="N42" s="128"/>
      <c r="O42" s="128"/>
      <c r="P42" s="171"/>
      <c r="Q42" s="128"/>
      <c r="R42" s="128"/>
      <c r="S42" s="171"/>
      <c r="T42" s="118"/>
      <c r="U42" s="278"/>
      <c r="V42" s="84" t="s">
        <v>189</v>
      </c>
      <c r="W42" s="96"/>
      <c r="X42" s="72"/>
      <c r="Y42" s="35"/>
      <c r="AB42" s="35">
        <f>SUM(AB37:AB41)</f>
        <v>27.8</v>
      </c>
      <c r="AC42" s="35">
        <f>SUM(AC37:AC41)</f>
        <v>22.5</v>
      </c>
      <c r="AD42" s="35">
        <f>SUM(AD37:AD41)</f>
        <v>96.5</v>
      </c>
      <c r="AE42" s="35">
        <f>AB42*4+AC42*9+AD42*4</f>
        <v>699.7</v>
      </c>
    </row>
    <row r="43" spans="1:37" ht="17.100000000000001" customHeight="1" thickBot="1">
      <c r="A43" s="140"/>
      <c r="B43" s="141"/>
      <c r="C43" s="142"/>
      <c r="D43" s="142"/>
      <c r="E43" s="143"/>
      <c r="F43" s="143"/>
      <c r="G43" s="142"/>
      <c r="H43" s="143"/>
      <c r="I43" s="143"/>
      <c r="J43" s="142"/>
      <c r="K43" s="143"/>
      <c r="L43" s="143"/>
      <c r="M43" s="142"/>
      <c r="N43" s="143"/>
      <c r="O43" s="143"/>
      <c r="P43" s="142"/>
      <c r="Q43" s="143"/>
      <c r="R43" s="143"/>
      <c r="S43" s="142"/>
      <c r="T43" s="143"/>
      <c r="U43" s="279"/>
      <c r="V43" s="146">
        <f>V37*4+V39*9+V41*4</f>
        <v>739.4</v>
      </c>
      <c r="W43" s="147"/>
      <c r="X43" s="148"/>
      <c r="Y43" s="36"/>
      <c r="AB43" s="104">
        <f>AB42*4/AE42</f>
        <v>0.15892525368014862</v>
      </c>
      <c r="AC43" s="104">
        <f>AC42*9/AE42</f>
        <v>0.28940974703444333</v>
      </c>
      <c r="AD43" s="104">
        <f>AD42*4/AE42</f>
        <v>0.55166499928540802</v>
      </c>
    </row>
    <row r="45" spans="1:37">
      <c r="P45" s="49"/>
      <c r="Q45" s="155"/>
      <c r="R45" s="39"/>
      <c r="S45" s="49"/>
      <c r="T45" s="35"/>
      <c r="U45" s="39"/>
      <c r="V45" s="35"/>
      <c r="W45" s="35"/>
      <c r="X45" s="35"/>
      <c r="Y45" s="35"/>
      <c r="Z45" s="49"/>
      <c r="AA45" s="49"/>
      <c r="AB45" s="49"/>
      <c r="AC45" s="49"/>
      <c r="AD45" s="49"/>
      <c r="AE45" s="49"/>
    </row>
    <row r="46" spans="1:37">
      <c r="P46" s="49"/>
      <c r="Q46" s="155"/>
      <c r="R46" s="39"/>
      <c r="S46" s="49"/>
      <c r="T46" s="35"/>
      <c r="U46" s="39"/>
      <c r="V46" s="35"/>
      <c r="W46" s="35"/>
      <c r="X46" s="35"/>
      <c r="Y46" s="35"/>
      <c r="Z46" s="49"/>
      <c r="AA46" s="49"/>
      <c r="AB46" s="49"/>
      <c r="AC46" s="49"/>
      <c r="AD46" s="49"/>
      <c r="AE46" s="49"/>
    </row>
    <row r="47" spans="1:37">
      <c r="S47" s="49"/>
      <c r="T47" s="155"/>
      <c r="U47" s="39"/>
      <c r="V47" s="49"/>
      <c r="W47" s="35"/>
      <c r="X47" s="39"/>
      <c r="Y47" s="35"/>
      <c r="AA47" s="35"/>
      <c r="AC47" s="49"/>
      <c r="AD47" s="49"/>
      <c r="AE47" s="49"/>
    </row>
    <row r="48" spans="1:37">
      <c r="X48" s="156"/>
    </row>
    <row r="49" spans="24:24">
      <c r="X49" s="156"/>
    </row>
    <row r="50" spans="24:24">
      <c r="X50" s="156"/>
    </row>
    <row r="51" spans="24:24">
      <c r="X51" s="156"/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4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4</vt:i4>
      </vt:variant>
    </vt:vector>
  </HeadingPairs>
  <TitlesOfParts>
    <vt:vector size="16" baseType="lpstr">
      <vt:lpstr>國華8-9月菜單</vt:lpstr>
      <vt:lpstr>國華8-9月第一週明細)</vt:lpstr>
      <vt:lpstr>國華9月第二週明細</vt:lpstr>
      <vt:lpstr>國華9月第三週明細</vt:lpstr>
      <vt:lpstr>國華9月第四週明細</vt:lpstr>
      <vt:lpstr>國華9月第五週明細</vt:lpstr>
      <vt:lpstr>彰化菜單玉美生技</vt:lpstr>
      <vt:lpstr>玉美生技第一週明細</vt:lpstr>
      <vt:lpstr>玉美生技第二週明細</vt:lpstr>
      <vt:lpstr>玉美生技第三週明細</vt:lpstr>
      <vt:lpstr>玉美生技第四週明細</vt:lpstr>
      <vt:lpstr>玉美生技第五週明細</vt:lpstr>
      <vt:lpstr>玉美生技第一週明細!Print_Area</vt:lpstr>
      <vt:lpstr>玉美生技第三週明細!Print_Area</vt:lpstr>
      <vt:lpstr>玉美生技第五週明細!Print_Area</vt:lpstr>
      <vt:lpstr>玉美生技第四週明細!Print_Area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dcterms:created xsi:type="dcterms:W3CDTF">2020-08-14T10:30:01Z</dcterms:created>
  <dcterms:modified xsi:type="dcterms:W3CDTF">2020-08-31T06:11:03Z</dcterms:modified>
</cp:coreProperties>
</file>