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2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Y:\02學務處\07午餐助理\113年\"/>
    </mc:Choice>
  </mc:AlternateContent>
  <xr:revisionPtr revIDLastSave="0" documentId="14_{035D3061-8652-4E9C-95A1-1A58CEC11C54}" xr6:coauthVersionLast="36" xr6:coauthVersionMax="36" xr10:uidLastSave="{00000000-0000-0000-0000-000000000000}"/>
  <bookViews>
    <workbookView xWindow="0" yWindow="0" windowWidth="28800" windowHeight="12180" firstSheet="2" activeTab="8"/>
  </bookViews>
  <sheets>
    <sheet name="1.2月選班菜單" sheetId="6" state="hidden" r:id="rId1"/>
    <sheet name="1月菜單-佳祥" sheetId="1" r:id="rId2"/>
    <sheet name="第一週明細-佳祥" sheetId="3" r:id="rId3"/>
    <sheet name="第二週明細-佳祥" sheetId="4" r:id="rId4"/>
    <sheet name="第三週明細-佳祥" sheetId="5" r:id="rId5"/>
    <sheet name="2月菜單-佳祥" sheetId="7" r:id="rId6"/>
    <sheet name="2月第三週明細-佳祥" sheetId="8" r:id="rId7"/>
    <sheet name="2月第四週明細-佳祥" sheetId="9" r:id="rId8"/>
    <sheet name="2月第五週明細-佳祥" sheetId="10" r:id="rId9"/>
  </sheets>
  <externalReferences>
    <externalReference r:id="rId10"/>
  </externalReferences>
  <definedNames>
    <definedName name="_xlnm.Print_Area" localSheetId="0">'1.2月選班菜單'!$A$1:$O$71</definedName>
    <definedName name="_xlnm.Print_Area" localSheetId="1">'1月菜單-佳祥'!$A$1:$O$37</definedName>
    <definedName name="_xlnm.Print_Area" localSheetId="6">'2月第三週明細-佳祥'!$A$1:$Z$44</definedName>
    <definedName name="_xlnm.Print_Area" localSheetId="8">'2月第五週明細-佳祥'!$A$1:$AF$44</definedName>
    <definedName name="_xlnm.Print_Area" localSheetId="7">'2月第四週明細-佳祥'!$A$1:$AD$44</definedName>
    <definedName name="_xlnm.Print_Area" localSheetId="5">'2月菜單-佳祥'!$A$1:$O$38</definedName>
    <definedName name="_xlnm.Print_Area" localSheetId="2">'第一週明細-佳祥'!$A$1:$AF$44</definedName>
    <definedName name="_xlnm.Print_Area" localSheetId="3">'第二週明細-佳祥'!$A$1:$Z$44</definedName>
    <definedName name="_xlnm.Print_Area" localSheetId="4">'第三週明細-佳祥'!$A$1:$Z$44</definedName>
  </definedNames>
  <calcPr calcId="191029"/>
</workbook>
</file>

<file path=xl/calcChain.xml><?xml version="1.0" encoding="utf-8"?>
<calcChain xmlns="http://schemas.openxmlformats.org/spreadsheetml/2006/main">
  <c r="AL45" i="10" l="1"/>
  <c r="AK45" i="10"/>
  <c r="AJ45" i="10"/>
  <c r="AE43" i="10"/>
  <c r="AE42" i="10"/>
  <c r="AF41" i="10"/>
  <c r="AD41" i="10"/>
  <c r="AE40" i="10"/>
  <c r="AC40" i="10"/>
  <c r="AF40" i="10" s="1"/>
  <c r="AD39" i="10"/>
  <c r="AD43" i="10" s="1"/>
  <c r="AC39" i="10"/>
  <c r="AF39" i="10" s="1"/>
  <c r="AF38" i="10"/>
  <c r="AE38" i="10"/>
  <c r="AC38" i="10"/>
  <c r="AC43" i="10" s="1"/>
  <c r="AL36" i="10"/>
  <c r="AK36" i="10"/>
  <c r="Z30" i="10" s="1"/>
  <c r="W32" i="10" s="1"/>
  <c r="AJ36" i="10"/>
  <c r="AD35" i="10"/>
  <c r="AE34" i="10"/>
  <c r="AF33" i="10"/>
  <c r="AD33" i="10"/>
  <c r="AE32" i="10"/>
  <c r="AC32" i="10"/>
  <c r="AF32" i="10" s="1"/>
  <c r="AD31" i="10"/>
  <c r="AC31" i="10"/>
  <c r="AF31" i="10" s="1"/>
  <c r="Z31" i="10"/>
  <c r="AE30" i="10"/>
  <c r="AE35" i="10" s="1"/>
  <c r="AC30" i="10"/>
  <c r="AC35" i="10" s="1"/>
  <c r="Z29" i="10"/>
  <c r="W30" i="10" s="1"/>
  <c r="S29" i="10"/>
  <c r="P29" i="10"/>
  <c r="P30" i="10" s="1"/>
  <c r="M29" i="10"/>
  <c r="J29" i="10"/>
  <c r="G29" i="10"/>
  <c r="D29" i="10"/>
  <c r="AL28" i="10"/>
  <c r="AK28" i="10"/>
  <c r="AJ28" i="10"/>
  <c r="AE27" i="10"/>
  <c r="AE26" i="10"/>
  <c r="AF25" i="10"/>
  <c r="AD25" i="10"/>
  <c r="AF24" i="10"/>
  <c r="AE24" i="10"/>
  <c r="AC24" i="10"/>
  <c r="AD23" i="10"/>
  <c r="AD27" i="10" s="1"/>
  <c r="AC23" i="10"/>
  <c r="AF23" i="10" s="1"/>
  <c r="AE22" i="10"/>
  <c r="AC22" i="10"/>
  <c r="AF22" i="10" s="1"/>
  <c r="AL20" i="10"/>
  <c r="Z15" i="10" s="1"/>
  <c r="W14" i="10" s="1"/>
  <c r="AK20" i="10"/>
  <c r="Z14" i="10" s="1"/>
  <c r="W16" i="10" s="1"/>
  <c r="AJ20" i="10"/>
  <c r="AD19" i="10"/>
  <c r="AE18" i="10"/>
  <c r="AF17" i="10"/>
  <c r="AD17" i="10"/>
  <c r="AF16" i="10"/>
  <c r="AE16" i="10"/>
  <c r="AC16" i="10"/>
  <c r="AF15" i="10"/>
  <c r="AD15" i="10"/>
  <c r="AC15" i="10"/>
  <c r="AF14" i="10"/>
  <c r="AE14" i="10"/>
  <c r="AE19" i="10" s="1"/>
  <c r="AC14" i="10"/>
  <c r="AC19" i="10" s="1"/>
  <c r="Z13" i="10"/>
  <c r="W18" i="10" s="1"/>
  <c r="S13" i="10"/>
  <c r="P13" i="10"/>
  <c r="P14" i="10" s="1"/>
  <c r="M13" i="10"/>
  <c r="J13" i="10"/>
  <c r="G13" i="10"/>
  <c r="D13" i="10"/>
  <c r="AL12" i="10"/>
  <c r="Z7" i="10" s="1"/>
  <c r="W6" i="10" s="1"/>
  <c r="AK12" i="10"/>
  <c r="Z6" i="10" s="1"/>
  <c r="W8" i="10" s="1"/>
  <c r="AJ12" i="10"/>
  <c r="AD11" i="10"/>
  <c r="AE10" i="10"/>
  <c r="AF9" i="10"/>
  <c r="AD9" i="10"/>
  <c r="AF8" i="10"/>
  <c r="AE8" i="10"/>
  <c r="AC8" i="10"/>
  <c r="AF7" i="10"/>
  <c r="AD7" i="10"/>
  <c r="AC7" i="10"/>
  <c r="AF6" i="10"/>
  <c r="AE6" i="10"/>
  <c r="AE11" i="10" s="1"/>
  <c r="AC6" i="10"/>
  <c r="AC11" i="10" s="1"/>
  <c r="Z5" i="10"/>
  <c r="S5" i="10"/>
  <c r="P5" i="10"/>
  <c r="P6" i="10" s="1"/>
  <c r="M5" i="10"/>
  <c r="J5" i="10"/>
  <c r="G5" i="10"/>
  <c r="D5" i="10"/>
  <c r="AL45" i="9"/>
  <c r="Z39" i="9" s="1"/>
  <c r="W38" i="9" s="1"/>
  <c r="AK45" i="9"/>
  <c r="AJ45" i="9"/>
  <c r="AE42" i="9"/>
  <c r="W42" i="9"/>
  <c r="AD41" i="9"/>
  <c r="AF41" i="9" s="1"/>
  <c r="AF40" i="9"/>
  <c r="AE40" i="9"/>
  <c r="AC40" i="9"/>
  <c r="AF39" i="9"/>
  <c r="AD39" i="9"/>
  <c r="AD43" i="9" s="1"/>
  <c r="AC39" i="9"/>
  <c r="AF38" i="9"/>
  <c r="AE38" i="9"/>
  <c r="AE43" i="9" s="1"/>
  <c r="AC38" i="9"/>
  <c r="AC43" i="9" s="1"/>
  <c r="Z38" i="9"/>
  <c r="W40" i="9" s="1"/>
  <c r="Z37" i="9"/>
  <c r="S37" i="9"/>
  <c r="P37" i="9"/>
  <c r="P38" i="9" s="1"/>
  <c r="M37" i="9"/>
  <c r="J37" i="9"/>
  <c r="G37" i="9"/>
  <c r="D37" i="9"/>
  <c r="AL36" i="9"/>
  <c r="AK36" i="9"/>
  <c r="AJ36" i="9"/>
  <c r="AE34" i="9"/>
  <c r="AD33" i="9"/>
  <c r="AF33" i="9" s="1"/>
  <c r="AF32" i="9"/>
  <c r="AE32" i="9"/>
  <c r="AC32" i="9"/>
  <c r="AF31" i="9"/>
  <c r="AD31" i="9"/>
  <c r="AD35" i="9" s="1"/>
  <c r="AC31" i="9"/>
  <c r="Z31" i="9"/>
  <c r="AF30" i="9"/>
  <c r="AE30" i="9"/>
  <c r="AE35" i="9" s="1"/>
  <c r="AC30" i="9"/>
  <c r="AC35" i="9" s="1"/>
  <c r="Z30" i="9"/>
  <c r="W32" i="9" s="1"/>
  <c r="W30" i="9"/>
  <c r="W36" i="9" s="1"/>
  <c r="Z29" i="9"/>
  <c r="W34" i="9" s="1"/>
  <c r="S29" i="9"/>
  <c r="P29" i="9"/>
  <c r="P30" i="9" s="1"/>
  <c r="M29" i="9"/>
  <c r="J29" i="9"/>
  <c r="G29" i="9"/>
  <c r="D29" i="9"/>
  <c r="AL28" i="9"/>
  <c r="AK28" i="9"/>
  <c r="AJ28" i="9"/>
  <c r="AE26" i="9"/>
  <c r="AD25" i="9"/>
  <c r="AF25" i="9" s="1"/>
  <c r="AF24" i="9"/>
  <c r="AE24" i="9"/>
  <c r="AC24" i="9"/>
  <c r="AF23" i="9"/>
  <c r="AD23" i="9"/>
  <c r="AD27" i="9" s="1"/>
  <c r="AC23" i="9"/>
  <c r="Z23" i="9"/>
  <c r="AF22" i="9"/>
  <c r="AE22" i="9"/>
  <c r="AE27" i="9" s="1"/>
  <c r="AC22" i="9"/>
  <c r="AC27" i="9" s="1"/>
  <c r="Z22" i="9"/>
  <c r="W24" i="9" s="1"/>
  <c r="W22" i="9"/>
  <c r="W28" i="9" s="1"/>
  <c r="Z21" i="9"/>
  <c r="W26" i="9" s="1"/>
  <c r="S21" i="9"/>
  <c r="P21" i="9"/>
  <c r="P22" i="9" s="1"/>
  <c r="M21" i="9"/>
  <c r="J21" i="9"/>
  <c r="G21" i="9"/>
  <c r="D21" i="9"/>
  <c r="AL20" i="9"/>
  <c r="AK20" i="9"/>
  <c r="AJ20" i="9"/>
  <c r="AD19" i="9"/>
  <c r="AE18" i="9"/>
  <c r="AF17" i="9"/>
  <c r="AD17" i="9"/>
  <c r="AF16" i="9"/>
  <c r="AE16" i="9"/>
  <c r="AC16" i="9"/>
  <c r="AF15" i="9"/>
  <c r="AD15" i="9"/>
  <c r="AC15" i="9"/>
  <c r="Z15" i="9"/>
  <c r="AF14" i="9"/>
  <c r="AE14" i="9"/>
  <c r="AE19" i="9" s="1"/>
  <c r="AC14" i="9"/>
  <c r="AC19" i="9" s="1"/>
  <c r="Z14" i="9"/>
  <c r="W16" i="9" s="1"/>
  <c r="W14" i="9"/>
  <c r="Z13" i="9"/>
  <c r="W18" i="9" s="1"/>
  <c r="S13" i="9"/>
  <c r="P13" i="9"/>
  <c r="P14" i="9" s="1"/>
  <c r="M13" i="9"/>
  <c r="J13" i="9"/>
  <c r="G13" i="9"/>
  <c r="D13" i="9"/>
  <c r="AL12" i="9"/>
  <c r="AK12" i="9"/>
  <c r="AJ12" i="9"/>
  <c r="AE10" i="9"/>
  <c r="AF9" i="9"/>
  <c r="AD9" i="9"/>
  <c r="AD11" i="9" s="1"/>
  <c r="AF8" i="9"/>
  <c r="AE8" i="9"/>
  <c r="AC8" i="9"/>
  <c r="AF7" i="9"/>
  <c r="AD7" i="9"/>
  <c r="AC7" i="9"/>
  <c r="Z7" i="9"/>
  <c r="AF6" i="9"/>
  <c r="AE6" i="9"/>
  <c r="AE11" i="9" s="1"/>
  <c r="AC6" i="9"/>
  <c r="AC11" i="9" s="1"/>
  <c r="Z6" i="9"/>
  <c r="W8" i="9" s="1"/>
  <c r="W6" i="9"/>
  <c r="Z5" i="9"/>
  <c r="W10" i="9" s="1"/>
  <c r="S5" i="9"/>
  <c r="P5" i="9"/>
  <c r="P6" i="9" s="1"/>
  <c r="M5" i="9"/>
  <c r="J5" i="9"/>
  <c r="G5" i="9"/>
  <c r="D5" i="9"/>
  <c r="AL45" i="8"/>
  <c r="AK45" i="8"/>
  <c r="AJ45" i="8"/>
  <c r="AE42" i="8"/>
  <c r="AD41" i="8"/>
  <c r="AF41" i="8" s="1"/>
  <c r="AF40" i="8"/>
  <c r="AE40" i="8"/>
  <c r="AC40" i="8"/>
  <c r="AF39" i="8"/>
  <c r="AD39" i="8"/>
  <c r="AD43" i="8" s="1"/>
  <c r="AC39" i="8"/>
  <c r="Z39" i="8"/>
  <c r="AF38" i="8"/>
  <c r="AE38" i="8"/>
  <c r="AE43" i="8" s="1"/>
  <c r="AC38" i="8"/>
  <c r="AC43" i="8" s="1"/>
  <c r="Z38" i="8"/>
  <c r="W40" i="8" s="1"/>
  <c r="W38" i="8"/>
  <c r="Z37" i="8"/>
  <c r="W42" i="8" s="1"/>
  <c r="S37" i="8"/>
  <c r="P37" i="8"/>
  <c r="P38" i="8" s="1"/>
  <c r="M37" i="8"/>
  <c r="J37" i="8"/>
  <c r="G37" i="8"/>
  <c r="D37" i="8"/>
  <c r="AL36" i="8"/>
  <c r="AK36" i="8"/>
  <c r="AJ36" i="8"/>
  <c r="AE34" i="8"/>
  <c r="AD33" i="8"/>
  <c r="AF33" i="8" s="1"/>
  <c r="AF32" i="8"/>
  <c r="AE32" i="8"/>
  <c r="AC32" i="8"/>
  <c r="AF31" i="8"/>
  <c r="AD31" i="8"/>
  <c r="AD35" i="8" s="1"/>
  <c r="AC31" i="8"/>
  <c r="Z31" i="8"/>
  <c r="AF30" i="8"/>
  <c r="AE30" i="8"/>
  <c r="AE35" i="8" s="1"/>
  <c r="AC30" i="8"/>
  <c r="AC35" i="8" s="1"/>
  <c r="Z30" i="8"/>
  <c r="W32" i="8" s="1"/>
  <c r="W30" i="8"/>
  <c r="Z29" i="8"/>
  <c r="W34" i="8" s="1"/>
  <c r="S29" i="8"/>
  <c r="P29" i="8"/>
  <c r="P30" i="8" s="1"/>
  <c r="M29" i="8"/>
  <c r="J29" i="8"/>
  <c r="G29" i="8"/>
  <c r="D29" i="8"/>
  <c r="AL28" i="8"/>
  <c r="AK28" i="8"/>
  <c r="AJ28" i="8"/>
  <c r="AE27" i="8"/>
  <c r="AE26" i="8"/>
  <c r="AF25" i="8"/>
  <c r="AD25" i="8"/>
  <c r="AE24" i="8"/>
  <c r="AC24" i="8"/>
  <c r="AF24" i="8" s="1"/>
  <c r="AD23" i="8"/>
  <c r="AD27" i="8" s="1"/>
  <c r="AC23" i="8"/>
  <c r="AF23" i="8" s="1"/>
  <c r="AF22" i="8"/>
  <c r="AE22" i="8"/>
  <c r="AC22" i="8"/>
  <c r="AC27" i="8" s="1"/>
  <c r="AL20" i="8"/>
  <c r="AK20" i="8"/>
  <c r="AJ20" i="8"/>
  <c r="AE20" i="8"/>
  <c r="AD20" i="8"/>
  <c r="AC20" i="8"/>
  <c r="AL12" i="8"/>
  <c r="AK12" i="8"/>
  <c r="AJ12" i="8"/>
  <c r="K38" i="7"/>
  <c r="E38" i="7"/>
  <c r="B38" i="7"/>
  <c r="A38" i="7"/>
  <c r="K37" i="7"/>
  <c r="E37" i="7"/>
  <c r="B37" i="7"/>
  <c r="A37" i="7"/>
  <c r="K36" i="7"/>
  <c r="E36" i="7"/>
  <c r="B36" i="7"/>
  <c r="A36" i="7"/>
  <c r="K35" i="7"/>
  <c r="E35" i="7"/>
  <c r="B35" i="7"/>
  <c r="A35" i="7"/>
  <c r="N27" i="7"/>
  <c r="K27" i="7"/>
  <c r="H27" i="7"/>
  <c r="E27" i="7"/>
  <c r="B27" i="7"/>
  <c r="A27" i="7"/>
  <c r="N26" i="7"/>
  <c r="K26" i="7"/>
  <c r="H26" i="7"/>
  <c r="E26" i="7"/>
  <c r="B26" i="7"/>
  <c r="A26" i="7"/>
  <c r="N25" i="7"/>
  <c r="K25" i="7"/>
  <c r="H25" i="7"/>
  <c r="E25" i="7"/>
  <c r="B25" i="7"/>
  <c r="A25" i="7"/>
  <c r="N24" i="7"/>
  <c r="K24" i="7"/>
  <c r="H24" i="7"/>
  <c r="E24" i="7"/>
  <c r="B24" i="7"/>
  <c r="A24" i="7"/>
  <c r="N15" i="7"/>
  <c r="K15" i="7"/>
  <c r="N14" i="7"/>
  <c r="K14" i="7"/>
  <c r="N13" i="7"/>
  <c r="K13" i="7"/>
  <c r="N12" i="7"/>
  <c r="K12" i="7"/>
  <c r="N37" i="6"/>
  <c r="K37" i="6"/>
  <c r="H37" i="6"/>
  <c r="E37" i="6"/>
  <c r="B37" i="6"/>
  <c r="A37" i="6"/>
  <c r="N36" i="6"/>
  <c r="K36" i="6"/>
  <c r="H36" i="6"/>
  <c r="E36" i="6"/>
  <c r="B36" i="6"/>
  <c r="A36" i="6"/>
  <c r="N35" i="6"/>
  <c r="K35" i="6"/>
  <c r="H35" i="6"/>
  <c r="E35" i="6"/>
  <c r="B35" i="6"/>
  <c r="A35" i="6"/>
  <c r="N34" i="6"/>
  <c r="K34" i="6"/>
  <c r="H34" i="6"/>
  <c r="E34" i="6"/>
  <c r="B34" i="6"/>
  <c r="A34" i="6"/>
  <c r="N26" i="6"/>
  <c r="M26" i="6"/>
  <c r="K26" i="6"/>
  <c r="J26" i="6"/>
  <c r="H26" i="6"/>
  <c r="G26" i="6"/>
  <c r="E26" i="6"/>
  <c r="D26" i="6"/>
  <c r="B26" i="6"/>
  <c r="A26" i="6"/>
  <c r="N25" i="6"/>
  <c r="M25" i="6"/>
  <c r="K25" i="6"/>
  <c r="J25" i="6"/>
  <c r="H25" i="6"/>
  <c r="G25" i="6"/>
  <c r="E25" i="6"/>
  <c r="D25" i="6"/>
  <c r="B25" i="6"/>
  <c r="A25" i="6"/>
  <c r="N24" i="6"/>
  <c r="M24" i="6"/>
  <c r="K24" i="6"/>
  <c r="J24" i="6"/>
  <c r="H24" i="6"/>
  <c r="G24" i="6"/>
  <c r="E24" i="6"/>
  <c r="D24" i="6"/>
  <c r="B24" i="6"/>
  <c r="A24" i="6"/>
  <c r="N23" i="6"/>
  <c r="M23" i="6"/>
  <c r="K23" i="6"/>
  <c r="J23" i="6"/>
  <c r="H23" i="6"/>
  <c r="G23" i="6"/>
  <c r="E23" i="6"/>
  <c r="D23" i="6"/>
  <c r="B23" i="6"/>
  <c r="A23" i="6"/>
  <c r="N14" i="6"/>
  <c r="M14" i="6"/>
  <c r="K14" i="6"/>
  <c r="N13" i="6"/>
  <c r="M13" i="6"/>
  <c r="K13" i="6"/>
  <c r="N12" i="6"/>
  <c r="M12" i="6"/>
  <c r="K12" i="6"/>
  <c r="N11" i="6"/>
  <c r="M11" i="6"/>
  <c r="K11" i="6"/>
  <c r="N37" i="1"/>
  <c r="N36" i="1"/>
  <c r="Z5" i="5"/>
  <c r="Z39" i="4"/>
  <c r="Z37" i="4"/>
  <c r="AL45" i="5"/>
  <c r="Z39" i="5"/>
  <c r="AK45" i="5"/>
  <c r="Z38" i="5"/>
  <c r="W40" i="5"/>
  <c r="AJ45" i="5"/>
  <c r="Z37" i="5"/>
  <c r="AL36" i="5"/>
  <c r="Z31" i="5"/>
  <c r="AK36" i="5"/>
  <c r="Z30" i="5"/>
  <c r="AJ36" i="5"/>
  <c r="Z29" i="5"/>
  <c r="AL28" i="5"/>
  <c r="Z23" i="5"/>
  <c r="AK28" i="5"/>
  <c r="Z22" i="5"/>
  <c r="W24" i="5"/>
  <c r="H35" i="1"/>
  <c r="AJ28" i="5"/>
  <c r="Z21" i="5"/>
  <c r="AL20" i="5"/>
  <c r="Z15" i="5"/>
  <c r="AK20" i="5"/>
  <c r="Z14" i="5"/>
  <c r="W16" i="5"/>
  <c r="E35" i="1"/>
  <c r="AJ20" i="5"/>
  <c r="Z13" i="5"/>
  <c r="AL12" i="5"/>
  <c r="Z7" i="5"/>
  <c r="AK12" i="5"/>
  <c r="Z6" i="5"/>
  <c r="W8" i="5"/>
  <c r="B35" i="1"/>
  <c r="AJ12" i="5"/>
  <c r="AK45" i="4"/>
  <c r="AJ45" i="4"/>
  <c r="Z38" i="4"/>
  <c r="W40" i="4"/>
  <c r="N24" i="1"/>
  <c r="AI45" i="4"/>
  <c r="AK36" i="4"/>
  <c r="Z31" i="4"/>
  <c r="AJ36" i="4"/>
  <c r="Z30" i="4"/>
  <c r="W32" i="4"/>
  <c r="K24" i="1"/>
  <c r="AI36" i="4"/>
  <c r="Z29" i="4"/>
  <c r="AK28" i="4"/>
  <c r="Z23" i="4"/>
  <c r="AJ28" i="4"/>
  <c r="Z22" i="4"/>
  <c r="W24" i="4"/>
  <c r="H24" i="1"/>
  <c r="AI28" i="4"/>
  <c r="Z21" i="4"/>
  <c r="AK20" i="4"/>
  <c r="Z15" i="4"/>
  <c r="AJ20" i="4"/>
  <c r="Z14" i="4"/>
  <c r="W16" i="4"/>
  <c r="E24" i="1"/>
  <c r="AI20" i="4"/>
  <c r="Z13" i="4"/>
  <c r="AK12" i="4"/>
  <c r="Z7" i="4"/>
  <c r="AJ12" i="4"/>
  <c r="Z6" i="4"/>
  <c r="W8" i="4"/>
  <c r="B24" i="1"/>
  <c r="AI12" i="4"/>
  <c r="Z5" i="4"/>
  <c r="Z23" i="3"/>
  <c r="AK45" i="3"/>
  <c r="Z39" i="3"/>
  <c r="AJ45" i="3"/>
  <c r="Z38" i="3"/>
  <c r="W40" i="3"/>
  <c r="N12" i="1"/>
  <c r="AI45" i="3"/>
  <c r="Z37" i="3"/>
  <c r="AK36" i="3"/>
  <c r="Z31" i="3"/>
  <c r="AJ36" i="3"/>
  <c r="Z30" i="3"/>
  <c r="W32" i="3"/>
  <c r="K12" i="1"/>
  <c r="AI36" i="3"/>
  <c r="Z29" i="3"/>
  <c r="AK28" i="3"/>
  <c r="AJ28" i="3"/>
  <c r="Z22" i="3"/>
  <c r="W24" i="3"/>
  <c r="AI28" i="3"/>
  <c r="Z21" i="3"/>
  <c r="AK20" i="3"/>
  <c r="Z15" i="3"/>
  <c r="AJ20" i="3"/>
  <c r="Z14" i="3"/>
  <c r="W16" i="3"/>
  <c r="AI20" i="3"/>
  <c r="Z13" i="3"/>
  <c r="AK12" i="3"/>
  <c r="AJ12" i="3"/>
  <c r="AI12" i="3"/>
  <c r="M14" i="1"/>
  <c r="M13" i="1"/>
  <c r="M26" i="1"/>
  <c r="M25" i="1"/>
  <c r="M23" i="1"/>
  <c r="M24" i="1"/>
  <c r="J37" i="5"/>
  <c r="S37" i="5"/>
  <c r="P37" i="5"/>
  <c r="M37" i="5"/>
  <c r="G37" i="5"/>
  <c r="D37" i="5"/>
  <c r="P38" i="5"/>
  <c r="N35" i="1"/>
  <c r="W38" i="4"/>
  <c r="N23" i="1"/>
  <c r="A23" i="1"/>
  <c r="A24" i="1"/>
  <c r="A25" i="1"/>
  <c r="A26" i="1"/>
  <c r="S21" i="3"/>
  <c r="P21" i="3"/>
  <c r="P22" i="3"/>
  <c r="M21" i="3"/>
  <c r="J21" i="3"/>
  <c r="G21" i="3"/>
  <c r="D21" i="3"/>
  <c r="S13" i="3"/>
  <c r="P13" i="3"/>
  <c r="P14" i="3"/>
  <c r="M13" i="3"/>
  <c r="J13" i="3"/>
  <c r="G13" i="3"/>
  <c r="D13" i="3"/>
  <c r="S37" i="3"/>
  <c r="P5" i="4"/>
  <c r="P6" i="4"/>
  <c r="S29" i="4"/>
  <c r="D13" i="5"/>
  <c r="D21" i="5"/>
  <c r="D29" i="5"/>
  <c r="D29" i="4"/>
  <c r="D21" i="4"/>
  <c r="D13" i="4"/>
  <c r="D29" i="3"/>
  <c r="S37" i="4"/>
  <c r="S21" i="4"/>
  <c r="S13" i="4"/>
  <c r="S5" i="4"/>
  <c r="P37" i="4"/>
  <c r="P38" i="4"/>
  <c r="P29" i="4"/>
  <c r="P30" i="4"/>
  <c r="P21" i="4"/>
  <c r="P22" i="4"/>
  <c r="P13" i="4"/>
  <c r="P14" i="4"/>
  <c r="M37" i="4"/>
  <c r="M29" i="4"/>
  <c r="M21" i="4"/>
  <c r="M13" i="4"/>
  <c r="M5" i="4"/>
  <c r="J37" i="4"/>
  <c r="J29" i="4"/>
  <c r="J21" i="4"/>
  <c r="J13" i="4"/>
  <c r="J5" i="4"/>
  <c r="S29" i="3"/>
  <c r="P37" i="3"/>
  <c r="P38" i="3"/>
  <c r="P29" i="3"/>
  <c r="P30" i="3"/>
  <c r="M37" i="3"/>
  <c r="M29" i="3"/>
  <c r="J37" i="3"/>
  <c r="J29" i="3"/>
  <c r="D23" i="1"/>
  <c r="G23" i="1"/>
  <c r="J23" i="1"/>
  <c r="M11" i="1"/>
  <c r="M12" i="1"/>
  <c r="D24" i="1"/>
  <c r="G24" i="1"/>
  <c r="J24" i="1"/>
  <c r="D25" i="1"/>
  <c r="G25" i="1"/>
  <c r="J25" i="1"/>
  <c r="D26" i="1"/>
  <c r="G26" i="1"/>
  <c r="J26" i="1"/>
  <c r="A34" i="1"/>
  <c r="A35" i="1"/>
  <c r="A36" i="1"/>
  <c r="A37" i="1"/>
  <c r="S21" i="5"/>
  <c r="G29" i="4"/>
  <c r="G13" i="4"/>
  <c r="S29" i="5"/>
  <c r="P29" i="5"/>
  <c r="P30" i="5"/>
  <c r="M29" i="5"/>
  <c r="J29" i="5"/>
  <c r="G29" i="5"/>
  <c r="P21" i="5"/>
  <c r="P22" i="5"/>
  <c r="M21" i="5"/>
  <c r="J21" i="5"/>
  <c r="G21" i="5"/>
  <c r="S13" i="5"/>
  <c r="P13" i="5"/>
  <c r="P14" i="5"/>
  <c r="M13" i="5"/>
  <c r="J13" i="5"/>
  <c r="G13" i="5"/>
  <c r="S5" i="5"/>
  <c r="P5" i="5"/>
  <c r="P6" i="5"/>
  <c r="M5" i="5"/>
  <c r="J5" i="5"/>
  <c r="G5" i="5"/>
  <c r="D5" i="5"/>
  <c r="G37" i="4"/>
  <c r="D37" i="4"/>
  <c r="G21" i="4"/>
  <c r="G5" i="4"/>
  <c r="D5" i="4"/>
  <c r="G37" i="3"/>
  <c r="D37" i="3"/>
  <c r="G29" i="3"/>
  <c r="AD42" i="5"/>
  <c r="AF42" i="5"/>
  <c r="AE40" i="5"/>
  <c r="AC40" i="5"/>
  <c r="AF40" i="5"/>
  <c r="AD39" i="5"/>
  <c r="AC39" i="5"/>
  <c r="AF39" i="5"/>
  <c r="AE38" i="5"/>
  <c r="AC38" i="5"/>
  <c r="AF38" i="5"/>
  <c r="AE34" i="5"/>
  <c r="AD33" i="5"/>
  <c r="AF33" i="5"/>
  <c r="AE32" i="5"/>
  <c r="AC32" i="5"/>
  <c r="AF32" i="5"/>
  <c r="AD31" i="5"/>
  <c r="AC31" i="5"/>
  <c r="AF31" i="5"/>
  <c r="AE30" i="5"/>
  <c r="AE35" i="5"/>
  <c r="AC30" i="5"/>
  <c r="AF30" i="5"/>
  <c r="AE26" i="5"/>
  <c r="AD25" i="5"/>
  <c r="AF25" i="5"/>
  <c r="AE24" i="5"/>
  <c r="AC24" i="5"/>
  <c r="AF24" i="5"/>
  <c r="AD23" i="5"/>
  <c r="AC23" i="5"/>
  <c r="AF23" i="5"/>
  <c r="AE22" i="5"/>
  <c r="AC22" i="5"/>
  <c r="AE18" i="5"/>
  <c r="AD17" i="5"/>
  <c r="AF17" i="5"/>
  <c r="AE16" i="5"/>
  <c r="AC16" i="5"/>
  <c r="AF16" i="5"/>
  <c r="AD15" i="5"/>
  <c r="AD19" i="5"/>
  <c r="AC15" i="5"/>
  <c r="AE14" i="5"/>
  <c r="AE19" i="5"/>
  <c r="AC14" i="5"/>
  <c r="AC19" i="5"/>
  <c r="AE10" i="5"/>
  <c r="AD9" i="5"/>
  <c r="AF9" i="5"/>
  <c r="AE8" i="5"/>
  <c r="AC8" i="5"/>
  <c r="AF8" i="5"/>
  <c r="AD7" i="5"/>
  <c r="AC7" i="5"/>
  <c r="AF7" i="5"/>
  <c r="AE6" i="5"/>
  <c r="AC6" i="5"/>
  <c r="AF6" i="5"/>
  <c r="AD44" i="3"/>
  <c r="AF44" i="3"/>
  <c r="AE40" i="3"/>
  <c r="AF40" i="3"/>
  <c r="AC40" i="3"/>
  <c r="AD39" i="3"/>
  <c r="AC39" i="3"/>
  <c r="AF39" i="3"/>
  <c r="AE38" i="3"/>
  <c r="AC38" i="3"/>
  <c r="AF38" i="3"/>
  <c r="AE34" i="3"/>
  <c r="AD33" i="3"/>
  <c r="AF33" i="3"/>
  <c r="AE32" i="3"/>
  <c r="AC32" i="3"/>
  <c r="AF32" i="3"/>
  <c r="AD31" i="3"/>
  <c r="AD35" i="3"/>
  <c r="AC31" i="3"/>
  <c r="AF31" i="3"/>
  <c r="AE30" i="3"/>
  <c r="AE35" i="3"/>
  <c r="AC30" i="3"/>
  <c r="AC35" i="3"/>
  <c r="AF35" i="3"/>
  <c r="AE26" i="3"/>
  <c r="AD25" i="3"/>
  <c r="AF25" i="3"/>
  <c r="AE24" i="3"/>
  <c r="AF24" i="3"/>
  <c r="AC24" i="3"/>
  <c r="AD23" i="3"/>
  <c r="AC23" i="3"/>
  <c r="AF23" i="3"/>
  <c r="AE22" i="3"/>
  <c r="AE27" i="3"/>
  <c r="AC22" i="3"/>
  <c r="AC27" i="3"/>
  <c r="AE18" i="3"/>
  <c r="AD17" i="3"/>
  <c r="AF17" i="3"/>
  <c r="AE16" i="3"/>
  <c r="AC16" i="3"/>
  <c r="AF16" i="3"/>
  <c r="AD15" i="3"/>
  <c r="AD19" i="3"/>
  <c r="AC15" i="3"/>
  <c r="AF15" i="3"/>
  <c r="AE14" i="3"/>
  <c r="AE19" i="3"/>
  <c r="AC14" i="3"/>
  <c r="AC19" i="3"/>
  <c r="AC20" i="3"/>
  <c r="AE10" i="3"/>
  <c r="AD9" i="3"/>
  <c r="AF9" i="3"/>
  <c r="AE8" i="3"/>
  <c r="AC8" i="3"/>
  <c r="AF8" i="3"/>
  <c r="AD7" i="3"/>
  <c r="AC7" i="3"/>
  <c r="AF7" i="3"/>
  <c r="AE6" i="3"/>
  <c r="AE11" i="3"/>
  <c r="AC6" i="3"/>
  <c r="AF6" i="3"/>
  <c r="AD42" i="4"/>
  <c r="AE40" i="4"/>
  <c r="AC40" i="4"/>
  <c r="AD39" i="4"/>
  <c r="AC39" i="4"/>
  <c r="AE38" i="4"/>
  <c r="AC38" i="4"/>
  <c r="AE34" i="4"/>
  <c r="AD33" i="4"/>
  <c r="AE32" i="4"/>
  <c r="AC32" i="4"/>
  <c r="AD31" i="4"/>
  <c r="AD35" i="4"/>
  <c r="AC31" i="4"/>
  <c r="AE30" i="4"/>
  <c r="AE35" i="4"/>
  <c r="AE36" i="4"/>
  <c r="AC30" i="4"/>
  <c r="AC35" i="4"/>
  <c r="AC36" i="4"/>
  <c r="AE26" i="4"/>
  <c r="AD25" i="4"/>
  <c r="AE24" i="4"/>
  <c r="AC24" i="4"/>
  <c r="AD23" i="4"/>
  <c r="AD27" i="4"/>
  <c r="AD28" i="4"/>
  <c r="AC23" i="4"/>
  <c r="AE22" i="4"/>
  <c r="AE27" i="4"/>
  <c r="AE28" i="4"/>
  <c r="AC22" i="4"/>
  <c r="AC27" i="4"/>
  <c r="AC28" i="4"/>
  <c r="AE18" i="4"/>
  <c r="AD17" i="4"/>
  <c r="AE16" i="4"/>
  <c r="AC16" i="4"/>
  <c r="AD15" i="4"/>
  <c r="AC15" i="4"/>
  <c r="AE14" i="4"/>
  <c r="AE19" i="4"/>
  <c r="AC14" i="4"/>
  <c r="AE10" i="4"/>
  <c r="AD9" i="4"/>
  <c r="AE8" i="4"/>
  <c r="AC8" i="4"/>
  <c r="AD7" i="4"/>
  <c r="AD11" i="4"/>
  <c r="AD12" i="4"/>
  <c r="AC7" i="4"/>
  <c r="AE6" i="4"/>
  <c r="AE11" i="4"/>
  <c r="AE12" i="4"/>
  <c r="AC6" i="4"/>
  <c r="AC11" i="4"/>
  <c r="AC11" i="5"/>
  <c r="AC35" i="5"/>
  <c r="AF22" i="3"/>
  <c r="AF14" i="5"/>
  <c r="AF14" i="3"/>
  <c r="AF30" i="3"/>
  <c r="AC11" i="3"/>
  <c r="AF19" i="3"/>
  <c r="AD11" i="5"/>
  <c r="AD27" i="5"/>
  <c r="AC12" i="4"/>
  <c r="AD36" i="4"/>
  <c r="AC19" i="4"/>
  <c r="AC20" i="4"/>
  <c r="AE20" i="3"/>
  <c r="AD20" i="3"/>
  <c r="AC27" i="5"/>
  <c r="AF22" i="5"/>
  <c r="AF11" i="3"/>
  <c r="AC12" i="3"/>
  <c r="AF15" i="5"/>
  <c r="AD19" i="4"/>
  <c r="AD20" i="4"/>
  <c r="AE12" i="3"/>
  <c r="AD11" i="3"/>
  <c r="AD27" i="3"/>
  <c r="AE11" i="5"/>
  <c r="AF19" i="5"/>
  <c r="AC20" i="5"/>
  <c r="AE27" i="5"/>
  <c r="AD35" i="5"/>
  <c r="AF35" i="5"/>
  <c r="AD36" i="5"/>
  <c r="AF27" i="5"/>
  <c r="AD28" i="5"/>
  <c r="AC28" i="5"/>
  <c r="AE20" i="5"/>
  <c r="AD12" i="3"/>
  <c r="AF27" i="3"/>
  <c r="AD28" i="3"/>
  <c r="AE20" i="4"/>
  <c r="AF11" i="5"/>
  <c r="AD20" i="5"/>
  <c r="AD12" i="5"/>
  <c r="AC12" i="5"/>
  <c r="AE28" i="3"/>
  <c r="AC28" i="3"/>
  <c r="AE12" i="5"/>
  <c r="AE28" i="5"/>
  <c r="AC36" i="5"/>
  <c r="AE36" i="5"/>
  <c r="AD36" i="3"/>
  <c r="AE36" i="3"/>
  <c r="AC36" i="3"/>
  <c r="W38" i="5"/>
  <c r="N34" i="1"/>
  <c r="W32" i="5"/>
  <c r="K35" i="1"/>
  <c r="W22" i="5"/>
  <c r="H34" i="1"/>
  <c r="W14" i="5"/>
  <c r="E34" i="1"/>
  <c r="W42" i="5"/>
  <c r="W6" i="5"/>
  <c r="B34" i="1"/>
  <c r="W34" i="5"/>
  <c r="K36" i="1"/>
  <c r="W10" i="5"/>
  <c r="B36" i="1"/>
  <c r="W30" i="5"/>
  <c r="K34" i="1"/>
  <c r="W18" i="5"/>
  <c r="W26" i="5"/>
  <c r="W42" i="4"/>
  <c r="W44" i="4"/>
  <c r="N26" i="1"/>
  <c r="W30" i="4"/>
  <c r="K23" i="1"/>
  <c r="W34" i="4"/>
  <c r="K25" i="1"/>
  <c r="W26" i="4"/>
  <c r="H25" i="1"/>
  <c r="W22" i="4"/>
  <c r="H23" i="1"/>
  <c r="W18" i="4"/>
  <c r="E25" i="1"/>
  <c r="W14" i="4"/>
  <c r="E23" i="1"/>
  <c r="W10" i="4"/>
  <c r="B25" i="1"/>
  <c r="W6" i="4"/>
  <c r="W38" i="3"/>
  <c r="N11" i="1"/>
  <c r="W26" i="3"/>
  <c r="W22" i="3"/>
  <c r="W42" i="3"/>
  <c r="N13" i="1"/>
  <c r="W34" i="3"/>
  <c r="K13" i="1"/>
  <c r="W30" i="3"/>
  <c r="W18" i="3"/>
  <c r="W14" i="3"/>
  <c r="W44" i="5"/>
  <c r="W36" i="5"/>
  <c r="K37" i="1"/>
  <c r="W12" i="5"/>
  <c r="B37" i="1"/>
  <c r="E36" i="1"/>
  <c r="W20" i="5"/>
  <c r="E37" i="1"/>
  <c r="H36" i="1"/>
  <c r="W28" i="5"/>
  <c r="H37" i="1"/>
  <c r="N25" i="1"/>
  <c r="W36" i="4"/>
  <c r="K26" i="1"/>
  <c r="W28" i="4"/>
  <c r="H26" i="1"/>
  <c r="W20" i="4"/>
  <c r="E26" i="1"/>
  <c r="W12" i="4"/>
  <c r="B26" i="1"/>
  <c r="B23" i="1"/>
  <c r="W28" i="3"/>
  <c r="W44" i="3"/>
  <c r="N14" i="1"/>
  <c r="W36" i="3"/>
  <c r="K14" i="1"/>
  <c r="K11" i="1"/>
  <c r="W20" i="3"/>
  <c r="AF43" i="10" l="1"/>
  <c r="AD44" i="10" s="1"/>
  <c r="AF11" i="10"/>
  <c r="AC12" i="10"/>
  <c r="AD12" i="10"/>
  <c r="AE20" i="10"/>
  <c r="AF35" i="10"/>
  <c r="AC36" i="10" s="1"/>
  <c r="AE12" i="10"/>
  <c r="AE36" i="10"/>
  <c r="W20" i="10"/>
  <c r="W10" i="10"/>
  <c r="W12" i="10"/>
  <c r="AF19" i="10"/>
  <c r="AC20" i="10" s="1"/>
  <c r="AD20" i="10"/>
  <c r="W36" i="10"/>
  <c r="W34" i="10"/>
  <c r="AC27" i="10"/>
  <c r="AF30" i="10"/>
  <c r="W20" i="9"/>
  <c r="AF27" i="9"/>
  <c r="AC28" i="9" s="1"/>
  <c r="AF35" i="9"/>
  <c r="AE36" i="9" s="1"/>
  <c r="AC36" i="9"/>
  <c r="AF19" i="9"/>
  <c r="AD20" i="9" s="1"/>
  <c r="W12" i="9"/>
  <c r="AF43" i="9"/>
  <c r="AE44" i="9" s="1"/>
  <c r="AF11" i="9"/>
  <c r="AD12" i="9" s="1"/>
  <c r="AE28" i="9"/>
  <c r="AD28" i="9"/>
  <c r="W44" i="9"/>
  <c r="AF35" i="8"/>
  <c r="AE36" i="8" s="1"/>
  <c r="AC44" i="8"/>
  <c r="AF43" i="8"/>
  <c r="AF27" i="8"/>
  <c r="AE28" i="8" s="1"/>
  <c r="AD28" i="8"/>
  <c r="AE44" i="8"/>
  <c r="AD44" i="8"/>
  <c r="W36" i="8"/>
  <c r="W44" i="8"/>
  <c r="AE44" i="10" l="1"/>
  <c r="AC44" i="10"/>
  <c r="AF27" i="10"/>
  <c r="AC28" i="10"/>
  <c r="AD36" i="10"/>
  <c r="AC44" i="9"/>
  <c r="AC20" i="9"/>
  <c r="AE12" i="9"/>
  <c r="AE20" i="9"/>
  <c r="AD44" i="9"/>
  <c r="AD36" i="9"/>
  <c r="AC12" i="9"/>
  <c r="AD36" i="8"/>
  <c r="AC28" i="8"/>
  <c r="AC36" i="8"/>
  <c r="AE28" i="10" l="1"/>
  <c r="AD28" i="10"/>
</calcChain>
</file>

<file path=xl/sharedStrings.xml><?xml version="1.0" encoding="utf-8"?>
<sst xmlns="http://schemas.openxmlformats.org/spreadsheetml/2006/main" count="2210" uniqueCount="413">
  <si>
    <t>日期</t>
  </si>
  <si>
    <t>星期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</si>
  <si>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</si>
  <si>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</si>
  <si>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</si>
  <si>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</si>
  <si>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</si>
  <si>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</si>
  <si>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</si>
  <si>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</si>
  <si>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蒸</t>
    <phoneticPr fontId="19" type="noConversion"/>
  </si>
  <si>
    <t>煮</t>
    <phoneticPr fontId="19" type="noConversion"/>
  </si>
  <si>
    <t>烤</t>
    <phoneticPr fontId="19" type="noConversion"/>
  </si>
  <si>
    <t>備註</t>
    <phoneticPr fontId="19" type="noConversion"/>
  </si>
  <si>
    <t>蒜末</t>
    <phoneticPr fontId="19" type="noConversion"/>
  </si>
  <si>
    <t>g</t>
    <phoneticPr fontId="19" type="noConversion"/>
  </si>
  <si>
    <t>醣類：</t>
    <phoneticPr fontId="19" type="noConversion"/>
  </si>
  <si>
    <t xml:space="preserve">g </t>
    <phoneticPr fontId="19" type="noConversion"/>
  </si>
  <si>
    <t>Kcal</t>
    <phoneticPr fontId="19" type="noConversion"/>
  </si>
  <si>
    <t>脂肪：</t>
    <phoneticPr fontId="19" type="noConversion"/>
  </si>
  <si>
    <t>蛋白質：</t>
    <phoneticPr fontId="19" type="noConversion"/>
  </si>
  <si>
    <t>熱量：</t>
    <phoneticPr fontId="19" type="noConversion"/>
  </si>
  <si>
    <t>咖哩洋芋</t>
    <phoneticPr fontId="19" type="noConversion"/>
  </si>
  <si>
    <t>香Q米飯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</si>
  <si>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</si>
  <si>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</si>
  <si>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</si>
  <si>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</si>
  <si>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</si>
  <si>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</si>
  <si>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</si>
  <si>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</si>
  <si>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g</t>
    <phoneticPr fontId="19" type="noConversion"/>
  </si>
  <si>
    <t>豆魚肉蛋類</t>
    <phoneticPr fontId="19" type="noConversion"/>
  </si>
  <si>
    <t>主食</t>
    <phoneticPr fontId="19" type="noConversion"/>
  </si>
  <si>
    <t>紅蘿蔔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</si>
  <si>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</si>
  <si>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</si>
  <si>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</si>
  <si>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</si>
  <si>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</si>
  <si>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星期一</t>
    <phoneticPr fontId="19" type="noConversion"/>
  </si>
  <si>
    <t>水果類</t>
    <phoneticPr fontId="19" type="noConversion"/>
  </si>
  <si>
    <t>油</t>
    <phoneticPr fontId="19" type="noConversion"/>
  </si>
  <si>
    <t>奶類</t>
    <phoneticPr fontId="19" type="noConversion"/>
  </si>
  <si>
    <t>水果</t>
    <phoneticPr fontId="19" type="noConversion"/>
  </si>
  <si>
    <t>餐數</t>
    <phoneticPr fontId="19" type="noConversion"/>
  </si>
  <si>
    <t>大卡</t>
    <phoneticPr fontId="19" type="noConversion"/>
  </si>
  <si>
    <t>星期二</t>
    <phoneticPr fontId="19" type="noConversion"/>
  </si>
  <si>
    <t>炒</t>
    <phoneticPr fontId="19" type="noConversion"/>
  </si>
  <si>
    <t>星期三</t>
    <phoneticPr fontId="19" type="noConversion"/>
  </si>
  <si>
    <t>炸</t>
    <phoneticPr fontId="19" type="noConversion"/>
  </si>
  <si>
    <t>食物類別</t>
    <phoneticPr fontId="19" type="noConversion"/>
  </si>
  <si>
    <t>份數</t>
    <phoneticPr fontId="19" type="noConversion"/>
  </si>
  <si>
    <t>高麗菜</t>
    <phoneticPr fontId="19" type="noConversion"/>
  </si>
  <si>
    <t>星期四</t>
    <phoneticPr fontId="19" type="noConversion"/>
  </si>
  <si>
    <t>星期五</t>
    <phoneticPr fontId="19" type="noConversion"/>
  </si>
  <si>
    <t>醬油</t>
    <phoneticPr fontId="19" type="noConversion"/>
  </si>
  <si>
    <t>g</t>
    <phoneticPr fontId="19" type="noConversion"/>
  </si>
  <si>
    <t>豆魚肉蛋類</t>
    <phoneticPr fontId="19" type="noConversion"/>
  </si>
  <si>
    <t>蔬菜類</t>
    <phoneticPr fontId="19" type="noConversion"/>
  </si>
  <si>
    <t>油脂類</t>
    <phoneticPr fontId="19" type="noConversion"/>
  </si>
  <si>
    <t>水果類</t>
    <phoneticPr fontId="19" type="noConversion"/>
  </si>
  <si>
    <t>奶類</t>
    <phoneticPr fontId="19" type="noConversion"/>
  </si>
  <si>
    <t>大卡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</si>
  <si>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</si>
  <si>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</si>
  <si>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</si>
  <si>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主食</t>
    <phoneticPr fontId="19" type="noConversion"/>
  </si>
  <si>
    <t>肉</t>
    <phoneticPr fontId="19" type="noConversion"/>
  </si>
  <si>
    <t xml:space="preserve"> </t>
    <phoneticPr fontId="19" type="noConversion"/>
  </si>
  <si>
    <t>菜</t>
    <phoneticPr fontId="19" type="noConversion"/>
  </si>
  <si>
    <t>油</t>
    <phoneticPr fontId="19" type="noConversion"/>
  </si>
  <si>
    <t>水果</t>
    <phoneticPr fontId="19" type="noConversion"/>
  </si>
  <si>
    <t>炒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</si>
  <si>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</si>
  <si>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</si>
  <si>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</si>
  <si>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</si>
  <si>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營養師：</t>
    <phoneticPr fontId="19" type="noConversion"/>
  </si>
  <si>
    <t>紅蘿蔔</t>
  </si>
  <si>
    <t>蒜末</t>
  </si>
  <si>
    <t>滷</t>
    <phoneticPr fontId="19" type="noConversion"/>
  </si>
  <si>
    <t>非基改豆腐</t>
    <phoneticPr fontId="19" type="noConversion"/>
  </si>
  <si>
    <t>糙 米 飯</t>
    <phoneticPr fontId="19" type="noConversion"/>
  </si>
  <si>
    <t>杏鮑菇</t>
    <phoneticPr fontId="19" type="noConversion"/>
  </si>
  <si>
    <t>高麗菜</t>
  </si>
  <si>
    <t>白米</t>
  </si>
  <si>
    <t>生鮮豬肉絲</t>
  </si>
  <si>
    <t>醬油</t>
  </si>
  <si>
    <t>玉米粒</t>
  </si>
  <si>
    <t>油麵</t>
  </si>
  <si>
    <t>紅蘿蔔絲</t>
  </si>
  <si>
    <t>胚芽米飯</t>
    <phoneticPr fontId="19" type="noConversion"/>
  </si>
  <si>
    <t>麥 片 飯</t>
    <phoneticPr fontId="19" type="noConversion"/>
  </si>
  <si>
    <t>螞蟻上樹</t>
    <phoneticPr fontId="19" type="noConversion"/>
  </si>
  <si>
    <t>香腸</t>
    <phoneticPr fontId="19" type="noConversion"/>
  </si>
  <si>
    <t>紅仁炒蛋</t>
    <phoneticPr fontId="19" type="noConversion"/>
  </si>
  <si>
    <t>麥片</t>
    <phoneticPr fontId="19" type="noConversion"/>
  </si>
  <si>
    <t>小米</t>
    <phoneticPr fontId="19" type="noConversion"/>
  </si>
  <si>
    <t>糙米</t>
    <phoneticPr fontId="19" type="noConversion"/>
  </si>
  <si>
    <t>生鮮豬肉絲</t>
    <phoneticPr fontId="19" type="noConversion"/>
  </si>
  <si>
    <t>胚芽米</t>
    <phoneticPr fontId="19" type="noConversion"/>
  </si>
  <si>
    <t>大白菜</t>
    <phoneticPr fontId="19" type="noConversion"/>
  </si>
  <si>
    <t>紅蘿蔔絲</t>
    <phoneticPr fontId="19" type="noConversion"/>
  </si>
  <si>
    <t>洋蔥</t>
    <phoneticPr fontId="19" type="noConversion"/>
  </si>
  <si>
    <t>柴魚片</t>
    <phoneticPr fontId="19" type="noConversion"/>
  </si>
  <si>
    <t>生鮮豬絞肉</t>
    <phoneticPr fontId="19" type="noConversion"/>
  </si>
  <si>
    <t>薑</t>
    <phoneticPr fontId="19" type="noConversion"/>
  </si>
  <si>
    <t>生鮮豬肉角</t>
    <phoneticPr fontId="19" type="noConversion"/>
  </si>
  <si>
    <t>主食類</t>
  </si>
  <si>
    <t>g</t>
  </si>
  <si>
    <t>豆魚肉蛋類</t>
  </si>
  <si>
    <t>蔬菜類</t>
  </si>
  <si>
    <t>油脂類</t>
  </si>
  <si>
    <t>水果類</t>
  </si>
  <si>
    <t>奶類</t>
  </si>
  <si>
    <t>大卡</t>
  </si>
  <si>
    <t>深色蔬菜</t>
    <phoneticPr fontId="19" type="noConversion"/>
  </si>
  <si>
    <t>淺色蔬菜</t>
    <phoneticPr fontId="19" type="noConversion"/>
  </si>
  <si>
    <t>紫菜蛋花湯</t>
    <phoneticPr fontId="19" type="noConversion"/>
  </si>
  <si>
    <t>豆</t>
  </si>
  <si>
    <t>豆</t>
    <phoneticPr fontId="19" type="noConversion"/>
  </si>
  <si>
    <t>加</t>
    <phoneticPr fontId="19" type="noConversion"/>
  </si>
  <si>
    <t>海</t>
    <phoneticPr fontId="19" type="noConversion"/>
  </si>
  <si>
    <t>主冷</t>
    <phoneticPr fontId="19" type="noConversion"/>
  </si>
  <si>
    <t>醃</t>
    <phoneticPr fontId="19" type="noConversion"/>
  </si>
  <si>
    <t>醃</t>
  </si>
  <si>
    <t>生鮮豬絞肉</t>
  </si>
  <si>
    <t>海加</t>
    <phoneticPr fontId="19" type="noConversion"/>
  </si>
  <si>
    <t>味噌</t>
    <phoneticPr fontId="19" type="noConversion"/>
  </si>
  <si>
    <t>營養排骨湯</t>
    <phoneticPr fontId="19" type="noConversion"/>
  </si>
  <si>
    <t xml:space="preserve">g </t>
  </si>
  <si>
    <t>Kcal</t>
  </si>
  <si>
    <t>有機深色蔬菜</t>
    <phoneticPr fontId="19" type="noConversion"/>
  </si>
  <si>
    <t>冷凍青豆仁</t>
    <phoneticPr fontId="19" type="noConversion"/>
  </si>
  <si>
    <t>白蘿蔔切丁</t>
    <phoneticPr fontId="19" type="noConversion"/>
  </si>
  <si>
    <t>肉燥銀芽</t>
    <phoneticPr fontId="19" type="noConversion"/>
  </si>
  <si>
    <t>豆芽菜</t>
    <phoneticPr fontId="19" type="noConversion"/>
  </si>
  <si>
    <t>蛋燥白菜</t>
    <phoneticPr fontId="19" type="noConversion"/>
  </si>
  <si>
    <t>非基改豆干片</t>
  </si>
  <si>
    <t>非基改豆腐</t>
  </si>
  <si>
    <t>冷凍青豆仁</t>
  </si>
  <si>
    <t>蕃茄醬</t>
  </si>
  <si>
    <t>生鮮虱目魚排</t>
    <phoneticPr fontId="19" type="noConversion"/>
  </si>
  <si>
    <t>蕃茄</t>
  </si>
  <si>
    <t>海帶芽（濕）</t>
  </si>
  <si>
    <t>玉米四色</t>
    <phoneticPr fontId="19" type="noConversion"/>
  </si>
  <si>
    <t>養生雞湯</t>
    <phoneticPr fontId="19" type="noConversion"/>
  </si>
  <si>
    <t>小 米 飯</t>
    <phoneticPr fontId="19" type="noConversion"/>
  </si>
  <si>
    <t>手工刀削麵</t>
    <phoneticPr fontId="19" type="noConversion"/>
  </si>
  <si>
    <t>清水肉羹</t>
    <phoneticPr fontId="19" type="noConversion"/>
  </si>
  <si>
    <t>梅粉地瓜條</t>
    <phoneticPr fontId="19" type="noConversion"/>
  </si>
  <si>
    <t>履歷非基改豆漿</t>
    <phoneticPr fontId="19" type="noConversion"/>
  </si>
  <si>
    <t>肉絲炒麵</t>
    <phoneticPr fontId="19" type="noConversion"/>
  </si>
  <si>
    <t>鮮嫩里肌</t>
    <phoneticPr fontId="19" type="noConversion"/>
  </si>
  <si>
    <t>義式燉肉</t>
    <phoneticPr fontId="19" type="noConversion"/>
  </si>
  <si>
    <t>開陽蒲瓜</t>
    <phoneticPr fontId="19" type="noConversion"/>
  </si>
  <si>
    <t>鮮燴黃瓜</t>
    <phoneticPr fontId="19" type="noConversion"/>
  </si>
  <si>
    <t>高麗XO醬</t>
    <phoneticPr fontId="19" type="noConversion"/>
  </si>
  <si>
    <t>米血</t>
  </si>
  <si>
    <t>非基改豆干</t>
  </si>
  <si>
    <t>生鮮豬肉角</t>
  </si>
  <si>
    <t>XO醬</t>
    <phoneticPr fontId="19" type="noConversion"/>
  </si>
  <si>
    <t>獅子頭</t>
    <phoneticPr fontId="19" type="noConversion"/>
  </si>
  <si>
    <t>刀削麵</t>
    <phoneticPr fontId="19" type="noConversion"/>
  </si>
  <si>
    <t>馬鈴薯丁</t>
  </si>
  <si>
    <t>紅蘿蔔丁</t>
  </si>
  <si>
    <t>榨菜絲</t>
    <phoneticPr fontId="19" type="noConversion"/>
  </si>
  <si>
    <t>粉絲蛋花湯</t>
    <phoneticPr fontId="19" type="noConversion"/>
  </si>
  <si>
    <t>玉米濃湯</t>
    <phoneticPr fontId="19" type="noConversion"/>
  </si>
  <si>
    <t>米粉</t>
    <phoneticPr fontId="19" type="noConversion"/>
  </si>
  <si>
    <t>脆筍片</t>
    <phoneticPr fontId="19" type="noConversion"/>
  </si>
  <si>
    <t>生鮮豬肉片</t>
    <phoneticPr fontId="19" type="noConversion"/>
  </si>
  <si>
    <t>脆筍絲</t>
    <phoneticPr fontId="19" type="noConversion"/>
  </si>
  <si>
    <t>1月第三週菜單明細(新港國小-佳祥餐盒食品廠)</t>
    <phoneticPr fontId="19" type="noConversion"/>
  </si>
  <si>
    <r>
      <t xml:space="preserve"> 本廠使用國產豬肉      </t>
    </r>
    <r>
      <rPr>
        <b/>
        <sz val="200"/>
        <color indexed="8"/>
        <rFont val="標楷體"/>
        <family val="4"/>
        <charset val="136"/>
      </rPr>
      <t xml:space="preserve">新 港 國 小  113 年 1 月 份 菜 單 </t>
    </r>
    <r>
      <rPr>
        <b/>
        <sz val="150"/>
        <color indexed="8"/>
        <rFont val="標楷體"/>
        <family val="4"/>
        <charset val="136"/>
      </rPr>
      <t xml:space="preserve">  </t>
    </r>
    <phoneticPr fontId="19" type="noConversion"/>
  </si>
  <si>
    <t>主   食</t>
    <phoneticPr fontId="19" type="noConversion"/>
  </si>
  <si>
    <t>主  菜</t>
    <phoneticPr fontId="19" type="noConversion"/>
  </si>
  <si>
    <t>副   菜</t>
    <phoneticPr fontId="19" type="noConversion"/>
  </si>
  <si>
    <t>副  菜</t>
    <phoneticPr fontId="19" type="noConversion"/>
  </si>
  <si>
    <t>本廠皆使用台灣豬肉</t>
    <phoneticPr fontId="19" type="noConversion"/>
  </si>
  <si>
    <t>烹飪方式</t>
    <phoneticPr fontId="19" type="noConversion"/>
  </si>
  <si>
    <t>肉絲炒飯</t>
    <phoneticPr fontId="19" type="noConversion"/>
  </si>
  <si>
    <t>三 杯 雞</t>
    <phoneticPr fontId="19" type="noConversion"/>
  </si>
  <si>
    <t>菲力雞排+燴鮮菇</t>
    <phoneticPr fontId="19" type="noConversion"/>
  </si>
  <si>
    <t>糖醋排骨</t>
    <phoneticPr fontId="19" type="noConversion"/>
  </si>
  <si>
    <t>菜 頭 湯</t>
    <phoneticPr fontId="19" type="noConversion"/>
  </si>
  <si>
    <t>什錦米粉湯</t>
    <phoneticPr fontId="19" type="noConversion"/>
  </si>
  <si>
    <t>鐵路肉排</t>
    <phoneticPr fontId="19" type="noConversion"/>
  </si>
  <si>
    <t>蕃茄炒蛋</t>
    <phoneticPr fontId="19" type="noConversion"/>
  </si>
  <si>
    <t>美味洋薯</t>
    <phoneticPr fontId="19" type="noConversion"/>
  </si>
  <si>
    <t>餘香肉絲</t>
    <phoneticPr fontId="19" type="noConversion"/>
  </si>
  <si>
    <t>傳香滷肉</t>
    <phoneticPr fontId="19" type="noConversion"/>
  </si>
  <si>
    <t>客家魯肉</t>
    <phoneticPr fontId="19" type="noConversion"/>
  </si>
  <si>
    <t>肉醬通心麵</t>
    <phoneticPr fontId="19" type="noConversion"/>
  </si>
  <si>
    <t>薑絲海芽湯</t>
    <phoneticPr fontId="19" type="noConversion"/>
  </si>
  <si>
    <r>
      <rPr>
        <b/>
        <sz val="150"/>
        <color indexed="60"/>
        <rFont val="新細明體"/>
        <family val="1"/>
        <charset val="136"/>
      </rPr>
      <t>※</t>
    </r>
    <r>
      <rPr>
        <b/>
        <sz val="150"/>
        <color indexed="60"/>
        <rFont val="標楷體"/>
        <family val="4"/>
        <charset val="136"/>
      </rPr>
      <t>履歷非基改豆漿</t>
    </r>
    <phoneticPr fontId="19" type="noConversion"/>
  </si>
  <si>
    <t>麻油米血</t>
    <phoneticPr fontId="19" type="noConversion"/>
  </si>
  <si>
    <t>米血</t>
    <phoneticPr fontId="19" type="noConversion"/>
  </si>
  <si>
    <t>麻油</t>
    <phoneticPr fontId="19" type="noConversion"/>
  </si>
  <si>
    <t>川燙炒</t>
    <phoneticPr fontId="19" type="noConversion"/>
  </si>
  <si>
    <t>生鮮豬排</t>
    <phoneticPr fontId="19" type="noConversion"/>
  </si>
  <si>
    <t>魚輪條</t>
    <phoneticPr fontId="19" type="noConversion"/>
  </si>
  <si>
    <t>燒烤醬</t>
    <phoneticPr fontId="19" type="noConversion"/>
  </si>
  <si>
    <t>奶黃包</t>
    <phoneticPr fontId="19" type="noConversion"/>
  </si>
  <si>
    <t>生鮮排骨</t>
    <phoneticPr fontId="19" type="noConversion"/>
  </si>
  <si>
    <t>生鮮雞丁</t>
    <phoneticPr fontId="19" type="noConversion"/>
  </si>
  <si>
    <t>蒜角</t>
    <phoneticPr fontId="19" type="noConversion"/>
  </si>
  <si>
    <t>薑片</t>
    <phoneticPr fontId="19" type="noConversion"/>
  </si>
  <si>
    <t>馬鈴薯</t>
    <phoneticPr fontId="19" type="noConversion"/>
  </si>
  <si>
    <t>煎</t>
    <phoneticPr fontId="19" type="noConversion"/>
  </si>
  <si>
    <t>細脯</t>
    <phoneticPr fontId="19" type="noConversion"/>
  </si>
  <si>
    <t>雞蛋</t>
    <phoneticPr fontId="19" type="noConversion"/>
  </si>
  <si>
    <t>乾香菇絲</t>
    <phoneticPr fontId="19" type="noConversion"/>
  </si>
  <si>
    <t>冬粉</t>
    <phoneticPr fontId="19" type="noConversion"/>
  </si>
  <si>
    <t>生鮮豬肉塊</t>
    <phoneticPr fontId="19" type="noConversion"/>
  </si>
  <si>
    <t>蕃茄醬</t>
    <phoneticPr fontId="19" type="noConversion"/>
  </si>
  <si>
    <t>白蘿蔔</t>
    <phoneticPr fontId="19" type="noConversion"/>
  </si>
  <si>
    <t>生鮮肉絲（太白粉）</t>
    <phoneticPr fontId="19" type="noConversion"/>
  </si>
  <si>
    <t>生鮮豬排骨</t>
    <phoneticPr fontId="19" type="noConversion"/>
  </si>
  <si>
    <t>燴鮮菇</t>
    <phoneticPr fontId="19" type="noConversion"/>
  </si>
  <si>
    <t>大黃瓜</t>
    <phoneticPr fontId="19" type="noConversion"/>
  </si>
  <si>
    <t>生鮮雞排</t>
    <phoneticPr fontId="19" type="noConversion"/>
  </si>
  <si>
    <t>黑糖馬來糕</t>
    <phoneticPr fontId="19" type="noConversion"/>
  </si>
  <si>
    <t>日式關東煮</t>
    <phoneticPr fontId="19" type="noConversion"/>
  </si>
  <si>
    <t>沙茶白菜</t>
    <phoneticPr fontId="19" type="noConversion"/>
  </si>
  <si>
    <t>沙茶醬</t>
    <phoneticPr fontId="19" type="noConversion"/>
  </si>
  <si>
    <t>玉米醬罐頭</t>
    <phoneticPr fontId="19" type="noConversion"/>
  </si>
  <si>
    <t>玉米粒</t>
    <phoneticPr fontId="19" type="noConversion"/>
  </si>
  <si>
    <t>生鮮魚丁</t>
    <phoneticPr fontId="19" type="noConversion"/>
  </si>
  <si>
    <t>椒鹽粉</t>
    <phoneticPr fontId="19" type="noConversion"/>
  </si>
  <si>
    <t>蒲瓜</t>
    <phoneticPr fontId="19" type="noConversion"/>
  </si>
  <si>
    <t>細花瓜</t>
    <phoneticPr fontId="19" type="noConversion"/>
  </si>
  <si>
    <t>通心麵</t>
    <phoneticPr fontId="19" type="noConversion"/>
  </si>
  <si>
    <t>乾木耳絲</t>
    <phoneticPr fontId="19" type="noConversion"/>
  </si>
  <si>
    <t>排骨</t>
    <phoneticPr fontId="19" type="noConversion"/>
  </si>
  <si>
    <t>1月第一週菜單明細(新港國小-佳祥餐盒食品廠)</t>
    <phoneticPr fontId="19" type="noConversion"/>
  </si>
  <si>
    <t>1月第二週菜單明細(新港國小-佳祥餐盒食品廠)</t>
    <phoneticPr fontId="19" type="noConversion"/>
  </si>
  <si>
    <t>胡椒鹽</t>
    <phoneticPr fontId="19" type="noConversion"/>
  </si>
  <si>
    <t>割包</t>
    <phoneticPr fontId="19" type="noConversion"/>
  </si>
  <si>
    <t>地瓜</t>
    <phoneticPr fontId="19" type="noConversion"/>
  </si>
  <si>
    <t>梅粉　　</t>
    <phoneticPr fontId="19" type="noConversion"/>
  </si>
  <si>
    <t>豆干丁</t>
    <phoneticPr fontId="19" type="noConversion"/>
  </si>
  <si>
    <t>甜麵醬</t>
    <phoneticPr fontId="19" type="noConversion"/>
  </si>
  <si>
    <t>客家小炒(豆)</t>
    <phoneticPr fontId="19" type="noConversion"/>
  </si>
  <si>
    <t>燒烤魚輪條(加)</t>
    <phoneticPr fontId="19" type="noConversion"/>
  </si>
  <si>
    <t>紅燒獅子頭(加)</t>
    <phoneticPr fontId="19" type="noConversion"/>
  </si>
  <si>
    <r>
      <t>流沙奶黃包(</t>
    </r>
    <r>
      <rPr>
        <b/>
        <sz val="150"/>
        <color indexed="10"/>
        <rFont val="標楷體"/>
        <family val="4"/>
        <charset val="136"/>
      </rPr>
      <t>冷)</t>
    </r>
    <phoneticPr fontId="19" type="noConversion"/>
  </si>
  <si>
    <r>
      <t>細脯煎蛋</t>
    </r>
    <r>
      <rPr>
        <b/>
        <sz val="150"/>
        <color indexed="10"/>
        <rFont val="標楷體"/>
        <family val="4"/>
        <charset val="136"/>
      </rPr>
      <t>(醃)</t>
    </r>
    <phoneticPr fontId="19" type="noConversion"/>
  </si>
  <si>
    <t>麻婆豆腐(豆)</t>
    <phoneticPr fontId="19" type="noConversion"/>
  </si>
  <si>
    <r>
      <t>招牌滷味</t>
    </r>
    <r>
      <rPr>
        <b/>
        <sz val="150"/>
        <color indexed="10"/>
        <rFont val="標楷體"/>
        <family val="4"/>
        <charset val="136"/>
      </rPr>
      <t>(豆)</t>
    </r>
    <phoneticPr fontId="19" type="noConversion"/>
  </si>
  <si>
    <r>
      <t>瓜仔肉燥</t>
    </r>
    <r>
      <rPr>
        <b/>
        <sz val="150"/>
        <color indexed="10"/>
        <rFont val="標楷體"/>
        <family val="4"/>
        <charset val="136"/>
      </rPr>
      <t>(醃)</t>
    </r>
    <phoneticPr fontId="19" type="noConversion"/>
  </si>
  <si>
    <t>現烤黑糖馬來糕(加)</t>
    <phoneticPr fontId="19" type="noConversion"/>
  </si>
  <si>
    <t>甜麵乾丁(豆)</t>
    <phoneticPr fontId="19" type="noConversion"/>
  </si>
  <si>
    <t>公館割包(冷)</t>
    <phoneticPr fontId="19" type="noConversion"/>
  </si>
  <si>
    <t>CH</t>
    <phoneticPr fontId="19" type="noConversion"/>
  </si>
  <si>
    <t>P</t>
    <phoneticPr fontId="19" type="noConversion"/>
  </si>
  <si>
    <t>蔬菜</t>
    <phoneticPr fontId="19" type="noConversion"/>
  </si>
  <si>
    <t>TTL：</t>
    <phoneticPr fontId="19" type="noConversion"/>
  </si>
  <si>
    <t>醬爆肉絲+麻油米血</t>
    <phoneticPr fontId="19" type="noConversion"/>
  </si>
  <si>
    <t>藜 麥 飯</t>
    <phoneticPr fontId="19" type="noConversion"/>
  </si>
  <si>
    <t>藜麥</t>
    <phoneticPr fontId="19" type="noConversion"/>
  </si>
  <si>
    <t>魷魚排</t>
    <phoneticPr fontId="19" type="noConversion"/>
  </si>
  <si>
    <t>生鮮雞翅</t>
    <phoneticPr fontId="19" type="noConversion"/>
  </si>
  <si>
    <t>和風味噌湯(豆)</t>
    <phoneticPr fontId="19" type="noConversion"/>
  </si>
  <si>
    <t>香菇肉羹湯(醃)</t>
    <phoneticPr fontId="19" type="noConversion"/>
  </si>
  <si>
    <t>榨菜肉絲湯(醃)</t>
    <phoneticPr fontId="19" type="noConversion"/>
  </si>
  <si>
    <t>脆筍肉片湯(醃)</t>
    <phoneticPr fontId="19" type="noConversion"/>
  </si>
  <si>
    <t>酸辣湯(豆)</t>
    <phoneticPr fontId="19" type="noConversion"/>
  </si>
  <si>
    <t>柴魚味噌湯(豆)</t>
    <phoneticPr fontId="19" type="noConversion"/>
  </si>
  <si>
    <t>中式香腸(加)</t>
    <phoneticPr fontId="19" type="noConversion"/>
  </si>
  <si>
    <t xml:space="preserve">鹹酥雞(炸)+螞蟻上樹 </t>
    <phoneticPr fontId="19" type="noConversion"/>
  </si>
  <si>
    <r>
      <rPr>
        <b/>
        <sz val="150"/>
        <color indexed="14"/>
        <rFont val="標楷體"/>
        <family val="4"/>
        <charset val="136"/>
      </rPr>
      <t>脆皮雞翅</t>
    </r>
    <r>
      <rPr>
        <b/>
        <sz val="150"/>
        <color indexed="14"/>
        <rFont val="標楷體"/>
        <family val="4"/>
        <charset val="136"/>
      </rPr>
      <t>(炸)</t>
    </r>
    <phoneticPr fontId="19" type="noConversion"/>
  </si>
  <si>
    <r>
      <rPr>
        <b/>
        <sz val="130"/>
        <color indexed="14"/>
        <rFont val="標楷體"/>
        <family val="4"/>
        <charset val="136"/>
      </rPr>
      <t>椒鹽魚丁(海炸)</t>
    </r>
    <r>
      <rPr>
        <b/>
        <u val="double"/>
        <sz val="130"/>
        <rFont val="標楷體"/>
        <family val="4"/>
        <charset val="136"/>
      </rPr>
      <t>生鮮水產</t>
    </r>
    <phoneticPr fontId="19" type="noConversion"/>
  </si>
  <si>
    <t>台南虱目魚排(海加炸)</t>
    <phoneticPr fontId="19" type="noConversion"/>
  </si>
  <si>
    <t>海鮮排(海加炸)</t>
    <phoneticPr fontId="19" type="noConversion"/>
  </si>
  <si>
    <t xml:space="preserve">  佳 祥 餐 盒 食 品 廠</t>
    <phoneticPr fontId="19" type="noConversion"/>
  </si>
  <si>
    <r>
      <rPr>
        <b/>
        <sz val="120"/>
        <color indexed="8"/>
        <rFont val="標楷體"/>
        <family val="4"/>
        <charset val="136"/>
      </rPr>
      <t xml:space="preserve">   本廠使用台灣豬 </t>
    </r>
    <r>
      <rPr>
        <b/>
        <sz val="150"/>
        <color indexed="8"/>
        <rFont val="標楷體"/>
        <family val="4"/>
        <charset val="136"/>
      </rPr>
      <t xml:space="preserve">          </t>
    </r>
    <r>
      <rPr>
        <b/>
        <sz val="200"/>
        <color indexed="8"/>
        <rFont val="標楷體"/>
        <family val="4"/>
        <charset val="136"/>
      </rPr>
      <t xml:space="preserve">新 港 國 小  113 年 1 月 份 菜 單 </t>
    </r>
    <r>
      <rPr>
        <b/>
        <sz val="150"/>
        <color indexed="8"/>
        <rFont val="標楷體"/>
        <family val="4"/>
        <charset val="136"/>
      </rPr>
      <t xml:space="preserve">  </t>
    </r>
    <phoneticPr fontId="19" type="noConversion"/>
  </si>
  <si>
    <t>宮保雞丁</t>
    <phoneticPr fontId="19" type="noConversion"/>
  </si>
  <si>
    <t>金門肉燥</t>
    <phoneticPr fontId="19" type="noConversion"/>
  </si>
  <si>
    <t>肉絲蛋炒飯</t>
    <phoneticPr fontId="19" type="noConversion"/>
  </si>
  <si>
    <t>御品里肌</t>
    <phoneticPr fontId="19" type="noConversion"/>
  </si>
  <si>
    <t>三杯雞丁</t>
    <phoneticPr fontId="19" type="noConversion"/>
  </si>
  <si>
    <t>京醬肉絲</t>
    <phoneticPr fontId="19" type="noConversion"/>
  </si>
  <si>
    <t>鮮燴白珍</t>
    <phoneticPr fontId="19" type="noConversion"/>
  </si>
  <si>
    <t>蠔油雙菇</t>
    <phoneticPr fontId="19" type="noConversion"/>
  </si>
  <si>
    <t>南洋咖哩</t>
    <phoneticPr fontId="19" type="noConversion"/>
  </si>
  <si>
    <t>板烤雞翅</t>
    <phoneticPr fontId="19" type="noConversion"/>
  </si>
  <si>
    <t>蒜頭排骨</t>
    <phoneticPr fontId="19" type="noConversion"/>
  </si>
  <si>
    <t>回鍋肉片</t>
    <phoneticPr fontId="19" type="noConversion"/>
  </si>
  <si>
    <t>雙色瓠瓜</t>
    <phoneticPr fontId="19" type="noConversion"/>
  </si>
  <si>
    <t>本廠使用國產豬肉</t>
  </si>
  <si>
    <t>椒鹽魚丁</t>
    <phoneticPr fontId="19" type="noConversion"/>
  </si>
  <si>
    <t>皮絲滷肉</t>
    <phoneticPr fontId="19" type="noConversion"/>
  </si>
  <si>
    <t>桂筍排骨湯</t>
    <phoneticPr fontId="19" type="noConversion"/>
  </si>
  <si>
    <t>蕃茄炒蛋+薯條</t>
    <phoneticPr fontId="19" type="noConversion"/>
  </si>
  <si>
    <t>紅油抄手</t>
    <phoneticPr fontId="19" type="noConversion"/>
  </si>
  <si>
    <t>家常豆腐</t>
    <phoneticPr fontId="19" type="noConversion"/>
  </si>
  <si>
    <t>黃金魚排</t>
    <phoneticPr fontId="19" type="noConversion"/>
  </si>
  <si>
    <t>絞肉細乾丁+蒸蛋</t>
    <phoneticPr fontId="19" type="noConversion"/>
  </si>
  <si>
    <t>相思紅豆包</t>
    <phoneticPr fontId="19" type="noConversion"/>
  </si>
  <si>
    <t>脆皮雞排</t>
    <phoneticPr fontId="19" type="noConversion"/>
  </si>
  <si>
    <t>中式香腸</t>
    <phoneticPr fontId="19" type="noConversion"/>
  </si>
  <si>
    <t>脆筍肉片湯</t>
    <phoneticPr fontId="19" type="noConversion"/>
  </si>
  <si>
    <t>柴魚味噌湯</t>
    <phoneticPr fontId="19" type="noConversion"/>
  </si>
  <si>
    <t>和風味噌湯</t>
    <phoneticPr fontId="19" type="noConversion"/>
  </si>
  <si>
    <t>香菇肉羹湯</t>
    <phoneticPr fontId="19" type="noConversion"/>
  </si>
  <si>
    <t>公館割包</t>
    <phoneticPr fontId="19" type="noConversion"/>
  </si>
  <si>
    <t>台南虱目魚排</t>
    <phoneticPr fontId="19" type="noConversion"/>
  </si>
  <si>
    <t>榨菜肉絲湯</t>
    <phoneticPr fontId="19" type="noConversion"/>
  </si>
  <si>
    <t>麻婆豆腐</t>
    <phoneticPr fontId="19" type="noConversion"/>
  </si>
  <si>
    <t>脆皮雞翅</t>
    <phoneticPr fontId="19" type="noConversion"/>
  </si>
  <si>
    <t>招牌滷味</t>
    <phoneticPr fontId="19" type="noConversion"/>
  </si>
  <si>
    <t>現烤黑糖馬來糕</t>
    <phoneticPr fontId="19" type="noConversion"/>
  </si>
  <si>
    <t>客家小炒</t>
    <phoneticPr fontId="19" type="noConversion"/>
  </si>
  <si>
    <t>佳 祥 餐 盒 食 品 廠</t>
    <phoneticPr fontId="19" type="noConversion"/>
  </si>
  <si>
    <r>
      <rPr>
        <b/>
        <sz val="100"/>
        <color indexed="60"/>
        <rFont val="新細明體"/>
        <family val="1"/>
        <charset val="136"/>
      </rPr>
      <t>※</t>
    </r>
    <r>
      <rPr>
        <b/>
        <sz val="100"/>
        <color indexed="60"/>
        <rFont val="標楷體"/>
        <family val="4"/>
        <charset val="136"/>
      </rPr>
      <t>履歷非基改豆漿</t>
    </r>
    <phoneticPr fontId="19" type="noConversion"/>
  </si>
  <si>
    <t>鹹酥雞+螞蟻上樹</t>
    <phoneticPr fontId="19" type="noConversion"/>
  </si>
  <si>
    <t>脂質：</t>
  </si>
  <si>
    <t>醣類；</t>
  </si>
  <si>
    <r>
      <rPr>
        <b/>
        <sz val="150"/>
        <color indexed="8"/>
        <rFont val="標楷體"/>
        <family val="4"/>
        <charset val="136"/>
      </rPr>
      <t xml:space="preserve">         新 港 國 小 113 年 1、2 月 份 菜 單 </t>
    </r>
    <r>
      <rPr>
        <b/>
        <sz val="150"/>
        <color indexed="8"/>
        <rFont val="標楷體"/>
        <family val="4"/>
        <charset val="136"/>
      </rPr>
      <t xml:space="preserve">  </t>
    </r>
    <phoneticPr fontId="19" type="noConversion"/>
  </si>
  <si>
    <t>海 鮮 排</t>
    <phoneticPr fontId="19" type="noConversion"/>
  </si>
  <si>
    <t>酸 辣 湯</t>
    <phoneticPr fontId="19" type="noConversion"/>
  </si>
  <si>
    <t xml:space="preserve"> 深色蔬菜</t>
    <phoneticPr fontId="19" type="noConversion"/>
  </si>
  <si>
    <t xml:space="preserve"> 燒烤魚輪條</t>
    <phoneticPr fontId="19" type="noConversion"/>
  </si>
  <si>
    <t xml:space="preserve"> 流沙奶黃包</t>
    <phoneticPr fontId="19" type="noConversion"/>
  </si>
  <si>
    <t xml:space="preserve"> 有機深色蔬菜</t>
    <phoneticPr fontId="19" type="noConversion"/>
  </si>
  <si>
    <t xml:space="preserve"> 咖哩洋芋</t>
    <phoneticPr fontId="19" type="noConversion"/>
  </si>
  <si>
    <t xml:space="preserve"> 細脯煎蛋</t>
    <phoneticPr fontId="19" type="noConversion"/>
  </si>
  <si>
    <t xml:space="preserve">  瓜仔肉燥</t>
    <phoneticPr fontId="19" type="noConversion"/>
  </si>
  <si>
    <t xml:space="preserve">  深色蔬菜</t>
    <phoneticPr fontId="19" type="noConversion"/>
  </si>
  <si>
    <t xml:space="preserve">  酸 辣 湯</t>
    <phoneticPr fontId="19" type="noConversion"/>
  </si>
  <si>
    <t xml:space="preserve">   椒鹽魚丁</t>
    <phoneticPr fontId="19" type="noConversion"/>
  </si>
  <si>
    <t xml:space="preserve">   胚芽米飯</t>
    <phoneticPr fontId="19" type="noConversion"/>
  </si>
  <si>
    <t xml:space="preserve">   開陽蒲瓜</t>
    <phoneticPr fontId="19" type="noConversion"/>
  </si>
  <si>
    <t xml:space="preserve"> 甜麵乾丁</t>
    <phoneticPr fontId="19" type="noConversion"/>
  </si>
  <si>
    <t xml:space="preserve">玉米四色 </t>
    <phoneticPr fontId="19" type="noConversion"/>
  </si>
  <si>
    <t xml:space="preserve">淺色蔬菜 </t>
    <phoneticPr fontId="19" type="noConversion"/>
  </si>
  <si>
    <t xml:space="preserve">餘香肉絲 </t>
    <phoneticPr fontId="19" type="noConversion"/>
  </si>
  <si>
    <t xml:space="preserve">魷魚丸 </t>
    <phoneticPr fontId="19" type="noConversion"/>
  </si>
  <si>
    <t xml:space="preserve"> 香Q米飯</t>
    <phoneticPr fontId="19" type="noConversion"/>
  </si>
  <si>
    <t xml:space="preserve"> 脆筍肉片湯</t>
    <phoneticPr fontId="19" type="noConversion"/>
  </si>
  <si>
    <t xml:space="preserve"> 開陽黃瓜</t>
    <phoneticPr fontId="19" type="noConversion"/>
  </si>
  <si>
    <t xml:space="preserve"> 焗汁白菜</t>
    <phoneticPr fontId="19" type="noConversion"/>
  </si>
  <si>
    <t xml:space="preserve"> 美式濃湯</t>
    <phoneticPr fontId="19" type="noConversion"/>
  </si>
  <si>
    <t>三色炒蛋</t>
    <phoneticPr fontId="19" type="noConversion"/>
  </si>
  <si>
    <t>海芽蛋花湯</t>
    <phoneticPr fontId="19" type="noConversion"/>
  </si>
  <si>
    <t>日式雞排</t>
    <phoneticPr fontId="19" type="noConversion"/>
  </si>
  <si>
    <t>五味乾片</t>
    <phoneticPr fontId="19" type="noConversion"/>
  </si>
  <si>
    <t>　　佳 祥 餐 盒 食 品 廠</t>
    <phoneticPr fontId="19" type="noConversion"/>
  </si>
  <si>
    <r>
      <rPr>
        <b/>
        <sz val="120"/>
        <color indexed="8"/>
        <rFont val="標楷體"/>
        <family val="4"/>
        <charset val="136"/>
      </rPr>
      <t>　　　　</t>
    </r>
    <r>
      <rPr>
        <b/>
        <sz val="220"/>
        <color indexed="8"/>
        <rFont val="標楷體"/>
        <family val="4"/>
        <charset val="136"/>
      </rPr>
      <t>　　　　　新 港 國 小 113 年 2 月 份 菜 單</t>
    </r>
    <phoneticPr fontId="19" type="noConversion"/>
  </si>
  <si>
    <t>　　營養師：</t>
    <phoneticPr fontId="19" type="noConversion"/>
  </si>
  <si>
    <r>
      <rPr>
        <b/>
        <sz val="150"/>
        <color indexed="10"/>
        <rFont val="標楷體"/>
        <family val="4"/>
        <charset val="136"/>
      </rPr>
      <t>日式雞排</t>
    </r>
    <r>
      <rPr>
        <b/>
        <sz val="150"/>
        <color indexed="10"/>
        <rFont val="標楷體"/>
        <family val="4"/>
        <charset val="136"/>
      </rPr>
      <t>(炸)</t>
    </r>
    <phoneticPr fontId="19" type="noConversion"/>
  </si>
  <si>
    <t>魷魚丸(海加)</t>
    <phoneticPr fontId="19" type="noConversion"/>
  </si>
  <si>
    <r>
      <t>五味乾片(</t>
    </r>
    <r>
      <rPr>
        <b/>
        <sz val="150"/>
        <color indexed="14"/>
        <rFont val="標楷體"/>
        <family val="4"/>
        <charset val="136"/>
      </rPr>
      <t>豆)</t>
    </r>
    <phoneticPr fontId="19" type="noConversion"/>
  </si>
  <si>
    <r>
      <t>脆筍肉片湯(</t>
    </r>
    <r>
      <rPr>
        <b/>
        <sz val="150"/>
        <color indexed="20"/>
        <rFont val="標楷體"/>
        <family val="4"/>
        <charset val="136"/>
      </rPr>
      <t>醃)</t>
    </r>
    <phoneticPr fontId="19" type="noConversion"/>
  </si>
  <si>
    <t>黃金魚排(海加炸)</t>
    <phoneticPr fontId="19" type="noConversion"/>
  </si>
  <si>
    <t>脆皮雞排(炸)</t>
    <phoneticPr fontId="19" type="noConversion"/>
  </si>
  <si>
    <t>絞肉細乾丁(豆)+蒸蛋</t>
    <phoneticPr fontId="19" type="noConversion"/>
  </si>
  <si>
    <t>相思紅豆包(冷)</t>
    <phoneticPr fontId="19" type="noConversion"/>
  </si>
  <si>
    <t>開陽黃瓜</t>
    <phoneticPr fontId="19" type="noConversion"/>
  </si>
  <si>
    <t>焗汁白菜</t>
    <phoneticPr fontId="19" type="noConversion"/>
  </si>
  <si>
    <r>
      <t>中式香腸(</t>
    </r>
    <r>
      <rPr>
        <b/>
        <sz val="150"/>
        <color indexed="14"/>
        <rFont val="標楷體"/>
        <family val="4"/>
        <charset val="136"/>
      </rPr>
      <t>加)</t>
    </r>
    <phoneticPr fontId="19" type="noConversion"/>
  </si>
  <si>
    <r>
      <t>酸辣湯</t>
    </r>
    <r>
      <rPr>
        <b/>
        <sz val="150"/>
        <color indexed="20"/>
        <rFont val="標楷體"/>
        <family val="4"/>
        <charset val="136"/>
      </rPr>
      <t>(豆)</t>
    </r>
    <phoneticPr fontId="19" type="noConversion"/>
  </si>
  <si>
    <t>美式濃湯</t>
    <phoneticPr fontId="19" type="noConversion"/>
  </si>
  <si>
    <r>
      <rPr>
        <b/>
        <sz val="130"/>
        <color indexed="60"/>
        <rFont val="新細明體"/>
        <family val="1"/>
        <charset val="136"/>
      </rPr>
      <t>※</t>
    </r>
    <r>
      <rPr>
        <b/>
        <sz val="130"/>
        <color indexed="60"/>
        <rFont val="標楷體"/>
        <family val="4"/>
        <charset val="136"/>
      </rPr>
      <t>履歷非基改豆漿</t>
    </r>
    <phoneticPr fontId="19" type="noConversion"/>
  </si>
  <si>
    <r>
      <rPr>
        <b/>
        <sz val="150"/>
        <color indexed="10"/>
        <rFont val="標楷體"/>
        <family val="4"/>
        <charset val="136"/>
      </rPr>
      <t>椒鹽魚丁(海炸)</t>
    </r>
    <r>
      <rPr>
        <b/>
        <u val="double"/>
        <sz val="130"/>
        <rFont val="標楷體"/>
        <family val="4"/>
        <charset val="136"/>
      </rPr>
      <t>生鮮水產</t>
    </r>
    <phoneticPr fontId="19" type="noConversion"/>
  </si>
  <si>
    <t>家常豆腐(豆)</t>
    <phoneticPr fontId="19" type="noConversion"/>
  </si>
  <si>
    <t>蕃茄炒蛋+薯條(炸)</t>
    <phoneticPr fontId="19" type="noConversion"/>
  </si>
  <si>
    <t>皮絲滷肉(豆)</t>
    <phoneticPr fontId="19" type="noConversion"/>
  </si>
  <si>
    <r>
      <t>紅油抄手(</t>
    </r>
    <r>
      <rPr>
        <b/>
        <sz val="150"/>
        <color indexed="14"/>
        <rFont val="標楷體"/>
        <family val="4"/>
        <charset val="136"/>
      </rPr>
      <t>加)</t>
    </r>
    <phoneticPr fontId="19" type="noConversion"/>
  </si>
  <si>
    <t>假</t>
    <phoneticPr fontId="19" type="noConversion"/>
  </si>
  <si>
    <t>鮮蔬米粉湯</t>
    <phoneticPr fontId="19" type="noConversion"/>
  </si>
  <si>
    <t>期</t>
    <phoneticPr fontId="19" type="noConversion"/>
  </si>
  <si>
    <r>
      <t>桂筍排骨湯</t>
    </r>
    <r>
      <rPr>
        <b/>
        <sz val="150"/>
        <color indexed="20"/>
        <rFont val="標楷體"/>
        <family val="4"/>
        <charset val="136"/>
      </rPr>
      <t>(醃)</t>
    </r>
    <phoneticPr fontId="19" type="noConversion"/>
  </si>
  <si>
    <t>醣類；</t>
    <phoneticPr fontId="19" type="noConversion"/>
  </si>
  <si>
    <t>脂質：</t>
    <phoneticPr fontId="19" type="noConversion"/>
  </si>
  <si>
    <t>2月第三週菜單明細(新港國小-佳祥餐盒食品廠)</t>
    <phoneticPr fontId="19" type="noConversion"/>
  </si>
  <si>
    <t xml:space="preserve"> 本廠使用國產豬肉 </t>
  </si>
  <si>
    <t>主食</t>
  </si>
  <si>
    <t>烹煮方式</t>
    <phoneticPr fontId="19" type="noConversion"/>
  </si>
  <si>
    <t>主菜</t>
  </si>
  <si>
    <t>副菜</t>
  </si>
  <si>
    <t>營養分析</t>
    <phoneticPr fontId="19" type="noConversion"/>
  </si>
  <si>
    <t>豆乾片</t>
    <phoneticPr fontId="19" type="noConversion"/>
  </si>
  <si>
    <t>薑絲</t>
  </si>
  <si>
    <t>0..09</t>
    <phoneticPr fontId="19" type="noConversion"/>
  </si>
  <si>
    <t>魷魚丸</t>
    <phoneticPr fontId="19" type="noConversion"/>
  </si>
  <si>
    <t>星期六</t>
    <phoneticPr fontId="19" type="noConversion"/>
  </si>
  <si>
    <t>2月第四週菜單明細(新港國小-佳祥餐盒食品廠)</t>
    <phoneticPr fontId="19" type="noConversion"/>
  </si>
  <si>
    <t>日</t>
    <phoneticPr fontId="19" type="noConversion"/>
  </si>
  <si>
    <t>裹粉魚排</t>
    <phoneticPr fontId="19" type="noConversion"/>
  </si>
  <si>
    <t>細乾丁</t>
    <phoneticPr fontId="19" type="noConversion"/>
  </si>
  <si>
    <t>冬蝦</t>
    <phoneticPr fontId="19" type="noConversion"/>
  </si>
  <si>
    <t>蒸蛋</t>
    <phoneticPr fontId="19" type="noConversion"/>
  </si>
  <si>
    <t>紅豆包</t>
    <phoneticPr fontId="19" type="noConversion"/>
  </si>
  <si>
    <t>玉米醬罐頭</t>
  </si>
  <si>
    <t>乳酪絲</t>
    <phoneticPr fontId="19" type="noConversion"/>
  </si>
  <si>
    <t>生鮮香菇</t>
    <phoneticPr fontId="19" type="noConversion"/>
  </si>
  <si>
    <t>薑片</t>
  </si>
  <si>
    <t>蒜仁</t>
  </si>
  <si>
    <t>2月第五週菜單明細(新港國小-佳祥餐盒食品廠)</t>
    <phoneticPr fontId="19" type="noConversion"/>
  </si>
  <si>
    <t>米粉</t>
  </si>
  <si>
    <t>魯</t>
    <phoneticPr fontId="19" type="noConversion"/>
  </si>
  <si>
    <t>蕃茄</t>
    <phoneticPr fontId="19" type="noConversion"/>
  </si>
  <si>
    <t>餛飩</t>
    <phoneticPr fontId="19" type="noConversion"/>
  </si>
  <si>
    <t>蒜頭</t>
    <phoneticPr fontId="19" type="noConversion"/>
  </si>
  <si>
    <t>薯條</t>
    <phoneticPr fontId="19" type="noConversion"/>
  </si>
  <si>
    <t>馬鈴薯切條</t>
    <phoneticPr fontId="19" type="noConversion"/>
  </si>
  <si>
    <t>白米</t>
    <phoneticPr fontId="19" type="noConversion"/>
  </si>
  <si>
    <t>皮絲</t>
    <phoneticPr fontId="19" type="noConversion"/>
  </si>
  <si>
    <t>桂竹筍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</si>
</sst>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0;_ "/>
    <numFmt numFmtId="177" formatCode="0;_쐀"/>
    <numFmt numFmtId="178" formatCode="&quot;2 月&quot;\ #\ &quot;日（一）&quot;"/>
    <numFmt numFmtId="179" formatCode="&quot;2 月&quot;\ #\ &quot;日（二）&quot;"/>
    <numFmt numFmtId="180" formatCode="&quot;2 月&quot;\ #\ &quot;日（三）&quot;"/>
    <numFmt numFmtId="181" formatCode="&quot;2 月&quot;\ #\ &quot;日（四）&quot;"/>
    <numFmt numFmtId="182" formatCode="&quot;2 月&quot;\ #\ &quot;日（五）&quot;"/>
    <numFmt numFmtId="183" formatCode="&quot;1 月&quot;\ #\ &quot;日（五）&quot;"/>
    <numFmt numFmtId="184" formatCode="&quot;1 月&quot;\ #\ &quot;日（一）&quot;"/>
    <numFmt numFmtId="185" formatCode="&quot;1 月&quot;\ #\ &quot;日（二）&quot;"/>
    <numFmt numFmtId="186" formatCode="&quot;1 月&quot;\ #\ &quot;日（三）&quot;"/>
    <numFmt numFmtId="187" formatCode="&quot;1 月&quot;\ #\ &quot;日（四）&quot;"/>
    <numFmt numFmtId="189" formatCode="&quot;2 月&quot;\ #\ &quot;日（六）&quot;"/>
    <numFmt numFmtId="224" formatCode="0.0"/>
  </numFmts>
  <fonts count="203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標楷體"/>
      <family val="4"/>
      <charset val="136"/>
    </font>
    <font>
      <sz val="14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標楷體"/>
      <family val="4"/>
      <charset val="136"/>
    </font>
    <font>
      <sz val="28"/>
      <name val="華康少女文字W3"/>
      <family val="3"/>
      <charset val="136"/>
    </font>
    <font>
      <sz val="20"/>
      <color indexed="8"/>
      <name val="標楷體"/>
      <family val="4"/>
      <charset val="136"/>
    </font>
    <font>
      <sz val="20"/>
      <name val="標楷體"/>
      <family val="4"/>
      <charset val="136"/>
    </font>
    <font>
      <sz val="18"/>
      <name val="標楷體"/>
      <family val="4"/>
      <charset val="136"/>
    </font>
    <font>
      <sz val="18"/>
      <color indexed="8"/>
      <name val="標楷體"/>
      <family val="4"/>
      <charset val="136"/>
    </font>
    <font>
      <sz val="16"/>
      <color indexed="8"/>
      <name val="標楷體"/>
      <family val="4"/>
      <charset val="136"/>
    </font>
    <font>
      <sz val="22"/>
      <name val="新細明體"/>
      <family val="1"/>
      <charset val="136"/>
    </font>
    <font>
      <sz val="22"/>
      <name val="標楷體"/>
      <family val="4"/>
      <charset val="136"/>
    </font>
    <font>
      <sz val="24"/>
      <name val="標楷體"/>
      <family val="4"/>
      <charset val="136"/>
    </font>
    <font>
      <sz val="24"/>
      <color indexed="8"/>
      <name val="標楷體"/>
      <family val="4"/>
      <charset val="136"/>
    </font>
    <font>
      <b/>
      <sz val="24"/>
      <color indexed="10"/>
      <name val="標楷體"/>
      <family val="4"/>
      <charset val="136"/>
    </font>
    <font>
      <b/>
      <sz val="24"/>
      <color indexed="12"/>
      <name val="標楷體"/>
      <family val="4"/>
      <charset val="136"/>
    </font>
    <font>
      <b/>
      <sz val="24"/>
      <color indexed="20"/>
      <name val="標楷體"/>
      <family val="4"/>
      <charset val="136"/>
    </font>
    <font>
      <sz val="35"/>
      <name val="新細明體"/>
      <family val="1"/>
      <charset val="136"/>
    </font>
    <font>
      <sz val="125"/>
      <name val="華康少女文字W3"/>
      <family val="3"/>
      <charset val="136"/>
    </font>
    <font>
      <sz val="125"/>
      <name val="華康POP1體W7"/>
      <family val="3"/>
      <charset val="136"/>
    </font>
    <font>
      <sz val="125"/>
      <name val="新細明體"/>
      <family val="1"/>
      <charset val="136"/>
    </font>
    <font>
      <sz val="100"/>
      <name val="華康少女文字W3"/>
      <family val="3"/>
      <charset val="136"/>
    </font>
    <font>
      <sz val="100"/>
      <name val="新細明體"/>
      <family val="1"/>
      <charset val="136"/>
    </font>
    <font>
      <b/>
      <sz val="150"/>
      <color indexed="8"/>
      <name val="標楷體"/>
      <family val="4"/>
      <charset val="136"/>
    </font>
    <font>
      <sz val="240"/>
      <color indexed="8"/>
      <name val="新細明體"/>
      <family val="1"/>
      <charset val="136"/>
    </font>
    <font>
      <sz val="240"/>
      <name val="新細明體"/>
      <family val="1"/>
      <charset val="136"/>
    </font>
    <font>
      <b/>
      <sz val="200"/>
      <color indexed="8"/>
      <name val="標楷體"/>
      <family val="4"/>
      <charset val="136"/>
    </font>
    <font>
      <sz val="24"/>
      <color indexed="8"/>
      <name val="新細明體"/>
      <family val="1"/>
      <charset val="136"/>
    </font>
    <font>
      <b/>
      <sz val="150"/>
      <color indexed="8"/>
      <name val="標楷體"/>
      <family val="4"/>
      <charset val="136"/>
    </font>
    <font>
      <b/>
      <sz val="120"/>
      <color indexed="8"/>
      <name val="標楷體"/>
      <family val="4"/>
      <charset val="136"/>
    </font>
    <font>
      <sz val="26"/>
      <name val="標楷體"/>
      <family val="4"/>
      <charset val="136"/>
    </font>
    <font>
      <sz val="70"/>
      <name val="標楷體"/>
      <family val="4"/>
      <charset val="136"/>
    </font>
    <font>
      <sz val="23"/>
      <name val="標楷體"/>
      <family val="4"/>
      <charset val="136"/>
    </font>
    <font>
      <sz val="23"/>
      <color indexed="8"/>
      <name val="標楷體"/>
      <family val="4"/>
      <charset val="136"/>
    </font>
    <font>
      <b/>
      <sz val="26"/>
      <name val="標楷體"/>
      <family val="4"/>
      <charset val="136"/>
    </font>
    <font>
      <sz val="24"/>
      <name val="新細明體"/>
      <family val="1"/>
      <charset val="136"/>
    </font>
    <font>
      <b/>
      <sz val="150"/>
      <color indexed="10"/>
      <name val="標楷體"/>
      <family val="4"/>
      <charset val="136"/>
    </font>
    <font>
      <b/>
      <sz val="150"/>
      <color indexed="14"/>
      <name val="標楷體"/>
      <family val="4"/>
      <charset val="136"/>
    </font>
    <font>
      <b/>
      <sz val="150"/>
      <color indexed="60"/>
      <name val="標楷體"/>
      <family val="4"/>
      <charset val="136"/>
    </font>
    <font>
      <sz val="150"/>
      <name val="華康少女文字W3"/>
      <family val="3"/>
      <charset val="136"/>
    </font>
    <font>
      <b/>
      <sz val="130"/>
      <color indexed="14"/>
      <name val="標楷體"/>
      <family val="4"/>
      <charset val="136"/>
    </font>
    <font>
      <b/>
      <sz val="150"/>
      <color indexed="60"/>
      <name val="新細明體"/>
      <family val="1"/>
      <charset val="136"/>
    </font>
    <font>
      <b/>
      <sz val="150"/>
      <color indexed="30"/>
      <name val="標楷體"/>
      <family val="4"/>
      <charset val="136"/>
    </font>
    <font>
      <b/>
      <u val="double"/>
      <sz val="130"/>
      <name val="標楷體"/>
      <family val="4"/>
      <charset val="136"/>
    </font>
    <font>
      <sz val="18"/>
      <color indexed="8"/>
      <name val="新細明體"/>
      <family val="1"/>
      <charset val="136"/>
    </font>
    <font>
      <b/>
      <sz val="150"/>
      <color indexed="14"/>
      <name val="標楷體"/>
      <family val="4"/>
      <charset val="136"/>
    </font>
    <font>
      <b/>
      <sz val="100"/>
      <name val="標楷體"/>
      <family val="4"/>
      <charset val="136"/>
    </font>
    <font>
      <b/>
      <sz val="130"/>
      <color indexed="30"/>
      <name val="標楷體"/>
      <family val="4"/>
      <charset val="136"/>
    </font>
    <font>
      <b/>
      <sz val="130"/>
      <color indexed="10"/>
      <name val="標楷體"/>
      <family val="4"/>
      <charset val="136"/>
    </font>
    <font>
      <b/>
      <sz val="100"/>
      <color indexed="60"/>
      <name val="新細明體"/>
      <family val="1"/>
      <charset val="136"/>
    </font>
    <font>
      <b/>
      <sz val="100"/>
      <color indexed="60"/>
      <name val="標楷體"/>
      <family val="4"/>
      <charset val="136"/>
    </font>
    <font>
      <b/>
      <sz val="150"/>
      <color indexed="8"/>
      <name val="標楷體"/>
      <family val="4"/>
      <charset val="136"/>
    </font>
    <font>
      <b/>
      <sz val="130"/>
      <color indexed="60"/>
      <name val="標楷體"/>
      <family val="4"/>
      <charset val="136"/>
    </font>
    <font>
      <b/>
      <sz val="150"/>
      <color indexed="20"/>
      <name val="標楷體"/>
      <family val="4"/>
      <charset val="136"/>
    </font>
    <font>
      <u/>
      <sz val="12"/>
      <color theme="10"/>
      <name val="新細明體"/>
      <family val="1"/>
      <charset val="136"/>
    </font>
    <font>
      <sz val="12"/>
      <color theme="1"/>
      <name val="新細明體"/>
      <family val="1"/>
      <charset val="136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24"/>
      <color theme="1"/>
      <name val="新細明體"/>
      <family val="1"/>
      <charset val="136"/>
      <scheme val="minor"/>
    </font>
    <font>
      <b/>
      <sz val="20"/>
      <color theme="1"/>
      <name val="標楷體"/>
      <family val="4"/>
      <charset val="136"/>
    </font>
    <font>
      <sz val="20"/>
      <color theme="1"/>
      <name val="標楷體"/>
      <family val="4"/>
      <charset val="136"/>
    </font>
    <font>
      <sz val="16"/>
      <color theme="1"/>
      <name val="標楷體"/>
      <family val="4"/>
      <charset val="136"/>
    </font>
    <font>
      <b/>
      <sz val="90"/>
      <color theme="1"/>
      <name val="標楷體"/>
      <family val="4"/>
      <charset val="136"/>
    </font>
    <font>
      <sz val="35"/>
      <color theme="1" tint="0.34998626667073579"/>
      <name val="華康少女文字W3"/>
      <family val="3"/>
      <charset val="136"/>
    </font>
    <font>
      <sz val="35"/>
      <color rgb="FF000000"/>
      <name val="Arial"/>
      <family val="2"/>
    </font>
    <font>
      <sz val="12"/>
      <color rgb="FF666666"/>
      <name val="華康POP1體W5"/>
      <family val="3"/>
      <charset val="136"/>
    </font>
    <font>
      <b/>
      <sz val="12"/>
      <color rgb="FF666666"/>
      <name val="華康POP1體W5"/>
      <family val="3"/>
      <charset val="136"/>
    </font>
    <font>
      <sz val="125"/>
      <color rgb="FF000000"/>
      <name val="Arial"/>
      <family val="2"/>
    </font>
    <font>
      <sz val="125"/>
      <color rgb="FF006600"/>
      <name val="華康少女文字W3"/>
      <family val="3"/>
      <charset val="136"/>
    </font>
    <font>
      <sz val="125"/>
      <color rgb="FF800080"/>
      <name val="華康少女文字W3"/>
      <family val="3"/>
      <charset val="136"/>
    </font>
    <font>
      <sz val="125"/>
      <color rgb="FF339933"/>
      <name val="華康少女文字W3"/>
      <family val="3"/>
      <charset val="136"/>
    </font>
    <font>
      <b/>
      <sz val="125"/>
      <color rgb="FF800080"/>
      <name val="標楷體"/>
      <family val="4"/>
      <charset val="136"/>
    </font>
    <font>
      <b/>
      <sz val="150"/>
      <color theme="1"/>
      <name val="標楷體"/>
      <family val="4"/>
      <charset val="136"/>
    </font>
    <font>
      <b/>
      <sz val="50"/>
      <color theme="1"/>
      <name val="標楷體"/>
      <family val="4"/>
      <charset val="136"/>
    </font>
    <font>
      <b/>
      <sz val="110"/>
      <color theme="1"/>
      <name val="標楷體"/>
      <family val="4"/>
      <charset val="136"/>
    </font>
    <font>
      <sz val="23"/>
      <color theme="1"/>
      <name val="標楷體"/>
      <family val="4"/>
      <charset val="136"/>
    </font>
    <font>
      <sz val="24"/>
      <color theme="1"/>
      <name val="標楷體"/>
      <family val="4"/>
      <charset val="136"/>
    </font>
    <font>
      <sz val="24"/>
      <color theme="0"/>
      <name val="標楷體"/>
      <family val="4"/>
      <charset val="136"/>
    </font>
    <font>
      <sz val="150"/>
      <color rgb="FF747474"/>
      <name val="Century Gothic"/>
      <family val="2"/>
    </font>
    <font>
      <sz val="150"/>
      <color rgb="FF339933"/>
      <name val="華康少女文字W3"/>
      <family val="3"/>
      <charset val="136"/>
    </font>
    <font>
      <sz val="23"/>
      <color theme="1"/>
      <name val="新細明體"/>
      <family val="1"/>
      <charset val="136"/>
    </font>
    <font>
      <b/>
      <sz val="150"/>
      <color rgb="FF008080"/>
      <name val="標楷體"/>
      <family val="4"/>
      <charset val="136"/>
    </font>
    <font>
      <sz val="18"/>
      <color rgb="FF0000FF"/>
      <name val="新細明體"/>
      <family val="1"/>
      <charset val="136"/>
    </font>
    <font>
      <sz val="18"/>
      <color rgb="FFC00000"/>
      <name val="新細明體"/>
      <family val="1"/>
      <charset val="136"/>
    </font>
    <font>
      <sz val="18"/>
      <color rgb="FF7030A0"/>
      <name val="新細明體"/>
      <family val="1"/>
      <charset val="136"/>
    </font>
    <font>
      <sz val="18"/>
      <color rgb="FF0000FF"/>
      <name val="標楷體"/>
      <family val="4"/>
      <charset val="136"/>
    </font>
    <font>
      <sz val="18"/>
      <color rgb="FFC00000"/>
      <name val="標楷體"/>
      <family val="4"/>
      <charset val="136"/>
    </font>
    <font>
      <sz val="18"/>
      <color rgb="FF7030A0"/>
      <name val="標楷體"/>
      <family val="4"/>
      <charset val="136"/>
    </font>
    <font>
      <sz val="18"/>
      <color rgb="FFFF0000"/>
      <name val="新細明體"/>
      <family val="1"/>
      <charset val="136"/>
    </font>
    <font>
      <sz val="24"/>
      <color theme="1"/>
      <name val="新細明體"/>
      <family val="1"/>
      <charset val="136"/>
    </font>
    <font>
      <b/>
      <sz val="35"/>
      <color theme="1"/>
      <name val="標楷體"/>
      <family val="4"/>
      <charset val="136"/>
    </font>
    <font>
      <b/>
      <sz val="100"/>
      <color theme="1"/>
      <name val="標楷體"/>
      <family val="4"/>
      <charset val="136"/>
    </font>
    <font>
      <b/>
      <sz val="130"/>
      <color theme="1"/>
      <name val="標楷體"/>
      <family val="4"/>
      <charset val="136"/>
    </font>
    <font>
      <b/>
      <sz val="130"/>
      <color rgb="FFEA1414"/>
      <name val="標楷體"/>
      <family val="4"/>
      <charset val="136"/>
    </font>
    <font>
      <b/>
      <sz val="130"/>
      <color rgb="FF0070C0"/>
      <name val="標楷體"/>
      <family val="4"/>
      <charset val="136"/>
    </font>
    <font>
      <b/>
      <sz val="130"/>
      <color rgb="FFCC00FF"/>
      <name val="標楷體"/>
      <family val="4"/>
      <charset val="136"/>
    </font>
    <font>
      <b/>
      <sz val="130"/>
      <color rgb="FF336600"/>
      <name val="標楷體"/>
      <family val="4"/>
      <charset val="136"/>
    </font>
    <font>
      <b/>
      <sz val="130"/>
      <color rgb="FF800080"/>
      <name val="標楷體"/>
      <family val="4"/>
      <charset val="136"/>
    </font>
    <font>
      <b/>
      <sz val="125"/>
      <color rgb="FFD60093"/>
      <name val="標楷體"/>
      <family val="4"/>
      <charset val="136"/>
    </font>
    <font>
      <b/>
      <sz val="130"/>
      <color rgb="FFFF00FF"/>
      <name val="標楷體"/>
      <family val="4"/>
      <charset val="136"/>
    </font>
    <font>
      <b/>
      <sz val="150"/>
      <color rgb="FF800080"/>
      <name val="標楷體"/>
      <family val="4"/>
      <charset val="136"/>
    </font>
    <font>
      <b/>
      <sz val="130"/>
      <color rgb="FFFF0000"/>
      <name val="標楷體"/>
      <family val="4"/>
      <charset val="136"/>
    </font>
    <font>
      <b/>
      <sz val="130"/>
      <color rgb="FF008080"/>
      <name val="標楷體"/>
      <family val="4"/>
      <charset val="136"/>
    </font>
    <font>
      <b/>
      <sz val="130"/>
      <color rgb="FF7030A0"/>
      <name val="標楷體"/>
      <family val="4"/>
      <charset val="136"/>
    </font>
    <font>
      <b/>
      <sz val="100"/>
      <color rgb="FF002060"/>
      <name val="標楷體"/>
      <family val="4"/>
      <charset val="136"/>
    </font>
    <font>
      <b/>
      <sz val="100"/>
      <color theme="3" tint="-0.249977111117893"/>
      <name val="標楷體"/>
      <family val="4"/>
      <charset val="136"/>
    </font>
    <font>
      <b/>
      <sz val="130"/>
      <color theme="5" tint="-0.249977111117893"/>
      <name val="標楷體"/>
      <family val="4"/>
      <charset val="136"/>
    </font>
    <font>
      <b/>
      <sz val="100"/>
      <color theme="5" tint="-0.249977111117893"/>
      <name val="標楷體"/>
      <family val="4"/>
      <charset val="136"/>
    </font>
    <font>
      <b/>
      <sz val="130"/>
      <color rgb="FFFF0D5E"/>
      <name val="標楷體"/>
      <family val="4"/>
      <charset val="136"/>
    </font>
    <font>
      <b/>
      <sz val="150"/>
      <color rgb="FFFF33CC"/>
      <name val="標楷體"/>
      <family val="4"/>
      <charset val="136"/>
    </font>
    <font>
      <b/>
      <sz val="150"/>
      <color rgb="FF0066FF"/>
      <name val="標楷體"/>
      <family val="4"/>
      <charset val="136"/>
    </font>
    <font>
      <b/>
      <sz val="150"/>
      <color rgb="FFFF0000"/>
      <name val="標楷體"/>
      <family val="4"/>
      <charset val="136"/>
    </font>
    <font>
      <b/>
      <sz val="115"/>
      <color rgb="FF7030A0"/>
      <name val="標楷體"/>
      <family val="4"/>
      <charset val="136"/>
    </font>
    <font>
      <b/>
      <i/>
      <sz val="160"/>
      <color rgb="FF9900CC"/>
      <name val="標楷體"/>
      <family val="4"/>
      <charset val="136"/>
    </font>
    <font>
      <b/>
      <sz val="250"/>
      <color theme="1"/>
      <name val="標楷體"/>
      <family val="4"/>
      <charset val="136"/>
    </font>
    <font>
      <b/>
      <sz val="30"/>
      <color theme="1"/>
      <name val="標楷體"/>
      <family val="4"/>
      <charset val="136"/>
    </font>
    <font>
      <b/>
      <sz val="125"/>
      <color theme="1"/>
      <name val="標楷體"/>
      <family val="4"/>
      <charset val="136"/>
    </font>
    <font>
      <b/>
      <i/>
      <sz val="125"/>
      <color rgb="FF9900CC"/>
      <name val="標楷體"/>
      <family val="4"/>
      <charset val="136"/>
    </font>
    <font>
      <b/>
      <sz val="125"/>
      <color rgb="FF0066FF"/>
      <name val="標楷體"/>
      <family val="4"/>
      <charset val="136"/>
    </font>
    <font>
      <b/>
      <sz val="125"/>
      <color rgb="FFFF33CC"/>
      <name val="標楷體"/>
      <family val="4"/>
      <charset val="136"/>
    </font>
    <font>
      <b/>
      <sz val="125"/>
      <color rgb="FFFF0000"/>
      <name val="標楷體"/>
      <family val="4"/>
      <charset val="136"/>
    </font>
    <font>
      <b/>
      <sz val="125"/>
      <color rgb="FF008080"/>
      <name val="標楷體"/>
      <family val="4"/>
      <charset val="136"/>
    </font>
    <font>
      <b/>
      <sz val="160"/>
      <color rgb="FF9900FF"/>
      <name val="標楷體"/>
      <family val="4"/>
      <charset val="136"/>
    </font>
    <font>
      <b/>
      <i/>
      <sz val="160"/>
      <color rgb="FFEA1414"/>
      <name val="標楷體"/>
      <family val="4"/>
      <charset val="136"/>
    </font>
    <font>
      <b/>
      <sz val="150"/>
      <color rgb="FF9900FF"/>
      <name val="標楷體"/>
      <family val="4"/>
      <charset val="136"/>
    </font>
    <font>
      <b/>
      <sz val="150"/>
      <color rgb="FF3333FF"/>
      <name val="標楷體"/>
      <family val="4"/>
      <charset val="136"/>
    </font>
    <font>
      <b/>
      <sz val="150"/>
      <color rgb="FFCC00FF"/>
      <name val="標楷體"/>
      <family val="4"/>
      <charset val="136"/>
    </font>
    <font>
      <b/>
      <sz val="150"/>
      <color rgb="FF336600"/>
      <name val="標楷體"/>
      <family val="4"/>
      <charset val="136"/>
    </font>
    <font>
      <b/>
      <sz val="120"/>
      <color rgb="FF9900FF"/>
      <name val="標楷體"/>
      <family val="4"/>
      <charset val="136"/>
    </font>
    <font>
      <b/>
      <sz val="150"/>
      <color rgb="FFFF00FF"/>
      <name val="標楷體"/>
      <family val="4"/>
      <charset val="136"/>
    </font>
    <font>
      <b/>
      <sz val="150"/>
      <color rgb="FF0070C0"/>
      <name val="標楷體"/>
      <family val="4"/>
      <charset val="136"/>
    </font>
    <font>
      <b/>
      <sz val="150"/>
      <color rgb="FF9900CC"/>
      <name val="標楷體"/>
      <family val="4"/>
      <charset val="136"/>
    </font>
    <font>
      <b/>
      <sz val="150"/>
      <color theme="5" tint="-0.249977111117893"/>
      <name val="標楷體"/>
      <family val="4"/>
      <charset val="136"/>
    </font>
    <font>
      <b/>
      <sz val="150"/>
      <color rgb="FFFF0D5E"/>
      <name val="標楷體"/>
      <family val="4"/>
      <charset val="136"/>
    </font>
    <font>
      <b/>
      <sz val="130"/>
      <color rgb="FF9900CC"/>
      <name val="標楷體"/>
      <family val="4"/>
      <charset val="136"/>
    </font>
    <font>
      <b/>
      <sz val="28"/>
      <color rgb="FFFF0000"/>
      <name val="Times New Roman"/>
      <family val="1"/>
    </font>
    <font>
      <b/>
      <sz val="28"/>
      <color rgb="FFFF0000"/>
      <name val="標楷體"/>
      <family val="4"/>
      <charset val="136"/>
    </font>
    <font>
      <b/>
      <sz val="32"/>
      <color theme="0"/>
      <name val="標楷體"/>
      <family val="4"/>
      <charset val="136"/>
    </font>
    <font>
      <b/>
      <sz val="28"/>
      <color rgb="FF000000"/>
      <name val="細明體"/>
      <family val="3"/>
      <charset val="136"/>
    </font>
    <font>
      <b/>
      <sz val="280"/>
      <color theme="1"/>
      <name val="標楷體"/>
      <family val="4"/>
      <charset val="136"/>
    </font>
    <font>
      <b/>
      <sz val="299"/>
      <color theme="1"/>
      <name val="標楷體"/>
      <family val="4"/>
      <charset val="136"/>
    </font>
    <font>
      <b/>
      <sz val="220"/>
      <color indexed="8"/>
      <name val="標楷體"/>
      <family val="4"/>
      <charset val="136"/>
    </font>
    <font>
      <b/>
      <sz val="130"/>
      <name val="標楷體"/>
      <family val="4"/>
      <charset val="136"/>
    </font>
    <font>
      <b/>
      <sz val="150"/>
      <color rgb="FFEA1414"/>
      <name val="標楷體"/>
      <family val="4"/>
      <charset val="136"/>
    </font>
    <font>
      <sz val="125"/>
      <color rgb="FF747474"/>
      <name val="Century Gothic"/>
      <family val="2"/>
    </font>
    <font>
      <b/>
      <sz val="65"/>
      <color theme="5" tint="-0.249977111117893"/>
      <name val="標楷體"/>
      <family val="4"/>
      <charset val="136"/>
    </font>
    <font>
      <b/>
      <sz val="65"/>
      <color rgb="FFFF0D5E"/>
      <name val="標楷體"/>
      <family val="4"/>
      <charset val="136"/>
    </font>
    <font>
      <b/>
      <sz val="160"/>
      <color rgb="FFFF33CC"/>
      <name val="標楷體"/>
      <family val="4"/>
      <charset val="136"/>
    </font>
    <font>
      <sz val="100"/>
      <name val="華康流隸體W5"/>
      <family val="1"/>
      <charset val="136"/>
    </font>
    <font>
      <b/>
      <i/>
      <sz val="150"/>
      <color rgb="FFEA1414"/>
      <name val="標楷體"/>
      <family val="4"/>
      <charset val="136"/>
    </font>
    <font>
      <sz val="125"/>
      <color rgb="FF339933"/>
      <name val="新細明體"/>
      <family val="1"/>
      <charset val="136"/>
    </font>
    <font>
      <sz val="125"/>
      <color rgb="FF800080"/>
      <name val="新細明體"/>
      <family val="1"/>
      <charset val="136"/>
    </font>
    <font>
      <b/>
      <sz val="130"/>
      <color indexed="60"/>
      <name val="新細明體"/>
      <family val="1"/>
      <charset val="136"/>
    </font>
    <font>
      <sz val="35"/>
      <color theme="1" tint="0.34998626667073579"/>
      <name val="新細明體"/>
      <family val="1"/>
      <charset val="136"/>
    </font>
    <font>
      <b/>
      <i/>
      <sz val="150"/>
      <color rgb="FF800080"/>
      <name val="標楷體"/>
      <family val="4"/>
      <charset val="136"/>
    </font>
    <font>
      <b/>
      <sz val="145"/>
      <color rgb="FF9900FF"/>
      <name val="標楷體"/>
      <family val="4"/>
      <charset val="136"/>
    </font>
    <font>
      <sz val="35"/>
      <name val="華康少女文字W3"/>
      <family val="3"/>
      <charset val="136"/>
    </font>
    <font>
      <sz val="38"/>
      <name val="標楷體"/>
      <family val="4"/>
      <charset val="136"/>
    </font>
    <font>
      <sz val="14"/>
      <name val="標楷體"/>
      <family val="4"/>
      <charset val="136"/>
    </font>
    <font>
      <sz val="18"/>
      <color rgb="FF333300"/>
      <name val="標楷體"/>
      <family val="4"/>
      <charset val="136"/>
    </font>
    <font>
      <sz val="14"/>
      <color rgb="FF333300"/>
      <name val="新細明體"/>
      <family val="1"/>
      <charset val="136"/>
    </font>
    <font>
      <sz val="12"/>
      <color rgb="FF333300"/>
      <name val="新細明體"/>
      <family val="1"/>
      <charset val="136"/>
    </font>
    <font>
      <sz val="22"/>
      <color theme="1"/>
      <name val="標楷體"/>
      <family val="4"/>
      <charset val="136"/>
    </font>
    <font>
      <sz val="20"/>
      <color rgb="FF333300"/>
      <name val="新細明體"/>
      <family val="1"/>
      <charset val="136"/>
    </font>
    <font>
      <sz val="18"/>
      <color theme="1"/>
      <name val="標楷體"/>
      <family val="4"/>
      <charset val="136"/>
    </font>
    <font>
      <sz val="14"/>
      <color theme="1"/>
      <name val="新細明體"/>
      <family val="1"/>
      <charset val="136"/>
    </font>
    <font>
      <sz val="36"/>
      <name val="標楷體"/>
      <family val="4"/>
      <charset val="136"/>
    </font>
    <font>
      <b/>
      <sz val="18"/>
      <name val="標楷體"/>
      <family val="4"/>
      <charset val="136"/>
    </font>
    <font>
      <sz val="18"/>
      <name val="新細明體"/>
      <family val="1"/>
      <charset val="136"/>
    </font>
    <font>
      <sz val="18"/>
      <color theme="0"/>
      <name val="標楷體"/>
      <family val="4"/>
      <charset val="136"/>
    </font>
    <font>
      <sz val="72"/>
      <color theme="1"/>
      <name val="標楷體"/>
      <family val="4"/>
      <charset val="136"/>
    </font>
    <font>
      <sz val="48"/>
      <color theme="1"/>
      <name val="標楷體"/>
      <family val="4"/>
      <charset val="136"/>
    </font>
    <font>
      <sz val="72"/>
      <color indexed="8"/>
      <name val="標楷體"/>
      <family val="4"/>
      <charset val="136"/>
    </font>
    <font>
      <sz val="55"/>
      <color indexed="8"/>
      <name val="標楷體"/>
      <family val="4"/>
      <charset val="136"/>
    </font>
    <font>
      <sz val="48"/>
      <name val="標楷體"/>
      <family val="4"/>
      <charset val="136"/>
    </font>
    <font>
      <sz val="55"/>
      <name val="標楷體"/>
      <family val="4"/>
      <charset val="136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FFCCFF"/>
        <bgColor indexed="29"/>
      </patternFill>
    </fill>
    <fill>
      <patternFill patternType="solid">
        <fgColor rgb="FFFF99FF"/>
        <bgColor indexed="64"/>
      </patternFill>
    </fill>
    <fill>
      <patternFill patternType="solid">
        <fgColor rgb="FFFF6DD9"/>
        <bgColor indexed="64"/>
      </patternFill>
    </fill>
    <fill>
      <patternFill patternType="solid">
        <fgColor rgb="FFEA775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CC"/>
        <bgColor indexed="29"/>
      </patternFill>
    </fill>
    <fill>
      <patternFill patternType="solid">
        <fgColor rgb="FFFFCCCC"/>
        <bgColor indexed="64"/>
      </patternFill>
    </fill>
    <fill>
      <patternFill patternType="solid">
        <fgColor theme="5" tint="0.79998168889431442"/>
        <bgColor indexed="29"/>
      </patternFill>
    </fill>
  </fills>
  <borders count="126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 style="thin">
        <color indexed="59"/>
      </left>
      <right style="medium">
        <color indexed="64"/>
      </right>
      <top/>
      <bottom style="medium">
        <color indexed="5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59"/>
      </right>
      <top style="medium">
        <color indexed="64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medium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59"/>
      </right>
      <top style="medium">
        <color indexed="64"/>
      </top>
      <bottom style="thin">
        <color indexed="64"/>
      </bottom>
      <diagonal/>
    </border>
    <border>
      <left style="thin">
        <color indexed="59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59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/>
      <top style="thin">
        <color indexed="5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59"/>
      </bottom>
      <diagonal/>
    </border>
    <border>
      <left style="medium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59"/>
      </left>
      <right/>
      <top style="medium">
        <color indexed="64"/>
      </top>
      <bottom style="thin">
        <color indexed="59"/>
      </bottom>
      <diagonal/>
    </border>
    <border>
      <left/>
      <right style="thin">
        <color indexed="59"/>
      </right>
      <top style="medium">
        <color indexed="64"/>
      </top>
      <bottom style="thin">
        <color indexed="59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</borders>
  <cellStyleXfs count="11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7" fillId="18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3" fillId="19" borderId="4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5" fillId="18" borderId="8" applyNumberFormat="0" applyAlignment="0" applyProtection="0">
      <alignment vertical="center"/>
    </xf>
    <xf numFmtId="0" fontId="16" fillId="24" borderId="9" applyNumberFormat="0" applyAlignment="0" applyProtection="0">
      <alignment vertical="center"/>
    </xf>
    <xf numFmtId="0" fontId="16" fillId="24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1777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1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4" fillId="0" borderId="0" xfId="0" applyFont="1">
      <alignment vertical="center"/>
    </xf>
    <xf numFmtId="0" fontId="1" fillId="0" borderId="0" xfId="0" applyFont="1">
      <alignment vertical="center"/>
    </xf>
    <xf numFmtId="176" fontId="1" fillId="0" borderId="0" xfId="0" applyNumberFormat="1" applyFont="1" applyBorder="1" applyAlignment="1">
      <alignment horizontal="center" vertical="center"/>
    </xf>
    <xf numFmtId="177" fontId="1" fillId="0" borderId="0" xfId="0" applyNumberFormat="1" applyFont="1" applyBorder="1" applyAlignment="1">
      <alignment horizontal="center" vertical="center"/>
    </xf>
    <xf numFmtId="9" fontId="1" fillId="0" borderId="0" xfId="0" applyNumberFormat="1" applyFont="1" applyBorder="1">
      <alignment vertical="center"/>
    </xf>
    <xf numFmtId="0" fontId="20" fillId="0" borderId="0" xfId="0" applyFont="1">
      <alignment vertical="center"/>
    </xf>
    <xf numFmtId="0" fontId="20" fillId="0" borderId="0" xfId="0" applyFont="1" applyBorder="1">
      <alignment vertical="center"/>
    </xf>
    <xf numFmtId="0" fontId="1" fillId="0" borderId="0" xfId="0" applyFont="1" applyAlignment="1">
      <alignment horizontal="center" vertical="center"/>
    </xf>
    <xf numFmtId="0" fontId="21" fillId="0" borderId="0" xfId="0" applyFont="1">
      <alignment vertical="center"/>
    </xf>
    <xf numFmtId="0" fontId="1" fillId="0" borderId="0" xfId="0" applyFont="1" applyFill="1">
      <alignment vertical="center"/>
    </xf>
    <xf numFmtId="0" fontId="2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29" fillId="0" borderId="0" xfId="0" applyFont="1">
      <alignment vertical="center"/>
    </xf>
    <xf numFmtId="0" fontId="26" fillId="0" borderId="0" xfId="0" applyFont="1">
      <alignment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shrinkToFit="1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wrapText="1"/>
    </xf>
    <xf numFmtId="0" fontId="34" fillId="0" borderId="0" xfId="0" applyFont="1" applyBorder="1">
      <alignment vertical="center"/>
    </xf>
    <xf numFmtId="0" fontId="34" fillId="0" borderId="0" xfId="0" applyFont="1" applyBorder="1" applyAlignment="1">
      <alignment horizontal="center" vertical="center"/>
    </xf>
    <xf numFmtId="0" fontId="34" fillId="0" borderId="0" xfId="0" applyFont="1">
      <alignment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 wrapText="1"/>
    </xf>
    <xf numFmtId="176" fontId="34" fillId="0" borderId="0" xfId="0" applyNumberFormat="1" applyFont="1" applyBorder="1" applyAlignment="1">
      <alignment horizontal="center" vertical="center"/>
    </xf>
    <xf numFmtId="177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>
      <alignment vertical="center"/>
    </xf>
    <xf numFmtId="0" fontId="23" fillId="0" borderId="0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 shrinkToFit="1"/>
    </xf>
    <xf numFmtId="0" fontId="33" fillId="0" borderId="0" xfId="0" applyFont="1" applyFill="1" applyBorder="1" applyAlignment="1">
      <alignment horizontal="left" vertical="center" shrinkToFit="1"/>
    </xf>
    <xf numFmtId="0" fontId="37" fillId="0" borderId="0" xfId="0" applyFont="1">
      <alignment vertical="center"/>
    </xf>
    <xf numFmtId="0" fontId="38" fillId="0" borderId="0" xfId="0" applyFont="1" applyBorder="1">
      <alignment vertical="center"/>
    </xf>
    <xf numFmtId="0" fontId="38" fillId="0" borderId="0" xfId="0" applyFont="1" applyBorder="1" applyAlignment="1">
      <alignment horizontal="center" vertical="center"/>
    </xf>
    <xf numFmtId="0" fontId="38" fillId="0" borderId="0" xfId="0" applyFont="1">
      <alignment vertical="center"/>
    </xf>
    <xf numFmtId="0" fontId="36" fillId="0" borderId="0" xfId="0" applyFont="1" applyBorder="1" applyAlignment="1">
      <alignment horizontal="center" shrinkToFit="1"/>
    </xf>
    <xf numFmtId="0" fontId="22" fillId="0" borderId="0" xfId="0" applyFont="1" applyAlignment="1">
      <alignment vertical="center" shrinkToFit="1"/>
    </xf>
    <xf numFmtId="0" fontId="36" fillId="0" borderId="0" xfId="0" applyFont="1" applyBorder="1" applyAlignment="1">
      <alignment horizontal="left" shrinkToFit="1"/>
    </xf>
    <xf numFmtId="0" fontId="29" fillId="0" borderId="0" xfId="0" applyFont="1" applyAlignment="1">
      <alignment vertical="center" shrinkToFit="1"/>
    </xf>
    <xf numFmtId="0" fontId="25" fillId="0" borderId="0" xfId="0" applyFont="1" applyAlignment="1">
      <alignment vertical="center" shrinkToFit="1"/>
    </xf>
    <xf numFmtId="0" fontId="3" fillId="0" borderId="0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 shrinkToFit="1"/>
    </xf>
    <xf numFmtId="0" fontId="41" fillId="0" borderId="0" xfId="37" applyFont="1" applyFill="1" applyBorder="1" applyAlignment="1">
      <alignment vertical="center"/>
    </xf>
    <xf numFmtId="0" fontId="42" fillId="0" borderId="0" xfId="37" applyFont="1" applyFill="1" applyBorder="1" applyAlignment="1">
      <alignment vertical="center"/>
    </xf>
    <xf numFmtId="0" fontId="43" fillId="0" borderId="0" xfId="37" applyFont="1" applyFill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0" fillId="0" borderId="0" xfId="0" applyAlignment="1"/>
    <xf numFmtId="0" fontId="31" fillId="0" borderId="0" xfId="0" applyFont="1" applyAlignment="1">
      <alignment horizontal="center"/>
    </xf>
    <xf numFmtId="0" fontId="86" fillId="0" borderId="0" xfId="0" applyFont="1" applyAlignment="1">
      <alignment horizontal="left" vertical="center"/>
    </xf>
    <xf numFmtId="0" fontId="37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87" fillId="25" borderId="0" xfId="0" applyFont="1" applyFill="1" applyBorder="1" applyAlignment="1">
      <alignment horizontal="left" vertical="center" shrinkToFit="1"/>
    </xf>
    <xf numFmtId="0" fontId="88" fillId="25" borderId="0" xfId="0" applyFont="1" applyFill="1" applyBorder="1" applyAlignment="1">
      <alignment horizontal="center" vertical="center" shrinkToFit="1"/>
    </xf>
    <xf numFmtId="0" fontId="87" fillId="0" borderId="0" xfId="0" applyFont="1" applyFill="1" applyBorder="1" applyAlignment="1">
      <alignment horizontal="left" vertical="center" shrinkToFit="1"/>
    </xf>
    <xf numFmtId="0" fontId="88" fillId="0" borderId="0" xfId="0" applyFont="1" applyFill="1" applyBorder="1" applyAlignment="1">
      <alignment horizontal="left" vertical="center" shrinkToFit="1"/>
    </xf>
    <xf numFmtId="0" fontId="88" fillId="25" borderId="0" xfId="0" applyFont="1" applyFill="1" applyBorder="1" applyAlignment="1">
      <alignment horizontal="left" vertical="center" shrinkToFit="1"/>
    </xf>
    <xf numFmtId="0" fontId="88" fillId="25" borderId="0" xfId="0" applyFont="1" applyFill="1" applyBorder="1" applyAlignment="1">
      <alignment vertical="center" textRotation="180" shrinkToFit="1"/>
    </xf>
    <xf numFmtId="0" fontId="33" fillId="0" borderId="0" xfId="0" applyFont="1" applyBorder="1" applyAlignment="1">
      <alignment horizontal="left" vertical="center" shrinkToFit="1"/>
    </xf>
    <xf numFmtId="0" fontId="23" fillId="0" borderId="0" xfId="0" applyFont="1" applyFill="1" applyBorder="1" applyAlignment="1">
      <alignment vertical="center" textRotation="180" shrinkToFit="1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Border="1" applyAlignment="1">
      <alignment horizontal="left" vertical="center" shrinkToFit="1"/>
    </xf>
    <xf numFmtId="0" fontId="24" fillId="0" borderId="0" xfId="0" applyFont="1" applyBorder="1">
      <alignment vertical="center"/>
    </xf>
    <xf numFmtId="0" fontId="32" fillId="0" borderId="0" xfId="0" applyFont="1" applyFill="1" applyBorder="1" applyAlignment="1">
      <alignment horizontal="left" vertical="center" shrinkToFit="1"/>
    </xf>
    <xf numFmtId="0" fontId="32" fillId="0" borderId="0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vertical="center" textRotation="180" shrinkToFit="1"/>
    </xf>
    <xf numFmtId="0" fontId="89" fillId="0" borderId="0" xfId="0" applyFont="1" applyBorder="1" applyAlignment="1">
      <alignment vertical="center"/>
    </xf>
    <xf numFmtId="0" fontId="90" fillId="0" borderId="0" xfId="0" applyFont="1" applyAlignment="1">
      <alignment horizontal="center"/>
    </xf>
    <xf numFmtId="0" fontId="91" fillId="0" borderId="0" xfId="0" applyFont="1" applyAlignment="1"/>
    <xf numFmtId="0" fontId="44" fillId="0" borderId="0" xfId="0" applyFont="1" applyAlignment="1"/>
    <xf numFmtId="0" fontId="90" fillId="0" borderId="0" xfId="0" applyFont="1" applyBorder="1" applyAlignment="1">
      <alignment horizontal="center"/>
    </xf>
    <xf numFmtId="0" fontId="43" fillId="0" borderId="0" xfId="37" applyFont="1" applyFill="1" applyBorder="1" applyAlignment="1">
      <alignment vertical="center"/>
    </xf>
    <xf numFmtId="0" fontId="85" fillId="0" borderId="0" xfId="0" applyFont="1" applyBorder="1" applyAlignment="1">
      <alignment vertical="center"/>
    </xf>
    <xf numFmtId="0" fontId="27" fillId="0" borderId="0" xfId="0" applyFont="1" applyBorder="1" applyAlignment="1">
      <alignment horizontal="center" vertical="center"/>
    </xf>
    <xf numFmtId="0" fontId="92" fillId="0" borderId="0" xfId="0" applyFont="1" applyBorder="1" applyAlignment="1">
      <alignment horizontal="left" vertical="center"/>
    </xf>
    <xf numFmtId="0" fontId="93" fillId="0" borderId="0" xfId="0" applyFont="1" applyBorder="1" applyAlignment="1">
      <alignment horizontal="left" vertical="center"/>
    </xf>
    <xf numFmtId="0" fontId="27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vertical="center"/>
    </xf>
    <xf numFmtId="0" fontId="36" fillId="0" borderId="0" xfId="0" applyFont="1" applyBorder="1" applyAlignment="1">
      <alignment horizontal="left" vertical="center" shrinkToFit="1"/>
    </xf>
    <xf numFmtId="0" fontId="45" fillId="0" borderId="0" xfId="0" applyFont="1" applyAlignment="1">
      <alignment horizontal="center"/>
    </xf>
    <xf numFmtId="0" fontId="94" fillId="0" borderId="0" xfId="0" applyFont="1" applyAlignment="1"/>
    <xf numFmtId="0" fontId="46" fillId="0" borderId="0" xfId="0" applyFont="1" applyAlignment="1">
      <alignment horizontal="center"/>
    </xf>
    <xf numFmtId="0" fontId="47" fillId="0" borderId="0" xfId="0" applyFont="1">
      <alignment vertical="center"/>
    </xf>
    <xf numFmtId="0" fontId="95" fillId="0" borderId="0" xfId="0" applyFont="1" applyAlignment="1">
      <alignment horizontal="center"/>
    </xf>
    <xf numFmtId="0" fontId="47" fillId="0" borderId="0" xfId="0" applyFont="1" applyAlignment="1"/>
    <xf numFmtId="0" fontId="96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97" fillId="0" borderId="0" xfId="0" applyFont="1" applyBorder="1" applyAlignment="1">
      <alignment horizontal="center"/>
    </xf>
    <xf numFmtId="0" fontId="97" fillId="0" borderId="0" xfId="0" applyFont="1" applyAlignment="1">
      <alignment horizontal="center"/>
    </xf>
    <xf numFmtId="0" fontId="46" fillId="0" borderId="0" xfId="0" applyFont="1" applyBorder="1" applyAlignment="1">
      <alignment horizont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vertical="center"/>
    </xf>
    <xf numFmtId="0" fontId="48" fillId="26" borderId="0" xfId="0" applyFont="1" applyFill="1" applyAlignment="1">
      <alignment horizontal="center" vertical="center"/>
    </xf>
    <xf numFmtId="0" fontId="48" fillId="26" borderId="0" xfId="0" applyFont="1" applyFill="1" applyBorder="1" applyAlignment="1">
      <alignment horizontal="center" vertical="center"/>
    </xf>
    <xf numFmtId="0" fontId="98" fillId="0" borderId="0" xfId="37" applyFont="1" applyBorder="1" applyAlignment="1">
      <alignment horizontal="center" shrinkToFit="1"/>
    </xf>
    <xf numFmtId="0" fontId="51" fillId="0" borderId="0" xfId="0" applyFont="1" applyBorder="1">
      <alignment vertical="center"/>
    </xf>
    <xf numFmtId="0" fontId="52" fillId="0" borderId="0" xfId="0" applyFont="1">
      <alignment vertical="center"/>
    </xf>
    <xf numFmtId="0" fontId="52" fillId="0" borderId="0" xfId="0" applyFont="1" applyBorder="1">
      <alignment vertical="center"/>
    </xf>
    <xf numFmtId="0" fontId="99" fillId="0" borderId="0" xfId="0" applyFont="1" applyBorder="1">
      <alignment vertical="center"/>
    </xf>
    <xf numFmtId="0" fontId="100" fillId="0" borderId="1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shrinkToFit="1"/>
    </xf>
    <xf numFmtId="0" fontId="100" fillId="0" borderId="11" xfId="0" applyFont="1" applyBorder="1" applyAlignment="1">
      <alignment horizontal="left" shrinkToFit="1"/>
    </xf>
    <xf numFmtId="0" fontId="100" fillId="0" borderId="0" xfId="0" applyFont="1" applyBorder="1" applyAlignment="1">
      <alignment horizontal="left" shrinkToFit="1"/>
    </xf>
    <xf numFmtId="0" fontId="100" fillId="25" borderId="11" xfId="0" applyFont="1" applyFill="1" applyBorder="1" applyAlignment="1">
      <alignment horizontal="left" shrinkToFit="1"/>
    </xf>
    <xf numFmtId="0" fontId="100" fillId="0" borderId="12" xfId="0" applyFont="1" applyBorder="1" applyAlignment="1">
      <alignment vertical="center"/>
    </xf>
    <xf numFmtId="0" fontId="100" fillId="0" borderId="13" xfId="0" applyFont="1" applyBorder="1" applyAlignment="1">
      <alignment vertical="center"/>
    </xf>
    <xf numFmtId="0" fontId="100" fillId="0" borderId="14" xfId="0" applyFont="1" applyBorder="1" applyAlignment="1">
      <alignment horizontal="center" vertical="center" shrinkToFit="1"/>
    </xf>
    <xf numFmtId="0" fontId="100" fillId="0" borderId="15" xfId="0" applyFont="1" applyBorder="1" applyAlignment="1">
      <alignment horizontal="left" shrinkToFit="1"/>
    </xf>
    <xf numFmtId="0" fontId="100" fillId="0" borderId="16" xfId="0" applyFont="1" applyBorder="1" applyAlignment="1">
      <alignment horizontal="left" shrinkToFit="1"/>
    </xf>
    <xf numFmtId="0" fontId="100" fillId="25" borderId="16" xfId="0" applyFont="1" applyFill="1" applyBorder="1" applyAlignment="1">
      <alignment horizontal="left" shrinkToFit="1"/>
    </xf>
    <xf numFmtId="0" fontId="96" fillId="0" borderId="0" xfId="0" applyFont="1" applyBorder="1" applyAlignment="1">
      <alignment horizontal="center"/>
    </xf>
    <xf numFmtId="0" fontId="101" fillId="0" borderId="0" xfId="0" applyFont="1" applyBorder="1" applyAlignment="1">
      <alignment vertical="center"/>
    </xf>
    <xf numFmtId="0" fontId="32" fillId="0" borderId="0" xfId="0" applyFont="1" applyBorder="1" applyAlignment="1">
      <alignment horizontal="left"/>
    </xf>
    <xf numFmtId="0" fontId="32" fillId="0" borderId="0" xfId="0" applyFont="1" applyBorder="1" applyAlignment="1">
      <alignment horizontal="center" shrinkToFit="1"/>
    </xf>
    <xf numFmtId="0" fontId="38" fillId="0" borderId="0" xfId="0" applyFont="1" applyFill="1" applyBorder="1" applyAlignment="1">
      <alignment horizontal="center" vertical="center" shrinkToFit="1"/>
    </xf>
    <xf numFmtId="0" fontId="59" fillId="0" borderId="17" xfId="0" applyFont="1" applyBorder="1" applyAlignment="1">
      <alignment horizontal="center"/>
    </xf>
    <xf numFmtId="0" fontId="59" fillId="0" borderId="10" xfId="0" applyFont="1" applyBorder="1">
      <alignment vertical="center"/>
    </xf>
    <xf numFmtId="0" fontId="59" fillId="0" borderId="18" xfId="0" applyFont="1" applyBorder="1">
      <alignment vertical="center"/>
    </xf>
    <xf numFmtId="0" fontId="59" fillId="0" borderId="19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59" fillId="0" borderId="21" xfId="0" applyFont="1" applyBorder="1" applyAlignment="1">
      <alignment horizontal="left" vertical="center" shrinkToFit="1"/>
    </xf>
    <xf numFmtId="0" fontId="59" fillId="0" borderId="22" xfId="0" applyFont="1" applyFill="1" applyBorder="1" applyAlignment="1">
      <alignment horizontal="left" vertical="center" shrinkToFit="1"/>
    </xf>
    <xf numFmtId="0" fontId="59" fillId="0" borderId="20" xfId="0" applyFont="1" applyBorder="1" applyAlignment="1">
      <alignment horizontal="left" vertical="center" shrinkToFit="1"/>
    </xf>
    <xf numFmtId="0" fontId="59" fillId="25" borderId="23" xfId="0" applyFont="1" applyFill="1" applyBorder="1" applyAlignment="1">
      <alignment horizontal="left" vertical="center"/>
    </xf>
    <xf numFmtId="0" fontId="59" fillId="25" borderId="24" xfId="0" applyFont="1" applyFill="1" applyBorder="1" applyAlignment="1">
      <alignment horizontal="left" vertical="center" shrinkToFit="1"/>
    </xf>
    <xf numFmtId="0" fontId="59" fillId="25" borderId="25" xfId="0" applyFont="1" applyFill="1" applyBorder="1" applyAlignment="1">
      <alignment horizontal="left" vertical="center" shrinkToFit="1"/>
    </xf>
    <xf numFmtId="0" fontId="59" fillId="0" borderId="22" xfId="0" applyFont="1" applyBorder="1" applyAlignment="1">
      <alignment vertical="center" shrinkToFit="1"/>
    </xf>
    <xf numFmtId="0" fontId="102" fillId="25" borderId="21" xfId="0" applyFont="1" applyFill="1" applyBorder="1" applyAlignment="1">
      <alignment horizontal="left" vertical="center" shrinkToFit="1"/>
    </xf>
    <xf numFmtId="0" fontId="102" fillId="25" borderId="22" xfId="0" applyFont="1" applyFill="1" applyBorder="1" applyAlignment="1">
      <alignment horizontal="left" vertical="center" shrinkToFit="1"/>
    </xf>
    <xf numFmtId="0" fontId="102" fillId="25" borderId="20" xfId="0" applyFont="1" applyFill="1" applyBorder="1" applyAlignment="1">
      <alignment horizontal="left" vertical="center" shrinkToFit="1"/>
    </xf>
    <xf numFmtId="0" fontId="59" fillId="0" borderId="22" xfId="0" applyFont="1" applyBorder="1" applyAlignment="1">
      <alignment horizontal="left" vertical="center" shrinkToFit="1"/>
    </xf>
    <xf numFmtId="0" fontId="102" fillId="25" borderId="22" xfId="0" applyFont="1" applyFill="1" applyBorder="1" applyAlignment="1">
      <alignment horizontal="center" vertical="center" shrinkToFit="1"/>
    </xf>
    <xf numFmtId="0" fontId="59" fillId="0" borderId="10" xfId="0" applyFont="1" applyBorder="1" applyAlignment="1"/>
    <xf numFmtId="0" fontId="59" fillId="0" borderId="18" xfId="0" applyFont="1" applyBorder="1" applyAlignment="1">
      <alignment horizontal="left"/>
    </xf>
    <xf numFmtId="0" fontId="59" fillId="0" borderId="19" xfId="0" applyFont="1" applyBorder="1" applyAlignment="1">
      <alignment horizontal="center" vertical="center" shrinkToFit="1"/>
    </xf>
    <xf numFmtId="0" fontId="59" fillId="0" borderId="26" xfId="0" applyFont="1" applyBorder="1" applyAlignment="1">
      <alignment horizontal="left" vertical="center" shrinkToFit="1"/>
    </xf>
    <xf numFmtId="0" fontId="59" fillId="25" borderId="27" xfId="0" applyFont="1" applyFill="1" applyBorder="1" applyAlignment="1">
      <alignment horizontal="left" vertical="center" shrinkToFit="1"/>
    </xf>
    <xf numFmtId="0" fontId="59" fillId="25" borderId="28" xfId="0" applyFont="1" applyFill="1" applyBorder="1" applyAlignment="1">
      <alignment horizontal="left" vertical="center" shrinkToFit="1"/>
    </xf>
    <xf numFmtId="0" fontId="59" fillId="0" borderId="18" xfId="0" applyFont="1" applyBorder="1" applyAlignment="1">
      <alignment horizontal="left" vertical="center"/>
    </xf>
    <xf numFmtId="0" fontId="59" fillId="0" borderId="27" xfId="0" applyFont="1" applyBorder="1" applyAlignment="1">
      <alignment vertical="center" textRotation="180" shrinkToFit="1"/>
    </xf>
    <xf numFmtId="0" fontId="59" fillId="0" borderId="28" xfId="0" applyFont="1" applyBorder="1" applyAlignment="1">
      <alignment horizontal="left" vertical="center" shrinkToFit="1"/>
    </xf>
    <xf numFmtId="0" fontId="59" fillId="0" borderId="22" xfId="0" applyFont="1" applyFill="1" applyBorder="1" applyAlignment="1">
      <alignment vertical="center" textRotation="180" shrinkToFit="1"/>
    </xf>
    <xf numFmtId="0" fontId="59" fillId="0" borderId="21" xfId="0" applyFont="1" applyFill="1" applyBorder="1" applyAlignment="1">
      <alignment horizontal="left" vertical="center" shrinkToFit="1"/>
    </xf>
    <xf numFmtId="0" fontId="102" fillId="25" borderId="22" xfId="0" applyFont="1" applyFill="1" applyBorder="1" applyAlignment="1">
      <alignment vertical="center" textRotation="180" shrinkToFit="1"/>
    </xf>
    <xf numFmtId="0" fontId="59" fillId="0" borderId="22" xfId="0" applyFont="1" applyBorder="1" applyAlignment="1">
      <alignment vertical="center" textRotation="180" shrinkToFit="1"/>
    </xf>
    <xf numFmtId="0" fontId="59" fillId="0" borderId="10" xfId="0" applyFont="1" applyBorder="1" applyAlignment="1">
      <alignment horizontal="right"/>
    </xf>
    <xf numFmtId="0" fontId="59" fillId="0" borderId="19" xfId="0" applyFont="1" applyBorder="1" applyAlignment="1">
      <alignment horizontal="center"/>
    </xf>
    <xf numFmtId="0" fontId="59" fillId="0" borderId="20" xfId="0" applyFont="1" applyBorder="1" applyAlignment="1">
      <alignment horizontal="center"/>
    </xf>
    <xf numFmtId="0" fontId="59" fillId="0" borderId="29" xfId="0" applyFont="1" applyFill="1" applyBorder="1" applyAlignment="1">
      <alignment horizontal="center" vertical="center" shrinkToFit="1"/>
    </xf>
    <xf numFmtId="0" fontId="59" fillId="0" borderId="30" xfId="0" applyFont="1" applyBorder="1">
      <alignment vertical="center"/>
    </xf>
    <xf numFmtId="0" fontId="102" fillId="0" borderId="21" xfId="0" applyFont="1" applyBorder="1" applyAlignment="1">
      <alignment horizontal="left" vertical="center" shrinkToFit="1"/>
    </xf>
    <xf numFmtId="0" fontId="102" fillId="0" borderId="20" xfId="0" applyFont="1" applyBorder="1" applyAlignment="1">
      <alignment horizontal="left" vertical="center" shrinkToFit="1"/>
    </xf>
    <xf numFmtId="0" fontId="59" fillId="0" borderId="19" xfId="0" applyFont="1" applyBorder="1" applyAlignment="1">
      <alignment horizontal="left" vertical="center"/>
    </xf>
    <xf numFmtId="0" fontId="59" fillId="0" borderId="17" xfId="0" applyFont="1" applyFill="1" applyBorder="1" applyAlignment="1">
      <alignment horizontal="center" vertical="center" shrinkToFit="1"/>
    </xf>
    <xf numFmtId="0" fontId="59" fillId="0" borderId="0" xfId="0" applyFont="1" applyBorder="1" applyAlignment="1">
      <alignment horizontal="right"/>
    </xf>
    <xf numFmtId="0" fontId="59" fillId="0" borderId="21" xfId="0" applyFont="1" applyFill="1" applyBorder="1" applyAlignment="1">
      <alignment vertical="center" textRotation="180" shrinkToFit="1"/>
    </xf>
    <xf numFmtId="0" fontId="59" fillId="0" borderId="19" xfId="0" applyFont="1" applyBorder="1" applyAlignment="1">
      <alignment horizontal="left"/>
    </xf>
    <xf numFmtId="0" fontId="59" fillId="0" borderId="31" xfId="0" applyFont="1" applyBorder="1" applyAlignment="1">
      <alignment horizontal="center"/>
    </xf>
    <xf numFmtId="0" fontId="59" fillId="0" borderId="32" xfId="0" applyFont="1" applyBorder="1" applyAlignment="1">
      <alignment horizontal="center"/>
    </xf>
    <xf numFmtId="0" fontId="60" fillId="0" borderId="13" xfId="0" applyFont="1" applyBorder="1">
      <alignment vertical="center"/>
    </xf>
    <xf numFmtId="0" fontId="60" fillId="0" borderId="33" xfId="0" applyFont="1" applyBorder="1">
      <alignment vertical="center"/>
    </xf>
    <xf numFmtId="0" fontId="59" fillId="0" borderId="34" xfId="0" applyFont="1" applyBorder="1" applyAlignment="1">
      <alignment horizontal="center" vertical="center"/>
    </xf>
    <xf numFmtId="0" fontId="60" fillId="0" borderId="20" xfId="0" applyFont="1" applyBorder="1" applyAlignment="1">
      <alignment horizontal="left" vertical="center" shrinkToFit="1"/>
    </xf>
    <xf numFmtId="0" fontId="102" fillId="25" borderId="19" xfId="0" applyFont="1" applyFill="1" applyBorder="1" applyAlignment="1">
      <alignment horizontal="left" vertical="center" shrinkToFit="1"/>
    </xf>
    <xf numFmtId="0" fontId="59" fillId="0" borderId="10" xfId="0" applyNumberFormat="1" applyFont="1" applyBorder="1" applyAlignment="1"/>
    <xf numFmtId="0" fontId="60" fillId="0" borderId="20" xfId="0" applyFont="1" applyBorder="1" applyAlignment="1">
      <alignment horizontal="center" vertical="center"/>
    </xf>
    <xf numFmtId="0" fontId="102" fillId="0" borderId="10" xfId="0" applyFont="1" applyBorder="1" applyAlignment="1">
      <alignment horizontal="left" vertical="center" shrinkToFit="1"/>
    </xf>
    <xf numFmtId="0" fontId="60" fillId="0" borderId="20" xfId="0" applyFont="1" applyBorder="1" applyAlignment="1">
      <alignment horizontal="center"/>
    </xf>
    <xf numFmtId="0" fontId="59" fillId="0" borderId="10" xfId="0" applyFont="1" applyBorder="1" applyAlignment="1">
      <alignment horizontal="left" vertical="center" shrinkToFit="1"/>
    </xf>
    <xf numFmtId="0" fontId="59" fillId="0" borderId="35" xfId="0" applyFont="1" applyFill="1" applyBorder="1" applyAlignment="1">
      <alignment vertical="center" textRotation="180" shrinkToFit="1"/>
    </xf>
    <xf numFmtId="0" fontId="59" fillId="0" borderId="36" xfId="0" applyFont="1" applyFill="1" applyBorder="1" applyAlignment="1">
      <alignment horizontal="center" vertical="center" shrinkToFit="1"/>
    </xf>
    <xf numFmtId="0" fontId="59" fillId="0" borderId="37" xfId="0" applyFont="1" applyBorder="1" applyAlignment="1">
      <alignment horizontal="right"/>
    </xf>
    <xf numFmtId="0" fontId="59" fillId="0" borderId="38" xfId="0" applyFont="1" applyFill="1" applyBorder="1" applyAlignment="1">
      <alignment vertical="center" textRotation="180" shrinkToFit="1"/>
    </xf>
    <xf numFmtId="0" fontId="59" fillId="0" borderId="39" xfId="0" applyFont="1" applyBorder="1" applyAlignment="1">
      <alignment horizontal="left" vertical="center" shrinkToFit="1"/>
    </xf>
    <xf numFmtId="0" fontId="102" fillId="25" borderId="40" xfId="0" applyFont="1" applyFill="1" applyBorder="1" applyAlignment="1">
      <alignment horizontal="left" vertical="center" shrinkToFit="1"/>
    </xf>
    <xf numFmtId="0" fontId="102" fillId="25" borderId="39" xfId="0" applyFont="1" applyFill="1" applyBorder="1" applyAlignment="1">
      <alignment horizontal="left" vertical="center" shrinkToFit="1"/>
    </xf>
    <xf numFmtId="0" fontId="59" fillId="0" borderId="40" xfId="0" applyFont="1" applyBorder="1" applyAlignment="1">
      <alignment horizontal="left" vertical="center" shrinkToFit="1"/>
    </xf>
    <xf numFmtId="0" fontId="59" fillId="0" borderId="12" xfId="0" applyFont="1" applyBorder="1" applyAlignment="1"/>
    <xf numFmtId="0" fontId="59" fillId="0" borderId="41" xfId="0" applyFont="1" applyBorder="1" applyAlignment="1">
      <alignment horizontal="left"/>
    </xf>
    <xf numFmtId="0" fontId="59" fillId="0" borderId="42" xfId="0" applyFont="1" applyBorder="1" applyAlignment="1">
      <alignment horizontal="left"/>
    </xf>
    <xf numFmtId="0" fontId="59" fillId="0" borderId="32" xfId="0" applyFont="1" applyFill="1" applyBorder="1" applyAlignment="1">
      <alignment horizontal="center"/>
    </xf>
    <xf numFmtId="0" fontId="59" fillId="0" borderId="17" xfId="0" applyFont="1" applyFill="1" applyBorder="1" applyAlignment="1">
      <alignment horizontal="center"/>
    </xf>
    <xf numFmtId="0" fontId="102" fillId="0" borderId="22" xfId="0" applyFont="1" applyBorder="1" applyAlignment="1">
      <alignment horizontal="left" vertical="center" shrinkToFit="1"/>
    </xf>
    <xf numFmtId="0" fontId="59" fillId="0" borderId="23" xfId="0" applyFont="1" applyBorder="1" applyAlignment="1">
      <alignment horizontal="left" vertical="center" shrinkToFit="1"/>
    </xf>
    <xf numFmtId="0" fontId="59" fillId="0" borderId="43" xfId="0" applyFont="1" applyBorder="1" applyAlignment="1">
      <alignment horizontal="left" vertical="center" shrinkToFit="1"/>
    </xf>
    <xf numFmtId="0" fontId="59" fillId="0" borderId="11" xfId="0" applyFont="1" applyBorder="1" applyAlignment="1">
      <alignment horizontal="left" vertical="center" shrinkToFit="1"/>
    </xf>
    <xf numFmtId="0" fontId="102" fillId="0" borderId="22" xfId="0" applyFont="1" applyBorder="1" applyAlignment="1">
      <alignment vertical="center" textRotation="180" shrinkToFit="1"/>
    </xf>
    <xf numFmtId="0" fontId="59" fillId="0" borderId="27" xfId="0" applyFont="1" applyBorder="1" applyAlignment="1">
      <alignment horizontal="left" vertical="center" shrinkToFit="1"/>
    </xf>
    <xf numFmtId="0" fontId="60" fillId="0" borderId="21" xfId="0" applyFont="1" applyFill="1" applyBorder="1" applyAlignment="1">
      <alignment horizontal="left" vertical="center" shrinkToFit="1"/>
    </xf>
    <xf numFmtId="0" fontId="60" fillId="0" borderId="22" xfId="0" applyFont="1" applyFill="1" applyBorder="1" applyAlignment="1">
      <alignment horizontal="left" vertical="center" shrinkToFit="1"/>
    </xf>
    <xf numFmtId="0" fontId="60" fillId="0" borderId="20" xfId="0" applyFont="1" applyFill="1" applyBorder="1" applyAlignment="1">
      <alignment horizontal="left" vertical="center" shrinkToFit="1"/>
    </xf>
    <xf numFmtId="0" fontId="59" fillId="0" borderId="27" xfId="0" applyFont="1" applyBorder="1" applyAlignment="1">
      <alignment vertical="center" shrinkToFit="1"/>
    </xf>
    <xf numFmtId="0" fontId="59" fillId="0" borderId="21" xfId="0" applyFont="1" applyBorder="1" applyAlignment="1">
      <alignment horizontal="left" vertical="center" wrapText="1" shrinkToFit="1"/>
    </xf>
    <xf numFmtId="0" fontId="102" fillId="25" borderId="21" xfId="0" applyFont="1" applyFill="1" applyBorder="1" applyAlignment="1">
      <alignment vertical="center" shrinkToFit="1"/>
    </xf>
    <xf numFmtId="0" fontId="59" fillId="0" borderId="44" xfId="0" applyFont="1" applyBorder="1" applyAlignment="1">
      <alignment horizontal="left" vertical="center" shrinkToFit="1"/>
    </xf>
    <xf numFmtId="0" fontId="59" fillId="0" borderId="13" xfId="0" applyFont="1" applyBorder="1">
      <alignment vertical="center"/>
    </xf>
    <xf numFmtId="0" fontId="59" fillId="0" borderId="33" xfId="0" applyFont="1" applyBorder="1">
      <alignment vertical="center"/>
    </xf>
    <xf numFmtId="0" fontId="102" fillId="0" borderId="11" xfId="0" applyFont="1" applyBorder="1" applyAlignment="1">
      <alignment horizontal="left" vertical="center" shrinkToFit="1"/>
    </xf>
    <xf numFmtId="0" fontId="60" fillId="0" borderId="22" xfId="0" applyFont="1" applyFill="1" applyBorder="1" applyAlignment="1">
      <alignment vertical="center" textRotation="180" shrinkToFit="1"/>
    </xf>
    <xf numFmtId="0" fontId="102" fillId="0" borderId="21" xfId="0" applyFont="1" applyBorder="1" applyAlignment="1">
      <alignment horizontal="left" vertical="center" wrapText="1" shrinkToFit="1"/>
    </xf>
    <xf numFmtId="0" fontId="59" fillId="0" borderId="45" xfId="0" applyFont="1" applyBorder="1" applyAlignment="1">
      <alignment horizontal="left" vertical="center" shrinkToFit="1"/>
    </xf>
    <xf numFmtId="0" fontId="102" fillId="25" borderId="38" xfId="0" applyFont="1" applyFill="1" applyBorder="1" applyAlignment="1">
      <alignment vertical="center" textRotation="180" shrinkToFit="1"/>
    </xf>
    <xf numFmtId="0" fontId="59" fillId="0" borderId="39" xfId="0" applyFont="1" applyBorder="1" applyAlignment="1">
      <alignment horizontal="center" vertical="center"/>
    </xf>
    <xf numFmtId="0" fontId="102" fillId="0" borderId="10" xfId="0" applyFont="1" applyFill="1" applyBorder="1" applyAlignment="1">
      <alignment horizontal="left" vertical="center" shrinkToFit="1"/>
    </xf>
    <xf numFmtId="0" fontId="102" fillId="0" borderId="12" xfId="0" applyFont="1" applyFill="1" applyBorder="1" applyAlignment="1">
      <alignment horizontal="left" vertical="center" shrinkToFit="1"/>
    </xf>
    <xf numFmtId="0" fontId="102" fillId="0" borderId="16" xfId="0" applyFont="1" applyBorder="1" applyAlignment="1">
      <alignment horizontal="left" vertical="center" shrinkToFit="1"/>
    </xf>
    <xf numFmtId="0" fontId="102" fillId="0" borderId="27" xfId="0" applyFont="1" applyBorder="1" applyAlignment="1">
      <alignment horizontal="left" vertical="center" shrinkToFit="1"/>
    </xf>
    <xf numFmtId="0" fontId="102" fillId="0" borderId="27" xfId="0" applyFont="1" applyBorder="1" applyAlignment="1">
      <alignment vertical="center" textRotation="180" shrinkToFit="1"/>
    </xf>
    <xf numFmtId="0" fontId="59" fillId="0" borderId="27" xfId="0" applyFont="1" applyFill="1" applyBorder="1" applyAlignment="1">
      <alignment vertical="center" textRotation="180" shrinkToFit="1"/>
    </xf>
    <xf numFmtId="0" fontId="59" fillId="0" borderId="40" xfId="0" applyFont="1" applyFill="1" applyBorder="1" applyAlignment="1">
      <alignment horizontal="left" vertical="center" shrinkToFit="1"/>
    </xf>
    <xf numFmtId="0" fontId="59" fillId="0" borderId="38" xfId="0" applyFont="1" applyFill="1" applyBorder="1" applyAlignment="1">
      <alignment horizontal="left" vertical="center" shrinkToFit="1"/>
    </xf>
    <xf numFmtId="0" fontId="102" fillId="0" borderId="46" xfId="0" applyFont="1" applyFill="1" applyBorder="1" applyAlignment="1">
      <alignment vertical="center" textRotation="180" shrinkToFit="1"/>
    </xf>
    <xf numFmtId="0" fontId="102" fillId="25" borderId="19" xfId="0" applyFont="1" applyFill="1" applyBorder="1" applyAlignment="1">
      <alignment horizontal="center" vertical="center" shrinkToFit="1"/>
    </xf>
    <xf numFmtId="0" fontId="102" fillId="25" borderId="42" xfId="0" applyFont="1" applyFill="1" applyBorder="1" applyAlignment="1">
      <alignment vertical="center" textRotation="180" shrinkToFit="1"/>
    </xf>
    <xf numFmtId="0" fontId="61" fillId="0" borderId="0" xfId="0" applyFont="1" applyBorder="1" applyAlignment="1">
      <alignment horizontal="left"/>
    </xf>
    <xf numFmtId="0" fontId="59" fillId="25" borderId="21" xfId="0" applyFont="1" applyFill="1" applyBorder="1" applyAlignment="1">
      <alignment horizontal="left" vertical="center" shrinkToFit="1"/>
    </xf>
    <xf numFmtId="0" fontId="39" fillId="0" borderId="10" xfId="0" applyFont="1" applyBorder="1">
      <alignment vertical="center"/>
    </xf>
    <xf numFmtId="0" fontId="39" fillId="0" borderId="18" xfId="0" applyFont="1" applyBorder="1">
      <alignment vertical="center"/>
    </xf>
    <xf numFmtId="0" fontId="39" fillId="0" borderId="19" xfId="0" applyFont="1" applyBorder="1" applyAlignment="1">
      <alignment horizontal="center" vertical="center"/>
    </xf>
    <xf numFmtId="0" fontId="39" fillId="0" borderId="0" xfId="0" applyFont="1" applyBorder="1">
      <alignment vertical="center"/>
    </xf>
    <xf numFmtId="0" fontId="39" fillId="0" borderId="0" xfId="0" applyFont="1" applyBorder="1" applyAlignment="1">
      <alignment horizontal="center" vertical="center"/>
    </xf>
    <xf numFmtId="0" fontId="62" fillId="0" borderId="0" xfId="0" applyFont="1">
      <alignment vertical="center"/>
    </xf>
    <xf numFmtId="0" fontId="39" fillId="0" borderId="21" xfId="0" applyFont="1" applyBorder="1" applyAlignment="1">
      <alignment horizontal="left" vertical="center" shrinkToFit="1"/>
    </xf>
    <xf numFmtId="0" fontId="39" fillId="0" borderId="22" xfId="0" applyFont="1" applyFill="1" applyBorder="1" applyAlignment="1">
      <alignment horizontal="left" vertical="center" shrinkToFit="1"/>
    </xf>
    <xf numFmtId="0" fontId="39" fillId="0" borderId="20" xfId="0" applyFont="1" applyBorder="1" applyAlignment="1">
      <alignment horizontal="left" vertical="center" shrinkToFit="1"/>
    </xf>
    <xf numFmtId="0" fontId="39" fillId="25" borderId="27" xfId="0" applyFont="1" applyFill="1" applyBorder="1" applyAlignment="1">
      <alignment horizontal="left" vertical="center" shrinkToFit="1"/>
    </xf>
    <xf numFmtId="0" fontId="39" fillId="25" borderId="28" xfId="0" applyFont="1" applyFill="1" applyBorder="1" applyAlignment="1">
      <alignment horizontal="left" vertical="center" shrinkToFit="1"/>
    </xf>
    <xf numFmtId="0" fontId="39" fillId="0" borderId="22" xfId="0" applyFont="1" applyBorder="1" applyAlignment="1">
      <alignment vertical="center" textRotation="180" shrinkToFit="1"/>
    </xf>
    <xf numFmtId="0" fontId="103" fillId="25" borderId="21" xfId="0" applyFont="1" applyFill="1" applyBorder="1" applyAlignment="1">
      <alignment horizontal="left" vertical="center" shrinkToFit="1"/>
    </xf>
    <xf numFmtId="0" fontId="103" fillId="25" borderId="22" xfId="0" applyFont="1" applyFill="1" applyBorder="1" applyAlignment="1">
      <alignment horizontal="left" vertical="center" shrinkToFit="1"/>
    </xf>
    <xf numFmtId="0" fontId="103" fillId="25" borderId="20" xfId="0" applyFont="1" applyFill="1" applyBorder="1" applyAlignment="1">
      <alignment horizontal="left" vertical="center" shrinkToFit="1"/>
    </xf>
    <xf numFmtId="0" fontId="39" fillId="0" borderId="22" xfId="0" applyFont="1" applyBorder="1" applyAlignment="1">
      <alignment horizontal="left" vertical="center" shrinkToFit="1"/>
    </xf>
    <xf numFmtId="0" fontId="103" fillId="25" borderId="22" xfId="0" applyFont="1" applyFill="1" applyBorder="1" applyAlignment="1">
      <alignment horizontal="center" vertical="center" shrinkToFit="1"/>
    </xf>
    <xf numFmtId="0" fontId="39" fillId="0" borderId="10" xfId="0" applyFont="1" applyBorder="1" applyAlignment="1"/>
    <xf numFmtId="0" fontId="39" fillId="0" borderId="18" xfId="0" applyFont="1" applyBorder="1" applyAlignment="1">
      <alignment horizontal="left"/>
    </xf>
    <xf numFmtId="0" fontId="39" fillId="0" borderId="19" xfId="0" applyFont="1" applyBorder="1" applyAlignment="1">
      <alignment horizontal="center" vertical="center" shrinkToFit="1"/>
    </xf>
    <xf numFmtId="0" fontId="39" fillId="0" borderId="0" xfId="0" applyFont="1" applyFill="1" applyBorder="1" applyAlignment="1">
      <alignment horizontal="center" vertical="center"/>
    </xf>
    <xf numFmtId="0" fontId="39" fillId="0" borderId="26" xfId="0" applyFont="1" applyBorder="1" applyAlignment="1">
      <alignment horizontal="left" vertical="center" shrinkToFit="1"/>
    </xf>
    <xf numFmtId="0" fontId="103" fillId="25" borderId="22" xfId="0" applyFont="1" applyFill="1" applyBorder="1" applyAlignment="1">
      <alignment vertical="center" textRotation="180" shrinkToFit="1"/>
    </xf>
    <xf numFmtId="0" fontId="39" fillId="0" borderId="18" xfId="0" applyFont="1" applyBorder="1" applyAlignment="1">
      <alignment horizontal="left" vertical="center"/>
    </xf>
    <xf numFmtId="0" fontId="39" fillId="0" borderId="0" xfId="0" applyFont="1" applyFill="1" applyBorder="1" applyAlignment="1">
      <alignment horizontal="left" vertical="center" wrapText="1"/>
    </xf>
    <xf numFmtId="176" fontId="39" fillId="0" borderId="0" xfId="0" applyNumberFormat="1" applyFont="1" applyBorder="1" applyAlignment="1">
      <alignment horizontal="center" vertical="center"/>
    </xf>
    <xf numFmtId="0" fontId="39" fillId="0" borderId="27" xfId="0" applyFont="1" applyBorder="1" applyAlignment="1">
      <alignment vertical="center" textRotation="180" shrinkToFit="1"/>
    </xf>
    <xf numFmtId="0" fontId="39" fillId="0" borderId="28" xfId="0" applyFont="1" applyBorder="1" applyAlignment="1">
      <alignment horizontal="left" vertical="center" shrinkToFit="1"/>
    </xf>
    <xf numFmtId="0" fontId="39" fillId="0" borderId="22" xfId="0" applyFont="1" applyFill="1" applyBorder="1" applyAlignment="1">
      <alignment vertical="center" textRotation="180" shrinkToFit="1"/>
    </xf>
    <xf numFmtId="0" fontId="39" fillId="0" borderId="21" xfId="0" applyFont="1" applyFill="1" applyBorder="1" applyAlignment="1">
      <alignment horizontal="left" vertical="center" shrinkToFit="1"/>
    </xf>
    <xf numFmtId="0" fontId="39" fillId="0" borderId="20" xfId="0" applyFont="1" applyFill="1" applyBorder="1" applyAlignment="1">
      <alignment horizontal="left" vertical="center" shrinkToFit="1"/>
    </xf>
    <xf numFmtId="0" fontId="103" fillId="25" borderId="26" xfId="0" applyFont="1" applyFill="1" applyBorder="1" applyAlignment="1">
      <alignment horizontal="left" vertical="center" shrinkToFit="1"/>
    </xf>
    <xf numFmtId="0" fontId="103" fillId="25" borderId="27" xfId="0" applyFont="1" applyFill="1" applyBorder="1" applyAlignment="1">
      <alignment horizontal="center" vertical="center" shrinkToFit="1"/>
    </xf>
    <xf numFmtId="0" fontId="103" fillId="25" borderId="28" xfId="0" applyFont="1" applyFill="1" applyBorder="1" applyAlignment="1">
      <alignment horizontal="left" vertical="center" shrinkToFit="1"/>
    </xf>
    <xf numFmtId="0" fontId="103" fillId="0" borderId="27" xfId="0" applyFont="1" applyBorder="1" applyAlignment="1">
      <alignment vertical="center" textRotation="180" shrinkToFit="1"/>
    </xf>
    <xf numFmtId="0" fontId="39" fillId="0" borderId="19" xfId="0" applyFont="1" applyBorder="1" applyAlignment="1">
      <alignment horizontal="center"/>
    </xf>
    <xf numFmtId="0" fontId="39" fillId="0" borderId="30" xfId="0" applyFont="1" applyBorder="1">
      <alignment vertical="center"/>
    </xf>
    <xf numFmtId="0" fontId="103" fillId="0" borderId="21" xfId="0" applyFont="1" applyBorder="1" applyAlignment="1">
      <alignment horizontal="left" vertical="center" shrinkToFit="1"/>
    </xf>
    <xf numFmtId="0" fontId="103" fillId="0" borderId="22" xfId="0" applyFont="1" applyBorder="1" applyAlignment="1">
      <alignment vertical="center" shrinkToFit="1"/>
    </xf>
    <xf numFmtId="0" fontId="103" fillId="0" borderId="20" xfId="0" applyFont="1" applyBorder="1" applyAlignment="1">
      <alignment horizontal="left" vertical="center" shrinkToFit="1"/>
    </xf>
    <xf numFmtId="0" fontId="39" fillId="0" borderId="19" xfId="0" applyFont="1" applyBorder="1" applyAlignment="1">
      <alignment horizontal="left" vertical="center"/>
    </xf>
    <xf numFmtId="0" fontId="39" fillId="0" borderId="0" xfId="0" applyFont="1" applyBorder="1" applyAlignment="1">
      <alignment horizontal="right"/>
    </xf>
    <xf numFmtId="0" fontId="39" fillId="0" borderId="21" xfId="0" applyFont="1" applyFill="1" applyBorder="1" applyAlignment="1">
      <alignment vertical="center" textRotation="180" shrinkToFit="1"/>
    </xf>
    <xf numFmtId="0" fontId="39" fillId="0" borderId="46" xfId="0" applyFont="1" applyFill="1" applyBorder="1" applyAlignment="1">
      <alignment vertical="center" textRotation="180" shrinkToFit="1"/>
    </xf>
    <xf numFmtId="0" fontId="39" fillId="0" borderId="19" xfId="0" applyFont="1" applyBorder="1" applyAlignment="1">
      <alignment horizontal="left"/>
    </xf>
    <xf numFmtId="9" fontId="39" fillId="0" borderId="0" xfId="0" applyNumberFormat="1" applyFont="1" applyBorder="1">
      <alignment vertical="center"/>
    </xf>
    <xf numFmtId="0" fontId="40" fillId="0" borderId="13" xfId="0" applyFont="1" applyBorder="1">
      <alignment vertical="center"/>
    </xf>
    <xf numFmtId="0" fontId="40" fillId="0" borderId="33" xfId="0" applyFont="1" applyBorder="1">
      <alignment vertical="center"/>
    </xf>
    <xf numFmtId="0" fontId="39" fillId="0" borderId="34" xfId="0" applyFont="1" applyBorder="1" applyAlignment="1">
      <alignment horizontal="center" vertical="center"/>
    </xf>
    <xf numFmtId="0" fontId="103" fillId="0" borderId="35" xfId="0" applyFont="1" applyBorder="1" applyAlignment="1">
      <alignment vertical="center" shrinkToFit="1"/>
    </xf>
    <xf numFmtId="0" fontId="103" fillId="0" borderId="44" xfId="0" applyFont="1" applyBorder="1" applyAlignment="1">
      <alignment horizontal="left" vertical="center" shrinkToFit="1"/>
    </xf>
    <xf numFmtId="0" fontId="40" fillId="25" borderId="21" xfId="0" applyFont="1" applyFill="1" applyBorder="1" applyAlignment="1">
      <alignment horizontal="left" vertical="center" wrapText="1" shrinkToFit="1"/>
    </xf>
    <xf numFmtId="0" fontId="40" fillId="0" borderId="22" xfId="0" applyFont="1" applyBorder="1" applyAlignment="1">
      <alignment vertical="center" shrinkToFit="1"/>
    </xf>
    <xf numFmtId="0" fontId="40" fillId="0" borderId="20" xfId="0" applyFont="1" applyBorder="1" applyAlignment="1">
      <alignment horizontal="left" vertical="center" shrinkToFit="1"/>
    </xf>
    <xf numFmtId="0" fontId="40" fillId="0" borderId="21" xfId="0" applyFont="1" applyFill="1" applyBorder="1" applyAlignment="1">
      <alignment horizontal="left" vertical="center" shrinkToFit="1"/>
    </xf>
    <xf numFmtId="0" fontId="40" fillId="0" borderId="22" xfId="0" applyFont="1" applyFill="1" applyBorder="1" applyAlignment="1">
      <alignment horizontal="left" vertical="center" shrinkToFit="1"/>
    </xf>
    <xf numFmtId="0" fontId="40" fillId="0" borderId="20" xfId="0" applyFont="1" applyFill="1" applyBorder="1" applyAlignment="1">
      <alignment horizontal="left" vertical="center" shrinkToFit="1"/>
    </xf>
    <xf numFmtId="0" fontId="103" fillId="0" borderId="10" xfId="0" applyFont="1" applyBorder="1" applyAlignment="1">
      <alignment horizontal="left" vertical="center" shrinkToFit="1"/>
    </xf>
    <xf numFmtId="0" fontId="103" fillId="0" borderId="35" xfId="0" applyFont="1" applyFill="1" applyBorder="1" applyAlignment="1">
      <alignment vertical="center" textRotation="180" shrinkToFit="1"/>
    </xf>
    <xf numFmtId="0" fontId="40" fillId="0" borderId="21" xfId="0" applyFont="1" applyBorder="1" applyAlignment="1">
      <alignment horizontal="left" vertical="center" shrinkToFit="1"/>
    </xf>
    <xf numFmtId="0" fontId="103" fillId="0" borderId="35" xfId="0" applyFont="1" applyFill="1" applyBorder="1" applyAlignment="1">
      <alignment vertical="center" shrinkToFit="1"/>
    </xf>
    <xf numFmtId="0" fontId="103" fillId="25" borderId="10" xfId="0" applyFont="1" applyFill="1" applyBorder="1" applyAlignment="1">
      <alignment horizontal="left" vertical="center" shrinkToFit="1"/>
    </xf>
    <xf numFmtId="0" fontId="39" fillId="0" borderId="10" xfId="0" applyFont="1" applyBorder="1" applyAlignment="1">
      <alignment horizontal="left" vertical="center" shrinkToFit="1"/>
    </xf>
    <xf numFmtId="0" fontId="39" fillId="0" borderId="35" xfId="0" applyFont="1" applyFill="1" applyBorder="1" applyAlignment="1">
      <alignment vertical="center" textRotation="180" shrinkToFit="1"/>
    </xf>
    <xf numFmtId="0" fontId="39" fillId="0" borderId="10" xfId="0" applyFont="1" applyFill="1" applyBorder="1" applyAlignment="1">
      <alignment horizontal="left" vertical="center" shrinkToFit="1"/>
    </xf>
    <xf numFmtId="0" fontId="39" fillId="0" borderId="37" xfId="0" applyFont="1" applyBorder="1" applyAlignment="1">
      <alignment horizontal="right"/>
    </xf>
    <xf numFmtId="0" fontId="39" fillId="0" borderId="40" xfId="0" applyFont="1" applyFill="1" applyBorder="1" applyAlignment="1">
      <alignment vertical="center" textRotation="180" shrinkToFit="1"/>
    </xf>
    <xf numFmtId="0" fontId="39" fillId="0" borderId="38" xfId="0" applyFont="1" applyFill="1" applyBorder="1" applyAlignment="1">
      <alignment vertical="center" textRotation="180" shrinkToFit="1"/>
    </xf>
    <xf numFmtId="0" fontId="39" fillId="0" borderId="39" xfId="0" applyFont="1" applyBorder="1" applyAlignment="1">
      <alignment horizontal="left" vertical="center" shrinkToFit="1"/>
    </xf>
    <xf numFmtId="0" fontId="39" fillId="0" borderId="47" xfId="0" applyFont="1" applyFill="1" applyBorder="1" applyAlignment="1">
      <alignment vertical="center" textRotation="180" shrinkToFit="1"/>
    </xf>
    <xf numFmtId="0" fontId="103" fillId="25" borderId="40" xfId="0" applyFont="1" applyFill="1" applyBorder="1" applyAlignment="1">
      <alignment horizontal="left" vertical="center" shrinkToFit="1"/>
    </xf>
    <xf numFmtId="0" fontId="40" fillId="0" borderId="38" xfId="0" applyFont="1" applyBorder="1" applyAlignment="1">
      <alignment vertical="center" shrinkToFit="1"/>
    </xf>
    <xf numFmtId="0" fontId="103" fillId="25" borderId="39" xfId="0" applyFont="1" applyFill="1" applyBorder="1" applyAlignment="1">
      <alignment horizontal="left" vertical="center" shrinkToFit="1"/>
    </xf>
    <xf numFmtId="0" fontId="39" fillId="0" borderId="12" xfId="0" applyFont="1" applyFill="1" applyBorder="1" applyAlignment="1">
      <alignment horizontal="left" vertical="center" shrinkToFit="1"/>
    </xf>
    <xf numFmtId="0" fontId="39" fillId="0" borderId="40" xfId="0" applyFont="1" applyBorder="1" applyAlignment="1">
      <alignment horizontal="left" vertical="center" shrinkToFit="1"/>
    </xf>
    <xf numFmtId="0" fontId="39" fillId="0" borderId="41" xfId="0" applyFont="1" applyBorder="1" applyAlignment="1">
      <alignment horizontal="left"/>
    </xf>
    <xf numFmtId="0" fontId="39" fillId="0" borderId="42" xfId="0" applyFont="1" applyBorder="1" applyAlignment="1">
      <alignment horizontal="left"/>
    </xf>
    <xf numFmtId="0" fontId="62" fillId="0" borderId="0" xfId="0" applyFont="1" applyBorder="1">
      <alignment vertical="center"/>
    </xf>
    <xf numFmtId="0" fontId="39" fillId="0" borderId="0" xfId="0" applyFont="1" applyBorder="1" applyAlignment="1">
      <alignment horizontal="left" vertical="center" shrinkToFit="1"/>
    </xf>
    <xf numFmtId="0" fontId="39" fillId="0" borderId="0" xfId="0" applyFont="1" applyBorder="1" applyAlignment="1">
      <alignment horizontal="center" vertical="center" shrinkToFit="1"/>
    </xf>
    <xf numFmtId="0" fontId="103" fillId="0" borderId="22" xfId="0" applyFont="1" applyBorder="1" applyAlignment="1">
      <alignment horizontal="left" vertical="center" shrinkToFit="1"/>
    </xf>
    <xf numFmtId="0" fontId="39" fillId="0" borderId="27" xfId="0" applyFont="1" applyBorder="1" applyAlignment="1">
      <alignment horizontal="left" vertical="center" shrinkToFit="1"/>
    </xf>
    <xf numFmtId="0" fontId="39" fillId="0" borderId="11" xfId="0" applyFont="1" applyBorder="1" applyAlignment="1">
      <alignment horizontal="left" vertical="center" shrinkToFit="1"/>
    </xf>
    <xf numFmtId="0" fontId="103" fillId="0" borderId="22" xfId="0" applyFont="1" applyBorder="1" applyAlignment="1">
      <alignment vertical="center" textRotation="180" shrinkToFit="1"/>
    </xf>
    <xf numFmtId="0" fontId="39" fillId="0" borderId="0" xfId="0" applyFont="1" applyBorder="1" applyAlignment="1">
      <alignment vertical="center" textRotation="180" shrinkToFit="1"/>
    </xf>
    <xf numFmtId="0" fontId="39" fillId="0" borderId="44" xfId="0" applyFont="1" applyBorder="1" applyAlignment="1">
      <alignment horizontal="left" vertical="center" shrinkToFit="1"/>
    </xf>
    <xf numFmtId="0" fontId="103" fillId="25" borderId="0" xfId="0" applyFont="1" applyFill="1" applyBorder="1" applyAlignment="1">
      <alignment horizontal="left" vertical="center" shrinkToFit="1"/>
    </xf>
    <xf numFmtId="0" fontId="103" fillId="25" borderId="0" xfId="0" applyFont="1" applyFill="1" applyBorder="1" applyAlignment="1">
      <alignment horizontal="center" vertical="center" shrinkToFit="1"/>
    </xf>
    <xf numFmtId="0" fontId="39" fillId="0" borderId="21" xfId="0" applyFont="1" applyBorder="1" applyAlignment="1">
      <alignment horizontal="left" vertical="center" wrapText="1" shrinkToFit="1"/>
    </xf>
    <xf numFmtId="0" fontId="103" fillId="25" borderId="0" xfId="0" applyFont="1" applyFill="1" applyBorder="1" applyAlignment="1">
      <alignment vertical="center" textRotation="180" shrinkToFit="1"/>
    </xf>
    <xf numFmtId="0" fontId="103" fillId="0" borderId="33" xfId="0" applyFont="1" applyBorder="1">
      <alignment vertical="center"/>
    </xf>
    <xf numFmtId="0" fontId="103" fillId="0" borderId="34" xfId="0" applyFont="1" applyBorder="1" applyAlignment="1">
      <alignment horizontal="center" vertical="center"/>
    </xf>
    <xf numFmtId="0" fontId="104" fillId="0" borderId="0" xfId="0" applyFont="1" applyBorder="1">
      <alignment vertical="center"/>
    </xf>
    <xf numFmtId="0" fontId="104" fillId="0" borderId="0" xfId="0" applyFont="1" applyBorder="1" applyAlignment="1">
      <alignment horizontal="center" vertical="center"/>
    </xf>
    <xf numFmtId="0" fontId="40" fillId="0" borderId="22" xfId="0" applyFont="1" applyBorder="1" applyAlignment="1">
      <alignment horizontal="left" vertical="center" shrinkToFit="1"/>
    </xf>
    <xf numFmtId="0" fontId="103" fillId="25" borderId="44" xfId="0" applyFont="1" applyFill="1" applyBorder="1" applyAlignment="1">
      <alignment horizontal="left" vertical="center" shrinkToFit="1"/>
    </xf>
    <xf numFmtId="0" fontId="103" fillId="25" borderId="11" xfId="0" applyFont="1" applyFill="1" applyBorder="1" applyAlignment="1">
      <alignment horizontal="left" vertical="center" shrinkToFit="1"/>
    </xf>
    <xf numFmtId="0" fontId="103" fillId="25" borderId="19" xfId="0" applyFont="1" applyFill="1" applyBorder="1" applyAlignment="1">
      <alignment horizontal="left" vertical="center" shrinkToFit="1"/>
    </xf>
    <xf numFmtId="0" fontId="103" fillId="0" borderId="18" xfId="0" applyFont="1" applyBorder="1" applyAlignment="1">
      <alignment horizontal="left"/>
    </xf>
    <xf numFmtId="0" fontId="103" fillId="0" borderId="19" xfId="0" applyFont="1" applyBorder="1" applyAlignment="1">
      <alignment horizontal="center" vertical="center" shrinkToFit="1"/>
    </xf>
    <xf numFmtId="0" fontId="104" fillId="0" borderId="0" xfId="0" applyFont="1" applyFill="1" applyBorder="1" applyAlignment="1">
      <alignment horizontal="center" vertical="center"/>
    </xf>
    <xf numFmtId="0" fontId="40" fillId="0" borderId="22" xfId="0" applyFont="1" applyBorder="1" applyAlignment="1">
      <alignment vertical="center" textRotation="180" shrinkToFit="1"/>
    </xf>
    <xf numFmtId="0" fontId="103" fillId="0" borderId="18" xfId="0" applyFont="1" applyBorder="1" applyAlignment="1">
      <alignment horizontal="left" vertical="center"/>
    </xf>
    <xf numFmtId="0" fontId="103" fillId="0" borderId="19" xfId="0" applyFont="1" applyBorder="1" applyAlignment="1">
      <alignment horizontal="center" vertical="center"/>
    </xf>
    <xf numFmtId="0" fontId="104" fillId="0" borderId="0" xfId="0" applyFont="1" applyFill="1" applyBorder="1" applyAlignment="1">
      <alignment horizontal="left" vertical="center" wrapText="1"/>
    </xf>
    <xf numFmtId="176" fontId="104" fillId="0" borderId="0" xfId="0" applyNumberFormat="1" applyFont="1" applyBorder="1" applyAlignment="1">
      <alignment horizontal="center" vertical="center"/>
    </xf>
    <xf numFmtId="0" fontId="103" fillId="25" borderId="21" xfId="0" applyFont="1" applyFill="1" applyBorder="1" applyAlignment="1">
      <alignment vertical="center" textRotation="180" shrinkToFit="1"/>
    </xf>
    <xf numFmtId="0" fontId="103" fillId="0" borderId="19" xfId="0" applyFont="1" applyBorder="1" applyAlignment="1">
      <alignment horizontal="center"/>
    </xf>
    <xf numFmtId="0" fontId="103" fillId="0" borderId="19" xfId="0" applyFont="1" applyBorder="1" applyAlignment="1">
      <alignment horizontal="left" vertical="center"/>
    </xf>
    <xf numFmtId="0" fontId="103" fillId="0" borderId="19" xfId="0" applyFont="1" applyBorder="1" applyAlignment="1">
      <alignment horizontal="left"/>
    </xf>
    <xf numFmtId="9" fontId="104" fillId="0" borderId="0" xfId="0" applyNumberFormat="1" applyFont="1" applyBorder="1">
      <alignment vertical="center"/>
    </xf>
    <xf numFmtId="0" fontId="103" fillId="25" borderId="27" xfId="0" applyFont="1" applyFill="1" applyBorder="1" applyAlignment="1">
      <alignment horizontal="left" vertical="center" shrinkToFit="1"/>
    </xf>
    <xf numFmtId="0" fontId="103" fillId="25" borderId="48" xfId="0" applyFont="1" applyFill="1" applyBorder="1" applyAlignment="1">
      <alignment horizontal="left" vertical="center" shrinkToFit="1"/>
    </xf>
    <xf numFmtId="0" fontId="103" fillId="25" borderId="18" xfId="0" applyFont="1" applyFill="1" applyBorder="1" applyAlignment="1">
      <alignment horizontal="left" vertical="center" shrinkToFit="1"/>
    </xf>
    <xf numFmtId="0" fontId="40" fillId="0" borderId="27" xfId="0" applyFont="1" applyBorder="1" applyAlignment="1">
      <alignment horizontal="left" vertical="center" shrinkToFit="1"/>
    </xf>
    <xf numFmtId="0" fontId="40" fillId="0" borderId="48" xfId="0" applyFont="1" applyFill="1" applyBorder="1" applyAlignment="1">
      <alignment horizontal="left" vertical="center" shrinkToFit="1"/>
    </xf>
    <xf numFmtId="0" fontId="39" fillId="0" borderId="27" xfId="0" applyFont="1" applyBorder="1" applyAlignment="1">
      <alignment horizontal="center" vertical="center" shrinkToFit="1"/>
    </xf>
    <xf numFmtId="0" fontId="103" fillId="25" borderId="27" xfId="0" applyFont="1" applyFill="1" applyBorder="1" applyAlignment="1">
      <alignment vertical="center" textRotation="180" shrinkToFit="1"/>
    </xf>
    <xf numFmtId="0" fontId="103" fillId="0" borderId="48" xfId="0" applyFont="1" applyFill="1" applyBorder="1" applyAlignment="1">
      <alignment horizontal="center" vertical="center" shrinkToFit="1"/>
    </xf>
    <xf numFmtId="0" fontId="40" fillId="0" borderId="48" xfId="0" applyFont="1" applyFill="1" applyBorder="1" applyAlignment="1">
      <alignment vertical="center" textRotation="180" shrinkToFit="1"/>
    </xf>
    <xf numFmtId="0" fontId="39" fillId="0" borderId="27" xfId="0" applyFont="1" applyFill="1" applyBorder="1" applyAlignment="1">
      <alignment vertical="center" textRotation="180" shrinkToFit="1"/>
    </xf>
    <xf numFmtId="0" fontId="62" fillId="0" borderId="27" xfId="0" applyFont="1" applyBorder="1" applyAlignment="1">
      <alignment vertical="center" shrinkToFit="1"/>
    </xf>
    <xf numFmtId="0" fontId="62" fillId="0" borderId="48" xfId="0" applyFont="1" applyBorder="1" applyAlignment="1">
      <alignment vertical="center" shrinkToFit="1"/>
    </xf>
    <xf numFmtId="0" fontId="62" fillId="0" borderId="18" xfId="0" applyFont="1" applyBorder="1">
      <alignment vertical="center"/>
    </xf>
    <xf numFmtId="0" fontId="62" fillId="0" borderId="48" xfId="0" applyFont="1" applyBorder="1">
      <alignment vertical="center"/>
    </xf>
    <xf numFmtId="0" fontId="62" fillId="0" borderId="0" xfId="0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vertical="center" shrinkToFit="1"/>
    </xf>
    <xf numFmtId="0" fontId="62" fillId="0" borderId="0" xfId="0" applyFont="1" applyFill="1">
      <alignment vertical="center"/>
    </xf>
    <xf numFmtId="0" fontId="62" fillId="0" borderId="0" xfId="0" applyFont="1" applyAlignment="1">
      <alignment horizontal="left" vertical="center"/>
    </xf>
    <xf numFmtId="0" fontId="103" fillId="0" borderId="27" xfId="0" applyFont="1" applyBorder="1" applyAlignment="1">
      <alignment horizontal="left" vertical="center" shrinkToFit="1"/>
    </xf>
    <xf numFmtId="0" fontId="100" fillId="0" borderId="49" xfId="0" applyFont="1" applyBorder="1" applyAlignment="1">
      <alignment vertical="center"/>
    </xf>
    <xf numFmtId="0" fontId="100" fillId="25" borderId="50" xfId="0" applyFont="1" applyFill="1" applyBorder="1" applyAlignment="1">
      <alignment horizontal="left" shrinkToFit="1"/>
    </xf>
    <xf numFmtId="0" fontId="100" fillId="0" borderId="51" xfId="0" applyFont="1" applyBorder="1" applyAlignment="1">
      <alignment vertical="center"/>
    </xf>
    <xf numFmtId="0" fontId="100" fillId="25" borderId="52" xfId="0" applyFont="1" applyFill="1" applyBorder="1" applyAlignment="1">
      <alignment horizontal="left" shrinkToFit="1"/>
    </xf>
    <xf numFmtId="0" fontId="100" fillId="0" borderId="53" xfId="0" applyFont="1" applyBorder="1" applyAlignment="1">
      <alignment horizontal="left" shrinkToFit="1"/>
    </xf>
    <xf numFmtId="0" fontId="100" fillId="0" borderId="50" xfId="0" applyFont="1" applyBorder="1" applyAlignment="1">
      <alignment horizontal="left" shrinkToFit="1"/>
    </xf>
    <xf numFmtId="0" fontId="100" fillId="0" borderId="54" xfId="0" applyFont="1" applyBorder="1" applyAlignment="1">
      <alignment vertical="center"/>
    </xf>
    <xf numFmtId="0" fontId="100" fillId="0" borderId="55" xfId="0" applyFont="1" applyBorder="1" applyAlignment="1">
      <alignment horizontal="left" shrinkToFit="1"/>
    </xf>
    <xf numFmtId="0" fontId="100" fillId="0" borderId="56" xfId="0" applyFont="1" applyBorder="1" applyAlignment="1">
      <alignment vertical="center"/>
    </xf>
    <xf numFmtId="0" fontId="100" fillId="0" borderId="57" xfId="0" applyFont="1" applyBorder="1" applyAlignment="1">
      <alignment horizontal="left" shrinkToFit="1"/>
    </xf>
    <xf numFmtId="0" fontId="66" fillId="0" borderId="0" xfId="0" applyFont="1" applyBorder="1" applyAlignment="1">
      <alignment horizontal="center"/>
    </xf>
    <xf numFmtId="0" fontId="105" fillId="0" borderId="0" xfId="0" applyFont="1" applyAlignment="1"/>
    <xf numFmtId="0" fontId="106" fillId="0" borderId="0" xfId="0" applyFont="1" applyBorder="1" applyAlignment="1">
      <alignment horizontal="center"/>
    </xf>
    <xf numFmtId="0" fontId="95" fillId="0" borderId="0" xfId="0" applyFont="1" applyBorder="1" applyAlignment="1">
      <alignment horizontal="center"/>
    </xf>
    <xf numFmtId="0" fontId="59" fillId="27" borderId="58" xfId="0" applyFont="1" applyFill="1" applyBorder="1" applyAlignment="1">
      <alignment horizontal="center" vertical="center" shrinkToFit="1"/>
    </xf>
    <xf numFmtId="0" fontId="59" fillId="27" borderId="59" xfId="0" applyFont="1" applyFill="1" applyBorder="1" applyAlignment="1">
      <alignment horizontal="center" vertical="center" shrinkToFit="1"/>
    </xf>
    <xf numFmtId="0" fontId="59" fillId="27" borderId="60" xfId="0" applyFont="1" applyFill="1" applyBorder="1" applyAlignment="1">
      <alignment horizontal="center" vertical="center" wrapText="1" shrinkToFit="1"/>
    </xf>
    <xf numFmtId="0" fontId="59" fillId="27" borderId="61" xfId="0" applyFont="1" applyFill="1" applyBorder="1" applyAlignment="1">
      <alignment horizontal="center" vertical="center" shrinkToFit="1"/>
    </xf>
    <xf numFmtId="0" fontId="59" fillId="25" borderId="22" xfId="0" applyFont="1" applyFill="1" applyBorder="1" applyAlignment="1">
      <alignment horizontal="left" vertical="center" shrinkToFit="1"/>
    </xf>
    <xf numFmtId="0" fontId="59" fillId="25" borderId="20" xfId="0" applyFont="1" applyFill="1" applyBorder="1" applyAlignment="1">
      <alignment horizontal="left" vertical="center" shrinkToFit="1"/>
    </xf>
    <xf numFmtId="0" fontId="59" fillId="25" borderId="22" xfId="0" applyFont="1" applyFill="1" applyBorder="1" applyAlignment="1">
      <alignment vertical="center" shrinkToFit="1"/>
    </xf>
    <xf numFmtId="0" fontId="59" fillId="25" borderId="26" xfId="0" applyFont="1" applyFill="1" applyBorder="1" applyAlignment="1">
      <alignment horizontal="left" vertical="center" shrinkToFit="1"/>
    </xf>
    <xf numFmtId="0" fontId="59" fillId="25" borderId="22" xfId="0" applyFont="1" applyFill="1" applyBorder="1" applyAlignment="1">
      <alignment vertical="center" textRotation="180" shrinkToFit="1"/>
    </xf>
    <xf numFmtId="0" fontId="59" fillId="25" borderId="21" xfId="0" applyFont="1" applyFill="1" applyBorder="1" applyAlignment="1">
      <alignment vertical="center" textRotation="180" shrinkToFit="1"/>
    </xf>
    <xf numFmtId="0" fontId="102" fillId="0" borderId="62" xfId="0" applyFont="1" applyBorder="1" applyAlignment="1">
      <alignment horizontal="left" vertical="center" shrinkToFit="1"/>
    </xf>
    <xf numFmtId="0" fontId="102" fillId="0" borderId="63" xfId="0" applyFont="1" applyBorder="1" applyAlignment="1">
      <alignment horizontal="left" vertical="center" shrinkToFit="1"/>
    </xf>
    <xf numFmtId="0" fontId="102" fillId="0" borderId="64" xfId="0" applyFont="1" applyFill="1" applyBorder="1" applyAlignment="1">
      <alignment horizontal="center" vertical="center" shrinkToFit="1"/>
    </xf>
    <xf numFmtId="0" fontId="107" fillId="0" borderId="0" xfId="0" applyFont="1" applyBorder="1" applyAlignment="1">
      <alignment horizontal="left" vertical="center"/>
    </xf>
    <xf numFmtId="0" fontId="59" fillId="0" borderId="36" xfId="0" applyFont="1" applyBorder="1" applyAlignment="1">
      <alignment horizontal="center" vertical="center" shrinkToFit="1"/>
    </xf>
    <xf numFmtId="0" fontId="59" fillId="0" borderId="37" xfId="0" applyFont="1" applyBorder="1">
      <alignment vertical="center"/>
    </xf>
    <xf numFmtId="0" fontId="60" fillId="0" borderId="39" xfId="0" applyFont="1" applyBorder="1" applyAlignment="1">
      <alignment horizontal="center" vertical="center"/>
    </xf>
    <xf numFmtId="0" fontId="40" fillId="25" borderId="65" xfId="0" applyFont="1" applyFill="1" applyBorder="1" applyAlignment="1">
      <alignment horizontal="center" vertical="center"/>
    </xf>
    <xf numFmtId="0" fontId="38" fillId="25" borderId="66" xfId="0" applyFont="1" applyFill="1" applyBorder="1" applyAlignment="1">
      <alignment horizontal="center" vertical="center" wrapText="1" shrinkToFit="1"/>
    </xf>
    <xf numFmtId="0" fontId="33" fillId="27" borderId="67" xfId="0" applyFont="1" applyFill="1" applyBorder="1" applyAlignment="1">
      <alignment horizontal="center" vertical="center" wrapText="1" shrinkToFit="1"/>
    </xf>
    <xf numFmtId="0" fontId="59" fillId="28" borderId="68" xfId="0" applyFont="1" applyFill="1" applyBorder="1" applyAlignment="1">
      <alignment horizontal="center" vertical="center" shrinkToFit="1"/>
    </xf>
    <xf numFmtId="0" fontId="59" fillId="28" borderId="61" xfId="0" applyFont="1" applyFill="1" applyBorder="1" applyAlignment="1">
      <alignment horizontal="center" vertical="center" shrinkToFit="1"/>
    </xf>
    <xf numFmtId="0" fontId="59" fillId="28" borderId="69" xfId="0" applyFont="1" applyFill="1" applyBorder="1" applyAlignment="1">
      <alignment horizontal="center" vertical="center" shrinkToFit="1"/>
    </xf>
    <xf numFmtId="0" fontId="59" fillId="28" borderId="70" xfId="0" applyFont="1" applyFill="1" applyBorder="1" applyAlignment="1">
      <alignment horizontal="center" vertical="center" shrinkToFit="1"/>
    </xf>
    <xf numFmtId="0" fontId="59" fillId="28" borderId="71" xfId="0" applyFont="1" applyFill="1" applyBorder="1" applyAlignment="1">
      <alignment horizontal="center" vertical="center" shrinkToFit="1"/>
    </xf>
    <xf numFmtId="0" fontId="59" fillId="28" borderId="72" xfId="0" applyFont="1" applyFill="1" applyBorder="1" applyAlignment="1">
      <alignment horizontal="center" vertical="center" shrinkToFit="1"/>
    </xf>
    <xf numFmtId="0" fontId="59" fillId="28" borderId="73" xfId="0" applyFont="1" applyFill="1" applyBorder="1" applyAlignment="1">
      <alignment horizontal="center" vertical="center" shrinkToFit="1"/>
    </xf>
    <xf numFmtId="0" fontId="59" fillId="28" borderId="74" xfId="0" applyFont="1" applyFill="1" applyBorder="1" applyAlignment="1">
      <alignment horizontal="center" vertical="center" shrinkToFit="1"/>
    </xf>
    <xf numFmtId="0" fontId="59" fillId="28" borderId="75" xfId="0" applyFont="1" applyFill="1" applyBorder="1" applyAlignment="1">
      <alignment horizontal="center" vertical="center" shrinkToFit="1"/>
    </xf>
    <xf numFmtId="0" fontId="59" fillId="28" borderId="66" xfId="0" applyFont="1" applyFill="1" applyBorder="1" applyAlignment="1">
      <alignment horizontal="center" vertical="center" shrinkToFit="1"/>
    </xf>
    <xf numFmtId="0" fontId="39" fillId="28" borderId="65" xfId="0" applyFont="1" applyFill="1" applyBorder="1" applyAlignment="1">
      <alignment horizontal="center" vertical="center" shrinkToFit="1"/>
    </xf>
    <xf numFmtId="0" fontId="39" fillId="28" borderId="66" xfId="0" applyFont="1" applyFill="1" applyBorder="1" applyAlignment="1">
      <alignment horizontal="center" vertical="center" shrinkToFit="1"/>
    </xf>
    <xf numFmtId="0" fontId="39" fillId="28" borderId="67" xfId="0" applyFont="1" applyFill="1" applyBorder="1" applyAlignment="1">
      <alignment horizontal="center" vertical="center" wrapText="1" shrinkToFit="1"/>
    </xf>
    <xf numFmtId="0" fontId="39" fillId="28" borderId="67" xfId="0" applyFont="1" applyFill="1" applyBorder="1" applyAlignment="1">
      <alignment horizontal="center" vertical="center" shrinkToFit="1"/>
    </xf>
    <xf numFmtId="0" fontId="39" fillId="28" borderId="76" xfId="0" applyFont="1" applyFill="1" applyBorder="1" applyAlignment="1">
      <alignment horizontal="center" vertical="center" shrinkToFit="1"/>
    </xf>
    <xf numFmtId="0" fontId="103" fillId="28" borderId="65" xfId="0" applyFont="1" applyFill="1" applyBorder="1" applyAlignment="1">
      <alignment horizontal="center" vertical="center" shrinkToFit="1"/>
    </xf>
    <xf numFmtId="0" fontId="103" fillId="28" borderId="66" xfId="0" applyFont="1" applyFill="1" applyBorder="1" applyAlignment="1">
      <alignment horizontal="center" vertical="center" shrinkToFit="1"/>
    </xf>
    <xf numFmtId="0" fontId="103" fillId="28" borderId="67" xfId="0" applyFont="1" applyFill="1" applyBorder="1" applyAlignment="1">
      <alignment horizontal="center" vertical="center" shrinkToFit="1"/>
    </xf>
    <xf numFmtId="0" fontId="103" fillId="28" borderId="77" xfId="0" applyFont="1" applyFill="1" applyBorder="1" applyAlignment="1">
      <alignment horizontal="center" vertical="center" shrinkToFit="1"/>
    </xf>
    <xf numFmtId="0" fontId="103" fillId="28" borderId="78" xfId="0" applyFont="1" applyFill="1" applyBorder="1" applyAlignment="1">
      <alignment horizontal="center" vertical="center" shrinkToFit="1"/>
    </xf>
    <xf numFmtId="0" fontId="103" fillId="28" borderId="79" xfId="0" applyFont="1" applyFill="1" applyBorder="1" applyAlignment="1">
      <alignment horizontal="center" vertical="center" shrinkToFit="1"/>
    </xf>
    <xf numFmtId="0" fontId="103" fillId="28" borderId="80" xfId="0" applyFont="1" applyFill="1" applyBorder="1" applyAlignment="1">
      <alignment horizontal="center" vertical="center" shrinkToFit="1"/>
    </xf>
    <xf numFmtId="0" fontId="40" fillId="28" borderId="65" xfId="0" applyFont="1" applyFill="1" applyBorder="1" applyAlignment="1">
      <alignment horizontal="center" vertical="center" shrinkToFit="1"/>
    </xf>
    <xf numFmtId="0" fontId="40" fillId="28" borderId="66" xfId="0" applyFont="1" applyFill="1" applyBorder="1" applyAlignment="1">
      <alignment horizontal="center" vertical="center" shrinkToFit="1"/>
    </xf>
    <xf numFmtId="0" fontId="39" fillId="28" borderId="76" xfId="0" applyFont="1" applyFill="1" applyBorder="1" applyAlignment="1">
      <alignment horizontal="center" vertical="center" wrapText="1" shrinkToFit="1"/>
    </xf>
    <xf numFmtId="0" fontId="39" fillId="0" borderId="33" xfId="0" applyFont="1" applyBorder="1">
      <alignment vertical="center"/>
    </xf>
    <xf numFmtId="0" fontId="103" fillId="0" borderId="48" xfId="0" applyFont="1" applyBorder="1" applyAlignment="1">
      <alignment horizontal="left" vertical="center" textRotation="180" shrinkToFit="1"/>
    </xf>
    <xf numFmtId="0" fontId="39" fillId="0" borderId="0" xfId="0" applyFont="1" applyBorder="1" applyAlignment="1"/>
    <xf numFmtId="0" fontId="40" fillId="0" borderId="22" xfId="0" applyFont="1" applyFill="1" applyBorder="1" applyAlignment="1">
      <alignment vertical="center" textRotation="180" shrinkToFit="1"/>
    </xf>
    <xf numFmtId="0" fontId="40" fillId="0" borderId="30" xfId="0" applyFont="1" applyBorder="1">
      <alignment vertical="center"/>
    </xf>
    <xf numFmtId="0" fontId="103" fillId="0" borderId="0" xfId="0" applyFont="1" applyBorder="1" applyAlignment="1">
      <alignment horizontal="left" vertical="center" shrinkToFit="1"/>
    </xf>
    <xf numFmtId="0" fontId="103" fillId="25" borderId="27" xfId="0" applyFont="1" applyFill="1" applyBorder="1" applyAlignment="1">
      <alignment vertical="center" wrapText="1" shrinkToFit="1"/>
    </xf>
    <xf numFmtId="0" fontId="40" fillId="0" borderId="37" xfId="0" applyFont="1" applyBorder="1" applyAlignment="1">
      <alignment horizontal="right"/>
    </xf>
    <xf numFmtId="0" fontId="40" fillId="0" borderId="40" xfId="0" applyFont="1" applyFill="1" applyBorder="1" applyAlignment="1">
      <alignment vertical="center" textRotation="180" shrinkToFit="1"/>
    </xf>
    <xf numFmtId="0" fontId="40" fillId="0" borderId="38" xfId="0" applyFont="1" applyFill="1" applyBorder="1" applyAlignment="1">
      <alignment vertical="center" textRotation="180" shrinkToFit="1"/>
    </xf>
    <xf numFmtId="0" fontId="40" fillId="0" borderId="39" xfId="0" applyFont="1" applyBorder="1" applyAlignment="1">
      <alignment horizontal="left" vertical="center" shrinkToFit="1"/>
    </xf>
    <xf numFmtId="0" fontId="40" fillId="0" borderId="40" xfId="0" applyFont="1" applyBorder="1" applyAlignment="1">
      <alignment horizontal="left" vertical="center" shrinkToFit="1"/>
    </xf>
    <xf numFmtId="0" fontId="40" fillId="0" borderId="45" xfId="0" applyFont="1" applyBorder="1" applyAlignment="1">
      <alignment horizontal="left" vertical="center" shrinkToFit="1"/>
    </xf>
    <xf numFmtId="0" fontId="40" fillId="28" borderId="67" xfId="0" applyFont="1" applyFill="1" applyBorder="1" applyAlignment="1">
      <alignment horizontal="center" vertical="center" shrinkToFit="1"/>
    </xf>
    <xf numFmtId="0" fontId="40" fillId="28" borderId="76" xfId="0" applyFont="1" applyFill="1" applyBorder="1" applyAlignment="1">
      <alignment horizontal="center" vertical="center" shrinkToFit="1"/>
    </xf>
    <xf numFmtId="0" fontId="40" fillId="0" borderId="14" xfId="0" applyFont="1" applyBorder="1">
      <alignment vertical="center"/>
    </xf>
    <xf numFmtId="0" fontId="103" fillId="0" borderId="21" xfId="0" applyFont="1" applyFill="1" applyBorder="1" applyAlignment="1">
      <alignment horizontal="left" vertical="center" shrinkToFit="1"/>
    </xf>
    <xf numFmtId="0" fontId="40" fillId="25" borderId="21" xfId="0" applyFont="1" applyFill="1" applyBorder="1" applyAlignment="1">
      <alignment horizontal="left" vertical="center" shrinkToFit="1"/>
    </xf>
    <xf numFmtId="0" fontId="40" fillId="25" borderId="22" xfId="0" applyFont="1" applyFill="1" applyBorder="1" applyAlignment="1">
      <alignment horizontal="left" vertical="center" shrinkToFit="1"/>
    </xf>
    <xf numFmtId="0" fontId="40" fillId="25" borderId="20" xfId="0" applyFont="1" applyFill="1" applyBorder="1" applyAlignment="1">
      <alignment horizontal="left" vertical="center" shrinkToFit="1"/>
    </xf>
    <xf numFmtId="0" fontId="103" fillId="0" borderId="22" xfId="0" applyFont="1" applyFill="1" applyBorder="1" applyAlignment="1">
      <alignment vertical="center" shrinkToFit="1"/>
    </xf>
    <xf numFmtId="0" fontId="40" fillId="0" borderId="21" xfId="0" applyFont="1" applyFill="1" applyBorder="1" applyAlignment="1">
      <alignment vertical="center" textRotation="180" shrinkToFit="1"/>
    </xf>
    <xf numFmtId="0" fontId="103" fillId="0" borderId="22" xfId="0" applyFont="1" applyFill="1" applyBorder="1" applyAlignment="1">
      <alignment vertical="center" textRotation="180" shrinkToFit="1"/>
    </xf>
    <xf numFmtId="0" fontId="40" fillId="25" borderId="22" xfId="0" applyFont="1" applyFill="1" applyBorder="1" applyAlignment="1">
      <alignment vertical="center" textRotation="180" shrinkToFit="1"/>
    </xf>
    <xf numFmtId="0" fontId="39" fillId="0" borderId="22" xfId="0" applyFont="1" applyBorder="1" applyAlignment="1">
      <alignment vertical="center" shrinkToFit="1"/>
    </xf>
    <xf numFmtId="0" fontId="40" fillId="0" borderId="44" xfId="0" applyFont="1" applyBorder="1" applyAlignment="1">
      <alignment horizontal="left" vertical="center" shrinkToFit="1"/>
    </xf>
    <xf numFmtId="0" fontId="40" fillId="0" borderId="0" xfId="0" applyFont="1" applyBorder="1" applyAlignment="1">
      <alignment horizontal="right"/>
    </xf>
    <xf numFmtId="0" fontId="40" fillId="0" borderId="27" xfId="0" applyFont="1" applyFill="1" applyBorder="1" applyAlignment="1">
      <alignment vertical="center" textRotation="180" shrinkToFit="1"/>
    </xf>
    <xf numFmtId="0" fontId="40" fillId="0" borderId="32" xfId="0" applyFont="1" applyFill="1" applyBorder="1" applyAlignment="1">
      <alignment horizontal="center"/>
    </xf>
    <xf numFmtId="0" fontId="39" fillId="0" borderId="81" xfId="0" applyFont="1" applyBorder="1" applyAlignment="1">
      <alignment horizontal="center" vertical="center"/>
    </xf>
    <xf numFmtId="0" fontId="40" fillId="0" borderId="17" xfId="0" applyFont="1" applyFill="1" applyBorder="1" applyAlignment="1">
      <alignment horizontal="center"/>
    </xf>
    <xf numFmtId="0" fontId="103" fillId="0" borderId="22" xfId="0" applyFont="1" applyFill="1" applyBorder="1" applyAlignment="1">
      <alignment horizontal="left" vertical="center" shrinkToFit="1"/>
    </xf>
    <xf numFmtId="0" fontId="103" fillId="25" borderId="19" xfId="0" applyFont="1" applyFill="1" applyBorder="1" applyAlignment="1">
      <alignment horizontal="left" vertical="center" wrapText="1" shrinkToFit="1"/>
    </xf>
    <xf numFmtId="0" fontId="40" fillId="0" borderId="20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103" fillId="0" borderId="27" xfId="0" applyFont="1" applyBorder="1" applyAlignment="1">
      <alignment horizontal="center" vertical="center" shrinkToFit="1"/>
    </xf>
    <xf numFmtId="0" fontId="39" fillId="0" borderId="29" xfId="0" applyFont="1" applyFill="1" applyBorder="1" applyAlignment="1">
      <alignment horizontal="center" vertical="center" shrinkToFit="1"/>
    </xf>
    <xf numFmtId="0" fontId="39" fillId="25" borderId="27" xfId="0" applyFont="1" applyFill="1" applyBorder="1" applyAlignment="1">
      <alignment vertical="center" textRotation="180" shrinkToFit="1"/>
    </xf>
    <xf numFmtId="0" fontId="40" fillId="25" borderId="19" xfId="0" applyFont="1" applyFill="1" applyBorder="1" applyAlignment="1">
      <alignment horizontal="left" vertical="center" shrinkToFit="1"/>
    </xf>
    <xf numFmtId="0" fontId="40" fillId="0" borderId="36" xfId="0" applyFont="1" applyBorder="1" applyAlignment="1">
      <alignment horizontal="center" vertical="center" shrinkToFit="1"/>
    </xf>
    <xf numFmtId="0" fontId="40" fillId="0" borderId="37" xfId="0" applyFont="1" applyBorder="1">
      <alignment vertical="center"/>
    </xf>
    <xf numFmtId="0" fontId="40" fillId="25" borderId="40" xfId="0" applyFont="1" applyFill="1" applyBorder="1" applyAlignment="1">
      <alignment horizontal="left" vertical="center" shrinkToFit="1"/>
    </xf>
    <xf numFmtId="0" fontId="40" fillId="25" borderId="38" xfId="0" applyFont="1" applyFill="1" applyBorder="1" applyAlignment="1">
      <alignment vertical="center" textRotation="180" shrinkToFit="1"/>
    </xf>
    <xf numFmtId="0" fontId="40" fillId="25" borderId="45" xfId="0" applyFont="1" applyFill="1" applyBorder="1" applyAlignment="1">
      <alignment horizontal="left" vertical="center" shrinkToFit="1"/>
    </xf>
    <xf numFmtId="0" fontId="40" fillId="25" borderId="46" xfId="0" applyFont="1" applyFill="1" applyBorder="1" applyAlignment="1">
      <alignment vertical="center" textRotation="180" shrinkToFit="1"/>
    </xf>
    <xf numFmtId="0" fontId="40" fillId="25" borderId="42" xfId="0" applyFont="1" applyFill="1" applyBorder="1" applyAlignment="1">
      <alignment horizontal="left" vertical="center" shrinkToFit="1"/>
    </xf>
    <xf numFmtId="0" fontId="40" fillId="25" borderId="39" xfId="0" applyFont="1" applyFill="1" applyBorder="1" applyAlignment="1">
      <alignment horizontal="left" vertical="center" shrinkToFit="1"/>
    </xf>
    <xf numFmtId="0" fontId="40" fillId="0" borderId="39" xfId="0" applyFont="1" applyBorder="1" applyAlignment="1">
      <alignment horizontal="center" vertical="center"/>
    </xf>
    <xf numFmtId="0" fontId="40" fillId="28" borderId="78" xfId="0" applyFont="1" applyFill="1" applyBorder="1" applyAlignment="1">
      <alignment horizontal="center" vertical="center" shrinkToFit="1"/>
    </xf>
    <xf numFmtId="0" fontId="40" fillId="28" borderId="82" xfId="0" applyFont="1" applyFill="1" applyBorder="1" applyAlignment="1">
      <alignment horizontal="center" vertical="center" shrinkToFit="1"/>
    </xf>
    <xf numFmtId="0" fontId="40" fillId="28" borderId="79" xfId="0" applyFont="1" applyFill="1" applyBorder="1" applyAlignment="1">
      <alignment horizontal="center" vertical="center" shrinkToFit="1"/>
    </xf>
    <xf numFmtId="0" fontId="39" fillId="0" borderId="83" xfId="0" applyFont="1" applyBorder="1" applyAlignment="1">
      <alignment horizontal="center" vertical="center"/>
    </xf>
    <xf numFmtId="0" fontId="40" fillId="0" borderId="0" xfId="0" applyFont="1" applyBorder="1" applyAlignment="1">
      <alignment horizontal="left" vertical="center" shrinkToFit="1"/>
    </xf>
    <xf numFmtId="0" fontId="39" fillId="0" borderId="27" xfId="0" applyFont="1" applyBorder="1" applyAlignment="1">
      <alignment horizontal="center" vertical="center"/>
    </xf>
    <xf numFmtId="0" fontId="39" fillId="0" borderId="27" xfId="0" applyFont="1" applyBorder="1" applyAlignment="1">
      <alignment horizontal="center"/>
    </xf>
    <xf numFmtId="0" fontId="39" fillId="0" borderId="48" xfId="0" applyFont="1" applyBorder="1" applyAlignment="1">
      <alignment horizontal="left" vertical="center" shrinkToFit="1"/>
    </xf>
    <xf numFmtId="0" fontId="39" fillId="0" borderId="27" xfId="0" applyFont="1" applyBorder="1" applyAlignment="1">
      <alignment horizontal="left" vertical="center"/>
    </xf>
    <xf numFmtId="0" fontId="40" fillId="0" borderId="46" xfId="0" applyFont="1" applyFill="1" applyBorder="1" applyAlignment="1">
      <alignment vertical="center" textRotation="180" shrinkToFit="1"/>
    </xf>
    <xf numFmtId="0" fontId="40" fillId="0" borderId="37" xfId="0" applyFont="1" applyBorder="1" applyAlignment="1">
      <alignment horizontal="left" vertical="center" shrinkToFit="1"/>
    </xf>
    <xf numFmtId="0" fontId="40" fillId="0" borderId="84" xfId="0" applyFont="1" applyBorder="1" applyAlignment="1">
      <alignment horizontal="left" vertical="center" shrinkToFit="1"/>
    </xf>
    <xf numFmtId="0" fontId="39" fillId="0" borderId="46" xfId="0" applyFont="1" applyBorder="1" applyAlignment="1">
      <alignment horizontal="left"/>
    </xf>
    <xf numFmtId="0" fontId="54" fillId="0" borderId="0" xfId="0" applyFont="1" applyBorder="1">
      <alignment vertical="center"/>
    </xf>
    <xf numFmtId="0" fontId="38" fillId="0" borderId="41" xfId="0" applyFont="1" applyBorder="1" applyAlignment="1">
      <alignment horizontal="left"/>
    </xf>
    <xf numFmtId="0" fontId="103" fillId="25" borderId="38" xfId="0" applyFont="1" applyFill="1" applyBorder="1" applyAlignment="1">
      <alignment vertical="center" textRotation="180" shrinkToFit="1"/>
    </xf>
    <xf numFmtId="0" fontId="103" fillId="25" borderId="12" xfId="0" applyFont="1" applyFill="1" applyBorder="1" applyAlignment="1">
      <alignment horizontal="left" vertical="center" shrinkToFit="1"/>
    </xf>
    <xf numFmtId="0" fontId="40" fillId="25" borderId="85" xfId="0" applyFont="1" applyFill="1" applyBorder="1" applyAlignment="1">
      <alignment horizontal="center" vertical="center"/>
    </xf>
    <xf numFmtId="0" fontId="40" fillId="25" borderId="86" xfId="0" applyFont="1" applyFill="1" applyBorder="1" applyAlignment="1">
      <alignment horizontal="center" vertical="center" textRotation="255"/>
    </xf>
    <xf numFmtId="0" fontId="40" fillId="25" borderId="82" xfId="0" applyFont="1" applyFill="1" applyBorder="1" applyAlignment="1">
      <alignment vertical="center" textRotation="255"/>
    </xf>
    <xf numFmtId="0" fontId="59" fillId="0" borderId="86" xfId="0" applyFont="1" applyFill="1" applyBorder="1" applyAlignment="1">
      <alignment horizontal="center" vertical="center" textRotation="255"/>
    </xf>
    <xf numFmtId="0" fontId="59" fillId="0" borderId="66" xfId="0" applyFont="1" applyBorder="1" applyAlignment="1">
      <alignment horizontal="center" vertical="center"/>
    </xf>
    <xf numFmtId="0" fontId="60" fillId="0" borderId="67" xfId="0" applyFont="1" applyBorder="1" applyAlignment="1">
      <alignment horizontal="center" vertical="center"/>
    </xf>
    <xf numFmtId="0" fontId="33" fillId="27" borderId="76" xfId="0" applyFont="1" applyFill="1" applyBorder="1" applyAlignment="1">
      <alignment horizontal="center" vertical="center" wrapText="1" shrinkToFit="1"/>
    </xf>
    <xf numFmtId="0" fontId="40" fillId="0" borderId="44" xfId="0" applyFont="1" applyFill="1" applyBorder="1" applyAlignment="1">
      <alignment horizontal="left" vertical="center" shrinkToFit="1"/>
    </xf>
    <xf numFmtId="0" fontId="39" fillId="0" borderId="45" xfId="0" applyFont="1" applyBorder="1" applyAlignment="1">
      <alignment horizontal="left" vertical="center" shrinkToFit="1"/>
    </xf>
    <xf numFmtId="0" fontId="103" fillId="28" borderId="76" xfId="0" applyFont="1" applyFill="1" applyBorder="1" applyAlignment="1">
      <alignment horizontal="center" vertical="center" shrinkToFit="1"/>
    </xf>
    <xf numFmtId="0" fontId="103" fillId="25" borderId="45" xfId="0" applyFont="1" applyFill="1" applyBorder="1" applyAlignment="1">
      <alignment horizontal="left" vertical="center" shrinkToFit="1"/>
    </xf>
    <xf numFmtId="0" fontId="62" fillId="0" borderId="36" xfId="0" applyFont="1" applyFill="1" applyBorder="1">
      <alignment vertical="center"/>
    </xf>
    <xf numFmtId="0" fontId="100" fillId="25" borderId="15" xfId="0" applyFont="1" applyFill="1" applyBorder="1" applyAlignment="1">
      <alignment horizontal="left" shrinkToFit="1"/>
    </xf>
    <xf numFmtId="0" fontId="108" fillId="0" borderId="0" xfId="37" applyFont="1" applyBorder="1" applyAlignment="1">
      <alignment vertical="center" wrapText="1"/>
    </xf>
    <xf numFmtId="0" fontId="71" fillId="0" borderId="0" xfId="0" applyFont="1">
      <alignment vertical="center"/>
    </xf>
    <xf numFmtId="0" fontId="109" fillId="0" borderId="87" xfId="0" applyFont="1" applyBorder="1" applyAlignment="1">
      <alignment horizontal="center" vertical="center"/>
    </xf>
    <xf numFmtId="0" fontId="110" fillId="0" borderId="87" xfId="0" applyFont="1" applyBorder="1" applyAlignment="1">
      <alignment horizontal="center" vertical="center"/>
    </xf>
    <xf numFmtId="0" fontId="111" fillId="0" borderId="87" xfId="0" applyFont="1" applyBorder="1" applyAlignment="1">
      <alignment horizontal="center" vertical="center"/>
    </xf>
    <xf numFmtId="0" fontId="112" fillId="0" borderId="87" xfId="0" applyFont="1" applyBorder="1" applyAlignment="1">
      <alignment horizontal="center" vertical="center"/>
    </xf>
    <xf numFmtId="0" fontId="113" fillId="0" borderId="87" xfId="0" applyFont="1" applyBorder="1" applyAlignment="1">
      <alignment horizontal="center" vertical="center" shrinkToFit="1"/>
    </xf>
    <xf numFmtId="0" fontId="114" fillId="0" borderId="87" xfId="0" applyFont="1" applyBorder="1" applyAlignment="1">
      <alignment horizontal="center" vertical="center" shrinkToFit="1"/>
    </xf>
    <xf numFmtId="0" fontId="112" fillId="0" borderId="87" xfId="0" applyFont="1" applyBorder="1" applyAlignment="1">
      <alignment horizontal="center" vertical="center" shrinkToFit="1"/>
    </xf>
    <xf numFmtId="0" fontId="71" fillId="0" borderId="0" xfId="0" applyFont="1" applyAlignment="1">
      <alignment horizontal="right"/>
    </xf>
    <xf numFmtId="0" fontId="115" fillId="0" borderId="88" xfId="0" applyFont="1" applyBorder="1" applyAlignment="1">
      <alignment horizontal="center" vertical="center"/>
    </xf>
    <xf numFmtId="0" fontId="110" fillId="0" borderId="88" xfId="0" applyFont="1" applyBorder="1" applyAlignment="1">
      <alignment horizontal="center" vertical="center"/>
    </xf>
    <xf numFmtId="0" fontId="111" fillId="0" borderId="88" xfId="0" applyFont="1" applyBorder="1" applyAlignment="1">
      <alignment horizontal="center" vertical="center"/>
    </xf>
    <xf numFmtId="0" fontId="109" fillId="0" borderId="88" xfId="0" applyFont="1" applyBorder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02" fillId="25" borderId="26" xfId="0" applyFont="1" applyFill="1" applyBorder="1" applyAlignment="1">
      <alignment horizontal="left" vertical="center" shrinkToFit="1"/>
    </xf>
    <xf numFmtId="0" fontId="102" fillId="25" borderId="89" xfId="0" applyFont="1" applyFill="1" applyBorder="1" applyAlignment="1">
      <alignment horizontal="left" vertical="center" shrinkToFit="1"/>
    </xf>
    <xf numFmtId="0" fontId="102" fillId="25" borderId="27" xfId="0" applyFont="1" applyFill="1" applyBorder="1" applyAlignment="1">
      <alignment horizontal="center" vertical="center" shrinkToFit="1"/>
    </xf>
    <xf numFmtId="0" fontId="102" fillId="25" borderId="28" xfId="0" applyFont="1" applyFill="1" applyBorder="1" applyAlignment="1">
      <alignment horizontal="left" vertical="center" shrinkToFit="1"/>
    </xf>
    <xf numFmtId="224" fontId="59" fillId="0" borderId="20" xfId="0" applyNumberFormat="1" applyFont="1" applyBorder="1" applyAlignment="1">
      <alignment horizontal="center" vertical="center"/>
    </xf>
    <xf numFmtId="224" fontId="60" fillId="0" borderId="20" xfId="0" applyNumberFormat="1" applyFont="1" applyBorder="1" applyAlignment="1">
      <alignment horizontal="center" vertical="center"/>
    </xf>
    <xf numFmtId="0" fontId="102" fillId="25" borderId="10" xfId="0" applyFont="1" applyFill="1" applyBorder="1" applyAlignment="1">
      <alignment horizontal="left" vertical="center" shrinkToFit="1"/>
    </xf>
    <xf numFmtId="0" fontId="102" fillId="25" borderId="11" xfId="0" applyFont="1" applyFill="1" applyBorder="1" applyAlignment="1">
      <alignment horizontal="left" vertical="center" shrinkToFit="1"/>
    </xf>
    <xf numFmtId="0" fontId="59" fillId="28" borderId="90" xfId="0" applyFont="1" applyFill="1" applyBorder="1" applyAlignment="1">
      <alignment horizontal="center" vertical="center" shrinkToFit="1"/>
    </xf>
    <xf numFmtId="0" fontId="59" fillId="28" borderId="91" xfId="0" applyFont="1" applyFill="1" applyBorder="1" applyAlignment="1">
      <alignment horizontal="center" vertical="center" shrinkToFit="1"/>
    </xf>
    <xf numFmtId="0" fontId="59" fillId="28" borderId="92" xfId="0" applyFont="1" applyFill="1" applyBorder="1" applyAlignment="1">
      <alignment horizontal="center" vertical="center" shrinkToFit="1"/>
    </xf>
    <xf numFmtId="0" fontId="59" fillId="28" borderId="93" xfId="0" applyFont="1" applyFill="1" applyBorder="1" applyAlignment="1">
      <alignment horizontal="center" vertical="center" shrinkToFit="1"/>
    </xf>
    <xf numFmtId="0" fontId="59" fillId="0" borderId="43" xfId="0" applyFont="1" applyBorder="1" applyAlignment="1">
      <alignment horizontal="center" vertical="center" shrinkToFit="1"/>
    </xf>
    <xf numFmtId="224" fontId="59" fillId="0" borderId="81" xfId="0" applyNumberFormat="1" applyFont="1" applyBorder="1" applyAlignment="1">
      <alignment horizontal="center" vertical="center"/>
    </xf>
    <xf numFmtId="0" fontId="103" fillId="0" borderId="0" xfId="0" applyFont="1" applyBorder="1">
      <alignment vertical="center"/>
    </xf>
    <xf numFmtId="0" fontId="39" fillId="0" borderId="0" xfId="0" applyNumberFormat="1" applyFont="1" applyBorder="1" applyAlignment="1"/>
    <xf numFmtId="0" fontId="103" fillId="0" borderId="14" xfId="0" applyFont="1" applyBorder="1">
      <alignment vertical="center"/>
    </xf>
    <xf numFmtId="0" fontId="62" fillId="0" borderId="17" xfId="0" applyFont="1" applyFill="1" applyBorder="1">
      <alignment vertical="center"/>
    </xf>
    <xf numFmtId="0" fontId="40" fillId="25" borderId="94" xfId="0" applyFont="1" applyFill="1" applyBorder="1" applyAlignment="1">
      <alignment horizontal="center" vertical="center"/>
    </xf>
    <xf numFmtId="0" fontId="39" fillId="28" borderId="94" xfId="0" applyFont="1" applyFill="1" applyBorder="1" applyAlignment="1">
      <alignment horizontal="center" vertical="center" shrinkToFit="1"/>
    </xf>
    <xf numFmtId="0" fontId="39" fillId="25" borderId="18" xfId="0" applyFont="1" applyFill="1" applyBorder="1" applyAlignment="1">
      <alignment horizontal="left" vertical="center"/>
    </xf>
    <xf numFmtId="0" fontId="39" fillId="0" borderId="18" xfId="0" applyFont="1" applyBorder="1" applyAlignment="1">
      <alignment horizontal="left" vertical="center" shrinkToFit="1"/>
    </xf>
    <xf numFmtId="0" fontId="103" fillId="0" borderId="18" xfId="0" applyFont="1" applyBorder="1" applyAlignment="1">
      <alignment horizontal="left" vertical="center" shrinkToFit="1"/>
    </xf>
    <xf numFmtId="0" fontId="103" fillId="0" borderId="19" xfId="0" applyFont="1" applyBorder="1" applyAlignment="1">
      <alignment horizontal="left" vertical="center" shrinkToFit="1"/>
    </xf>
    <xf numFmtId="0" fontId="39" fillId="0" borderId="41" xfId="0" applyFont="1" applyBorder="1" applyAlignment="1">
      <alignment horizontal="left" vertical="center" shrinkToFit="1"/>
    </xf>
    <xf numFmtId="0" fontId="40" fillId="0" borderId="0" xfId="0" applyFont="1" applyBorder="1" applyAlignment="1">
      <alignment vertical="center" shrinkToFit="1"/>
    </xf>
    <xf numFmtId="0" fontId="39" fillId="0" borderId="37" xfId="0" applyFont="1" applyBorder="1" applyAlignment="1">
      <alignment horizontal="left" vertical="center" shrinkToFit="1"/>
    </xf>
    <xf numFmtId="0" fontId="39" fillId="0" borderId="19" xfId="0" applyFont="1" applyBorder="1" applyAlignment="1">
      <alignment horizontal="left" vertical="center" shrinkToFit="1"/>
    </xf>
    <xf numFmtId="0" fontId="39" fillId="0" borderId="19" xfId="0" applyFont="1" applyBorder="1" applyAlignment="1">
      <alignment horizontal="left" vertical="center" wrapText="1" shrinkToFit="1"/>
    </xf>
    <xf numFmtId="0" fontId="103" fillId="28" borderId="94" xfId="0" applyFont="1" applyFill="1" applyBorder="1" applyAlignment="1">
      <alignment horizontal="center" vertical="center" shrinkToFit="1"/>
    </xf>
    <xf numFmtId="0" fontId="40" fillId="0" borderId="19" xfId="0" applyFont="1" applyBorder="1" applyAlignment="1">
      <alignment horizontal="left" vertical="center" shrinkToFit="1"/>
    </xf>
    <xf numFmtId="0" fontId="103" fillId="25" borderId="42" xfId="0" applyFont="1" applyFill="1" applyBorder="1" applyAlignment="1">
      <alignment horizontal="left" vertical="center" shrinkToFit="1"/>
    </xf>
    <xf numFmtId="0" fontId="116" fillId="0" borderId="11" xfId="0" applyFont="1" applyBorder="1" applyAlignment="1">
      <alignment horizontal="left" vertical="center"/>
    </xf>
    <xf numFmtId="0" fontId="103" fillId="28" borderId="95" xfId="0" applyFont="1" applyFill="1" applyBorder="1" applyAlignment="1">
      <alignment horizontal="center" vertical="center" shrinkToFit="1"/>
    </xf>
    <xf numFmtId="0" fontId="62" fillId="0" borderId="26" xfId="0" applyFont="1" applyBorder="1">
      <alignment vertical="center"/>
    </xf>
    <xf numFmtId="0" fontId="62" fillId="0" borderId="28" xfId="0" applyFont="1" applyBorder="1">
      <alignment vertical="center"/>
    </xf>
    <xf numFmtId="0" fontId="62" fillId="0" borderId="89" xfId="0" applyFont="1" applyBorder="1">
      <alignment vertical="center"/>
    </xf>
    <xf numFmtId="0" fontId="62" fillId="0" borderId="46" xfId="0" applyFont="1" applyBorder="1" applyAlignment="1">
      <alignment vertical="center" shrinkToFit="1"/>
    </xf>
    <xf numFmtId="0" fontId="62" fillId="0" borderId="96" xfId="0" applyFont="1" applyBorder="1">
      <alignment vertical="center"/>
    </xf>
    <xf numFmtId="0" fontId="39" fillId="25" borderId="48" xfId="0" applyFont="1" applyFill="1" applyBorder="1" applyAlignment="1">
      <alignment horizontal="left" vertical="center" shrinkToFit="1"/>
    </xf>
    <xf numFmtId="0" fontId="103" fillId="0" borderId="48" xfId="0" applyFont="1" applyBorder="1" applyAlignment="1">
      <alignment horizontal="left" vertical="center" shrinkToFit="1"/>
    </xf>
    <xf numFmtId="0" fontId="39" fillId="0" borderId="84" xfId="0" applyFont="1" applyBorder="1" applyAlignment="1">
      <alignment horizontal="left" vertical="center" shrinkToFit="1"/>
    </xf>
    <xf numFmtId="0" fontId="39" fillId="0" borderId="19" xfId="0" applyFont="1" applyFill="1" applyBorder="1" applyAlignment="1">
      <alignment horizontal="left" vertical="center" shrinkToFit="1"/>
    </xf>
    <xf numFmtId="0" fontId="40" fillId="0" borderId="18" xfId="0" applyFont="1" applyBorder="1" applyAlignment="1">
      <alignment horizontal="left" vertical="center" shrinkToFit="1"/>
    </xf>
    <xf numFmtId="0" fontId="40" fillId="25" borderId="26" xfId="0" applyFont="1" applyFill="1" applyBorder="1" applyAlignment="1">
      <alignment horizontal="left" vertical="center" shrinkToFit="1"/>
    </xf>
    <xf numFmtId="0" fontId="33" fillId="27" borderId="82" xfId="0" applyFont="1" applyFill="1" applyBorder="1" applyAlignment="1">
      <alignment horizontal="center" vertical="center" wrapText="1" shrinkToFit="1"/>
    </xf>
    <xf numFmtId="0" fontId="39" fillId="28" borderId="82" xfId="0" applyFont="1" applyFill="1" applyBorder="1" applyAlignment="1">
      <alignment horizontal="center" vertical="center" wrapText="1" shrinkToFit="1"/>
    </xf>
    <xf numFmtId="0" fontId="39" fillId="28" borderId="82" xfId="0" applyFont="1" applyFill="1" applyBorder="1" applyAlignment="1">
      <alignment horizontal="center" vertical="center" shrinkToFit="1"/>
    </xf>
    <xf numFmtId="0" fontId="103" fillId="28" borderId="82" xfId="0" applyFont="1" applyFill="1" applyBorder="1" applyAlignment="1">
      <alignment horizontal="center" vertical="center" shrinkToFit="1"/>
    </xf>
    <xf numFmtId="0" fontId="40" fillId="0" borderId="48" xfId="0" applyFont="1" applyBorder="1" applyAlignment="1">
      <alignment horizontal="left" vertical="center" shrinkToFit="1"/>
    </xf>
    <xf numFmtId="0" fontId="40" fillId="25" borderId="82" xfId="0" applyFont="1" applyFill="1" applyBorder="1" applyAlignment="1">
      <alignment horizontal="center" vertical="center"/>
    </xf>
    <xf numFmtId="0" fontId="40" fillId="0" borderId="19" xfId="0" applyFont="1" applyFill="1" applyBorder="1" applyAlignment="1">
      <alignment horizontal="left" vertical="center" shrinkToFit="1"/>
    </xf>
    <xf numFmtId="0" fontId="40" fillId="0" borderId="19" xfId="0" applyFont="1" applyFill="1" applyBorder="1" applyAlignment="1">
      <alignment horizontal="left" vertical="center"/>
    </xf>
    <xf numFmtId="0" fontId="39" fillId="0" borderId="42" xfId="0" applyFont="1" applyBorder="1" applyAlignment="1">
      <alignment horizontal="left" vertical="center" shrinkToFit="1"/>
    </xf>
    <xf numFmtId="0" fontId="39" fillId="0" borderId="18" xfId="0" applyFont="1" applyFill="1" applyBorder="1" applyAlignment="1">
      <alignment horizontal="left" vertical="center" shrinkToFit="1"/>
    </xf>
    <xf numFmtId="0" fontId="39" fillId="0" borderId="17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17" xfId="0" applyFont="1" applyFill="1" applyBorder="1" applyAlignment="1">
      <alignment horizontal="center" vertical="center" shrinkToFit="1"/>
    </xf>
    <xf numFmtId="0" fontId="39" fillId="0" borderId="31" xfId="0" applyFont="1" applyBorder="1" applyAlignment="1">
      <alignment horizontal="center"/>
    </xf>
    <xf numFmtId="0" fontId="39" fillId="0" borderId="32" xfId="0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0" fontId="39" fillId="0" borderId="36" xfId="0" applyFont="1" applyFill="1" applyBorder="1" applyAlignment="1">
      <alignment horizontal="center" vertical="center" shrinkToFit="1"/>
    </xf>
    <xf numFmtId="0" fontId="40" fillId="0" borderId="39" xfId="0" applyFont="1" applyBorder="1" applyAlignment="1">
      <alignment horizontal="center"/>
    </xf>
    <xf numFmtId="0" fontId="39" fillId="0" borderId="32" xfId="0" applyFont="1" applyFill="1" applyBorder="1" applyAlignment="1">
      <alignment horizontal="center"/>
    </xf>
    <xf numFmtId="0" fontId="39" fillId="0" borderId="17" xfId="0" applyFont="1" applyFill="1" applyBorder="1" applyAlignment="1">
      <alignment horizontal="center"/>
    </xf>
    <xf numFmtId="0" fontId="39" fillId="0" borderId="17" xfId="0" applyFont="1" applyBorder="1" applyAlignment="1">
      <alignment horizontal="center" vertical="center" shrinkToFit="1"/>
    </xf>
    <xf numFmtId="0" fontId="103" fillId="0" borderId="20" xfId="0" applyFont="1" applyBorder="1" applyAlignment="1">
      <alignment horizontal="center" vertical="center"/>
    </xf>
    <xf numFmtId="0" fontId="62" fillId="0" borderId="37" xfId="0" applyFont="1" applyBorder="1">
      <alignment vertical="center"/>
    </xf>
    <xf numFmtId="0" fontId="62" fillId="0" borderId="41" xfId="0" applyFont="1" applyBorder="1">
      <alignment vertical="center"/>
    </xf>
    <xf numFmtId="0" fontId="62" fillId="0" borderId="84" xfId="0" applyFont="1" applyBorder="1" applyAlignment="1">
      <alignment vertical="center" shrinkToFit="1"/>
    </xf>
    <xf numFmtId="0" fontId="62" fillId="0" borderId="84" xfId="0" applyFont="1" applyBorder="1">
      <alignment vertical="center"/>
    </xf>
    <xf numFmtId="0" fontId="103" fillId="0" borderId="41" xfId="0" applyFont="1" applyBorder="1" applyAlignment="1">
      <alignment horizontal="left"/>
    </xf>
    <xf numFmtId="0" fontId="103" fillId="0" borderId="42" xfId="0" applyFont="1" applyBorder="1" applyAlignment="1">
      <alignment horizontal="left"/>
    </xf>
    <xf numFmtId="0" fontId="103" fillId="0" borderId="39" xfId="0" applyFont="1" applyBorder="1" applyAlignment="1">
      <alignment horizontal="center" vertical="center"/>
    </xf>
    <xf numFmtId="224" fontId="39" fillId="0" borderId="20" xfId="0" applyNumberFormat="1" applyFont="1" applyBorder="1" applyAlignment="1">
      <alignment horizontal="center" vertical="center"/>
    </xf>
    <xf numFmtId="224" fontId="40" fillId="0" borderId="20" xfId="0" applyNumberFormat="1" applyFont="1" applyBorder="1" applyAlignment="1">
      <alignment horizontal="center" vertical="center"/>
    </xf>
    <xf numFmtId="224" fontId="39" fillId="0" borderId="0" xfId="0" applyNumberFormat="1" applyFont="1" applyBorder="1" applyAlignment="1">
      <alignment horizontal="right"/>
    </xf>
    <xf numFmtId="224" fontId="39" fillId="0" borderId="0" xfId="0" applyNumberFormat="1" applyFont="1" applyBorder="1" applyAlignment="1"/>
    <xf numFmtId="0" fontId="103" fillId="0" borderId="85" xfId="0" applyFont="1" applyBorder="1" applyAlignment="1">
      <alignment horizontal="left" vertical="center" shrinkToFit="1"/>
    </xf>
    <xf numFmtId="0" fontId="39" fillId="0" borderId="66" xfId="0" applyFont="1" applyBorder="1" applyAlignment="1">
      <alignment horizontal="center" vertical="center" shrinkToFit="1"/>
    </xf>
    <xf numFmtId="0" fontId="103" fillId="0" borderId="67" xfId="0" applyFont="1" applyBorder="1" applyAlignment="1">
      <alignment horizontal="left" vertical="center" shrinkToFit="1"/>
    </xf>
    <xf numFmtId="0" fontId="39" fillId="28" borderId="97" xfId="0" applyFont="1" applyFill="1" applyBorder="1" applyAlignment="1">
      <alignment horizontal="center" vertical="center" shrinkToFit="1"/>
    </xf>
    <xf numFmtId="0" fontId="38" fillId="25" borderId="97" xfId="0" applyFont="1" applyFill="1" applyBorder="1" applyAlignment="1">
      <alignment horizontal="center" vertical="center" wrapText="1" shrinkToFit="1"/>
    </xf>
    <xf numFmtId="0" fontId="103" fillId="25" borderId="98" xfId="0" applyFont="1" applyFill="1" applyBorder="1" applyAlignment="1">
      <alignment horizontal="left" vertical="center" shrinkToFit="1"/>
    </xf>
    <xf numFmtId="0" fontId="103" fillId="25" borderId="98" xfId="0" applyFont="1" applyFill="1" applyBorder="1" applyAlignment="1">
      <alignment vertical="center" textRotation="180" shrinkToFit="1"/>
    </xf>
    <xf numFmtId="0" fontId="39" fillId="0" borderId="98" xfId="0" applyFont="1" applyFill="1" applyBorder="1" applyAlignment="1">
      <alignment vertical="center" textRotation="180" shrinkToFit="1"/>
    </xf>
    <xf numFmtId="0" fontId="39" fillId="0" borderId="27" xfId="0" applyFont="1" applyBorder="1" applyAlignment="1">
      <alignment vertical="center" shrinkToFit="1"/>
    </xf>
    <xf numFmtId="0" fontId="103" fillId="0" borderId="98" xfId="0" applyFont="1" applyBorder="1" applyAlignment="1">
      <alignment horizontal="left" vertical="center" shrinkToFit="1"/>
    </xf>
    <xf numFmtId="0" fontId="103" fillId="0" borderId="98" xfId="0" applyFont="1" applyBorder="1" applyAlignment="1">
      <alignment vertical="center" textRotation="180" shrinkToFit="1"/>
    </xf>
    <xf numFmtId="0" fontId="103" fillId="28" borderId="97" xfId="0" applyFont="1" applyFill="1" applyBorder="1" applyAlignment="1">
      <alignment horizontal="center" vertical="center" shrinkToFit="1"/>
    </xf>
    <xf numFmtId="0" fontId="103" fillId="25" borderId="46" xfId="0" applyFont="1" applyFill="1" applyBorder="1" applyAlignment="1">
      <alignment vertical="center" textRotation="180" shrinkToFit="1"/>
    </xf>
    <xf numFmtId="224" fontId="103" fillId="0" borderId="20" xfId="0" applyNumberFormat="1" applyFont="1" applyBorder="1" applyAlignment="1">
      <alignment horizontal="center" vertical="center"/>
    </xf>
    <xf numFmtId="0" fontId="40" fillId="28" borderId="94" xfId="0" applyFont="1" applyFill="1" applyBorder="1" applyAlignment="1">
      <alignment horizontal="center" vertical="center" shrinkToFit="1"/>
    </xf>
    <xf numFmtId="0" fontId="40" fillId="0" borderId="42" xfId="0" applyFont="1" applyBorder="1" applyAlignment="1">
      <alignment horizontal="left" vertical="center" shrinkToFit="1"/>
    </xf>
    <xf numFmtId="0" fontId="103" fillId="0" borderId="20" xfId="0" applyFont="1" applyFill="1" applyBorder="1" applyAlignment="1">
      <alignment horizontal="left" vertical="center" shrinkToFit="1"/>
    </xf>
    <xf numFmtId="0" fontId="39" fillId="25" borderId="19" xfId="0" applyFont="1" applyFill="1" applyBorder="1" applyAlignment="1">
      <alignment horizontal="left" vertical="center" shrinkToFit="1"/>
    </xf>
    <xf numFmtId="0" fontId="103" fillId="25" borderId="19" xfId="0" applyFont="1" applyFill="1" applyBorder="1" applyAlignment="1">
      <alignment horizontal="left" vertical="center"/>
    </xf>
    <xf numFmtId="0" fontId="103" fillId="0" borderId="28" xfId="0" applyFont="1" applyBorder="1" applyAlignment="1">
      <alignment horizontal="center" vertical="center" shrinkToFit="1"/>
    </xf>
    <xf numFmtId="0" fontId="103" fillId="25" borderId="28" xfId="0" applyFont="1" applyFill="1" applyBorder="1" applyAlignment="1">
      <alignment horizontal="center" vertical="center" shrinkToFit="1"/>
    </xf>
    <xf numFmtId="0" fontId="39" fillId="25" borderId="26" xfId="0" applyFont="1" applyFill="1" applyBorder="1" applyAlignment="1">
      <alignment horizontal="left" vertical="center" shrinkToFit="1"/>
    </xf>
    <xf numFmtId="0" fontId="40" fillId="25" borderId="89" xfId="0" applyFont="1" applyFill="1" applyBorder="1" applyAlignment="1">
      <alignment horizontal="left" vertical="center" shrinkToFit="1"/>
    </xf>
    <xf numFmtId="0" fontId="40" fillId="25" borderId="96" xfId="0" applyFont="1" applyFill="1" applyBorder="1" applyAlignment="1">
      <alignment horizontal="left" vertical="center" shrinkToFit="1"/>
    </xf>
    <xf numFmtId="0" fontId="40" fillId="25" borderId="44" xfId="0" applyFont="1" applyFill="1" applyBorder="1" applyAlignment="1">
      <alignment horizontal="left" vertical="center" shrinkToFit="1"/>
    </xf>
    <xf numFmtId="0" fontId="40" fillId="28" borderId="77" xfId="0" applyFont="1" applyFill="1" applyBorder="1" applyAlignment="1">
      <alignment horizontal="center" vertical="center" shrinkToFit="1"/>
    </xf>
    <xf numFmtId="0" fontId="40" fillId="28" borderId="95" xfId="0" applyFont="1" applyFill="1" applyBorder="1" applyAlignment="1">
      <alignment horizontal="center" vertical="center" shrinkToFit="1"/>
    </xf>
    <xf numFmtId="0" fontId="40" fillId="0" borderId="89" xfId="0" applyFont="1" applyBorder="1" applyAlignment="1">
      <alignment horizontal="left" vertical="center" shrinkToFit="1"/>
    </xf>
    <xf numFmtId="0" fontId="40" fillId="0" borderId="96" xfId="0" applyFont="1" applyBorder="1" applyAlignment="1">
      <alignment horizontal="left" vertical="center" shrinkToFit="1"/>
    </xf>
    <xf numFmtId="0" fontId="40" fillId="28" borderId="85" xfId="0" applyFont="1" applyFill="1" applyBorder="1" applyAlignment="1">
      <alignment horizontal="center" vertical="center" shrinkToFit="1"/>
    </xf>
    <xf numFmtId="0" fontId="40" fillId="0" borderId="12" xfId="0" applyFont="1" applyBorder="1" applyAlignment="1">
      <alignment horizontal="left" vertical="center" shrinkToFit="1"/>
    </xf>
    <xf numFmtId="0" fontId="39" fillId="0" borderId="13" xfId="0" applyFont="1" applyBorder="1">
      <alignment vertical="center"/>
    </xf>
    <xf numFmtId="0" fontId="39" fillId="0" borderId="39" xfId="0" applyFont="1" applyBorder="1" applyAlignment="1">
      <alignment horizontal="center"/>
    </xf>
    <xf numFmtId="0" fontId="39" fillId="0" borderId="11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40" fillId="0" borderId="32" xfId="0" applyFont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0" fillId="0" borderId="36" xfId="0" applyFont="1" applyFill="1" applyBorder="1" applyAlignment="1">
      <alignment horizontal="center" vertical="center" shrinkToFit="1"/>
    </xf>
    <xf numFmtId="0" fontId="40" fillId="0" borderId="17" xfId="0" applyFont="1" applyFill="1" applyBorder="1" applyAlignment="1">
      <alignment horizontal="center" vertical="center" shrinkToFit="1"/>
    </xf>
    <xf numFmtId="0" fontId="54" fillId="0" borderId="37" xfId="0" applyFont="1" applyBorder="1">
      <alignment vertical="center"/>
    </xf>
    <xf numFmtId="0" fontId="39" fillId="0" borderId="65" xfId="0" applyFont="1" applyBorder="1" applyAlignment="1">
      <alignment horizontal="left" vertical="center" shrinkToFit="1"/>
    </xf>
    <xf numFmtId="0" fontId="103" fillId="25" borderId="66" xfId="0" applyFont="1" applyFill="1" applyBorder="1" applyAlignment="1">
      <alignment horizontal="center" vertical="center" shrinkToFit="1"/>
    </xf>
    <xf numFmtId="0" fontId="39" fillId="0" borderId="67" xfId="0" applyFont="1" applyBorder="1" applyAlignment="1">
      <alignment horizontal="left" vertical="center" shrinkToFit="1"/>
    </xf>
    <xf numFmtId="224" fontId="39" fillId="0" borderId="10" xfId="0" applyNumberFormat="1" applyFont="1" applyBorder="1" applyAlignment="1"/>
    <xf numFmtId="224" fontId="39" fillId="0" borderId="81" xfId="0" applyNumberFormat="1" applyFont="1" applyBorder="1" applyAlignment="1">
      <alignment horizontal="center" vertical="center"/>
    </xf>
    <xf numFmtId="224" fontId="39" fillId="0" borderId="10" xfId="0" applyNumberFormat="1" applyFont="1" applyBorder="1" applyAlignment="1">
      <alignment horizontal="right"/>
    </xf>
    <xf numFmtId="224" fontId="39" fillId="0" borderId="15" xfId="0" applyNumberFormat="1" applyFont="1" applyBorder="1" applyAlignment="1">
      <alignment horizontal="center" vertical="center"/>
    </xf>
    <xf numFmtId="224" fontId="39" fillId="0" borderId="11" xfId="0" applyNumberFormat="1" applyFont="1" applyBorder="1" applyAlignment="1">
      <alignment horizontal="center" vertical="center"/>
    </xf>
    <xf numFmtId="1" fontId="39" fillId="0" borderId="15" xfId="0" applyNumberFormat="1" applyFont="1" applyBorder="1" applyAlignment="1">
      <alignment horizontal="center" vertical="center"/>
    </xf>
    <xf numFmtId="1" fontId="103" fillId="0" borderId="37" xfId="0" applyNumberFormat="1" applyFont="1" applyBorder="1" applyAlignment="1"/>
    <xf numFmtId="1" fontId="103" fillId="0" borderId="0" xfId="0" applyNumberFormat="1" applyFont="1" applyBorder="1" applyAlignment="1"/>
    <xf numFmtId="1" fontId="39" fillId="0" borderId="0" xfId="0" applyNumberFormat="1" applyFont="1" applyBorder="1" applyAlignment="1"/>
    <xf numFmtId="1" fontId="39" fillId="0" borderId="37" xfId="0" applyNumberFormat="1" applyFont="1" applyBorder="1" applyAlignment="1"/>
    <xf numFmtId="1" fontId="39" fillId="0" borderId="12" xfId="0" applyNumberFormat="1" applyFont="1" applyBorder="1" applyAlignment="1"/>
    <xf numFmtId="1" fontId="39" fillId="0" borderId="10" xfId="0" applyNumberFormat="1" applyFont="1" applyBorder="1" applyAlignment="1"/>
    <xf numFmtId="224" fontId="100" fillId="0" borderId="14" xfId="0" applyNumberFormat="1" applyFont="1" applyBorder="1" applyAlignment="1">
      <alignment horizontal="center" vertical="center" shrinkToFit="1"/>
    </xf>
    <xf numFmtId="224" fontId="100" fillId="0" borderId="0" xfId="0" applyNumberFormat="1" applyFont="1" applyBorder="1" applyAlignment="1">
      <alignment horizontal="center" vertical="center" shrinkToFit="1"/>
    </xf>
    <xf numFmtId="1" fontId="100" fillId="0" borderId="37" xfId="0" applyNumberFormat="1" applyFont="1" applyBorder="1" applyAlignment="1">
      <alignment horizontal="center" vertical="center" shrinkToFit="1"/>
    </xf>
    <xf numFmtId="1" fontId="100" fillId="0" borderId="0" xfId="0" applyNumberFormat="1" applyFont="1" applyBorder="1" applyAlignment="1">
      <alignment horizontal="center" vertical="center" shrinkToFit="1"/>
    </xf>
    <xf numFmtId="224" fontId="30" fillId="0" borderId="0" xfId="0" applyNumberFormat="1" applyFont="1" applyAlignment="1">
      <alignment horizontal="center" vertical="center"/>
    </xf>
    <xf numFmtId="224" fontId="41" fillId="0" borderId="0" xfId="37" applyNumberFormat="1" applyFont="1" applyFill="1" applyBorder="1" applyAlignment="1">
      <alignment vertical="center"/>
    </xf>
    <xf numFmtId="0" fontId="100" fillId="25" borderId="53" xfId="0" applyFont="1" applyFill="1" applyBorder="1" applyAlignment="1">
      <alignment horizontal="left" shrinkToFit="1"/>
    </xf>
    <xf numFmtId="1" fontId="100" fillId="0" borderId="99" xfId="0" applyNumberFormat="1" applyFont="1" applyBorder="1" applyAlignment="1">
      <alignment horizontal="center" vertical="center" shrinkToFit="1"/>
    </xf>
    <xf numFmtId="224" fontId="103" fillId="0" borderId="0" xfId="0" applyNumberFormat="1" applyFont="1" applyBorder="1" applyAlignment="1"/>
    <xf numFmtId="224" fontId="103" fillId="0" borderId="0" xfId="0" applyNumberFormat="1" applyFont="1" applyBorder="1" applyAlignment="1">
      <alignment horizontal="right"/>
    </xf>
    <xf numFmtId="0" fontId="117" fillId="0" borderId="51" xfId="0" applyFont="1" applyBorder="1">
      <alignment vertical="center"/>
    </xf>
    <xf numFmtId="0" fontId="100" fillId="0" borderId="13" xfId="0" applyFont="1" applyBorder="1">
      <alignment vertical="center"/>
    </xf>
    <xf numFmtId="0" fontId="100" fillId="0" borderId="10" xfId="0" applyFont="1" applyBorder="1">
      <alignment vertical="center"/>
    </xf>
    <xf numFmtId="0" fontId="117" fillId="0" borderId="100" xfId="0" applyFont="1" applyBorder="1">
      <alignment vertical="center"/>
    </xf>
    <xf numFmtId="0" fontId="117" fillId="0" borderId="37" xfId="0" applyFont="1" applyBorder="1" applyAlignment="1">
      <alignment horizontal="center" vertical="center" shrinkToFit="1"/>
    </xf>
    <xf numFmtId="0" fontId="117" fillId="0" borderId="37" xfId="0" applyFont="1" applyBorder="1" applyAlignment="1">
      <alignment horizontal="left" shrinkToFit="1"/>
    </xf>
    <xf numFmtId="0" fontId="117" fillId="0" borderId="37" xfId="0" applyFont="1" applyBorder="1">
      <alignment vertical="center"/>
    </xf>
    <xf numFmtId="0" fontId="100" fillId="0" borderId="49" xfId="0" applyFont="1" applyBorder="1">
      <alignment vertical="center"/>
    </xf>
    <xf numFmtId="0" fontId="100" fillId="0" borderId="14" xfId="0" applyFont="1" applyBorder="1" applyAlignment="1">
      <alignment horizontal="left" shrinkToFit="1"/>
    </xf>
    <xf numFmtId="0" fontId="100" fillId="25" borderId="13" xfId="0" applyFont="1" applyFill="1" applyBorder="1">
      <alignment vertical="center"/>
    </xf>
    <xf numFmtId="0" fontId="100" fillId="25" borderId="14" xfId="0" applyFont="1" applyFill="1" applyBorder="1" applyAlignment="1">
      <alignment horizontal="center" vertical="center" shrinkToFit="1"/>
    </xf>
    <xf numFmtId="0" fontId="100" fillId="0" borderId="51" xfId="0" applyFont="1" applyBorder="1">
      <alignment vertical="center"/>
    </xf>
    <xf numFmtId="0" fontId="100" fillId="25" borderId="10" xfId="0" applyFont="1" applyFill="1" applyBorder="1">
      <alignment vertical="center"/>
    </xf>
    <xf numFmtId="0" fontId="100" fillId="0" borderId="54" xfId="0" applyFont="1" applyBorder="1">
      <alignment vertical="center"/>
    </xf>
    <xf numFmtId="224" fontId="100" fillId="0" borderId="99" xfId="0" applyNumberFormat="1" applyFont="1" applyBorder="1" applyAlignment="1">
      <alignment horizontal="center" vertical="center" shrinkToFit="1"/>
    </xf>
    <xf numFmtId="0" fontId="100" fillId="0" borderId="56" xfId="0" applyFont="1" applyBorder="1">
      <alignment vertical="center"/>
    </xf>
    <xf numFmtId="0" fontId="100" fillId="0" borderId="99" xfId="0" applyFont="1" applyBorder="1" applyAlignment="1">
      <alignment horizontal="left" shrinkToFit="1"/>
    </xf>
    <xf numFmtId="0" fontId="100" fillId="0" borderId="99" xfId="0" applyFont="1" applyBorder="1" applyAlignment="1">
      <alignment horizontal="center" vertical="center" shrinkToFit="1"/>
    </xf>
    <xf numFmtId="0" fontId="49" fillId="0" borderId="0" xfId="0" applyFont="1" applyAlignment="1">
      <alignment horizontal="center" vertical="center"/>
    </xf>
    <xf numFmtId="0" fontId="118" fillId="0" borderId="0" xfId="0" applyFont="1" applyBorder="1" applyAlignment="1">
      <alignment horizontal="left" vertical="center"/>
    </xf>
    <xf numFmtId="0" fontId="117" fillId="0" borderId="0" xfId="0" applyFont="1" applyBorder="1" applyAlignment="1">
      <alignment horizontal="center" vertical="center" shrinkToFit="1"/>
    </xf>
    <xf numFmtId="0" fontId="117" fillId="0" borderId="0" xfId="0" applyFont="1" applyBorder="1" applyAlignment="1">
      <alignment horizontal="left" shrinkToFit="1"/>
    </xf>
    <xf numFmtId="0" fontId="117" fillId="0" borderId="0" xfId="0" applyFont="1" applyBorder="1">
      <alignment vertical="center"/>
    </xf>
    <xf numFmtId="0" fontId="100" fillId="25" borderId="0" xfId="0" applyFont="1" applyFill="1" applyBorder="1" applyAlignment="1">
      <alignment horizontal="center" vertical="center" shrinkToFit="1"/>
    </xf>
    <xf numFmtId="224" fontId="100" fillId="25" borderId="0" xfId="0" applyNumberFormat="1" applyFont="1" applyFill="1" applyBorder="1" applyAlignment="1">
      <alignment horizontal="center" vertical="center" shrinkToFit="1"/>
    </xf>
    <xf numFmtId="0" fontId="100" fillId="0" borderId="12" xfId="0" applyFont="1" applyBorder="1">
      <alignment vertical="center"/>
    </xf>
    <xf numFmtId="224" fontId="100" fillId="0" borderId="37" xfId="0" applyNumberFormat="1" applyFont="1" applyBorder="1" applyAlignment="1">
      <alignment horizontal="center" vertical="center" shrinkToFit="1"/>
    </xf>
    <xf numFmtId="0" fontId="119" fillId="0" borderId="0" xfId="0" applyFont="1" applyFill="1" applyBorder="1" applyAlignment="1">
      <alignment vertical="center"/>
    </xf>
    <xf numFmtId="0" fontId="120" fillId="0" borderId="0" xfId="37" applyFont="1" applyFill="1" applyBorder="1" applyAlignment="1">
      <alignment vertical="center" shrinkToFit="1"/>
    </xf>
    <xf numFmtId="0" fontId="121" fillId="0" borderId="0" xfId="37" applyFont="1" applyFill="1" applyBorder="1" applyAlignment="1">
      <alignment vertical="center" shrinkToFit="1"/>
    </xf>
    <xf numFmtId="0" fontId="122" fillId="0" borderId="0" xfId="37" applyFont="1" applyFill="1" applyBorder="1" applyAlignment="1">
      <alignment vertical="center" shrinkToFit="1"/>
    </xf>
    <xf numFmtId="0" fontId="123" fillId="0" borderId="0" xfId="37" applyFont="1" applyFill="1" applyBorder="1" applyAlignment="1">
      <alignment vertical="center" wrapText="1"/>
    </xf>
    <xf numFmtId="0" fontId="124" fillId="0" borderId="0" xfId="37" applyFont="1" applyFill="1" applyBorder="1" applyAlignment="1">
      <alignment vertical="center" shrinkToFit="1"/>
    </xf>
    <xf numFmtId="0" fontId="100" fillId="0" borderId="0" xfId="0" applyFont="1" applyFill="1" applyBorder="1" applyAlignment="1">
      <alignment horizontal="center" vertical="center" shrinkToFit="1"/>
    </xf>
    <xf numFmtId="224" fontId="100" fillId="0" borderId="0" xfId="0" applyNumberFormat="1" applyFont="1" applyFill="1" applyBorder="1" applyAlignment="1">
      <alignment horizontal="center" vertical="center" shrinkToFit="1"/>
    </xf>
    <xf numFmtId="0" fontId="75" fillId="0" borderId="0" xfId="37" applyFont="1" applyFill="1" applyBorder="1" applyAlignment="1">
      <alignment vertical="center" shrinkToFit="1"/>
    </xf>
    <xf numFmtId="0" fontId="100" fillId="0" borderId="0" xfId="0" applyFont="1" applyFill="1" applyBorder="1">
      <alignment vertical="center"/>
    </xf>
    <xf numFmtId="0" fontId="100" fillId="0" borderId="0" xfId="0" applyFont="1" applyFill="1" applyBorder="1" applyAlignment="1">
      <alignment horizontal="left" shrinkToFit="1"/>
    </xf>
    <xf numFmtId="181" fontId="73" fillId="0" borderId="101" xfId="0" applyNumberFormat="1" applyFont="1" applyFill="1" applyBorder="1" applyAlignment="1">
      <alignment vertical="center" wrapText="1"/>
    </xf>
    <xf numFmtId="0" fontId="35" fillId="0" borderId="0" xfId="0" applyFont="1" applyBorder="1" applyAlignment="1">
      <alignment horizontal="left" shrinkToFit="1"/>
    </xf>
    <xf numFmtId="0" fontId="124" fillId="0" borderId="51" xfId="37" applyFont="1" applyBorder="1" applyAlignment="1">
      <alignment horizontal="center" vertical="center" wrapText="1"/>
    </xf>
    <xf numFmtId="0" fontId="124" fillId="0" borderId="0" xfId="37" applyFont="1" applyBorder="1" applyAlignment="1">
      <alignment horizontal="center" vertical="center" wrapText="1"/>
    </xf>
    <xf numFmtId="0" fontId="124" fillId="0" borderId="11" xfId="37" applyFont="1" applyBorder="1" applyAlignment="1">
      <alignment horizontal="center" vertical="center" wrapText="1"/>
    </xf>
    <xf numFmtId="0" fontId="124" fillId="0" borderId="10" xfId="37" applyFont="1" applyBorder="1" applyAlignment="1">
      <alignment horizontal="center" vertical="center" wrapText="1"/>
    </xf>
    <xf numFmtId="0" fontId="151" fillId="25" borderId="10" xfId="37" applyFont="1" applyFill="1" applyBorder="1" applyAlignment="1">
      <alignment horizontal="center" vertical="center" wrapText="1"/>
    </xf>
    <xf numFmtId="0" fontId="151" fillId="25" borderId="0" xfId="37" applyFont="1" applyFill="1" applyBorder="1" applyAlignment="1">
      <alignment horizontal="center" vertical="center" wrapText="1"/>
    </xf>
    <xf numFmtId="0" fontId="151" fillId="25" borderId="11" xfId="37" applyFont="1" applyFill="1" applyBorder="1" applyAlignment="1">
      <alignment horizontal="center" vertical="center" wrapText="1"/>
    </xf>
    <xf numFmtId="0" fontId="124" fillId="0" borderId="10" xfId="37" applyFont="1" applyBorder="1" applyAlignment="1">
      <alignment horizontal="center" vertical="center"/>
    </xf>
    <xf numFmtId="0" fontId="124" fillId="0" borderId="0" xfId="37" applyFont="1" applyBorder="1" applyAlignment="1">
      <alignment horizontal="center" vertical="center"/>
    </xf>
    <xf numFmtId="0" fontId="124" fillId="0" borderId="11" xfId="37" applyFont="1" applyBorder="1" applyAlignment="1">
      <alignment horizontal="center" vertical="center"/>
    </xf>
    <xf numFmtId="0" fontId="151" fillId="25" borderId="50" xfId="37" applyFont="1" applyFill="1" applyBorder="1" applyAlignment="1">
      <alignment horizontal="center" vertical="center" wrapText="1"/>
    </xf>
    <xf numFmtId="0" fontId="155" fillId="25" borderId="10" xfId="0" applyFont="1" applyFill="1" applyBorder="1" applyAlignment="1">
      <alignment horizontal="center" vertical="center"/>
    </xf>
    <xf numFmtId="0" fontId="155" fillId="25" borderId="0" xfId="0" applyFont="1" applyFill="1" applyBorder="1" applyAlignment="1">
      <alignment horizontal="center" vertical="center"/>
    </xf>
    <xf numFmtId="0" fontId="155" fillId="25" borderId="50" xfId="0" applyFont="1" applyFill="1" applyBorder="1" applyAlignment="1">
      <alignment horizontal="center" vertical="center"/>
    </xf>
    <xf numFmtId="0" fontId="155" fillId="25" borderId="56" xfId="0" applyFont="1" applyFill="1" applyBorder="1" applyAlignment="1">
      <alignment horizontal="center" vertical="center"/>
    </xf>
    <xf numFmtId="0" fontId="155" fillId="25" borderId="99" xfId="0" applyFont="1" applyFill="1" applyBorder="1" applyAlignment="1">
      <alignment horizontal="center" vertical="center"/>
    </xf>
    <xf numFmtId="0" fontId="155" fillId="25" borderId="57" xfId="0" applyFont="1" applyFill="1" applyBorder="1" applyAlignment="1">
      <alignment horizontal="center" vertical="center"/>
    </xf>
    <xf numFmtId="0" fontId="122" fillId="0" borderId="51" xfId="37" applyFont="1" applyBorder="1" applyAlignment="1">
      <alignment horizontal="left" vertical="center" shrinkToFit="1"/>
    </xf>
    <xf numFmtId="0" fontId="122" fillId="0" borderId="0" xfId="37" applyFont="1" applyBorder="1" applyAlignment="1">
      <alignment horizontal="left" vertical="center" shrinkToFit="1"/>
    </xf>
    <xf numFmtId="0" fontId="122" fillId="0" borderId="11" xfId="37" applyFont="1" applyBorder="1" applyAlignment="1">
      <alignment horizontal="left" vertical="center" shrinkToFit="1"/>
    </xf>
    <xf numFmtId="0" fontId="122" fillId="0" borderId="10" xfId="37" applyFont="1" applyBorder="1" applyAlignment="1">
      <alignment horizontal="center" vertical="center" shrinkToFit="1"/>
    </xf>
    <xf numFmtId="0" fontId="122" fillId="0" borderId="0" xfId="37" applyFont="1" applyBorder="1" applyAlignment="1">
      <alignment horizontal="center" vertical="center" shrinkToFit="1"/>
    </xf>
    <xf numFmtId="0" fontId="151" fillId="25" borderId="10" xfId="37" applyFont="1" applyFill="1" applyBorder="1" applyAlignment="1">
      <alignment horizontal="center" vertical="center" shrinkToFit="1"/>
    </xf>
    <xf numFmtId="0" fontId="151" fillId="25" borderId="0" xfId="37" applyFont="1" applyFill="1" applyBorder="1" applyAlignment="1">
      <alignment horizontal="center" vertical="center" shrinkToFit="1"/>
    </xf>
    <xf numFmtId="0" fontId="151" fillId="25" borderId="11" xfId="37" applyFont="1" applyFill="1" applyBorder="1" applyAlignment="1">
      <alignment horizontal="center" vertical="center" shrinkToFit="1"/>
    </xf>
    <xf numFmtId="0" fontId="122" fillId="25" borderId="10" xfId="37" applyFont="1" applyFill="1" applyBorder="1" applyAlignment="1">
      <alignment horizontal="left" vertical="center"/>
    </xf>
    <xf numFmtId="0" fontId="122" fillId="25" borderId="0" xfId="37" applyFont="1" applyFill="1" applyBorder="1" applyAlignment="1">
      <alignment horizontal="left" vertical="center"/>
    </xf>
    <xf numFmtId="0" fontId="122" fillId="25" borderId="11" xfId="37" applyFont="1" applyFill="1" applyBorder="1" applyAlignment="1">
      <alignment horizontal="left" vertical="center"/>
    </xf>
    <xf numFmtId="0" fontId="153" fillId="25" borderId="0" xfId="37" applyFont="1" applyFill="1" applyBorder="1" applyAlignment="1">
      <alignment horizontal="center" vertical="center" shrinkToFit="1"/>
    </xf>
    <xf numFmtId="0" fontId="153" fillId="25" borderId="50" xfId="37" applyFont="1" applyFill="1" applyBorder="1" applyAlignment="1">
      <alignment horizontal="center" vertical="center" shrinkToFit="1"/>
    </xf>
    <xf numFmtId="0" fontId="123" fillId="0" borderId="51" xfId="37" applyFont="1" applyBorder="1" applyAlignment="1">
      <alignment horizontal="left" vertical="center" wrapText="1"/>
    </xf>
    <xf numFmtId="0" fontId="123" fillId="0" borderId="0" xfId="37" applyFont="1" applyBorder="1" applyAlignment="1">
      <alignment horizontal="left" vertical="center" wrapText="1"/>
    </xf>
    <xf numFmtId="0" fontId="123" fillId="0" borderId="10" xfId="37" applyFont="1" applyBorder="1" applyAlignment="1">
      <alignment horizontal="center" vertical="center" wrapText="1"/>
    </xf>
    <xf numFmtId="0" fontId="123" fillId="0" borderId="0" xfId="37" applyFont="1" applyBorder="1" applyAlignment="1">
      <alignment horizontal="center" vertical="center" wrapText="1"/>
    </xf>
    <xf numFmtId="0" fontId="123" fillId="0" borderId="10" xfId="37" applyFont="1" applyBorder="1" applyAlignment="1">
      <alignment horizontal="left" vertical="center" wrapText="1"/>
    </xf>
    <xf numFmtId="0" fontId="123" fillId="0" borderId="11" xfId="37" applyFont="1" applyBorder="1" applyAlignment="1">
      <alignment horizontal="left" vertical="center" wrapText="1"/>
    </xf>
    <xf numFmtId="0" fontId="154" fillId="25" borderId="0" xfId="37" applyFont="1" applyFill="1" applyBorder="1" applyAlignment="1">
      <alignment horizontal="center" vertical="center" wrapText="1"/>
    </xf>
    <xf numFmtId="0" fontId="154" fillId="25" borderId="50" xfId="37" applyFont="1" applyFill="1" applyBorder="1" applyAlignment="1">
      <alignment horizontal="center" vertical="center" wrapText="1"/>
    </xf>
    <xf numFmtId="0" fontId="120" fillId="0" borderId="51" xfId="37" applyFont="1" applyBorder="1" applyAlignment="1">
      <alignment horizontal="left" vertical="center" shrinkToFit="1"/>
    </xf>
    <xf numFmtId="0" fontId="120" fillId="0" borderId="0" xfId="37" applyFont="1" applyBorder="1" applyAlignment="1">
      <alignment horizontal="left" vertical="center" shrinkToFit="1"/>
    </xf>
    <xf numFmtId="0" fontId="120" fillId="0" borderId="11" xfId="37" applyFont="1" applyBorder="1" applyAlignment="1">
      <alignment horizontal="left" vertical="center" shrinkToFit="1"/>
    </xf>
    <xf numFmtId="0" fontId="120" fillId="0" borderId="10" xfId="37" applyFont="1" applyBorder="1" applyAlignment="1">
      <alignment horizontal="center" vertical="center" shrinkToFit="1"/>
    </xf>
    <xf numFmtId="0" fontId="120" fillId="0" borderId="0" xfId="37" applyFont="1" applyBorder="1" applyAlignment="1">
      <alignment horizontal="center" vertical="center" shrinkToFit="1"/>
    </xf>
    <xf numFmtId="0" fontId="149" fillId="25" borderId="10" xfId="37" applyFont="1" applyFill="1" applyBorder="1" applyAlignment="1">
      <alignment horizontal="center" vertical="center" shrinkToFit="1"/>
    </xf>
    <xf numFmtId="0" fontId="149" fillId="25" borderId="0" xfId="37" applyFont="1" applyFill="1" applyBorder="1" applyAlignment="1">
      <alignment horizontal="center" vertical="center" shrinkToFit="1"/>
    </xf>
    <xf numFmtId="0" fontId="149" fillId="25" borderId="11" xfId="37" applyFont="1" applyFill="1" applyBorder="1" applyAlignment="1">
      <alignment horizontal="center" vertical="center" shrinkToFit="1"/>
    </xf>
    <xf numFmtId="0" fontId="75" fillId="0" borderId="10" xfId="37" applyFont="1" applyBorder="1" applyAlignment="1">
      <alignment horizontal="left" vertical="center"/>
    </xf>
    <xf numFmtId="0" fontId="120" fillId="0" borderId="0" xfId="37" applyFont="1" applyBorder="1" applyAlignment="1">
      <alignment horizontal="left" vertical="center"/>
    </xf>
    <xf numFmtId="0" fontId="120" fillId="0" borderId="11" xfId="37" applyFont="1" applyBorder="1" applyAlignment="1">
      <alignment horizontal="left" vertical="center"/>
    </xf>
    <xf numFmtId="0" fontId="150" fillId="25" borderId="0" xfId="37" applyFont="1" applyFill="1" applyBorder="1" applyAlignment="1">
      <alignment horizontal="center" vertical="center" shrinkToFit="1"/>
    </xf>
    <xf numFmtId="0" fontId="150" fillId="25" borderId="50" xfId="37" applyFont="1" applyFill="1" applyBorder="1" applyAlignment="1">
      <alignment horizontal="center" vertical="center" shrinkToFit="1"/>
    </xf>
    <xf numFmtId="0" fontId="121" fillId="0" borderId="51" xfId="37" applyFont="1" applyBorder="1" applyAlignment="1">
      <alignment horizontal="left" vertical="center" shrinkToFit="1"/>
    </xf>
    <xf numFmtId="0" fontId="121" fillId="0" borderId="0" xfId="37" applyFont="1" applyBorder="1" applyAlignment="1">
      <alignment horizontal="left" vertical="center" shrinkToFit="1"/>
    </xf>
    <xf numFmtId="0" fontId="121" fillId="0" borderId="11" xfId="37" applyFont="1" applyBorder="1" applyAlignment="1">
      <alignment horizontal="left" vertical="center" shrinkToFit="1"/>
    </xf>
    <xf numFmtId="0" fontId="121" fillId="25" borderId="10" xfId="37" applyFont="1" applyFill="1" applyBorder="1" applyAlignment="1">
      <alignment horizontal="center" vertical="center"/>
    </xf>
    <xf numFmtId="0" fontId="121" fillId="25" borderId="0" xfId="37" applyFont="1" applyFill="1" applyBorder="1" applyAlignment="1">
      <alignment horizontal="center" vertical="center"/>
    </xf>
    <xf numFmtId="0" fontId="121" fillId="0" borderId="10" xfId="37" applyFont="1" applyBorder="1" applyAlignment="1">
      <alignment horizontal="left" vertical="center"/>
    </xf>
    <xf numFmtId="0" fontId="121" fillId="0" borderId="0" xfId="37" applyFont="1" applyBorder="1" applyAlignment="1">
      <alignment horizontal="left" vertical="center"/>
    </xf>
    <xf numFmtId="0" fontId="121" fillId="0" borderId="11" xfId="37" applyFont="1" applyBorder="1" applyAlignment="1">
      <alignment horizontal="left" vertical="center"/>
    </xf>
    <xf numFmtId="0" fontId="152" fillId="25" borderId="0" xfId="37" applyFont="1" applyFill="1" applyBorder="1" applyAlignment="1">
      <alignment horizontal="center" vertical="center"/>
    </xf>
    <xf numFmtId="0" fontId="152" fillId="25" borderId="50" xfId="37" applyFont="1" applyFill="1" applyBorder="1" applyAlignment="1">
      <alignment horizontal="center" vertical="center"/>
    </xf>
    <xf numFmtId="178" fontId="73" fillId="30" borderId="102" xfId="0" applyNumberFormat="1" applyFont="1" applyFill="1" applyBorder="1" applyAlignment="1">
      <alignment horizontal="center" vertical="center" wrapText="1"/>
    </xf>
    <xf numFmtId="178" fontId="73" fillId="30" borderId="82" xfId="0" applyNumberFormat="1" applyFont="1" applyFill="1" applyBorder="1" applyAlignment="1">
      <alignment horizontal="center" vertical="center" wrapText="1"/>
    </xf>
    <xf numFmtId="178" fontId="73" fillId="30" borderId="103" xfId="0" applyNumberFormat="1" applyFont="1" applyFill="1" applyBorder="1" applyAlignment="1">
      <alignment horizontal="center" vertical="center" wrapText="1"/>
    </xf>
    <xf numFmtId="179" fontId="73" fillId="30" borderId="85" xfId="0" applyNumberFormat="1" applyFont="1" applyFill="1" applyBorder="1" applyAlignment="1">
      <alignment horizontal="center" vertical="center" wrapText="1"/>
    </xf>
    <xf numFmtId="179" fontId="73" fillId="30" borderId="82" xfId="0" applyNumberFormat="1" applyFont="1" applyFill="1" applyBorder="1" applyAlignment="1">
      <alignment horizontal="center" vertical="center" wrapText="1"/>
    </xf>
    <xf numFmtId="179" fontId="73" fillId="30" borderId="103" xfId="0" applyNumberFormat="1" applyFont="1" applyFill="1" applyBorder="1" applyAlignment="1">
      <alignment horizontal="center" vertical="center" wrapText="1"/>
    </xf>
    <xf numFmtId="180" fontId="73" fillId="30" borderId="13" xfId="0" applyNumberFormat="1" applyFont="1" applyFill="1" applyBorder="1" applyAlignment="1">
      <alignment horizontal="center" vertical="center" wrapText="1"/>
    </xf>
    <xf numFmtId="180" fontId="73" fillId="30" borderId="14" xfId="0" applyNumberFormat="1" applyFont="1" applyFill="1" applyBorder="1" applyAlignment="1">
      <alignment horizontal="center" vertical="center" wrapText="1"/>
    </xf>
    <xf numFmtId="180" fontId="73" fillId="30" borderId="15" xfId="0" applyNumberFormat="1" applyFont="1" applyFill="1" applyBorder="1" applyAlignment="1">
      <alignment horizontal="center" vertical="center" wrapText="1"/>
    </xf>
    <xf numFmtId="181" fontId="73" fillId="30" borderId="13" xfId="0" applyNumberFormat="1" applyFont="1" applyFill="1" applyBorder="1" applyAlignment="1">
      <alignment horizontal="center" vertical="center" wrapText="1"/>
    </xf>
    <xf numFmtId="181" fontId="73" fillId="30" borderId="14" xfId="0" applyNumberFormat="1" applyFont="1" applyFill="1" applyBorder="1" applyAlignment="1">
      <alignment horizontal="center" vertical="center" wrapText="1"/>
    </xf>
    <xf numFmtId="181" fontId="73" fillId="30" borderId="15" xfId="0" applyNumberFormat="1" applyFont="1" applyFill="1" applyBorder="1" applyAlignment="1">
      <alignment horizontal="center" vertical="center" wrapText="1"/>
    </xf>
    <xf numFmtId="182" fontId="73" fillId="25" borderId="14" xfId="0" applyNumberFormat="1" applyFont="1" applyFill="1" applyBorder="1" applyAlignment="1">
      <alignment horizontal="center" vertical="center" wrapText="1"/>
    </xf>
    <xf numFmtId="182" fontId="73" fillId="25" borderId="53" xfId="0" applyNumberFormat="1" applyFont="1" applyFill="1" applyBorder="1" applyAlignment="1">
      <alignment horizontal="center" vertical="center" wrapText="1"/>
    </xf>
    <xf numFmtId="0" fontId="119" fillId="0" borderId="49" xfId="0" applyFont="1" applyBorder="1" applyAlignment="1">
      <alignment horizontal="center" vertical="center"/>
    </xf>
    <xf numFmtId="0" fontId="119" fillId="0" borderId="14" xfId="0" applyFont="1" applyBorder="1" applyAlignment="1">
      <alignment horizontal="center" vertical="center"/>
    </xf>
    <xf numFmtId="0" fontId="119" fillId="0" borderId="15" xfId="0" applyFont="1" applyBorder="1" applyAlignment="1">
      <alignment horizontal="center" vertical="center"/>
    </xf>
    <xf numFmtId="0" fontId="119" fillId="0" borderId="13" xfId="0" applyFont="1" applyBorder="1" applyAlignment="1">
      <alignment horizontal="center" vertical="center" shrinkToFit="1"/>
    </xf>
    <xf numFmtId="0" fontId="119" fillId="0" borderId="14" xfId="0" applyFont="1" applyBorder="1" applyAlignment="1">
      <alignment horizontal="center" vertical="center" shrinkToFit="1"/>
    </xf>
    <xf numFmtId="0" fontId="99" fillId="25" borderId="13" xfId="0" applyFont="1" applyFill="1" applyBorder="1" applyAlignment="1">
      <alignment horizontal="center" vertical="center" shrinkToFit="1"/>
    </xf>
    <xf numFmtId="0" fontId="99" fillId="25" borderId="14" xfId="0" applyFont="1" applyFill="1" applyBorder="1" applyAlignment="1">
      <alignment horizontal="center" vertical="center" shrinkToFit="1"/>
    </xf>
    <xf numFmtId="0" fontId="99" fillId="25" borderId="15" xfId="0" applyFont="1" applyFill="1" applyBorder="1" applyAlignment="1">
      <alignment horizontal="center" vertical="center" shrinkToFit="1"/>
    </xf>
    <xf numFmtId="0" fontId="119" fillId="0" borderId="15" xfId="0" applyFont="1" applyBorder="1" applyAlignment="1">
      <alignment horizontal="center" vertical="center" shrinkToFit="1"/>
    </xf>
    <xf numFmtId="0" fontId="99" fillId="25" borderId="0" xfId="0" applyFont="1" applyFill="1" applyBorder="1" applyAlignment="1">
      <alignment horizontal="center" vertical="center"/>
    </xf>
    <xf numFmtId="0" fontId="99" fillId="25" borderId="50" xfId="0" applyFont="1" applyFill="1" applyBorder="1" applyAlignment="1">
      <alignment horizontal="center" vertical="center"/>
    </xf>
    <xf numFmtId="0" fontId="124" fillId="0" borderId="51" xfId="37" applyFont="1" applyBorder="1" applyAlignment="1">
      <alignment horizontal="left" vertical="center" wrapText="1"/>
    </xf>
    <xf numFmtId="0" fontId="124" fillId="0" borderId="0" xfId="37" applyFont="1" applyBorder="1" applyAlignment="1">
      <alignment horizontal="left" vertical="center" wrapText="1"/>
    </xf>
    <xf numFmtId="0" fontId="124" fillId="0" borderId="11" xfId="37" applyFont="1" applyBorder="1" applyAlignment="1">
      <alignment horizontal="left" vertical="center" wrapText="1"/>
    </xf>
    <xf numFmtId="0" fontId="124" fillId="0" borderId="10" xfId="37" applyFont="1" applyBorder="1" applyAlignment="1">
      <alignment horizontal="left" vertical="center" wrapText="1"/>
    </xf>
    <xf numFmtId="0" fontId="124" fillId="0" borderId="10" xfId="37" applyFont="1" applyBorder="1" applyAlignment="1">
      <alignment horizontal="center" vertical="center" shrinkToFit="1"/>
    </xf>
    <xf numFmtId="0" fontId="124" fillId="0" borderId="0" xfId="37" applyFont="1" applyBorder="1" applyAlignment="1">
      <alignment horizontal="center" vertical="center" shrinkToFit="1"/>
    </xf>
    <xf numFmtId="0" fontId="124" fillId="0" borderId="11" xfId="37" applyFont="1" applyBorder="1" applyAlignment="1">
      <alignment horizontal="center" vertical="center" shrinkToFit="1"/>
    </xf>
    <xf numFmtId="0" fontId="124" fillId="0" borderId="50" xfId="37" applyFont="1" applyBorder="1" applyAlignment="1">
      <alignment horizontal="left" vertical="center" wrapText="1"/>
    </xf>
    <xf numFmtId="0" fontId="133" fillId="0" borderId="100" xfId="37" applyFont="1" applyBorder="1" applyAlignment="1">
      <alignment horizontal="center" vertical="center" shrinkToFit="1"/>
    </xf>
    <xf numFmtId="0" fontId="133" fillId="0" borderId="37" xfId="37" applyFont="1" applyBorder="1" applyAlignment="1">
      <alignment horizontal="center" vertical="center" shrinkToFit="1"/>
    </xf>
    <xf numFmtId="0" fontId="133" fillId="0" borderId="16" xfId="37" applyFont="1" applyBorder="1" applyAlignment="1">
      <alignment horizontal="center" vertical="center" shrinkToFit="1"/>
    </xf>
    <xf numFmtId="0" fontId="134" fillId="0" borderId="12" xfId="37" applyFont="1" applyBorder="1" applyAlignment="1">
      <alignment horizontal="center" vertical="center" shrinkToFit="1"/>
    </xf>
    <xf numFmtId="0" fontId="134" fillId="0" borderId="37" xfId="37" applyFont="1" applyBorder="1" applyAlignment="1">
      <alignment horizontal="center" vertical="center" shrinkToFit="1"/>
    </xf>
    <xf numFmtId="0" fontId="134" fillId="0" borderId="16" xfId="37" applyFont="1" applyBorder="1" applyAlignment="1">
      <alignment horizontal="center" vertical="center" shrinkToFit="1"/>
    </xf>
    <xf numFmtId="0" fontId="133" fillId="0" borderId="12" xfId="37" applyFont="1" applyBorder="1" applyAlignment="1">
      <alignment horizontal="center" vertical="center" shrinkToFit="1"/>
    </xf>
    <xf numFmtId="0" fontId="119" fillId="0" borderId="12" xfId="37" applyFont="1" applyBorder="1" applyAlignment="1">
      <alignment horizontal="center" vertical="center" shrinkToFit="1"/>
    </xf>
    <xf numFmtId="0" fontId="119" fillId="0" borderId="37" xfId="37" applyFont="1" applyBorder="1" applyAlignment="1">
      <alignment horizontal="center" vertical="center" shrinkToFit="1"/>
    </xf>
    <xf numFmtId="0" fontId="119" fillId="0" borderId="52" xfId="37" applyFont="1" applyBorder="1" applyAlignment="1">
      <alignment horizontal="center" vertical="center" shrinkToFit="1"/>
    </xf>
    <xf numFmtId="0" fontId="122" fillId="25" borderId="51" xfId="37" applyFont="1" applyFill="1" applyBorder="1" applyAlignment="1">
      <alignment horizontal="left" vertical="center"/>
    </xf>
    <xf numFmtId="0" fontId="122" fillId="0" borderId="10" xfId="37" applyFont="1" applyBorder="1" applyAlignment="1">
      <alignment horizontal="left" vertical="center" shrinkToFit="1"/>
    </xf>
    <xf numFmtId="0" fontId="122" fillId="0" borderId="11" xfId="37" applyFont="1" applyBorder="1" applyAlignment="1">
      <alignment horizontal="center" vertical="center" shrinkToFit="1"/>
    </xf>
    <xf numFmtId="0" fontId="122" fillId="0" borderId="10" xfId="37" applyFont="1" applyBorder="1" applyAlignment="1">
      <alignment horizontal="center" vertical="center"/>
    </xf>
    <xf numFmtId="0" fontId="122" fillId="0" borderId="0" xfId="37" applyFont="1" applyBorder="1" applyAlignment="1">
      <alignment horizontal="center" vertical="center"/>
    </xf>
    <xf numFmtId="0" fontId="122" fillId="0" borderId="11" xfId="37" applyFont="1" applyBorder="1" applyAlignment="1">
      <alignment horizontal="center" vertical="center"/>
    </xf>
    <xf numFmtId="0" fontId="122" fillId="0" borderId="50" xfId="37" applyFont="1" applyBorder="1" applyAlignment="1">
      <alignment horizontal="center" vertical="center" shrinkToFit="1"/>
    </xf>
    <xf numFmtId="0" fontId="123" fillId="0" borderId="10" xfId="37" applyFont="1" applyBorder="1" applyAlignment="1">
      <alignment horizontal="right" vertical="center" wrapText="1"/>
    </xf>
    <xf numFmtId="0" fontId="123" fillId="0" borderId="0" xfId="37" applyFont="1" applyBorder="1" applyAlignment="1">
      <alignment horizontal="right" vertical="center" wrapText="1"/>
    </xf>
    <xf numFmtId="0" fontId="123" fillId="0" borderId="11" xfId="37" applyFont="1" applyBorder="1" applyAlignment="1">
      <alignment horizontal="right" vertical="center" wrapText="1"/>
    </xf>
    <xf numFmtId="0" fontId="123" fillId="0" borderId="11" xfId="37" applyFont="1" applyBorder="1" applyAlignment="1">
      <alignment horizontal="center" vertical="center" wrapText="1"/>
    </xf>
    <xf numFmtId="0" fontId="123" fillId="0" borderId="50" xfId="37" applyFont="1" applyBorder="1" applyAlignment="1">
      <alignment horizontal="left" vertical="center" wrapText="1"/>
    </xf>
    <xf numFmtId="0" fontId="120" fillId="0" borderId="51" xfId="37" applyFont="1" applyBorder="1" applyAlignment="1">
      <alignment horizontal="center" vertical="center" shrinkToFit="1"/>
    </xf>
    <xf numFmtId="0" fontId="120" fillId="0" borderId="11" xfId="37" applyFont="1" applyBorder="1" applyAlignment="1">
      <alignment horizontal="center" vertical="center" shrinkToFit="1"/>
    </xf>
    <xf numFmtId="0" fontId="75" fillId="0" borderId="10" xfId="37" applyFont="1" applyBorder="1" applyAlignment="1">
      <alignment horizontal="center" vertical="center"/>
    </xf>
    <xf numFmtId="0" fontId="120" fillId="0" borderId="0" xfId="37" applyFont="1" applyBorder="1" applyAlignment="1">
      <alignment horizontal="center" vertical="center"/>
    </xf>
    <xf numFmtId="0" fontId="120" fillId="0" borderId="11" xfId="37" applyFont="1" applyBorder="1" applyAlignment="1">
      <alignment horizontal="center" vertical="center"/>
    </xf>
    <xf numFmtId="0" fontId="75" fillId="0" borderId="10" xfId="37" applyFont="1" applyBorder="1" applyAlignment="1">
      <alignment horizontal="center" vertical="center" shrinkToFit="1"/>
    </xf>
    <xf numFmtId="0" fontId="120" fillId="0" borderId="50" xfId="37" applyFont="1" applyBorder="1" applyAlignment="1">
      <alignment horizontal="center" vertical="center" shrinkToFit="1"/>
    </xf>
    <xf numFmtId="0" fontId="121" fillId="0" borderId="51" xfId="37" applyFont="1" applyBorder="1" applyAlignment="1">
      <alignment horizontal="left" vertical="center"/>
    </xf>
    <xf numFmtId="0" fontId="121" fillId="25" borderId="11" xfId="37" applyFont="1" applyFill="1" applyBorder="1" applyAlignment="1">
      <alignment horizontal="center" vertical="center"/>
    </xf>
    <xf numFmtId="0" fontId="121" fillId="0" borderId="10" xfId="37" applyFont="1" applyBorder="1" applyAlignment="1">
      <alignment horizontal="center" vertical="center" shrinkToFit="1"/>
    </xf>
    <xf numFmtId="0" fontId="121" fillId="0" borderId="0" xfId="37" applyFont="1" applyBorder="1" applyAlignment="1">
      <alignment horizontal="center" vertical="center" shrinkToFit="1"/>
    </xf>
    <xf numFmtId="0" fontId="121" fillId="0" borderId="11" xfId="37" applyFont="1" applyBorder="1" applyAlignment="1">
      <alignment horizontal="center" vertical="center" shrinkToFit="1"/>
    </xf>
    <xf numFmtId="0" fontId="121" fillId="25" borderId="50" xfId="37" applyFont="1" applyFill="1" applyBorder="1" applyAlignment="1">
      <alignment horizontal="center" vertical="center"/>
    </xf>
    <xf numFmtId="180" fontId="73" fillId="30" borderId="85" xfId="0" applyNumberFormat="1" applyFont="1" applyFill="1" applyBorder="1" applyAlignment="1">
      <alignment horizontal="center" vertical="center" wrapText="1"/>
    </xf>
    <xf numFmtId="180" fontId="73" fillId="30" borderId="82" xfId="0" applyNumberFormat="1" applyFont="1" applyFill="1" applyBorder="1" applyAlignment="1">
      <alignment horizontal="center" vertical="center" wrapText="1"/>
    </xf>
    <xf numFmtId="180" fontId="73" fillId="30" borderId="103" xfId="0" applyNumberFormat="1" applyFont="1" applyFill="1" applyBorder="1" applyAlignment="1">
      <alignment horizontal="center" vertical="center" wrapText="1"/>
    </xf>
    <xf numFmtId="182" fontId="73" fillId="30" borderId="13" xfId="0" applyNumberFormat="1" applyFont="1" applyFill="1" applyBorder="1" applyAlignment="1">
      <alignment horizontal="center" vertical="center" wrapText="1"/>
    </xf>
    <xf numFmtId="182" fontId="73" fillId="30" borderId="14" xfId="0" applyNumberFormat="1" applyFont="1" applyFill="1" applyBorder="1" applyAlignment="1">
      <alignment horizontal="center" vertical="center" wrapText="1"/>
    </xf>
    <xf numFmtId="182" fontId="73" fillId="30" borderId="53" xfId="0" applyNumberFormat="1" applyFont="1" applyFill="1" applyBorder="1" applyAlignment="1">
      <alignment horizontal="center" vertical="center" wrapText="1"/>
    </xf>
    <xf numFmtId="0" fontId="119" fillId="25" borderId="13" xfId="0" applyFont="1" applyFill="1" applyBorder="1" applyAlignment="1">
      <alignment horizontal="center" vertical="center" shrinkToFit="1"/>
    </xf>
    <xf numFmtId="0" fontId="119" fillId="25" borderId="14" xfId="0" applyFont="1" applyFill="1" applyBorder="1" applyAlignment="1">
      <alignment horizontal="center" vertical="center" shrinkToFit="1"/>
    </xf>
    <xf numFmtId="0" fontId="119" fillId="25" borderId="15" xfId="0" applyFont="1" applyFill="1" applyBorder="1" applyAlignment="1">
      <alignment horizontal="center" vertical="center" shrinkToFit="1"/>
    </xf>
    <xf numFmtId="0" fontId="119" fillId="0" borderId="13" xfId="0" applyFont="1" applyBorder="1" applyAlignment="1">
      <alignment horizontal="center" vertical="center"/>
    </xf>
    <xf numFmtId="0" fontId="119" fillId="0" borderId="53" xfId="0" applyFont="1" applyBorder="1" applyAlignment="1">
      <alignment horizontal="center" vertical="center"/>
    </xf>
    <xf numFmtId="0" fontId="146" fillId="0" borderId="51" xfId="37" applyFont="1" applyBorder="1" applyAlignment="1">
      <alignment horizontal="center" vertical="center" shrinkToFit="1"/>
    </xf>
    <xf numFmtId="0" fontId="146" fillId="0" borderId="0" xfId="37" applyFont="1" applyBorder="1" applyAlignment="1">
      <alignment horizontal="center" vertical="center" shrinkToFit="1"/>
    </xf>
    <xf numFmtId="0" fontId="146" fillId="0" borderId="0" xfId="0" applyFont="1" applyBorder="1" applyAlignment="1">
      <alignment horizontal="center" vertical="center" shrinkToFit="1"/>
    </xf>
    <xf numFmtId="0" fontId="124" fillId="0" borderId="0" xfId="37" applyFont="1" applyAlignment="1">
      <alignment horizontal="center" vertical="center" shrinkToFit="1"/>
    </xf>
    <xf numFmtId="0" fontId="124" fillId="0" borderId="50" xfId="37" applyFont="1" applyBorder="1" applyAlignment="1">
      <alignment horizontal="center" vertical="center" shrinkToFit="1"/>
    </xf>
    <xf numFmtId="0" fontId="147" fillId="0" borderId="51" xfId="37" applyFont="1" applyBorder="1" applyAlignment="1">
      <alignment horizontal="center" vertical="center" shrinkToFit="1"/>
    </xf>
    <xf numFmtId="0" fontId="147" fillId="0" borderId="0" xfId="37" applyFont="1" applyBorder="1" applyAlignment="1">
      <alignment horizontal="center" vertical="center" shrinkToFit="1"/>
    </xf>
    <xf numFmtId="0" fontId="147" fillId="25" borderId="0" xfId="37" applyFont="1" applyFill="1" applyBorder="1" applyAlignment="1">
      <alignment horizontal="center" vertical="center"/>
    </xf>
    <xf numFmtId="0" fontId="122" fillId="0" borderId="0" xfId="37" applyFont="1" applyAlignment="1">
      <alignment horizontal="center" vertical="center" shrinkToFit="1"/>
    </xf>
    <xf numFmtId="0" fontId="122" fillId="0" borderId="10" xfId="37" applyFont="1" applyBorder="1" applyAlignment="1">
      <alignment horizontal="right" vertical="center" shrinkToFit="1"/>
    </xf>
    <xf numFmtId="0" fontId="122" fillId="0" borderId="0" xfId="37" applyFont="1" applyBorder="1" applyAlignment="1">
      <alignment horizontal="right" vertical="center" shrinkToFit="1"/>
    </xf>
    <xf numFmtId="0" fontId="122" fillId="0" borderId="50" xfId="37" applyFont="1" applyBorder="1" applyAlignment="1">
      <alignment horizontal="right" vertical="center" shrinkToFit="1"/>
    </xf>
    <xf numFmtId="0" fontId="148" fillId="0" borderId="51" xfId="37" applyFont="1" applyBorder="1" applyAlignment="1">
      <alignment horizontal="center" vertical="center" wrapText="1"/>
    </xf>
    <xf numFmtId="0" fontId="148" fillId="0" borderId="0" xfId="37" applyFont="1" applyBorder="1" applyAlignment="1">
      <alignment horizontal="center" vertical="center" wrapText="1"/>
    </xf>
    <xf numFmtId="0" fontId="123" fillId="0" borderId="0" xfId="37" applyFont="1" applyAlignment="1">
      <alignment horizontal="center" vertical="center" wrapText="1"/>
    </xf>
    <xf numFmtId="0" fontId="123" fillId="0" borderId="50" xfId="37" applyFont="1" applyBorder="1" applyAlignment="1">
      <alignment horizontal="right" vertical="center" wrapText="1"/>
    </xf>
    <xf numFmtId="0" fontId="144" fillId="0" borderId="51" xfId="37" applyFont="1" applyBorder="1" applyAlignment="1">
      <alignment horizontal="center" vertical="center" shrinkToFit="1"/>
    </xf>
    <xf numFmtId="0" fontId="144" fillId="0" borderId="0" xfId="37" applyFont="1" applyBorder="1" applyAlignment="1">
      <alignment horizontal="center" vertical="center" shrinkToFit="1"/>
    </xf>
    <xf numFmtId="0" fontId="120" fillId="0" borderId="0" xfId="37" applyFont="1" applyAlignment="1">
      <alignment horizontal="center" vertical="center" shrinkToFit="1"/>
    </xf>
    <xf numFmtId="0" fontId="120" fillId="0" borderId="10" xfId="37" applyFont="1" applyBorder="1" applyAlignment="1">
      <alignment horizontal="right" vertical="center" shrinkToFit="1"/>
    </xf>
    <xf numFmtId="0" fontId="120" fillId="0" borderId="0" xfId="37" applyFont="1" applyBorder="1" applyAlignment="1">
      <alignment horizontal="right" vertical="center" shrinkToFit="1"/>
    </xf>
    <xf numFmtId="0" fontId="120" fillId="0" borderId="50" xfId="37" applyFont="1" applyBorder="1" applyAlignment="1">
      <alignment horizontal="right" vertical="center" shrinkToFit="1"/>
    </xf>
    <xf numFmtId="0" fontId="145" fillId="0" borderId="51" xfId="37" applyFont="1" applyBorder="1" applyAlignment="1">
      <alignment horizontal="center" vertical="center" shrinkToFit="1"/>
    </xf>
    <xf numFmtId="0" fontId="145" fillId="0" borderId="0" xfId="37" applyFont="1" applyBorder="1" applyAlignment="1">
      <alignment horizontal="center" vertical="center" shrinkToFit="1"/>
    </xf>
    <xf numFmtId="0" fontId="145" fillId="25" borderId="0" xfId="37" applyFont="1" applyFill="1" applyBorder="1" applyAlignment="1">
      <alignment horizontal="center" vertical="center"/>
    </xf>
    <xf numFmtId="0" fontId="121" fillId="0" borderId="0" xfId="37" applyFont="1" applyAlignment="1">
      <alignment horizontal="center" vertical="center" shrinkToFit="1"/>
    </xf>
    <xf numFmtId="0" fontId="121" fillId="0" borderId="10" xfId="37" applyFont="1" applyBorder="1" applyAlignment="1">
      <alignment horizontal="right" vertical="center" shrinkToFit="1"/>
    </xf>
    <xf numFmtId="0" fontId="121" fillId="0" borderId="0" xfId="37" applyFont="1" applyBorder="1" applyAlignment="1">
      <alignment horizontal="right" vertical="center" shrinkToFit="1"/>
    </xf>
    <xf numFmtId="0" fontId="121" fillId="0" borderId="50" xfId="37" applyFont="1" applyBorder="1" applyAlignment="1">
      <alignment horizontal="right" vertical="center" shrinkToFit="1"/>
    </xf>
    <xf numFmtId="184" fontId="131" fillId="25" borderId="110" xfId="0" applyNumberFormat="1" applyFont="1" applyFill="1" applyBorder="1" applyAlignment="1">
      <alignment horizontal="center" vertical="center" wrapText="1"/>
    </xf>
    <xf numFmtId="184" fontId="131" fillId="25" borderId="101" xfId="0" applyNumberFormat="1" applyFont="1" applyFill="1" applyBorder="1" applyAlignment="1">
      <alignment horizontal="center" vertical="center" wrapText="1"/>
    </xf>
    <xf numFmtId="185" fontId="131" fillId="25" borderId="101" xfId="0" applyNumberFormat="1" applyFont="1" applyFill="1" applyBorder="1" applyAlignment="1">
      <alignment horizontal="center" vertical="center" wrapText="1"/>
    </xf>
    <xf numFmtId="182" fontId="73" fillId="30" borderId="111" xfId="0" applyNumberFormat="1" applyFont="1" applyFill="1" applyBorder="1" applyAlignment="1">
      <alignment horizontal="center" vertical="center" wrapText="1"/>
    </xf>
    <xf numFmtId="182" fontId="73" fillId="30" borderId="101" xfId="0" applyNumberFormat="1" applyFont="1" applyFill="1" applyBorder="1" applyAlignment="1">
      <alignment horizontal="center" vertical="center" wrapText="1"/>
    </xf>
    <xf numFmtId="182" fontId="73" fillId="30" borderId="112" xfId="0" applyNumberFormat="1" applyFont="1" applyFill="1" applyBorder="1" applyAlignment="1">
      <alignment horizontal="center" vertical="center" wrapText="1"/>
    </xf>
    <xf numFmtId="189" fontId="73" fillId="31" borderId="107" xfId="0" applyNumberFormat="1" applyFont="1" applyFill="1" applyBorder="1" applyAlignment="1">
      <alignment horizontal="center" vertical="center" wrapText="1"/>
    </xf>
    <xf numFmtId="189" fontId="73" fillId="31" borderId="106" xfId="0" applyNumberFormat="1" applyFont="1" applyFill="1" applyBorder="1" applyAlignment="1">
      <alignment horizontal="center" vertical="center" wrapText="1"/>
    </xf>
    <xf numFmtId="189" fontId="73" fillId="31" borderId="109" xfId="0" applyNumberFormat="1" applyFont="1" applyFill="1" applyBorder="1" applyAlignment="1">
      <alignment horizontal="center" vertical="center" wrapText="1"/>
    </xf>
    <xf numFmtId="0" fontId="143" fillId="0" borderId="51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vertical="center" shrinkToFit="1"/>
    </xf>
    <xf numFmtId="0" fontId="141" fillId="0" borderId="0" xfId="0" applyFont="1" applyAlignment="1">
      <alignment horizontal="center" vertical="center"/>
    </xf>
    <xf numFmtId="0" fontId="142" fillId="0" borderId="0" xfId="0" applyFont="1" applyBorder="1" applyAlignment="1">
      <alignment horizontal="center" vertical="center"/>
    </xf>
    <xf numFmtId="184" fontId="131" fillId="29" borderId="105" xfId="0" applyNumberFormat="1" applyFont="1" applyFill="1" applyBorder="1" applyAlignment="1">
      <alignment horizontal="center" vertical="center" wrapText="1"/>
    </xf>
    <xf numFmtId="184" fontId="131" fillId="29" borderId="106" xfId="0" applyNumberFormat="1" applyFont="1" applyFill="1" applyBorder="1" applyAlignment="1">
      <alignment horizontal="center" vertical="center" wrapText="1"/>
    </xf>
    <xf numFmtId="185" fontId="131" fillId="29" borderId="107" xfId="0" applyNumberFormat="1" applyFont="1" applyFill="1" applyBorder="1" applyAlignment="1">
      <alignment horizontal="center" vertical="center" wrapText="1"/>
    </xf>
    <xf numFmtId="185" fontId="131" fillId="29" borderId="106" xfId="0" applyNumberFormat="1" applyFont="1" applyFill="1" applyBorder="1" applyAlignment="1">
      <alignment horizontal="center" vertical="center" wrapText="1"/>
    </xf>
    <xf numFmtId="185" fontId="131" fillId="29" borderId="108" xfId="0" applyNumberFormat="1" applyFont="1" applyFill="1" applyBorder="1" applyAlignment="1">
      <alignment horizontal="center" vertical="center" wrapText="1"/>
    </xf>
    <xf numFmtId="186" fontId="131" fillId="29" borderId="107" xfId="0" applyNumberFormat="1" applyFont="1" applyFill="1" applyBorder="1" applyAlignment="1">
      <alignment horizontal="center" vertical="center" wrapText="1"/>
    </xf>
    <xf numFmtId="186" fontId="131" fillId="29" borderId="106" xfId="0" applyNumberFormat="1" applyFont="1" applyFill="1" applyBorder="1" applyAlignment="1">
      <alignment horizontal="center" vertical="center" wrapText="1"/>
    </xf>
    <xf numFmtId="186" fontId="131" fillId="29" borderId="108" xfId="0" applyNumberFormat="1" applyFont="1" applyFill="1" applyBorder="1" applyAlignment="1">
      <alignment horizontal="center" vertical="center" wrapText="1"/>
    </xf>
    <xf numFmtId="187" fontId="132" fillId="29" borderId="107" xfId="0" applyNumberFormat="1" applyFont="1" applyFill="1" applyBorder="1" applyAlignment="1">
      <alignment horizontal="center" vertical="center" wrapText="1"/>
    </xf>
    <xf numFmtId="187" fontId="132" fillId="29" borderId="106" xfId="0" applyNumberFormat="1" applyFont="1" applyFill="1" applyBorder="1" applyAlignment="1">
      <alignment horizontal="center" vertical="center" wrapText="1"/>
    </xf>
    <xf numFmtId="187" fontId="132" fillId="29" borderId="108" xfId="0" applyNumberFormat="1" applyFont="1" applyFill="1" applyBorder="1" applyAlignment="1">
      <alignment horizontal="center" vertical="center" wrapText="1"/>
    </xf>
    <xf numFmtId="183" fontId="132" fillId="29" borderId="107" xfId="0" applyNumberFormat="1" applyFont="1" applyFill="1" applyBorder="1" applyAlignment="1">
      <alignment horizontal="center" vertical="center" wrapText="1"/>
    </xf>
    <xf numFmtId="183" fontId="132" fillId="29" borderId="106" xfId="0" applyNumberFormat="1" applyFont="1" applyFill="1" applyBorder="1" applyAlignment="1">
      <alignment horizontal="center" vertical="center" wrapText="1"/>
    </xf>
    <xf numFmtId="183" fontId="132" fillId="29" borderId="109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/>
    </xf>
    <xf numFmtId="0" fontId="99" fillId="0" borderId="49" xfId="0" applyFont="1" applyBorder="1" applyAlignment="1">
      <alignment horizontal="center" vertical="center"/>
    </xf>
    <xf numFmtId="0" fontId="99" fillId="0" borderId="14" xfId="0" applyFont="1" applyBorder="1" applyAlignment="1">
      <alignment horizontal="center" vertical="center"/>
    </xf>
    <xf numFmtId="0" fontId="99" fillId="0" borderId="51" xfId="0" applyFont="1" applyBorder="1" applyAlignment="1">
      <alignment horizontal="center" vertical="center"/>
    </xf>
    <xf numFmtId="0" fontId="99" fillId="0" borderId="0" xfId="0" applyFont="1" applyBorder="1" applyAlignment="1">
      <alignment horizontal="center" vertical="center"/>
    </xf>
    <xf numFmtId="0" fontId="99" fillId="0" borderId="100" xfId="0" applyFont="1" applyBorder="1" applyAlignment="1">
      <alignment horizontal="center" vertical="center"/>
    </xf>
    <xf numFmtId="0" fontId="99" fillId="0" borderId="37" xfId="0" applyFont="1" applyBorder="1" applyAlignment="1">
      <alignment horizontal="center" vertical="center"/>
    </xf>
    <xf numFmtId="0" fontId="121" fillId="0" borderId="10" xfId="37" applyFont="1" applyBorder="1" applyAlignment="1">
      <alignment horizontal="center" vertical="center"/>
    </xf>
    <xf numFmtId="0" fontId="121" fillId="0" borderId="0" xfId="37" applyFont="1" applyBorder="1" applyAlignment="1">
      <alignment horizontal="center" vertical="center"/>
    </xf>
    <xf numFmtId="0" fontId="121" fillId="0" borderId="11" xfId="37" applyFont="1" applyBorder="1" applyAlignment="1">
      <alignment horizontal="center" vertical="center"/>
    </xf>
    <xf numFmtId="0" fontId="74" fillId="0" borderId="10" xfId="37" applyFont="1" applyBorder="1" applyAlignment="1">
      <alignment horizontal="center" vertical="center"/>
    </xf>
    <xf numFmtId="0" fontId="121" fillId="0" borderId="50" xfId="37" applyFont="1" applyBorder="1" applyAlignment="1">
      <alignment horizontal="center" vertical="center"/>
    </xf>
    <xf numFmtId="0" fontId="129" fillId="25" borderId="10" xfId="37" applyFont="1" applyFill="1" applyBorder="1" applyAlignment="1">
      <alignment horizontal="left" vertical="center" wrapText="1"/>
    </xf>
    <xf numFmtId="0" fontId="129" fillId="25" borderId="0" xfId="37" applyFont="1" applyFill="1" applyBorder="1" applyAlignment="1">
      <alignment horizontal="left" vertical="center" wrapText="1"/>
    </xf>
    <xf numFmtId="0" fontId="129" fillId="25" borderId="11" xfId="37" applyFont="1" applyFill="1" applyBorder="1" applyAlignment="1">
      <alignment horizontal="left" vertical="center" wrapText="1"/>
    </xf>
    <xf numFmtId="0" fontId="99" fillId="0" borderId="0" xfId="0" applyFont="1" applyBorder="1" applyAlignment="1">
      <alignment horizontal="center" vertical="center" shrinkToFit="1"/>
    </xf>
    <xf numFmtId="0" fontId="139" fillId="0" borderId="10" xfId="37" applyFont="1" applyBorder="1" applyAlignment="1">
      <alignment horizontal="center" vertical="center"/>
    </xf>
    <xf numFmtId="0" fontId="139" fillId="0" borderId="0" xfId="37" applyFont="1" applyBorder="1" applyAlignment="1">
      <alignment horizontal="center" vertical="center"/>
    </xf>
    <xf numFmtId="0" fontId="139" fillId="0" borderId="11" xfId="37" applyFont="1" applyBorder="1" applyAlignment="1">
      <alignment horizontal="center" vertical="center"/>
    </xf>
    <xf numFmtId="0" fontId="130" fillId="0" borderId="10" xfId="0" applyFont="1" applyBorder="1" applyAlignment="1">
      <alignment horizontal="center" vertical="center" shrinkToFit="1"/>
    </xf>
    <xf numFmtId="0" fontId="130" fillId="0" borderId="0" xfId="0" applyFont="1" applyBorder="1" applyAlignment="1">
      <alignment horizontal="center" vertical="center" shrinkToFit="1"/>
    </xf>
    <xf numFmtId="0" fontId="130" fillId="0" borderId="11" xfId="0" applyFont="1" applyBorder="1" applyAlignment="1">
      <alignment horizontal="center" vertical="center" shrinkToFit="1"/>
    </xf>
    <xf numFmtId="0" fontId="130" fillId="0" borderId="10" xfId="37" applyFont="1" applyBorder="1" applyAlignment="1">
      <alignment horizontal="center" vertical="center" shrinkToFit="1"/>
    </xf>
    <xf numFmtId="0" fontId="130" fillId="0" borderId="0" xfId="37" applyFont="1" applyBorder="1" applyAlignment="1">
      <alignment horizontal="center" vertical="center" shrinkToFit="1"/>
    </xf>
    <xf numFmtId="0" fontId="130" fillId="0" borderId="11" xfId="37" applyFont="1" applyBorder="1" applyAlignment="1">
      <alignment horizontal="center" vertical="center" shrinkToFit="1"/>
    </xf>
    <xf numFmtId="0" fontId="130" fillId="25" borderId="10" xfId="37" applyFont="1" applyFill="1" applyBorder="1" applyAlignment="1">
      <alignment horizontal="center" vertical="center" shrinkToFit="1"/>
    </xf>
    <xf numFmtId="0" fontId="130" fillId="25" borderId="0" xfId="37" applyFont="1" applyFill="1" applyBorder="1" applyAlignment="1">
      <alignment horizontal="center" vertical="center" shrinkToFit="1"/>
    </xf>
    <xf numFmtId="0" fontId="130" fillId="25" borderId="50" xfId="37" applyFont="1" applyFill="1" applyBorder="1" applyAlignment="1">
      <alignment horizontal="center" vertical="center" shrinkToFit="1"/>
    </xf>
    <xf numFmtId="0" fontId="140" fillId="0" borderId="0" xfId="37" applyFont="1" applyBorder="1" applyAlignment="1">
      <alignment horizontal="center" vertical="center" shrinkToFit="1"/>
    </xf>
    <xf numFmtId="0" fontId="137" fillId="25" borderId="0" xfId="37" applyFont="1" applyFill="1" applyBorder="1" applyAlignment="1">
      <alignment horizontal="center" vertical="center"/>
    </xf>
    <xf numFmtId="0" fontId="128" fillId="0" borderId="10" xfId="37" applyFont="1" applyBorder="1" applyAlignment="1">
      <alignment horizontal="left" vertical="center" shrinkToFit="1"/>
    </xf>
    <xf numFmtId="0" fontId="128" fillId="0" borderId="0" xfId="37" applyFont="1" applyBorder="1" applyAlignment="1">
      <alignment horizontal="left" vertical="center" shrinkToFit="1"/>
    </xf>
    <xf numFmtId="0" fontId="128" fillId="0" borderId="11" xfId="37" applyFont="1" applyBorder="1" applyAlignment="1">
      <alignment horizontal="left" vertical="center" shrinkToFit="1"/>
    </xf>
    <xf numFmtId="0" fontId="128" fillId="25" borderId="10" xfId="37" applyFont="1" applyFill="1" applyBorder="1" applyAlignment="1">
      <alignment horizontal="center" vertical="center"/>
    </xf>
    <xf numFmtId="0" fontId="128" fillId="25" borderId="0" xfId="37" applyFont="1" applyFill="1" applyBorder="1" applyAlignment="1">
      <alignment horizontal="center" vertical="center"/>
    </xf>
    <xf numFmtId="0" fontId="128" fillId="25" borderId="11" xfId="37" applyFont="1" applyFill="1" applyBorder="1" applyAlignment="1">
      <alignment horizontal="center" vertical="center"/>
    </xf>
    <xf numFmtId="0" fontId="128" fillId="25" borderId="50" xfId="37" applyFont="1" applyFill="1" applyBorder="1" applyAlignment="1">
      <alignment horizontal="center" vertical="center"/>
    </xf>
    <xf numFmtId="0" fontId="138" fillId="25" borderId="0" xfId="37" applyFont="1" applyFill="1" applyBorder="1" applyAlignment="1">
      <alignment horizontal="center" vertical="center"/>
    </xf>
    <xf numFmtId="0" fontId="129" fillId="0" borderId="10" xfId="37" applyFont="1" applyBorder="1" applyAlignment="1">
      <alignment horizontal="left" vertical="center" wrapText="1"/>
    </xf>
    <xf numFmtId="0" fontId="129" fillId="0" borderId="0" xfId="37" applyFont="1" applyBorder="1" applyAlignment="1">
      <alignment horizontal="left" vertical="center" wrapText="1"/>
    </xf>
    <xf numFmtId="0" fontId="129" fillId="0" borderId="11" xfId="37" applyFont="1" applyBorder="1" applyAlignment="1">
      <alignment horizontal="left" vertical="center" wrapText="1"/>
    </xf>
    <xf numFmtId="0" fontId="129" fillId="25" borderId="10" xfId="37" applyFont="1" applyFill="1" applyBorder="1" applyAlignment="1">
      <alignment horizontal="center" vertical="center" wrapText="1"/>
    </xf>
    <xf numFmtId="0" fontId="129" fillId="25" borderId="0" xfId="37" applyFont="1" applyFill="1" applyBorder="1" applyAlignment="1">
      <alignment horizontal="center" vertical="center" wrapText="1"/>
    </xf>
    <xf numFmtId="0" fontId="129" fillId="25" borderId="11" xfId="37" applyFont="1" applyFill="1" applyBorder="1" applyAlignment="1">
      <alignment horizontal="center" vertical="center" wrapText="1"/>
    </xf>
    <xf numFmtId="0" fontId="129" fillId="0" borderId="10" xfId="37" applyFont="1" applyBorder="1" applyAlignment="1">
      <alignment horizontal="center" vertical="center" wrapText="1"/>
    </xf>
    <xf numFmtId="0" fontId="129" fillId="0" borderId="0" xfId="37" applyFont="1" applyBorder="1" applyAlignment="1">
      <alignment horizontal="center" vertical="center" wrapText="1"/>
    </xf>
    <xf numFmtId="0" fontId="129" fillId="0" borderId="50" xfId="37" applyFont="1" applyBorder="1" applyAlignment="1">
      <alignment horizontal="center" vertical="center" wrapText="1"/>
    </xf>
    <xf numFmtId="0" fontId="108" fillId="25" borderId="0" xfId="37" applyFont="1" applyFill="1" applyBorder="1" applyAlignment="1">
      <alignment horizontal="center" vertical="center" wrapText="1"/>
    </xf>
    <xf numFmtId="0" fontId="126" fillId="25" borderId="10" xfId="37" applyFont="1" applyFill="1" applyBorder="1" applyAlignment="1">
      <alignment horizontal="left" vertical="center" shrinkToFit="1"/>
    </xf>
    <xf numFmtId="0" fontId="126" fillId="25" borderId="0" xfId="37" applyFont="1" applyFill="1" applyBorder="1" applyAlignment="1">
      <alignment horizontal="left" vertical="center" shrinkToFit="1"/>
    </xf>
    <xf numFmtId="0" fontId="126" fillId="25" borderId="11" xfId="37" applyFont="1" applyFill="1" applyBorder="1" applyAlignment="1">
      <alignment horizontal="left" vertical="center" shrinkToFit="1"/>
    </xf>
    <xf numFmtId="0" fontId="126" fillId="0" borderId="10" xfId="0" applyFont="1" applyBorder="1" applyAlignment="1">
      <alignment horizontal="center" vertical="center" shrinkToFit="1"/>
    </xf>
    <xf numFmtId="0" fontId="126" fillId="0" borderId="0" xfId="0" applyFont="1" applyBorder="1" applyAlignment="1">
      <alignment horizontal="center" vertical="center" shrinkToFit="1"/>
    </xf>
    <xf numFmtId="0" fontId="126" fillId="0" borderId="11" xfId="0" applyFont="1" applyBorder="1" applyAlignment="1">
      <alignment horizontal="center" vertical="center" shrinkToFit="1"/>
    </xf>
    <xf numFmtId="0" fontId="126" fillId="25" borderId="10" xfId="37" applyFont="1" applyFill="1" applyBorder="1" applyAlignment="1">
      <alignment horizontal="center" vertical="center" shrinkToFit="1"/>
    </xf>
    <xf numFmtId="0" fontId="126" fillId="25" borderId="0" xfId="37" applyFont="1" applyFill="1" applyBorder="1" applyAlignment="1">
      <alignment horizontal="center" vertical="center" shrinkToFit="1"/>
    </xf>
    <xf numFmtId="0" fontId="126" fillId="25" borderId="11" xfId="37" applyFont="1" applyFill="1" applyBorder="1" applyAlignment="1">
      <alignment horizontal="center" vertical="center" shrinkToFit="1"/>
    </xf>
    <xf numFmtId="0" fontId="126" fillId="0" borderId="50" xfId="0" applyFont="1" applyBorder="1" applyAlignment="1">
      <alignment horizontal="center" vertical="center" shrinkToFit="1"/>
    </xf>
    <xf numFmtId="0" fontId="136" fillId="25" borderId="0" xfId="37" applyFont="1" applyFill="1" applyBorder="1" applyAlignment="1">
      <alignment horizontal="center" vertical="center" shrinkToFit="1"/>
    </xf>
    <xf numFmtId="184" fontId="131" fillId="29" borderId="102" xfId="0" applyNumberFormat="1" applyFont="1" applyFill="1" applyBorder="1" applyAlignment="1">
      <alignment horizontal="center" vertical="center" wrapText="1"/>
    </xf>
    <xf numFmtId="184" fontId="131" fillId="29" borderId="82" xfId="0" applyNumberFormat="1" applyFont="1" applyFill="1" applyBorder="1" applyAlignment="1">
      <alignment horizontal="center" vertical="center" wrapText="1"/>
    </xf>
    <xf numFmtId="185" fontId="131" fillId="29" borderId="85" xfId="0" applyNumberFormat="1" applyFont="1" applyFill="1" applyBorder="1" applyAlignment="1">
      <alignment horizontal="center" vertical="center" wrapText="1"/>
    </xf>
    <xf numFmtId="185" fontId="131" fillId="29" borderId="82" xfId="0" applyNumberFormat="1" applyFont="1" applyFill="1" applyBorder="1" applyAlignment="1">
      <alignment horizontal="center" vertical="center" wrapText="1"/>
    </xf>
    <xf numFmtId="185" fontId="131" fillId="29" borderId="103" xfId="0" applyNumberFormat="1" applyFont="1" applyFill="1" applyBorder="1" applyAlignment="1">
      <alignment horizontal="center" vertical="center" wrapText="1"/>
    </xf>
    <xf numFmtId="186" fontId="131" fillId="29" borderId="85" xfId="0" applyNumberFormat="1" applyFont="1" applyFill="1" applyBorder="1" applyAlignment="1">
      <alignment horizontal="center" vertical="center" wrapText="1"/>
    </xf>
    <xf numFmtId="186" fontId="131" fillId="29" borderId="82" xfId="0" applyNumberFormat="1" applyFont="1" applyFill="1" applyBorder="1" applyAlignment="1">
      <alignment horizontal="center" vertical="center" wrapText="1"/>
    </xf>
    <xf numFmtId="186" fontId="131" fillId="29" borderId="103" xfId="0" applyNumberFormat="1" applyFont="1" applyFill="1" applyBorder="1" applyAlignment="1">
      <alignment horizontal="center" vertical="center" wrapText="1"/>
    </xf>
    <xf numFmtId="187" fontId="132" fillId="29" borderId="85" xfId="0" applyNumberFormat="1" applyFont="1" applyFill="1" applyBorder="1" applyAlignment="1">
      <alignment horizontal="center" vertical="center" wrapText="1"/>
    </xf>
    <xf numFmtId="187" fontId="132" fillId="29" borderId="82" xfId="0" applyNumberFormat="1" applyFont="1" applyFill="1" applyBorder="1" applyAlignment="1">
      <alignment horizontal="center" vertical="center" wrapText="1"/>
    </xf>
    <xf numFmtId="187" fontId="132" fillId="29" borderId="103" xfId="0" applyNumberFormat="1" applyFont="1" applyFill="1" applyBorder="1" applyAlignment="1">
      <alignment horizontal="center" vertical="center" wrapText="1"/>
    </xf>
    <xf numFmtId="183" fontId="132" fillId="29" borderId="13" xfId="0" applyNumberFormat="1" applyFont="1" applyFill="1" applyBorder="1" applyAlignment="1">
      <alignment horizontal="center" vertical="center" wrapText="1"/>
    </xf>
    <xf numFmtId="183" fontId="132" fillId="29" borderId="14" xfId="0" applyNumberFormat="1" applyFont="1" applyFill="1" applyBorder="1" applyAlignment="1">
      <alignment horizontal="center" vertical="center" wrapText="1"/>
    </xf>
    <xf numFmtId="183" fontId="132" fillId="29" borderId="53" xfId="0" applyNumberFormat="1" applyFont="1" applyFill="1" applyBorder="1" applyAlignment="1">
      <alignment horizontal="center" vertical="center" wrapText="1"/>
    </xf>
    <xf numFmtId="0" fontId="119" fillId="0" borderId="10" xfId="0" applyFont="1" applyBorder="1" applyAlignment="1">
      <alignment horizontal="center" vertical="center" shrinkToFit="1"/>
    </xf>
    <xf numFmtId="0" fontId="119" fillId="0" borderId="0" xfId="0" applyFont="1" applyBorder="1" applyAlignment="1">
      <alignment horizontal="center" vertical="center" shrinkToFit="1"/>
    </xf>
    <xf numFmtId="0" fontId="119" fillId="0" borderId="11" xfId="0" applyFont="1" applyBorder="1" applyAlignment="1">
      <alignment horizontal="center" vertical="center" shrinkToFit="1"/>
    </xf>
    <xf numFmtId="0" fontId="130" fillId="0" borderId="51" xfId="37" applyFont="1" applyBorder="1" applyAlignment="1">
      <alignment horizontal="left" vertical="center" shrinkToFit="1"/>
    </xf>
    <xf numFmtId="0" fontId="130" fillId="0" borderId="0" xfId="37" applyFont="1" applyBorder="1" applyAlignment="1">
      <alignment horizontal="left" vertical="center" shrinkToFit="1"/>
    </xf>
    <xf numFmtId="0" fontId="130" fillId="25" borderId="11" xfId="37" applyFont="1" applyFill="1" applyBorder="1" applyAlignment="1">
      <alignment horizontal="center" vertical="center" shrinkToFit="1"/>
    </xf>
    <xf numFmtId="0" fontId="130" fillId="25" borderId="10" xfId="37" applyFont="1" applyFill="1" applyBorder="1" applyAlignment="1">
      <alignment horizontal="center" vertical="center"/>
    </xf>
    <xf numFmtId="0" fontId="130" fillId="25" borderId="0" xfId="37" applyFont="1" applyFill="1" applyBorder="1" applyAlignment="1">
      <alignment horizontal="center" vertical="center"/>
    </xf>
    <xf numFmtId="0" fontId="130" fillId="25" borderId="11" xfId="37" applyFont="1" applyFill="1" applyBorder="1" applyAlignment="1">
      <alignment horizontal="center" vertical="center"/>
    </xf>
    <xf numFmtId="0" fontId="130" fillId="25" borderId="10" xfId="37" applyFont="1" applyFill="1" applyBorder="1" applyAlignment="1">
      <alignment horizontal="right" vertical="center" shrinkToFit="1"/>
    </xf>
    <xf numFmtId="0" fontId="130" fillId="25" borderId="0" xfId="37" applyFont="1" applyFill="1" applyBorder="1" applyAlignment="1">
      <alignment horizontal="right" vertical="center" shrinkToFit="1"/>
    </xf>
    <xf numFmtId="0" fontId="130" fillId="25" borderId="50" xfId="37" applyFont="1" applyFill="1" applyBorder="1" applyAlignment="1">
      <alignment horizontal="right" vertical="center" shrinkToFit="1"/>
    </xf>
    <xf numFmtId="0" fontId="121" fillId="25" borderId="10" xfId="37" applyFont="1" applyFill="1" applyBorder="1" applyAlignment="1">
      <alignment horizontal="left" vertical="center"/>
    </xf>
    <xf numFmtId="0" fontId="121" fillId="25" borderId="0" xfId="37" applyFont="1" applyFill="1" applyBorder="1" applyAlignment="1">
      <alignment horizontal="left" vertical="center"/>
    </xf>
    <xf numFmtId="0" fontId="121" fillId="25" borderId="11" xfId="37" applyFont="1" applyFill="1" applyBorder="1" applyAlignment="1">
      <alignment horizontal="left" vertical="center"/>
    </xf>
    <xf numFmtId="0" fontId="121" fillId="25" borderId="10" xfId="37" applyFont="1" applyFill="1" applyBorder="1" applyAlignment="1">
      <alignment horizontal="center" vertical="center" shrinkToFit="1"/>
    </xf>
    <xf numFmtId="0" fontId="121" fillId="25" borderId="0" xfId="37" applyFont="1" applyFill="1" applyBorder="1" applyAlignment="1">
      <alignment horizontal="center" vertical="center" shrinkToFit="1"/>
    </xf>
    <xf numFmtId="0" fontId="121" fillId="25" borderId="11" xfId="37" applyFont="1" applyFill="1" applyBorder="1" applyAlignment="1">
      <alignment horizontal="center" vertical="center" shrinkToFit="1"/>
    </xf>
    <xf numFmtId="0" fontId="121" fillId="25" borderId="10" xfId="37" applyFont="1" applyFill="1" applyBorder="1" applyAlignment="1">
      <alignment horizontal="right" vertical="center"/>
    </xf>
    <xf numFmtId="0" fontId="121" fillId="25" borderId="0" xfId="37" applyFont="1" applyFill="1" applyBorder="1" applyAlignment="1">
      <alignment horizontal="right" vertical="center"/>
    </xf>
    <xf numFmtId="0" fontId="121" fillId="25" borderId="50" xfId="37" applyFont="1" applyFill="1" applyBorder="1" applyAlignment="1">
      <alignment horizontal="right" vertical="center"/>
    </xf>
    <xf numFmtId="0" fontId="128" fillId="25" borderId="51" xfId="37" applyFont="1" applyFill="1" applyBorder="1" applyAlignment="1">
      <alignment horizontal="left" vertical="center" shrinkToFit="1"/>
    </xf>
    <xf numFmtId="0" fontId="128" fillId="25" borderId="0" xfId="37" applyFont="1" applyFill="1" applyBorder="1" applyAlignment="1">
      <alignment horizontal="left" vertical="center" shrinkToFit="1"/>
    </xf>
    <xf numFmtId="0" fontId="128" fillId="25" borderId="10" xfId="37" applyFont="1" applyFill="1" applyBorder="1" applyAlignment="1">
      <alignment horizontal="left" vertical="center"/>
    </xf>
    <xf numFmtId="0" fontId="128" fillId="25" borderId="0" xfId="37" applyFont="1" applyFill="1" applyBorder="1" applyAlignment="1">
      <alignment horizontal="left" vertical="center"/>
    </xf>
    <xf numFmtId="0" fontId="128" fillId="25" borderId="11" xfId="37" applyFont="1" applyFill="1" applyBorder="1" applyAlignment="1">
      <alignment horizontal="left" vertical="center"/>
    </xf>
    <xf numFmtId="0" fontId="128" fillId="0" borderId="10" xfId="37" applyFont="1" applyBorder="1" applyAlignment="1">
      <alignment horizontal="center" vertical="center" shrinkToFit="1"/>
    </xf>
    <xf numFmtId="0" fontId="128" fillId="0" borderId="0" xfId="37" applyFont="1" applyBorder="1" applyAlignment="1">
      <alignment horizontal="center" vertical="center" shrinkToFit="1"/>
    </xf>
    <xf numFmtId="0" fontId="128" fillId="0" borderId="11" xfId="37" applyFont="1" applyBorder="1" applyAlignment="1">
      <alignment horizontal="center" vertical="center" shrinkToFit="1"/>
    </xf>
    <xf numFmtId="0" fontId="128" fillId="25" borderId="10" xfId="37" applyFont="1" applyFill="1" applyBorder="1" applyAlignment="1">
      <alignment horizontal="right" vertical="center" shrinkToFit="1"/>
    </xf>
    <xf numFmtId="0" fontId="128" fillId="25" borderId="0" xfId="37" applyFont="1" applyFill="1" applyBorder="1" applyAlignment="1">
      <alignment horizontal="right" vertical="center" shrinkToFit="1"/>
    </xf>
    <xf numFmtId="0" fontId="128" fillId="25" borderId="50" xfId="37" applyFont="1" applyFill="1" applyBorder="1" applyAlignment="1">
      <alignment horizontal="right" vertical="center" shrinkToFit="1"/>
    </xf>
    <xf numFmtId="0" fontId="129" fillId="25" borderId="51" xfId="37" applyFont="1" applyFill="1" applyBorder="1" applyAlignment="1">
      <alignment horizontal="left" vertical="center" wrapText="1"/>
    </xf>
    <xf numFmtId="0" fontId="129" fillId="0" borderId="10" xfId="37" applyFont="1" applyBorder="1" applyAlignment="1">
      <alignment horizontal="right" vertical="center" wrapText="1"/>
    </xf>
    <xf numFmtId="0" fontId="129" fillId="0" borderId="0" xfId="37" applyFont="1" applyBorder="1" applyAlignment="1">
      <alignment horizontal="right" vertical="center" wrapText="1"/>
    </xf>
    <xf numFmtId="0" fontId="129" fillId="0" borderId="11" xfId="37" applyFont="1" applyBorder="1" applyAlignment="1">
      <alignment horizontal="right" vertical="center" wrapText="1"/>
    </xf>
    <xf numFmtId="0" fontId="129" fillId="0" borderId="11" xfId="37" applyFont="1" applyBorder="1" applyAlignment="1">
      <alignment horizontal="center" vertical="center" wrapText="1"/>
    </xf>
    <xf numFmtId="0" fontId="129" fillId="25" borderId="10" xfId="37" applyFont="1" applyFill="1" applyBorder="1" applyAlignment="1">
      <alignment horizontal="right" vertical="center" wrapText="1"/>
    </xf>
    <xf numFmtId="0" fontId="129" fillId="25" borderId="0" xfId="37" applyFont="1" applyFill="1" applyBorder="1" applyAlignment="1">
      <alignment horizontal="right" vertical="center" wrapText="1"/>
    </xf>
    <xf numFmtId="0" fontId="129" fillId="25" borderId="50" xfId="37" applyFont="1" applyFill="1" applyBorder="1" applyAlignment="1">
      <alignment horizontal="right" vertical="center" wrapText="1"/>
    </xf>
    <xf numFmtId="0" fontId="126" fillId="25" borderId="51" xfId="37" applyFont="1" applyFill="1" applyBorder="1" applyAlignment="1">
      <alignment horizontal="center" vertical="center" shrinkToFit="1"/>
    </xf>
    <xf numFmtId="0" fontId="126" fillId="25" borderId="10" xfId="0" applyFont="1" applyFill="1" applyBorder="1" applyAlignment="1">
      <alignment horizontal="left" vertical="center" shrinkToFit="1"/>
    </xf>
    <xf numFmtId="0" fontId="126" fillId="25" borderId="0" xfId="0" applyFont="1" applyFill="1" applyBorder="1" applyAlignment="1">
      <alignment horizontal="left" vertical="center" shrinkToFit="1"/>
    </xf>
    <xf numFmtId="0" fontId="126" fillId="25" borderId="11" xfId="0" applyFont="1" applyFill="1" applyBorder="1" applyAlignment="1">
      <alignment horizontal="left" vertical="center" shrinkToFit="1"/>
    </xf>
    <xf numFmtId="0" fontId="126" fillId="0" borderId="10" xfId="37" applyFont="1" applyBorder="1" applyAlignment="1">
      <alignment horizontal="center" vertical="center" wrapText="1"/>
    </xf>
    <xf numFmtId="0" fontId="126" fillId="0" borderId="0" xfId="37" applyFont="1" applyBorder="1" applyAlignment="1">
      <alignment horizontal="center" vertical="center" wrapText="1"/>
    </xf>
    <xf numFmtId="0" fontId="126" fillId="0" borderId="11" xfId="37" applyFont="1" applyBorder="1" applyAlignment="1">
      <alignment horizontal="center" vertical="center" wrapText="1"/>
    </xf>
    <xf numFmtId="0" fontId="126" fillId="0" borderId="10" xfId="37" applyFont="1" applyBorder="1" applyAlignment="1">
      <alignment horizontal="center" vertical="center" shrinkToFit="1"/>
    </xf>
    <xf numFmtId="0" fontId="126" fillId="0" borderId="0" xfId="37" applyFont="1" applyBorder="1" applyAlignment="1">
      <alignment horizontal="center" vertical="center" shrinkToFit="1"/>
    </xf>
    <xf numFmtId="0" fontId="126" fillId="0" borderId="11" xfId="37" applyFont="1" applyBorder="1" applyAlignment="1">
      <alignment horizontal="center" vertical="center" shrinkToFit="1"/>
    </xf>
    <xf numFmtId="0" fontId="126" fillId="0" borderId="10" xfId="37" applyFont="1" applyBorder="1" applyAlignment="1">
      <alignment horizontal="right" vertical="center" shrinkToFit="1"/>
    </xf>
    <xf numFmtId="0" fontId="126" fillId="0" borderId="0" xfId="37" applyFont="1" applyBorder="1" applyAlignment="1">
      <alignment horizontal="right" vertical="center" shrinkToFit="1"/>
    </xf>
    <xf numFmtId="0" fontId="126" fillId="0" borderId="50" xfId="37" applyFont="1" applyBorder="1" applyAlignment="1">
      <alignment horizontal="right" vertical="center" shrinkToFit="1"/>
    </xf>
    <xf numFmtId="0" fontId="135" fillId="0" borderId="12" xfId="0" applyFont="1" applyBorder="1" applyAlignment="1">
      <alignment horizontal="center" vertical="center" wrapText="1"/>
    </xf>
    <xf numFmtId="0" fontId="135" fillId="0" borderId="37" xfId="0" applyFont="1" applyBorder="1" applyAlignment="1">
      <alignment horizontal="center" vertical="center" wrapText="1"/>
    </xf>
    <xf numFmtId="0" fontId="135" fillId="0" borderId="16" xfId="0" applyFont="1" applyBorder="1" applyAlignment="1">
      <alignment horizontal="center" vertical="center" wrapText="1"/>
    </xf>
    <xf numFmtId="184" fontId="131" fillId="29" borderId="103" xfId="0" applyNumberFormat="1" applyFont="1" applyFill="1" applyBorder="1" applyAlignment="1">
      <alignment horizontal="center" vertical="center" wrapText="1"/>
    </xf>
    <xf numFmtId="183" fontId="132" fillId="29" borderId="85" xfId="0" applyNumberFormat="1" applyFont="1" applyFill="1" applyBorder="1" applyAlignment="1">
      <alignment horizontal="center" vertical="center" wrapText="1"/>
    </xf>
    <xf numFmtId="183" fontId="132" fillId="29" borderId="82" xfId="0" applyNumberFormat="1" applyFont="1" applyFill="1" applyBorder="1" applyAlignment="1">
      <alignment horizontal="center" vertical="center" wrapText="1"/>
    </xf>
    <xf numFmtId="183" fontId="132" fillId="29" borderId="104" xfId="0" applyNumberFormat="1" applyFont="1" applyFill="1" applyBorder="1" applyAlignment="1">
      <alignment horizontal="center" vertical="center" wrapText="1"/>
    </xf>
    <xf numFmtId="0" fontId="119" fillId="0" borderId="51" xfId="0" applyFont="1" applyBorder="1" applyAlignment="1">
      <alignment horizontal="left" vertical="center"/>
    </xf>
    <xf numFmtId="0" fontId="119" fillId="0" borderId="0" xfId="0" applyFont="1" applyBorder="1" applyAlignment="1">
      <alignment horizontal="left" vertical="center"/>
    </xf>
    <xf numFmtId="0" fontId="119" fillId="0" borderId="11" xfId="0" applyFont="1" applyBorder="1" applyAlignment="1">
      <alignment horizontal="left" vertical="center"/>
    </xf>
    <xf numFmtId="0" fontId="119" fillId="0" borderId="10" xfId="0" applyFont="1" applyBorder="1" applyAlignment="1">
      <alignment horizontal="center" vertical="center"/>
    </xf>
    <xf numFmtId="0" fontId="119" fillId="0" borderId="0" xfId="0" applyFont="1" applyBorder="1" applyAlignment="1">
      <alignment horizontal="center" vertical="center"/>
    </xf>
    <xf numFmtId="0" fontId="119" fillId="0" borderId="11" xfId="0" applyFont="1" applyBorder="1" applyAlignment="1">
      <alignment horizontal="center" vertical="center"/>
    </xf>
    <xf numFmtId="0" fontId="119" fillId="25" borderId="10" xfId="0" applyFont="1" applyFill="1" applyBorder="1" applyAlignment="1">
      <alignment horizontal="center" vertical="center" shrinkToFit="1"/>
    </xf>
    <xf numFmtId="0" fontId="119" fillId="25" borderId="0" xfId="0" applyFont="1" applyFill="1" applyBorder="1" applyAlignment="1">
      <alignment horizontal="center" vertical="center" shrinkToFit="1"/>
    </xf>
    <xf numFmtId="0" fontId="119" fillId="25" borderId="11" xfId="0" applyFont="1" applyFill="1" applyBorder="1" applyAlignment="1">
      <alignment horizontal="center" vertical="center" shrinkToFit="1"/>
    </xf>
    <xf numFmtId="0" fontId="119" fillId="0" borderId="50" xfId="0" applyFont="1" applyBorder="1" applyAlignment="1">
      <alignment horizontal="center" vertical="center"/>
    </xf>
    <xf numFmtId="0" fontId="130" fillId="0" borderId="11" xfId="37" applyFont="1" applyBorder="1" applyAlignment="1">
      <alignment horizontal="left" vertical="center" shrinkToFit="1"/>
    </xf>
    <xf numFmtId="0" fontId="130" fillId="0" borderId="10" xfId="37" applyFont="1" applyBorder="1" applyAlignment="1">
      <alignment horizontal="center" vertical="center"/>
    </xf>
    <xf numFmtId="0" fontId="130" fillId="0" borderId="0" xfId="37" applyFont="1" applyBorder="1" applyAlignment="1">
      <alignment horizontal="center" vertical="center"/>
    </xf>
    <xf numFmtId="0" fontId="130" fillId="0" borderId="10" xfId="37" applyFont="1" applyBorder="1" applyAlignment="1">
      <alignment horizontal="left" vertical="center"/>
    </xf>
    <xf numFmtId="0" fontId="130" fillId="0" borderId="0" xfId="37" applyFont="1" applyBorder="1" applyAlignment="1">
      <alignment horizontal="left" vertical="center"/>
    </xf>
    <xf numFmtId="0" fontId="130" fillId="0" borderId="11" xfId="37" applyFont="1" applyBorder="1" applyAlignment="1">
      <alignment horizontal="left" vertical="center"/>
    </xf>
    <xf numFmtId="0" fontId="130" fillId="0" borderId="10" xfId="0" applyFont="1" applyBorder="1" applyAlignment="1">
      <alignment horizontal="right" vertical="center" shrinkToFit="1"/>
    </xf>
    <xf numFmtId="0" fontId="130" fillId="0" borderId="0" xfId="0" applyFont="1" applyBorder="1" applyAlignment="1">
      <alignment horizontal="right" vertical="center" shrinkToFit="1"/>
    </xf>
    <xf numFmtId="0" fontId="130" fillId="0" borderId="50" xfId="0" applyFont="1" applyBorder="1" applyAlignment="1">
      <alignment horizontal="right" vertical="center" shrinkToFit="1"/>
    </xf>
    <xf numFmtId="0" fontId="121" fillId="0" borderId="10" xfId="37" applyFont="1" applyBorder="1" applyAlignment="1">
      <alignment horizontal="left" vertical="center" shrinkToFit="1"/>
    </xf>
    <xf numFmtId="0" fontId="121" fillId="0" borderId="10" xfId="0" applyFont="1" applyBorder="1" applyAlignment="1">
      <alignment horizontal="right" vertical="center" shrinkToFit="1"/>
    </xf>
    <xf numFmtId="0" fontId="121" fillId="0" borderId="0" xfId="0" applyFont="1" applyBorder="1" applyAlignment="1">
      <alignment horizontal="right" vertical="center" shrinkToFit="1"/>
    </xf>
    <xf numFmtId="0" fontId="121" fillId="0" borderId="50" xfId="0" applyFont="1" applyBorder="1" applyAlignment="1">
      <alignment horizontal="right" vertical="center" shrinkToFit="1"/>
    </xf>
    <xf numFmtId="0" fontId="128" fillId="0" borderId="51" xfId="37" applyFont="1" applyBorder="1" applyAlignment="1">
      <alignment horizontal="left" vertical="center" shrinkToFit="1"/>
    </xf>
    <xf numFmtId="0" fontId="128" fillId="0" borderId="10" xfId="37" applyFont="1" applyBorder="1" applyAlignment="1">
      <alignment horizontal="left" vertical="center"/>
    </xf>
    <xf numFmtId="0" fontId="128" fillId="0" borderId="0" xfId="37" applyFont="1" applyBorder="1" applyAlignment="1">
      <alignment horizontal="left" vertical="center"/>
    </xf>
    <xf numFmtId="0" fontId="128" fillId="0" borderId="11" xfId="37" applyFont="1" applyBorder="1" applyAlignment="1">
      <alignment horizontal="left" vertical="center"/>
    </xf>
    <xf numFmtId="0" fontId="128" fillId="0" borderId="10" xfId="37" applyFont="1" applyBorder="1" applyAlignment="1">
      <alignment horizontal="right" vertical="center"/>
    </xf>
    <xf numFmtId="0" fontId="128" fillId="0" borderId="0" xfId="37" applyFont="1" applyBorder="1" applyAlignment="1">
      <alignment horizontal="right" vertical="center"/>
    </xf>
    <xf numFmtId="0" fontId="128" fillId="0" borderId="50" xfId="37" applyFont="1" applyBorder="1" applyAlignment="1">
      <alignment horizontal="right" vertical="center"/>
    </xf>
    <xf numFmtId="0" fontId="129" fillId="0" borderId="51" xfId="37" applyFont="1" applyBorder="1" applyAlignment="1">
      <alignment horizontal="left" vertical="center" wrapText="1"/>
    </xf>
    <xf numFmtId="0" fontId="129" fillId="0" borderId="10" xfId="37" applyFont="1" applyBorder="1" applyAlignment="1">
      <alignment horizontal="right" vertical="center"/>
    </xf>
    <xf numFmtId="0" fontId="129" fillId="0" borderId="0" xfId="37" applyFont="1" applyBorder="1" applyAlignment="1">
      <alignment horizontal="right" vertical="center"/>
    </xf>
    <xf numFmtId="0" fontId="129" fillId="0" borderId="50" xfId="37" applyFont="1" applyBorder="1" applyAlignment="1">
      <alignment horizontal="right" vertical="center"/>
    </xf>
    <xf numFmtId="0" fontId="125" fillId="0" borderId="0" xfId="0" applyFont="1" applyBorder="1" applyAlignment="1">
      <alignment horizontal="center" vertical="center" shrinkToFit="1"/>
    </xf>
    <xf numFmtId="0" fontId="126" fillId="0" borderId="51" xfId="37" applyFont="1" applyBorder="1" applyAlignment="1">
      <alignment horizontal="left" vertical="center" shrinkToFit="1"/>
    </xf>
    <xf numFmtId="0" fontId="126" fillId="0" borderId="0" xfId="37" applyFont="1" applyBorder="1" applyAlignment="1">
      <alignment horizontal="left" vertical="center" shrinkToFit="1"/>
    </xf>
    <xf numFmtId="0" fontId="126" fillId="0" borderId="11" xfId="37" applyFont="1" applyBorder="1" applyAlignment="1">
      <alignment horizontal="left" vertical="center" shrinkToFit="1"/>
    </xf>
    <xf numFmtId="0" fontId="126" fillId="0" borderId="10" xfId="0" applyFont="1" applyBorder="1" applyAlignment="1">
      <alignment horizontal="left" vertical="center" shrinkToFit="1"/>
    </xf>
    <xf numFmtId="0" fontId="126" fillId="0" borderId="0" xfId="0" applyFont="1" applyBorder="1" applyAlignment="1">
      <alignment horizontal="left" vertical="center" shrinkToFit="1"/>
    </xf>
    <xf numFmtId="0" fontId="126" fillId="0" borderId="11" xfId="0" applyFont="1" applyBorder="1" applyAlignment="1">
      <alignment horizontal="left" vertical="center" shrinkToFit="1"/>
    </xf>
    <xf numFmtId="0" fontId="126" fillId="0" borderId="10" xfId="37" applyFont="1" applyBorder="1" applyAlignment="1">
      <alignment horizontal="center" vertical="center"/>
    </xf>
    <xf numFmtId="0" fontId="126" fillId="0" borderId="0" xfId="37" applyFont="1" applyBorder="1" applyAlignment="1">
      <alignment horizontal="center" vertical="center"/>
    </xf>
    <xf numFmtId="0" fontId="126" fillId="0" borderId="11" xfId="37" applyFont="1" applyBorder="1" applyAlignment="1">
      <alignment horizontal="center" vertical="center"/>
    </xf>
    <xf numFmtId="0" fontId="126" fillId="0" borderId="10" xfId="37" applyFont="1" applyBorder="1" applyAlignment="1">
      <alignment horizontal="left" vertical="center" shrinkToFit="1"/>
    </xf>
    <xf numFmtId="0" fontId="126" fillId="0" borderId="10" xfId="0" applyFont="1" applyBorder="1" applyAlignment="1">
      <alignment horizontal="right" vertical="center" shrinkToFit="1"/>
    </xf>
    <xf numFmtId="0" fontId="126" fillId="0" borderId="0" xfId="0" applyFont="1" applyBorder="1" applyAlignment="1">
      <alignment horizontal="right" vertical="center" shrinkToFit="1"/>
    </xf>
    <xf numFmtId="0" fontId="126" fillId="0" borderId="50" xfId="0" applyFont="1" applyBorder="1" applyAlignment="1">
      <alignment horizontal="right" vertical="center" shrinkToFit="1"/>
    </xf>
    <xf numFmtId="0" fontId="127" fillId="0" borderId="0" xfId="0" applyFont="1" applyBorder="1" applyAlignment="1">
      <alignment horizontal="center" shrinkToFit="1"/>
    </xf>
    <xf numFmtId="0" fontId="108" fillId="0" borderId="10" xfId="37" applyFont="1" applyBorder="1" applyAlignment="1">
      <alignment horizontal="center" vertical="center" wrapText="1"/>
    </xf>
    <xf numFmtId="0" fontId="108" fillId="0" borderId="0" xfId="37" applyFont="1" applyBorder="1" applyAlignment="1">
      <alignment horizontal="center" vertical="center" wrapText="1"/>
    </xf>
    <xf numFmtId="0" fontId="108" fillId="0" borderId="11" xfId="37" applyFont="1" applyBorder="1" applyAlignment="1">
      <alignment horizontal="center" vertical="center" wrapText="1"/>
    </xf>
    <xf numFmtId="0" fontId="138" fillId="0" borderId="10" xfId="37" applyFont="1" applyBorder="1" applyAlignment="1">
      <alignment horizontal="center" vertical="center" shrinkToFit="1"/>
    </xf>
    <xf numFmtId="0" fontId="138" fillId="0" borderId="0" xfId="37" applyFont="1" applyBorder="1" applyAlignment="1">
      <alignment horizontal="center" vertical="center" shrinkToFit="1"/>
    </xf>
    <xf numFmtId="0" fontId="138" fillId="0" borderId="11" xfId="37" applyFont="1" applyBorder="1" applyAlignment="1">
      <alignment horizontal="center" vertical="center" shrinkToFit="1"/>
    </xf>
    <xf numFmtId="0" fontId="99" fillId="0" borderId="10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25" borderId="10" xfId="0" applyFont="1" applyFill="1" applyBorder="1" applyAlignment="1">
      <alignment horizontal="center" vertical="center" shrinkToFit="1"/>
    </xf>
    <xf numFmtId="0" fontId="99" fillId="25" borderId="0" xfId="0" applyFont="1" applyFill="1" applyBorder="1" applyAlignment="1">
      <alignment horizontal="center" vertical="center" shrinkToFit="1"/>
    </xf>
    <xf numFmtId="0" fontId="99" fillId="25" borderId="11" xfId="0" applyFont="1" applyFill="1" applyBorder="1" applyAlignment="1">
      <alignment horizontal="center" vertical="center" shrinkToFit="1"/>
    </xf>
    <xf numFmtId="0" fontId="99" fillId="0" borderId="13" xfId="0" applyFont="1" applyBorder="1" applyAlignment="1">
      <alignment horizontal="center" vertical="center" shrinkToFit="1"/>
    </xf>
    <xf numFmtId="0" fontId="99" fillId="0" borderId="14" xfId="0" applyFont="1" applyBorder="1" applyAlignment="1">
      <alignment horizontal="center" vertical="center" shrinkToFit="1"/>
    </xf>
    <xf numFmtId="0" fontId="99" fillId="0" borderId="15" xfId="0" applyFont="1" applyBorder="1" applyAlignment="1">
      <alignment horizontal="center" vertical="center" shrinkToFit="1"/>
    </xf>
    <xf numFmtId="0" fontId="67" fillId="0" borderId="10" xfId="37" applyFont="1" applyBorder="1" applyAlignment="1">
      <alignment horizontal="center" vertical="center"/>
    </xf>
    <xf numFmtId="0" fontId="161" fillId="0" borderId="0" xfId="37" applyFont="1" applyBorder="1" applyAlignment="1">
      <alignment horizontal="center" vertical="center"/>
    </xf>
    <xf numFmtId="0" fontId="161" fillId="0" borderId="11" xfId="37" applyFont="1" applyBorder="1" applyAlignment="1">
      <alignment horizontal="center" vertical="center"/>
    </xf>
    <xf numFmtId="0" fontId="158" fillId="0" borderId="10" xfId="0" applyFont="1" applyBorder="1" applyAlignment="1">
      <alignment horizontal="center" vertical="center" shrinkToFit="1"/>
    </xf>
    <xf numFmtId="0" fontId="158" fillId="0" borderId="0" xfId="0" applyFont="1" applyBorder="1" applyAlignment="1">
      <alignment horizontal="center" vertical="center" shrinkToFit="1"/>
    </xf>
    <xf numFmtId="0" fontId="158" fillId="0" borderId="50" xfId="0" applyFont="1" applyBorder="1" applyAlignment="1">
      <alignment horizontal="center" vertical="center" shrinkToFit="1"/>
    </xf>
    <xf numFmtId="0" fontId="138" fillId="0" borderId="10" xfId="37" applyFont="1" applyBorder="1" applyAlignment="1">
      <alignment horizontal="center" vertical="center"/>
    </xf>
    <xf numFmtId="0" fontId="138" fillId="0" borderId="0" xfId="37" applyFont="1" applyBorder="1" applyAlignment="1">
      <alignment horizontal="center" vertical="center"/>
    </xf>
    <xf numFmtId="0" fontId="138" fillId="0" borderId="50" xfId="37" applyFont="1" applyBorder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56" fillId="0" borderId="10" xfId="37" applyFont="1" applyBorder="1" applyAlignment="1">
      <alignment horizontal="center" vertical="center" shrinkToFit="1"/>
    </xf>
    <xf numFmtId="0" fontId="156" fillId="0" borderId="0" xfId="37" applyFont="1" applyBorder="1" applyAlignment="1">
      <alignment horizontal="center" vertical="center" shrinkToFit="1"/>
    </xf>
    <xf numFmtId="0" fontId="156" fillId="0" borderId="50" xfId="37" applyFont="1" applyBorder="1" applyAlignment="1">
      <alignment horizontal="center" vertical="center" shrinkToFit="1"/>
    </xf>
    <xf numFmtId="0" fontId="158" fillId="0" borderId="10" xfId="37" applyFont="1" applyBorder="1" applyAlignment="1">
      <alignment horizontal="center" vertical="center"/>
    </xf>
    <xf numFmtId="0" fontId="158" fillId="0" borderId="0" xfId="37" applyFont="1" applyBorder="1" applyAlignment="1">
      <alignment horizontal="center" vertical="center"/>
    </xf>
    <xf numFmtId="0" fontId="158" fillId="0" borderId="11" xfId="37" applyFont="1" applyBorder="1" applyAlignment="1">
      <alignment horizontal="center" vertical="center"/>
    </xf>
    <xf numFmtId="0" fontId="156" fillId="0" borderId="10" xfId="0" applyFont="1" applyBorder="1" applyAlignment="1">
      <alignment horizontal="center" vertical="center" shrinkToFit="1"/>
    </xf>
    <xf numFmtId="0" fontId="156" fillId="0" borderId="0" xfId="0" applyFont="1" applyBorder="1" applyAlignment="1">
      <alignment horizontal="center" vertical="center" shrinkToFit="1"/>
    </xf>
    <xf numFmtId="0" fontId="156" fillId="0" borderId="50" xfId="0" applyFont="1" applyBorder="1" applyAlignment="1">
      <alignment horizontal="center" vertical="center" shrinkToFit="1"/>
    </xf>
    <xf numFmtId="0" fontId="138" fillId="0" borderId="51" xfId="37" applyFont="1" applyBorder="1" applyAlignment="1">
      <alignment horizontal="center" vertical="center" shrinkToFit="1"/>
    </xf>
    <xf numFmtId="0" fontId="157" fillId="25" borderId="10" xfId="37" applyFont="1" applyFill="1" applyBorder="1" applyAlignment="1">
      <alignment horizontal="center" vertical="center" shrinkToFit="1"/>
    </xf>
    <xf numFmtId="0" fontId="157" fillId="25" borderId="0" xfId="37" applyFont="1" applyFill="1" applyBorder="1" applyAlignment="1">
      <alignment horizontal="center" vertical="center" shrinkToFit="1"/>
    </xf>
    <xf numFmtId="0" fontId="157" fillId="25" borderId="11" xfId="37" applyFont="1" applyFill="1" applyBorder="1" applyAlignment="1">
      <alignment horizontal="center" vertical="center" shrinkToFit="1"/>
    </xf>
    <xf numFmtId="0" fontId="156" fillId="0" borderId="10" xfId="37" applyFont="1" applyBorder="1" applyAlignment="1">
      <alignment horizontal="center" vertical="center"/>
    </xf>
    <xf numFmtId="0" fontId="156" fillId="0" borderId="0" xfId="37" applyFont="1" applyBorder="1" applyAlignment="1">
      <alignment horizontal="center" vertical="center"/>
    </xf>
    <xf numFmtId="0" fontId="156" fillId="0" borderId="11" xfId="37" applyFont="1" applyBorder="1" applyAlignment="1">
      <alignment horizontal="center" vertical="center"/>
    </xf>
    <xf numFmtId="0" fontId="157" fillId="0" borderId="10" xfId="0" applyFont="1" applyBorder="1" applyAlignment="1">
      <alignment horizontal="center" vertical="center" shrinkToFit="1"/>
    </xf>
    <xf numFmtId="0" fontId="157" fillId="0" borderId="0" xfId="0" applyFont="1" applyBorder="1" applyAlignment="1">
      <alignment horizontal="center" vertical="center" shrinkToFit="1"/>
    </xf>
    <xf numFmtId="0" fontId="157" fillId="0" borderId="50" xfId="0" applyFont="1" applyBorder="1" applyAlignment="1">
      <alignment horizontal="center" vertical="center" shrinkToFit="1"/>
    </xf>
    <xf numFmtId="0" fontId="157" fillId="0" borderId="10" xfId="37" applyFont="1" applyBorder="1" applyAlignment="1">
      <alignment horizontal="center" vertical="center" shrinkToFit="1"/>
    </xf>
    <xf numFmtId="0" fontId="157" fillId="0" borderId="0" xfId="37" applyFont="1" applyBorder="1" applyAlignment="1">
      <alignment horizontal="center" vertical="center" shrinkToFit="1"/>
    </xf>
    <xf numFmtId="0" fontId="157" fillId="0" borderId="11" xfId="37" applyFont="1" applyBorder="1" applyAlignment="1">
      <alignment horizontal="center" vertical="center" shrinkToFit="1"/>
    </xf>
    <xf numFmtId="0" fontId="156" fillId="0" borderId="10" xfId="37" applyFont="1" applyBorder="1" applyAlignment="1">
      <alignment horizontal="center" vertical="center" wrapText="1"/>
    </xf>
    <xf numFmtId="0" fontId="156" fillId="0" borderId="0" xfId="37" applyFont="1" applyBorder="1" applyAlignment="1">
      <alignment horizontal="center" vertical="center" wrapText="1"/>
    </xf>
    <xf numFmtId="0" fontId="156" fillId="0" borderId="11" xfId="37" applyFont="1" applyBorder="1" applyAlignment="1">
      <alignment horizontal="center" vertical="center" wrapText="1"/>
    </xf>
    <xf numFmtId="0" fontId="156" fillId="0" borderId="11" xfId="37" applyFont="1" applyBorder="1" applyAlignment="1">
      <alignment horizontal="center" vertical="center" shrinkToFit="1"/>
    </xf>
    <xf numFmtId="0" fontId="159" fillId="0" borderId="12" xfId="37" applyFont="1" applyBorder="1" applyAlignment="1">
      <alignment horizontal="center" vertical="center" shrinkToFit="1"/>
    </xf>
    <xf numFmtId="0" fontId="159" fillId="0" borderId="37" xfId="37" applyFont="1" applyBorder="1" applyAlignment="1">
      <alignment horizontal="center" vertical="center" shrinkToFit="1"/>
    </xf>
    <xf numFmtId="0" fontId="159" fillId="0" borderId="16" xfId="37" applyFont="1" applyBorder="1" applyAlignment="1">
      <alignment horizontal="center" vertical="center" shrinkToFit="1"/>
    </xf>
    <xf numFmtId="0" fontId="138" fillId="0" borderId="11" xfId="37" applyFont="1" applyBorder="1" applyAlignment="1">
      <alignment horizontal="center" vertical="center"/>
    </xf>
    <xf numFmtId="0" fontId="99" fillId="0" borderId="11" xfId="0" applyFont="1" applyBorder="1" applyAlignment="1">
      <alignment horizontal="center" vertical="center"/>
    </xf>
    <xf numFmtId="0" fontId="108" fillId="0" borderId="50" xfId="37" applyFont="1" applyBorder="1" applyAlignment="1">
      <alignment horizontal="center" vertical="center" wrapText="1"/>
    </xf>
    <xf numFmtId="0" fontId="158" fillId="0" borderId="10" xfId="37" applyFont="1" applyBorder="1" applyAlignment="1">
      <alignment horizontal="center" vertical="center" shrinkToFit="1"/>
    </xf>
    <xf numFmtId="0" fontId="158" fillId="0" borderId="0" xfId="37" applyFont="1" applyBorder="1" applyAlignment="1">
      <alignment horizontal="center" vertical="center" shrinkToFit="1"/>
    </xf>
    <xf numFmtId="0" fontId="158" fillId="0" borderId="11" xfId="37" applyFont="1" applyBorder="1" applyAlignment="1">
      <alignment horizontal="center" vertical="center" shrinkToFit="1"/>
    </xf>
    <xf numFmtId="0" fontId="157" fillId="25" borderId="10" xfId="37" applyFont="1" applyFill="1" applyBorder="1" applyAlignment="1">
      <alignment horizontal="center" vertical="center"/>
    </xf>
    <xf numFmtId="0" fontId="157" fillId="25" borderId="0" xfId="37" applyFont="1" applyFill="1" applyBorder="1" applyAlignment="1">
      <alignment horizontal="center" vertical="center"/>
    </xf>
    <xf numFmtId="0" fontId="157" fillId="25" borderId="11" xfId="37" applyFont="1" applyFill="1" applyBorder="1" applyAlignment="1">
      <alignment horizontal="center" vertical="center"/>
    </xf>
    <xf numFmtId="0" fontId="156" fillId="25" borderId="10" xfId="0" applyFont="1" applyFill="1" applyBorder="1" applyAlignment="1">
      <alignment horizontal="center" vertical="center" shrinkToFit="1"/>
    </xf>
    <xf numFmtId="0" fontId="156" fillId="25" borderId="0" xfId="0" applyFont="1" applyFill="1" applyBorder="1" applyAlignment="1">
      <alignment horizontal="center" vertical="center" shrinkToFit="1"/>
    </xf>
    <xf numFmtId="0" fontId="156" fillId="25" borderId="11" xfId="0" applyFont="1" applyFill="1" applyBorder="1" applyAlignment="1">
      <alignment horizontal="center" vertical="center" shrinkToFit="1"/>
    </xf>
    <xf numFmtId="0" fontId="64" fillId="0" borderId="10" xfId="37" applyFont="1" applyBorder="1" applyAlignment="1">
      <alignment horizontal="center" vertical="center"/>
    </xf>
    <xf numFmtId="0" fontId="138" fillId="25" borderId="10" xfId="37" applyFont="1" applyFill="1" applyBorder="1" applyAlignment="1">
      <alignment horizontal="center" vertical="center"/>
    </xf>
    <xf numFmtId="0" fontId="138" fillId="25" borderId="11" xfId="37" applyFont="1" applyFill="1" applyBorder="1" applyAlignment="1">
      <alignment horizontal="center" vertical="center"/>
    </xf>
    <xf numFmtId="0" fontId="157" fillId="0" borderId="10" xfId="37" applyFont="1" applyBorder="1" applyAlignment="1">
      <alignment horizontal="center" vertical="center"/>
    </xf>
    <xf numFmtId="0" fontId="157" fillId="0" borderId="0" xfId="37" applyFont="1" applyBorder="1" applyAlignment="1">
      <alignment horizontal="center" vertical="center"/>
    </xf>
    <xf numFmtId="0" fontId="157" fillId="0" borderId="11" xfId="37" applyFont="1" applyBorder="1" applyAlignment="1">
      <alignment horizontal="center" vertical="center"/>
    </xf>
    <xf numFmtId="0" fontId="158" fillId="0" borderId="11" xfId="0" applyFont="1" applyBorder="1" applyAlignment="1">
      <alignment horizontal="center" vertical="center" shrinkToFit="1"/>
    </xf>
    <xf numFmtId="0" fontId="138" fillId="25" borderId="51" xfId="37" applyFont="1" applyFill="1" applyBorder="1" applyAlignment="1">
      <alignment horizontal="center" vertical="center" shrinkToFit="1"/>
    </xf>
    <xf numFmtId="0" fontId="138" fillId="25" borderId="0" xfId="37" applyFont="1" applyFill="1" applyBorder="1" applyAlignment="1">
      <alignment horizontal="center" vertical="center" shrinkToFit="1"/>
    </xf>
    <xf numFmtId="0" fontId="108" fillId="25" borderId="51" xfId="37" applyFont="1" applyFill="1" applyBorder="1" applyAlignment="1">
      <alignment horizontal="center" vertical="center" wrapText="1"/>
    </xf>
    <xf numFmtId="0" fontId="99" fillId="0" borderId="12" xfId="37" applyFont="1" applyBorder="1" applyAlignment="1">
      <alignment horizontal="center" vertical="center" shrinkToFit="1"/>
    </xf>
    <xf numFmtId="0" fontId="99" fillId="0" borderId="37" xfId="37" applyFont="1" applyBorder="1" applyAlignment="1">
      <alignment horizontal="center" vertical="center" shrinkToFit="1"/>
    </xf>
    <xf numFmtId="0" fontId="99" fillId="0" borderId="52" xfId="37" applyFont="1" applyBorder="1" applyAlignment="1">
      <alignment horizontal="center" vertical="center" shrinkToFit="1"/>
    </xf>
    <xf numFmtId="0" fontId="108" fillId="25" borderId="10" xfId="37" applyFont="1" applyFill="1" applyBorder="1" applyAlignment="1">
      <alignment horizontal="center" vertical="center" wrapText="1"/>
    </xf>
    <xf numFmtId="0" fontId="108" fillId="25" borderId="11" xfId="37" applyFont="1" applyFill="1" applyBorder="1" applyAlignment="1">
      <alignment horizontal="center" vertical="center" wrapText="1"/>
    </xf>
    <xf numFmtId="0" fontId="157" fillId="25" borderId="50" xfId="37" applyFont="1" applyFill="1" applyBorder="1" applyAlignment="1">
      <alignment horizontal="center" vertical="center"/>
    </xf>
    <xf numFmtId="0" fontId="138" fillId="25" borderId="10" xfId="37" applyFont="1" applyFill="1" applyBorder="1" applyAlignment="1">
      <alignment horizontal="center" vertical="center" shrinkToFit="1"/>
    </xf>
    <xf numFmtId="0" fontId="138" fillId="25" borderId="50" xfId="37" applyFont="1" applyFill="1" applyBorder="1" applyAlignment="1">
      <alignment horizontal="center" vertical="center" shrinkToFit="1"/>
    </xf>
    <xf numFmtId="0" fontId="99" fillId="0" borderId="13" xfId="0" applyFont="1" applyBorder="1" applyAlignment="1">
      <alignment horizontal="center" vertical="center"/>
    </xf>
    <xf numFmtId="0" fontId="99" fillId="0" borderId="53" xfId="0" applyFont="1" applyBorder="1" applyAlignment="1">
      <alignment horizontal="center" vertical="center"/>
    </xf>
    <xf numFmtId="0" fontId="158" fillId="25" borderId="10" xfId="37" applyFont="1" applyFill="1" applyBorder="1" applyAlignment="1">
      <alignment horizontal="center" vertical="center" shrinkToFit="1"/>
    </xf>
    <xf numFmtId="0" fontId="158" fillId="25" borderId="0" xfId="37" applyFont="1" applyFill="1" applyBorder="1" applyAlignment="1">
      <alignment horizontal="center" vertical="center" shrinkToFit="1"/>
    </xf>
    <xf numFmtId="0" fontId="158" fillId="25" borderId="50" xfId="37" applyFont="1" applyFill="1" applyBorder="1" applyAlignment="1">
      <alignment horizontal="center" vertical="center" shrinkToFit="1"/>
    </xf>
    <xf numFmtId="0" fontId="69" fillId="0" borderId="10" xfId="37" applyFont="1" applyBorder="1" applyAlignment="1">
      <alignment horizontal="center" vertical="center"/>
    </xf>
    <xf numFmtId="0" fontId="157" fillId="0" borderId="50" xfId="37" applyFont="1" applyBorder="1" applyAlignment="1">
      <alignment horizontal="center" vertical="center"/>
    </xf>
    <xf numFmtId="0" fontId="138" fillId="25" borderId="50" xfId="37" applyFont="1" applyFill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99" fillId="0" borderId="0" xfId="0" applyFont="1" applyBorder="1" applyAlignment="1">
      <alignment horizontal="left" vertical="center"/>
    </xf>
    <xf numFmtId="0" fontId="156" fillId="0" borderId="11" xfId="0" applyFont="1" applyBorder="1" applyAlignment="1">
      <alignment horizontal="center" vertical="center" shrinkToFit="1"/>
    </xf>
    <xf numFmtId="0" fontId="156" fillId="25" borderId="10" xfId="37" applyFont="1" applyFill="1" applyBorder="1" applyAlignment="1">
      <alignment horizontal="center" vertical="center" shrinkToFit="1"/>
    </xf>
    <xf numFmtId="0" fontId="156" fillId="25" borderId="0" xfId="37" applyFont="1" applyFill="1" applyBorder="1" applyAlignment="1">
      <alignment horizontal="center" vertical="center" shrinkToFit="1"/>
    </xf>
    <xf numFmtId="0" fontId="156" fillId="25" borderId="11" xfId="37" applyFont="1" applyFill="1" applyBorder="1" applyAlignment="1">
      <alignment horizontal="center" vertical="center" shrinkToFit="1"/>
    </xf>
    <xf numFmtId="0" fontId="157" fillId="0" borderId="51" xfId="37" applyFont="1" applyBorder="1" applyAlignment="1">
      <alignment horizontal="center" vertical="center" shrinkToFit="1"/>
    </xf>
    <xf numFmtId="0" fontId="156" fillId="0" borderId="51" xfId="37" applyFont="1" applyBorder="1" applyAlignment="1">
      <alignment horizontal="center" vertical="center" shrinkToFit="1"/>
    </xf>
    <xf numFmtId="0" fontId="162" fillId="0" borderId="0" xfId="37" applyFont="1" applyBorder="1" applyAlignment="1">
      <alignment horizontal="left" vertical="center" wrapText="1"/>
    </xf>
    <xf numFmtId="0" fontId="162" fillId="0" borderId="0" xfId="37" applyFont="1" applyBorder="1" applyAlignment="1">
      <alignment horizontal="left" vertical="center" shrinkToFit="1"/>
    </xf>
    <xf numFmtId="0" fontId="163" fillId="0" borderId="0" xfId="0" applyFont="1" applyBorder="1" applyAlignment="1">
      <alignment horizontal="left"/>
    </xf>
    <xf numFmtId="0" fontId="164" fillId="25" borderId="0" xfId="0" applyFont="1" applyFill="1" applyBorder="1" applyAlignment="1">
      <alignment horizontal="center" vertical="center" wrapText="1"/>
    </xf>
    <xf numFmtId="0" fontId="165" fillId="0" borderId="0" xfId="0" applyFont="1" applyBorder="1" applyAlignment="1">
      <alignment horizontal="left" vertical="center"/>
    </xf>
    <xf numFmtId="0" fontId="158" fillId="0" borderId="51" xfId="37" applyFont="1" applyBorder="1" applyAlignment="1">
      <alignment horizontal="center" vertical="center" shrinkToFit="1"/>
    </xf>
    <xf numFmtId="0" fontId="156" fillId="25" borderId="51" xfId="37" applyFont="1" applyFill="1" applyBorder="1" applyAlignment="1">
      <alignment horizontal="center" vertical="center" shrinkToFit="1"/>
    </xf>
    <xf numFmtId="0" fontId="158" fillId="25" borderId="11" xfId="37" applyFont="1" applyFill="1" applyBorder="1" applyAlignment="1">
      <alignment horizontal="center" vertical="center" shrinkToFit="1"/>
    </xf>
    <xf numFmtId="0" fontId="99" fillId="0" borderId="10" xfId="0" applyFont="1" applyBorder="1" applyAlignment="1">
      <alignment horizontal="center" vertical="center" shrinkToFit="1"/>
    </xf>
    <xf numFmtId="0" fontId="99" fillId="0" borderId="11" xfId="0" applyFont="1" applyBorder="1" applyAlignment="1">
      <alignment horizontal="center" vertical="center" shrinkToFit="1"/>
    </xf>
    <xf numFmtId="0" fontId="161" fillId="25" borderId="10" xfId="37" applyFont="1" applyFill="1" applyBorder="1" applyAlignment="1">
      <alignment horizontal="center" vertical="center"/>
    </xf>
    <xf numFmtId="0" fontId="161" fillId="25" borderId="0" xfId="37" applyFont="1" applyFill="1" applyBorder="1" applyAlignment="1">
      <alignment horizontal="center" vertical="center"/>
    </xf>
    <xf numFmtId="0" fontId="161" fillId="25" borderId="11" xfId="37" applyFont="1" applyFill="1" applyBorder="1" applyAlignment="1">
      <alignment horizontal="center" vertical="center"/>
    </xf>
    <xf numFmtId="0" fontId="160" fillId="0" borderId="12" xfId="0" applyFont="1" applyBorder="1" applyAlignment="1">
      <alignment horizontal="center" vertical="center" wrapText="1"/>
    </xf>
    <xf numFmtId="0" fontId="160" fillId="0" borderId="37" xfId="0" applyFont="1" applyBorder="1" applyAlignment="1">
      <alignment horizontal="center" vertical="center" wrapText="1"/>
    </xf>
    <xf numFmtId="0" fontId="160" fillId="0" borderId="16" xfId="0" applyFont="1" applyBorder="1" applyAlignment="1">
      <alignment horizontal="center" vertical="center" wrapText="1"/>
    </xf>
    <xf numFmtId="0" fontId="108" fillId="0" borderId="51" xfId="37" applyFont="1" applyBorder="1" applyAlignment="1">
      <alignment horizontal="center" vertical="center" wrapText="1"/>
    </xf>
    <xf numFmtId="0" fontId="159" fillId="0" borderId="100" xfId="37" applyFont="1" applyBorder="1" applyAlignment="1">
      <alignment horizontal="center" vertical="center" shrinkToFit="1"/>
    </xf>
    <xf numFmtId="0" fontId="108" fillId="25" borderId="50" xfId="37" applyFont="1" applyFill="1" applyBorder="1" applyAlignment="1">
      <alignment horizontal="center" vertical="center" wrapText="1"/>
    </xf>
    <xf numFmtId="0" fontId="59" fillId="0" borderId="113" xfId="0" applyFont="1" applyBorder="1" applyAlignment="1">
      <alignment horizontal="center" vertical="center" textRotation="180" shrinkToFit="1"/>
    </xf>
    <xf numFmtId="0" fontId="59" fillId="0" borderId="114" xfId="0" applyFont="1" applyBorder="1" applyAlignment="1">
      <alignment horizontal="center" vertical="center" textRotation="180" shrinkToFit="1"/>
    </xf>
    <xf numFmtId="0" fontId="59" fillId="0" borderId="116" xfId="0" applyFont="1" applyBorder="1" applyAlignment="1">
      <alignment horizontal="center" vertical="center" textRotation="180" shrinkToFit="1"/>
    </xf>
    <xf numFmtId="0" fontId="59" fillId="0" borderId="32" xfId="0" applyFont="1" applyFill="1" applyBorder="1" applyAlignment="1">
      <alignment horizontal="center" vertical="center" wrapText="1" shrinkToFit="1"/>
    </xf>
    <xf numFmtId="0" fontId="59" fillId="0" borderId="17" xfId="0" applyFont="1" applyFill="1" applyBorder="1" applyAlignment="1">
      <alignment horizontal="center" vertical="center" wrapText="1" shrinkToFit="1"/>
    </xf>
    <xf numFmtId="0" fontId="59" fillId="0" borderId="17" xfId="0" applyFont="1" applyFill="1" applyBorder="1" applyAlignment="1">
      <alignment horizontal="center" vertical="center" textRotation="255" shrinkToFit="1"/>
    </xf>
    <xf numFmtId="0" fontId="59" fillId="0" borderId="36" xfId="0" applyFont="1" applyFill="1" applyBorder="1" applyAlignment="1">
      <alignment horizontal="center" vertical="center" wrapText="1" shrinkToFit="1"/>
    </xf>
    <xf numFmtId="0" fontId="59" fillId="0" borderId="32" xfId="0" applyFont="1" applyBorder="1" applyAlignment="1">
      <alignment horizontal="left" vertical="center" wrapText="1"/>
    </xf>
    <xf numFmtId="0" fontId="59" fillId="0" borderId="17" xfId="0" applyFont="1" applyBorder="1" applyAlignment="1">
      <alignment horizontal="left" vertical="center" wrapText="1"/>
    </xf>
    <xf numFmtId="0" fontId="59" fillId="0" borderId="36" xfId="0" applyFont="1" applyBorder="1" applyAlignment="1">
      <alignment horizontal="left" vertical="center" wrapText="1"/>
    </xf>
    <xf numFmtId="0" fontId="59" fillId="0" borderId="17" xfId="0" applyFont="1" applyBorder="1" applyAlignment="1">
      <alignment horizontal="center" vertical="center" textRotation="255" shrinkToFit="1"/>
    </xf>
    <xf numFmtId="0" fontId="57" fillId="0" borderId="0" xfId="0" applyFont="1" applyFill="1" applyBorder="1" applyAlignment="1">
      <alignment horizontal="left" shrinkToFit="1"/>
    </xf>
    <xf numFmtId="0" fontId="58" fillId="0" borderId="0" xfId="0" applyFont="1" applyBorder="1" applyAlignment="1">
      <alignment horizontal="center" wrapText="1" shrinkToFit="1"/>
    </xf>
    <xf numFmtId="0" fontId="35" fillId="0" borderId="0" xfId="0" applyFont="1" applyBorder="1" applyAlignment="1">
      <alignment horizontal="left" shrinkToFit="1"/>
    </xf>
    <xf numFmtId="0" fontId="59" fillId="0" borderId="115" xfId="0" applyFont="1" applyBorder="1" applyAlignment="1">
      <alignment horizontal="center" vertical="center" textRotation="180" shrinkToFit="1"/>
    </xf>
    <xf numFmtId="0" fontId="59" fillId="25" borderId="17" xfId="0" applyFont="1" applyFill="1" applyBorder="1" applyAlignment="1">
      <alignment horizontal="center" vertical="center" wrapText="1" shrinkToFit="1"/>
    </xf>
    <xf numFmtId="0" fontId="60" fillId="0" borderId="82" xfId="0" applyFont="1" applyBorder="1" applyAlignment="1">
      <alignment horizontal="center" vertical="center"/>
    </xf>
    <xf numFmtId="0" fontId="59" fillId="0" borderId="94" xfId="0" applyFont="1" applyBorder="1" applyAlignment="1">
      <alignment horizontal="center" vertical="center"/>
    </xf>
    <xf numFmtId="0" fontId="39" fillId="0" borderId="17" xfId="0" applyFont="1" applyFill="1" applyBorder="1" applyAlignment="1">
      <alignment horizontal="center" vertical="center" wrapText="1" shrinkToFit="1"/>
    </xf>
    <xf numFmtId="0" fontId="39" fillId="0" borderId="115" xfId="0" applyFont="1" applyBorder="1" applyAlignment="1">
      <alignment horizontal="center" vertical="center" textRotation="180" shrinkToFit="1"/>
    </xf>
    <xf numFmtId="0" fontId="39" fillId="0" borderId="114" xfId="0" applyFont="1" applyBorder="1" applyAlignment="1">
      <alignment horizontal="center" vertical="center" textRotation="180" shrinkToFit="1"/>
    </xf>
    <xf numFmtId="0" fontId="39" fillId="0" borderId="17" xfId="0" applyFont="1" applyBorder="1" applyAlignment="1">
      <alignment horizontal="center" vertical="center" textRotation="255" shrinkToFit="1"/>
    </xf>
    <xf numFmtId="0" fontId="39" fillId="0" borderId="17" xfId="0" applyFont="1" applyFill="1" applyBorder="1" applyAlignment="1">
      <alignment horizontal="center" vertical="center" textRotation="255" shrinkToFit="1"/>
    </xf>
    <xf numFmtId="0" fontId="39" fillId="0" borderId="113" xfId="0" applyFont="1" applyBorder="1" applyAlignment="1">
      <alignment horizontal="center" vertical="center" textRotation="180" shrinkToFit="1"/>
    </xf>
    <xf numFmtId="0" fontId="39" fillId="0" borderId="32" xfId="0" applyFont="1" applyFill="1" applyBorder="1" applyAlignment="1">
      <alignment horizontal="center" vertical="center" wrapText="1" shrinkToFit="1"/>
    </xf>
    <xf numFmtId="0" fontId="39" fillId="0" borderId="36" xfId="0" applyFont="1" applyFill="1" applyBorder="1" applyAlignment="1">
      <alignment horizontal="center" vertical="center" wrapText="1" shrinkToFit="1"/>
    </xf>
    <xf numFmtId="0" fontId="103" fillId="25" borderId="117" xfId="0" applyFont="1" applyFill="1" applyBorder="1" applyAlignment="1">
      <alignment horizontal="center" vertical="center" wrapText="1" shrinkToFit="1"/>
    </xf>
    <xf numFmtId="0" fontId="103" fillId="25" borderId="17" xfId="0" applyFont="1" applyFill="1" applyBorder="1" applyAlignment="1">
      <alignment horizontal="center" vertical="center" wrapText="1" shrinkToFit="1"/>
    </xf>
    <xf numFmtId="0" fontId="39" fillId="0" borderId="32" xfId="0" applyFont="1" applyBorder="1" applyAlignment="1">
      <alignment horizontal="left" vertical="center" wrapText="1"/>
    </xf>
    <xf numFmtId="0" fontId="39" fillId="0" borderId="17" xfId="0" applyFont="1" applyBorder="1" applyAlignment="1">
      <alignment horizontal="left" vertical="center" wrapText="1"/>
    </xf>
    <xf numFmtId="0" fontId="60" fillId="0" borderId="85" xfId="0" applyFont="1" applyBorder="1" applyAlignment="1">
      <alignment horizontal="center" vertical="center"/>
    </xf>
    <xf numFmtId="0" fontId="40" fillId="0" borderId="113" xfId="0" applyFont="1" applyBorder="1" applyAlignment="1">
      <alignment horizontal="center" vertical="center" textRotation="180" shrinkToFit="1"/>
    </xf>
    <xf numFmtId="0" fontId="40" fillId="0" borderId="114" xfId="0" applyFont="1" applyBorder="1" applyAlignment="1">
      <alignment horizontal="center" vertical="center" textRotation="180" shrinkToFit="1"/>
    </xf>
    <xf numFmtId="0" fontId="40" fillId="0" borderId="17" xfId="0" applyFont="1" applyFill="1" applyBorder="1" applyAlignment="1">
      <alignment horizontal="center" vertical="center" textRotation="255" shrinkToFit="1"/>
    </xf>
    <xf numFmtId="0" fontId="40" fillId="0" borderId="32" xfId="0" applyFont="1" applyFill="1" applyBorder="1" applyAlignment="1">
      <alignment horizontal="center" vertical="center" wrapText="1" shrinkToFit="1"/>
    </xf>
    <xf numFmtId="0" fontId="40" fillId="0" borderId="17" xfId="0" applyFont="1" applyFill="1" applyBorder="1" applyAlignment="1">
      <alignment horizontal="center" vertical="center" wrapText="1" shrinkToFit="1"/>
    </xf>
    <xf numFmtId="0" fontId="40" fillId="0" borderId="36" xfId="0" applyFont="1" applyFill="1" applyBorder="1" applyAlignment="1">
      <alignment horizontal="center" vertical="center" wrapText="1" shrinkToFit="1"/>
    </xf>
    <xf numFmtId="0" fontId="40" fillId="0" borderId="17" xfId="0" applyFont="1" applyBorder="1" applyAlignment="1">
      <alignment horizontal="center" vertical="center" textRotation="255" shrinkToFit="1"/>
    </xf>
    <xf numFmtId="0" fontId="39" fillId="0" borderId="36" xfId="0" applyFont="1" applyBorder="1" applyAlignment="1">
      <alignment horizontal="left" vertical="center" wrapText="1"/>
    </xf>
    <xf numFmtId="0" fontId="167" fillId="0" borderId="0" xfId="0" applyFont="1" applyAlignment="1">
      <alignment horizontal="center" vertical="center"/>
    </xf>
    <xf numFmtId="0" fontId="118" fillId="0" borderId="0" xfId="0" applyFont="1" applyBorder="1" applyAlignment="1">
      <alignment horizontal="left" vertical="center"/>
    </xf>
    <xf numFmtId="181" fontId="169" fillId="0" borderId="101" xfId="0" applyNumberFormat="1" applyFont="1" applyFill="1" applyBorder="1" applyAlignment="1">
      <alignment horizontal="center" vertical="center" wrapText="1"/>
    </xf>
    <xf numFmtId="182" fontId="169" fillId="30" borderId="111" xfId="0" applyNumberFormat="1" applyFont="1" applyFill="1" applyBorder="1" applyAlignment="1">
      <alignment horizontal="center" vertical="center" wrapText="1"/>
    </xf>
    <xf numFmtId="182" fontId="169" fillId="30" borderId="101" xfId="0" applyNumberFormat="1" applyFont="1" applyFill="1" applyBorder="1" applyAlignment="1">
      <alignment horizontal="center" vertical="center" wrapText="1"/>
    </xf>
    <xf numFmtId="182" fontId="169" fillId="30" borderId="112" xfId="0" applyNumberFormat="1" applyFont="1" applyFill="1" applyBorder="1" applyAlignment="1">
      <alignment horizontal="center" vertical="center" wrapText="1"/>
    </xf>
    <xf numFmtId="189" fontId="169" fillId="31" borderId="107" xfId="0" applyNumberFormat="1" applyFont="1" applyFill="1" applyBorder="1" applyAlignment="1">
      <alignment horizontal="center" vertical="center" wrapText="1"/>
    </xf>
    <xf numFmtId="189" fontId="169" fillId="31" borderId="106" xfId="0" applyNumberFormat="1" applyFont="1" applyFill="1" applyBorder="1" applyAlignment="1">
      <alignment horizontal="center" vertical="center" wrapText="1"/>
    </xf>
    <xf numFmtId="189" fontId="169" fillId="31" borderId="109" xfId="0" applyNumberFormat="1" applyFont="1" applyFill="1" applyBorder="1" applyAlignment="1">
      <alignment horizontal="center" vertical="center" wrapText="1"/>
    </xf>
    <xf numFmtId="0" fontId="99" fillId="0" borderId="0" xfId="0" applyFont="1" applyFill="1" applyBorder="1" applyAlignment="1">
      <alignment horizontal="center" vertical="center"/>
    </xf>
    <xf numFmtId="0" fontId="99" fillId="0" borderId="15" xfId="0" applyFont="1" applyBorder="1" applyAlignment="1">
      <alignment horizontal="center" vertical="center"/>
    </xf>
    <xf numFmtId="0" fontId="63" fillId="0" borderId="0" xfId="37" applyFont="1" applyFill="1" applyBorder="1" applyAlignment="1">
      <alignment horizontal="center" vertical="center" shrinkToFit="1"/>
    </xf>
    <xf numFmtId="0" fontId="170" fillId="0" borderId="0" xfId="37" applyFont="1" applyFill="1" applyBorder="1" applyAlignment="1">
      <alignment horizontal="center" vertical="center" shrinkToFit="1"/>
    </xf>
    <xf numFmtId="0" fontId="63" fillId="0" borderId="10" xfId="37" applyFont="1" applyBorder="1" applyAlignment="1">
      <alignment horizontal="center" vertical="center" shrinkToFit="1"/>
    </xf>
    <xf numFmtId="0" fontId="170" fillId="0" borderId="0" xfId="37" applyFont="1" applyAlignment="1">
      <alignment horizontal="center" vertical="center" shrinkToFit="1"/>
    </xf>
    <xf numFmtId="0" fontId="170" fillId="0" borderId="11" xfId="37" applyFont="1" applyBorder="1" applyAlignment="1">
      <alignment horizontal="center" vertical="center" shrinkToFit="1"/>
    </xf>
    <xf numFmtId="0" fontId="170" fillId="0" borderId="10" xfId="37" applyFont="1" applyBorder="1" applyAlignment="1">
      <alignment horizontal="center" vertical="center" shrinkToFit="1"/>
    </xf>
    <xf numFmtId="0" fontId="170" fillId="0" borderId="0" xfId="37" applyFont="1" applyBorder="1" applyAlignment="1">
      <alignment horizontal="center" vertical="center" shrinkToFit="1"/>
    </xf>
    <xf numFmtId="0" fontId="170" fillId="0" borderId="50" xfId="37" applyFont="1" applyBorder="1" applyAlignment="1">
      <alignment horizontal="center" vertical="center" shrinkToFit="1"/>
    </xf>
    <xf numFmtId="0" fontId="157" fillId="0" borderId="0" xfId="37" applyFont="1" applyFill="1" applyBorder="1" applyAlignment="1">
      <alignment horizontal="center" vertical="center" shrinkToFit="1"/>
    </xf>
    <xf numFmtId="0" fontId="157" fillId="0" borderId="0" xfId="37" applyFont="1" applyAlignment="1">
      <alignment horizontal="center" vertical="center" shrinkToFit="1"/>
    </xf>
    <xf numFmtId="0" fontId="157" fillId="0" borderId="10" xfId="37" applyFont="1" applyFill="1" applyBorder="1" applyAlignment="1">
      <alignment horizontal="center" vertical="center" shrinkToFit="1"/>
    </xf>
    <xf numFmtId="0" fontId="157" fillId="0" borderId="50" xfId="37" applyFont="1" applyFill="1" applyBorder="1" applyAlignment="1">
      <alignment horizontal="center" vertical="center" shrinkToFit="1"/>
    </xf>
    <xf numFmtId="0" fontId="153" fillId="0" borderId="0" xfId="37" applyFont="1" applyFill="1" applyBorder="1" applyAlignment="1">
      <alignment horizontal="center" vertical="center" shrinkToFit="1"/>
    </xf>
    <xf numFmtId="0" fontId="153" fillId="0" borderId="10" xfId="37" applyFont="1" applyBorder="1" applyAlignment="1">
      <alignment horizontal="center" vertical="center" shrinkToFit="1"/>
    </xf>
    <xf numFmtId="0" fontId="153" fillId="0" borderId="0" xfId="37" applyFont="1" applyAlignment="1">
      <alignment horizontal="center" vertical="center" shrinkToFit="1"/>
    </xf>
    <xf numFmtId="0" fontId="153" fillId="0" borderId="11" xfId="37" applyFont="1" applyBorder="1" applyAlignment="1">
      <alignment horizontal="center" vertical="center" shrinkToFit="1"/>
    </xf>
    <xf numFmtId="0" fontId="153" fillId="0" borderId="0" xfId="37" applyFont="1" applyBorder="1" applyAlignment="1">
      <alignment horizontal="center" vertical="center" shrinkToFit="1"/>
    </xf>
    <xf numFmtId="0" fontId="153" fillId="0" borderId="50" xfId="37" applyFont="1" applyBorder="1" applyAlignment="1">
      <alignment horizontal="center" vertical="center" shrinkToFit="1"/>
    </xf>
    <xf numFmtId="0" fontId="154" fillId="0" borderId="0" xfId="37" applyFont="1" applyFill="1" applyBorder="1" applyAlignment="1">
      <alignment horizontal="center" vertical="center" wrapText="1"/>
    </xf>
    <xf numFmtId="0" fontId="154" fillId="0" borderId="10" xfId="37" applyFont="1" applyBorder="1" applyAlignment="1">
      <alignment horizontal="center" vertical="center" wrapText="1"/>
    </xf>
    <xf numFmtId="0" fontId="154" fillId="0" borderId="0" xfId="37" applyFont="1" applyAlignment="1">
      <alignment horizontal="center" vertical="center" wrapText="1"/>
    </xf>
    <xf numFmtId="0" fontId="154" fillId="0" borderId="11" xfId="37" applyFont="1" applyBorder="1" applyAlignment="1">
      <alignment horizontal="center" vertical="center" wrapText="1"/>
    </xf>
    <xf numFmtId="0" fontId="154" fillId="0" borderId="0" xfId="37" applyFont="1" applyBorder="1" applyAlignment="1">
      <alignment horizontal="center" vertical="center" wrapText="1"/>
    </xf>
    <xf numFmtId="0" fontId="154" fillId="0" borderId="50" xfId="37" applyFont="1" applyBorder="1" applyAlignment="1">
      <alignment horizontal="center" vertical="center" wrapText="1"/>
    </xf>
    <xf numFmtId="0" fontId="171" fillId="0" borderId="0" xfId="0" applyFont="1" applyAlignment="1"/>
    <xf numFmtId="0" fontId="127" fillId="0" borderId="0" xfId="37" applyFont="1" applyFill="1" applyBorder="1" applyAlignment="1">
      <alignment horizontal="center" vertical="center" shrinkToFit="1"/>
    </xf>
    <xf numFmtId="0" fontId="127" fillId="0" borderId="10" xfId="37" applyFont="1" applyBorder="1" applyAlignment="1">
      <alignment horizontal="center" vertical="center" shrinkToFit="1"/>
    </xf>
    <xf numFmtId="0" fontId="127" fillId="0" borderId="0" xfId="37" applyFont="1" applyAlignment="1">
      <alignment horizontal="center" vertical="center" shrinkToFit="1"/>
    </xf>
    <xf numFmtId="0" fontId="127" fillId="0" borderId="11" xfId="37" applyFont="1" applyBorder="1" applyAlignment="1">
      <alignment horizontal="center" vertical="center" shrinkToFit="1"/>
    </xf>
    <xf numFmtId="0" fontId="127" fillId="0" borderId="0" xfId="37" applyFont="1" applyBorder="1" applyAlignment="1">
      <alignment horizontal="center" vertical="center" shrinkToFit="1"/>
    </xf>
    <xf numFmtId="0" fontId="127" fillId="0" borderId="50" xfId="37" applyFont="1" applyBorder="1" applyAlignment="1">
      <alignment horizontal="center" vertical="center" shrinkToFit="1"/>
    </xf>
    <xf numFmtId="0" fontId="98" fillId="0" borderId="0" xfId="0" applyFont="1" applyBorder="1" applyAlignment="1">
      <alignment horizontal="center" shrinkToFit="1"/>
    </xf>
    <xf numFmtId="0" fontId="172" fillId="0" borderId="51" xfId="37" applyFont="1" applyBorder="1" applyAlignment="1">
      <alignment horizontal="center" vertical="center" shrinkToFit="1"/>
    </xf>
    <xf numFmtId="0" fontId="172" fillId="0" borderId="0" xfId="37" applyFont="1" applyBorder="1" applyAlignment="1">
      <alignment horizontal="center" vertical="center" shrinkToFit="1"/>
    </xf>
    <xf numFmtId="0" fontId="173" fillId="0" borderId="0" xfId="0" applyFont="1" applyBorder="1" applyAlignment="1">
      <alignment horizontal="center" vertical="center" wrapText="1"/>
    </xf>
    <xf numFmtId="0" fontId="174" fillId="0" borderId="0" xfId="37" applyFont="1" applyFill="1" applyBorder="1" applyAlignment="1">
      <alignment vertical="center" shrinkToFit="1"/>
    </xf>
    <xf numFmtId="0" fontId="174" fillId="0" borderId="10" xfId="37" applyFont="1" applyBorder="1" applyAlignment="1">
      <alignment vertical="center" shrinkToFit="1"/>
    </xf>
    <xf numFmtId="0" fontId="174" fillId="0" borderId="0" xfId="37" applyFont="1" applyBorder="1" applyAlignment="1">
      <alignment vertical="center" shrinkToFit="1"/>
    </xf>
    <xf numFmtId="0" fontId="174" fillId="0" borderId="11" xfId="37" applyFont="1" applyBorder="1" applyAlignment="1">
      <alignment vertical="center" shrinkToFit="1"/>
    </xf>
    <xf numFmtId="0" fontId="174" fillId="0" borderId="50" xfId="37" applyFont="1" applyBorder="1" applyAlignment="1">
      <alignment vertical="center" shrinkToFit="1"/>
    </xf>
    <xf numFmtId="0" fontId="117" fillId="0" borderId="51" xfId="0" applyFont="1" applyBorder="1" applyAlignment="1">
      <alignment vertical="center"/>
    </xf>
    <xf numFmtId="0" fontId="117" fillId="0" borderId="0" xfId="0" applyFont="1" applyBorder="1" applyAlignment="1">
      <alignment vertical="center"/>
    </xf>
    <xf numFmtId="0" fontId="100" fillId="0" borderId="0" xfId="0" applyFont="1" applyFill="1" applyBorder="1" applyAlignment="1">
      <alignment vertical="center"/>
    </xf>
    <xf numFmtId="0" fontId="117" fillId="0" borderId="100" xfId="0" applyFont="1" applyBorder="1" applyAlignment="1">
      <alignment vertical="center"/>
    </xf>
    <xf numFmtId="0" fontId="117" fillId="0" borderId="37" xfId="0" applyFont="1" applyBorder="1" applyAlignment="1">
      <alignment vertical="center"/>
    </xf>
    <xf numFmtId="178" fontId="169" fillId="30" borderId="102" xfId="0" applyNumberFormat="1" applyFont="1" applyFill="1" applyBorder="1" applyAlignment="1">
      <alignment horizontal="center" vertical="center" wrapText="1"/>
    </xf>
    <xf numFmtId="178" fontId="169" fillId="30" borderId="82" xfId="0" applyNumberFormat="1" applyFont="1" applyFill="1" applyBorder="1" applyAlignment="1">
      <alignment horizontal="center" vertical="center" wrapText="1"/>
    </xf>
    <xf numFmtId="178" fontId="169" fillId="30" borderId="103" xfId="0" applyNumberFormat="1" applyFont="1" applyFill="1" applyBorder="1" applyAlignment="1">
      <alignment horizontal="center" vertical="center" wrapText="1"/>
    </xf>
    <xf numFmtId="179" fontId="169" fillId="30" borderId="85" xfId="0" applyNumberFormat="1" applyFont="1" applyFill="1" applyBorder="1" applyAlignment="1">
      <alignment horizontal="center" vertical="center" wrapText="1"/>
    </xf>
    <xf numFmtId="179" fontId="169" fillId="30" borderId="82" xfId="0" applyNumberFormat="1" applyFont="1" applyFill="1" applyBorder="1" applyAlignment="1">
      <alignment horizontal="center" vertical="center" wrapText="1"/>
    </xf>
    <xf numFmtId="179" fontId="169" fillId="30" borderId="103" xfId="0" applyNumberFormat="1" applyFont="1" applyFill="1" applyBorder="1" applyAlignment="1">
      <alignment horizontal="center" vertical="center" wrapText="1"/>
    </xf>
    <xf numFmtId="180" fontId="169" fillId="30" borderId="85" xfId="0" applyNumberFormat="1" applyFont="1" applyFill="1" applyBorder="1" applyAlignment="1">
      <alignment horizontal="center" vertical="center" wrapText="1"/>
    </xf>
    <xf numFmtId="180" fontId="169" fillId="30" borderId="82" xfId="0" applyNumberFormat="1" applyFont="1" applyFill="1" applyBorder="1" applyAlignment="1">
      <alignment horizontal="center" vertical="center" wrapText="1"/>
    </xf>
    <xf numFmtId="180" fontId="169" fillId="30" borderId="103" xfId="0" applyNumberFormat="1" applyFont="1" applyFill="1" applyBorder="1" applyAlignment="1">
      <alignment horizontal="center" vertical="center" wrapText="1"/>
    </xf>
    <xf numFmtId="181" fontId="169" fillId="30" borderId="14" xfId="0" applyNumberFormat="1" applyFont="1" applyFill="1" applyBorder="1" applyAlignment="1">
      <alignment horizontal="center" vertical="center" wrapText="1"/>
    </xf>
    <xf numFmtId="182" fontId="169" fillId="30" borderId="13" xfId="0" applyNumberFormat="1" applyFont="1" applyFill="1" applyBorder="1" applyAlignment="1">
      <alignment horizontal="center" vertical="center" wrapText="1"/>
    </xf>
    <xf numFmtId="182" fontId="169" fillId="30" borderId="14" xfId="0" applyNumberFormat="1" applyFont="1" applyFill="1" applyBorder="1" applyAlignment="1">
      <alignment horizontal="center" vertical="center" wrapText="1"/>
    </xf>
    <xf numFmtId="182" fontId="169" fillId="30" borderId="53" xfId="0" applyNumberFormat="1" applyFont="1" applyFill="1" applyBorder="1" applyAlignment="1">
      <alignment horizontal="center" vertical="center" wrapText="1"/>
    </xf>
    <xf numFmtId="0" fontId="175" fillId="26" borderId="0" xfId="0" applyFont="1" applyFill="1" applyAlignment="1">
      <alignment horizontal="center" vertical="center"/>
    </xf>
    <xf numFmtId="0" fontId="175" fillId="26" borderId="0" xfId="0" applyFont="1" applyFill="1" applyBorder="1" applyAlignment="1">
      <alignment horizontal="center" vertical="center"/>
    </xf>
    <xf numFmtId="0" fontId="47" fillId="0" borderId="0" xfId="0" applyFont="1" applyAlignment="1">
      <alignment horizontal="center"/>
    </xf>
    <xf numFmtId="0" fontId="47" fillId="0" borderId="0" xfId="0" applyFont="1" applyBorder="1" applyAlignment="1">
      <alignment horizontal="center"/>
    </xf>
    <xf numFmtId="0" fontId="170" fillId="0" borderId="51" xfId="37" applyFont="1" applyBorder="1" applyAlignment="1">
      <alignment horizontal="center" vertical="center" shrinkToFit="1"/>
    </xf>
    <xf numFmtId="0" fontId="63" fillId="0" borderId="10" xfId="37" applyFont="1" applyBorder="1" applyAlignment="1">
      <alignment horizontal="center" vertical="center"/>
    </xf>
    <xf numFmtId="0" fontId="170" fillId="0" borderId="0" xfId="37" applyFont="1" applyBorder="1" applyAlignment="1">
      <alignment horizontal="center" vertical="center"/>
    </xf>
    <xf numFmtId="0" fontId="170" fillId="0" borderId="11" xfId="37" applyFont="1" applyBorder="1" applyAlignment="1">
      <alignment horizontal="center" vertical="center"/>
    </xf>
    <xf numFmtId="0" fontId="176" fillId="0" borderId="0" xfId="37" applyFont="1" applyBorder="1" applyAlignment="1">
      <alignment horizontal="center" vertical="center" shrinkToFit="1"/>
    </xf>
    <xf numFmtId="0" fontId="157" fillId="0" borderId="51" xfId="37" applyFont="1" applyBorder="1" applyAlignment="1">
      <alignment horizontal="center" vertical="center"/>
    </xf>
    <xf numFmtId="0" fontId="152" fillId="0" borderId="0" xfId="37" applyFont="1" applyBorder="1" applyAlignment="1">
      <alignment horizontal="center" vertical="center" shrinkToFit="1"/>
    </xf>
    <xf numFmtId="0" fontId="153" fillId="25" borderId="51" xfId="37" applyFont="1" applyFill="1" applyBorder="1" applyAlignment="1">
      <alignment horizontal="center" vertical="center"/>
    </xf>
    <xf numFmtId="0" fontId="153" fillId="25" borderId="0" xfId="37" applyFont="1" applyFill="1" applyBorder="1" applyAlignment="1">
      <alignment horizontal="center" vertical="center"/>
    </xf>
    <xf numFmtId="0" fontId="153" fillId="25" borderId="11" xfId="37" applyFont="1" applyFill="1" applyBorder="1" applyAlignment="1">
      <alignment horizontal="center" vertical="center"/>
    </xf>
    <xf numFmtId="0" fontId="153" fillId="0" borderId="10" xfId="37" applyFont="1" applyBorder="1" applyAlignment="1">
      <alignment horizontal="center" vertical="center"/>
    </xf>
    <xf numFmtId="0" fontId="153" fillId="0" borderId="0" xfId="37" applyFont="1" applyBorder="1" applyAlignment="1">
      <alignment horizontal="center" vertical="center"/>
    </xf>
    <xf numFmtId="0" fontId="153" fillId="0" borderId="11" xfId="37" applyFont="1" applyBorder="1" applyAlignment="1">
      <alignment horizontal="center" vertical="center"/>
    </xf>
    <xf numFmtId="0" fontId="154" fillId="0" borderId="51" xfId="37" applyFont="1" applyBorder="1" applyAlignment="1">
      <alignment horizontal="center" vertical="center" wrapText="1"/>
    </xf>
    <xf numFmtId="0" fontId="177" fillId="0" borderId="0" xfId="0" applyFont="1" applyAlignment="1">
      <alignment horizontal="center"/>
    </xf>
    <xf numFmtId="0" fontId="177" fillId="0" borderId="0" xfId="0" applyFont="1" applyBorder="1" applyAlignment="1">
      <alignment horizontal="center"/>
    </xf>
    <xf numFmtId="0" fontId="127" fillId="0" borderId="51" xfId="37" applyFont="1" applyBorder="1" applyAlignment="1">
      <alignment horizontal="center" vertical="center" wrapText="1"/>
    </xf>
    <xf numFmtId="0" fontId="127" fillId="0" borderId="0" xfId="37" applyFont="1" applyBorder="1" applyAlignment="1">
      <alignment horizontal="center" vertical="center" wrapText="1"/>
    </xf>
    <xf numFmtId="0" fontId="127" fillId="0" borderId="11" xfId="37" applyFont="1" applyBorder="1" applyAlignment="1">
      <alignment horizontal="center" vertical="center" wrapText="1"/>
    </xf>
    <xf numFmtId="0" fontId="127" fillId="0" borderId="10" xfId="37" applyFont="1" applyBorder="1" applyAlignment="1">
      <alignment horizontal="center" vertical="center" wrapText="1"/>
    </xf>
    <xf numFmtId="0" fontId="127" fillId="0" borderId="50" xfId="37" applyFont="1" applyBorder="1" applyAlignment="1">
      <alignment horizontal="center" vertical="center" wrapText="1"/>
    </xf>
    <xf numFmtId="0" fontId="178" fillId="0" borderId="0" xfId="0" applyFont="1" applyAlignment="1">
      <alignment horizontal="center"/>
    </xf>
    <xf numFmtId="0" fontId="178" fillId="0" borderId="0" xfId="0" applyFont="1" applyBorder="1" applyAlignment="1">
      <alignment horizontal="center"/>
    </xf>
    <xf numFmtId="0" fontId="159" fillId="0" borderId="0" xfId="37" applyFont="1" applyBorder="1" applyAlignment="1">
      <alignment horizontal="center" vertical="center" shrinkToFit="1"/>
    </xf>
    <xf numFmtId="0" fontId="159" fillId="32" borderId="0" xfId="37" applyFont="1" applyFill="1" applyBorder="1" applyAlignment="1">
      <alignment horizontal="center" vertical="center" shrinkToFit="1"/>
    </xf>
    <xf numFmtId="0" fontId="99" fillId="0" borderId="0" xfId="37" applyFont="1" applyBorder="1" applyAlignment="1">
      <alignment horizontal="center" vertical="center" shrinkToFit="1"/>
    </xf>
    <xf numFmtId="0" fontId="31" fillId="0" borderId="0" xfId="0" applyFont="1" applyBorder="1" applyAlignment="1">
      <alignment horizontal="center"/>
    </xf>
    <xf numFmtId="0" fontId="100" fillId="25" borderId="13" xfId="0" applyFont="1" applyFill="1" applyBorder="1" applyAlignment="1">
      <alignment vertical="center"/>
    </xf>
    <xf numFmtId="0" fontId="180" fillId="0" borderId="0" xfId="0" applyFont="1" applyAlignment="1">
      <alignment horizontal="center"/>
    </xf>
    <xf numFmtId="0" fontId="180" fillId="0" borderId="0" xfId="0" applyFont="1" applyBorder="1" applyAlignment="1">
      <alignment horizontal="center"/>
    </xf>
    <xf numFmtId="0" fontId="100" fillId="25" borderId="10" xfId="0" applyFont="1" applyFill="1" applyBorder="1" applyAlignment="1">
      <alignment vertical="center"/>
    </xf>
    <xf numFmtId="180" fontId="169" fillId="30" borderId="13" xfId="0" applyNumberFormat="1" applyFont="1" applyFill="1" applyBorder="1" applyAlignment="1">
      <alignment horizontal="center" vertical="center" wrapText="1"/>
    </xf>
    <xf numFmtId="180" fontId="169" fillId="30" borderId="14" xfId="0" applyNumberFormat="1" applyFont="1" applyFill="1" applyBorder="1" applyAlignment="1">
      <alignment horizontal="center" vertical="center" wrapText="1"/>
    </xf>
    <xf numFmtId="180" fontId="169" fillId="30" borderId="15" xfId="0" applyNumberFormat="1" applyFont="1" applyFill="1" applyBorder="1" applyAlignment="1">
      <alignment horizontal="center" vertical="center" wrapText="1"/>
    </xf>
    <xf numFmtId="181" fontId="169" fillId="30" borderId="13" xfId="0" applyNumberFormat="1" applyFont="1" applyFill="1" applyBorder="1" applyAlignment="1">
      <alignment horizontal="center" vertical="center" wrapText="1"/>
    </xf>
    <xf numFmtId="181" fontId="169" fillId="30" borderId="15" xfId="0" applyNumberFormat="1" applyFont="1" applyFill="1" applyBorder="1" applyAlignment="1">
      <alignment horizontal="center" vertical="center" wrapText="1"/>
    </xf>
    <xf numFmtId="0" fontId="49" fillId="26" borderId="0" xfId="0" applyFont="1" applyFill="1" applyAlignment="1">
      <alignment vertical="center"/>
    </xf>
    <xf numFmtId="0" fontId="150" fillId="0" borderId="0" xfId="37" applyFont="1" applyBorder="1" applyAlignment="1">
      <alignment horizontal="center" vertical="center" shrinkToFit="1"/>
    </xf>
    <xf numFmtId="0" fontId="94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152" fillId="0" borderId="0" xfId="37" applyFont="1" applyBorder="1" applyAlignment="1">
      <alignment horizontal="center" vertical="center"/>
    </xf>
    <xf numFmtId="0" fontId="170" fillId="0" borderId="10" xfId="37" applyFont="1" applyFill="1" applyBorder="1" applyAlignment="1">
      <alignment horizontal="center" vertical="center" shrinkToFit="1"/>
    </xf>
    <xf numFmtId="0" fontId="170" fillId="0" borderId="10" xfId="37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153" fillId="0" borderId="51" xfId="37" applyFont="1" applyBorder="1" applyAlignment="1">
      <alignment horizontal="center" vertical="center" shrinkToFit="1"/>
    </xf>
    <xf numFmtId="0" fontId="153" fillId="25" borderId="10" xfId="37" applyFont="1" applyFill="1" applyBorder="1" applyAlignment="1">
      <alignment horizontal="center" vertical="center"/>
    </xf>
    <xf numFmtId="0" fontId="181" fillId="0" borderId="0" xfId="37" applyFont="1" applyBorder="1" applyAlignment="1">
      <alignment horizontal="center" vertical="center"/>
    </xf>
    <xf numFmtId="0" fontId="47" fillId="0" borderId="0" xfId="0" applyFont="1" applyBorder="1">
      <alignment vertical="center"/>
    </xf>
    <xf numFmtId="0" fontId="127" fillId="0" borderId="10" xfId="37" applyFont="1" applyBorder="1" applyAlignment="1">
      <alignment horizontal="center" vertical="center"/>
    </xf>
    <xf numFmtId="0" fontId="127" fillId="0" borderId="0" xfId="37" applyFont="1" applyBorder="1" applyAlignment="1">
      <alignment horizontal="center" vertical="center"/>
    </xf>
    <xf numFmtId="0" fontId="127" fillId="0" borderId="11" xfId="37" applyFont="1" applyBorder="1" applyAlignment="1">
      <alignment horizontal="center" vertical="center"/>
    </xf>
    <xf numFmtId="0" fontId="182" fillId="25" borderId="10" xfId="0" applyFont="1" applyFill="1" applyBorder="1" applyAlignment="1">
      <alignment horizontal="center" vertical="center"/>
    </xf>
    <xf numFmtId="0" fontId="182" fillId="25" borderId="0" xfId="0" applyFont="1" applyFill="1" applyBorder="1" applyAlignment="1">
      <alignment horizontal="center" vertical="center"/>
    </xf>
    <xf numFmtId="0" fontId="182" fillId="25" borderId="50" xfId="0" applyFont="1" applyFill="1" applyBorder="1" applyAlignment="1">
      <alignment horizontal="center" vertical="center"/>
    </xf>
    <xf numFmtId="0" fontId="183" fillId="0" borderId="0" xfId="0" applyFont="1" applyAlignment="1">
      <alignment horizontal="center"/>
    </xf>
    <xf numFmtId="0" fontId="183" fillId="0" borderId="0" xfId="0" applyFont="1" applyBorder="1" applyAlignment="1">
      <alignment horizontal="center"/>
    </xf>
    <xf numFmtId="0" fontId="182" fillId="25" borderId="56" xfId="0" applyFont="1" applyFill="1" applyBorder="1" applyAlignment="1">
      <alignment horizontal="center" vertical="center"/>
    </xf>
    <xf numFmtId="0" fontId="182" fillId="25" borderId="99" xfId="0" applyFont="1" applyFill="1" applyBorder="1" applyAlignment="1">
      <alignment horizontal="center" vertical="center"/>
    </xf>
    <xf numFmtId="0" fontId="182" fillId="25" borderId="57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84" fillId="0" borderId="0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184" fillId="0" borderId="0" xfId="0" applyFont="1" applyBorder="1" applyAlignment="1">
      <alignment horizontal="center" wrapText="1" shrinkToFit="1"/>
    </xf>
    <xf numFmtId="0" fontId="33" fillId="0" borderId="0" xfId="0" applyFont="1" applyFill="1" applyBorder="1" applyAlignment="1">
      <alignment horizontal="left" shrinkToFit="1"/>
    </xf>
    <xf numFmtId="0" fontId="35" fillId="0" borderId="0" xfId="0" applyFont="1" applyBorder="1" applyAlignment="1">
      <alignment horizontal="left"/>
    </xf>
    <xf numFmtId="0" fontId="33" fillId="0" borderId="37" xfId="0" applyFont="1" applyFill="1" applyBorder="1" applyAlignment="1">
      <alignment horizontal="left" shrinkToFit="1"/>
    </xf>
    <xf numFmtId="0" fontId="33" fillId="0" borderId="86" xfId="0" applyFont="1" applyBorder="1" applyAlignment="1">
      <alignment horizontal="center" vertical="center" textRotation="255"/>
    </xf>
    <xf numFmtId="0" fontId="33" fillId="0" borderId="82" xfId="0" applyFont="1" applyBorder="1" applyAlignment="1">
      <alignment vertical="center" textRotation="255"/>
    </xf>
    <xf numFmtId="0" fontId="33" fillId="25" borderId="65" xfId="0" applyFont="1" applyFill="1" applyBorder="1" applyAlignment="1">
      <alignment horizontal="center" vertical="center"/>
    </xf>
    <xf numFmtId="0" fontId="185" fillId="25" borderId="66" xfId="0" applyFont="1" applyFill="1" applyBorder="1" applyAlignment="1">
      <alignment horizontal="center" vertical="center" wrapText="1"/>
    </xf>
    <xf numFmtId="0" fontId="33" fillId="25" borderId="85" xfId="0" applyFont="1" applyFill="1" applyBorder="1" applyAlignment="1">
      <alignment horizontal="center" vertical="center"/>
    </xf>
    <xf numFmtId="0" fontId="33" fillId="0" borderId="86" xfId="0" applyFont="1" applyFill="1" applyBorder="1" applyAlignment="1">
      <alignment horizontal="center" vertical="center" textRotation="255"/>
    </xf>
    <xf numFmtId="0" fontId="32" fillId="0" borderId="85" xfId="0" applyFont="1" applyBorder="1" applyAlignment="1">
      <alignment horizontal="center" vertical="center"/>
    </xf>
    <xf numFmtId="0" fontId="33" fillId="0" borderId="94" xfId="0" applyFont="1" applyBorder="1" applyAlignment="1">
      <alignment horizontal="center" vertical="center"/>
    </xf>
    <xf numFmtId="0" fontId="33" fillId="0" borderId="66" xfId="0" applyFont="1" applyBorder="1" applyAlignment="1">
      <alignment horizontal="center" vertical="center"/>
    </xf>
    <xf numFmtId="0" fontId="32" fillId="0" borderId="67" xfId="0" applyFont="1" applyBorder="1" applyAlignment="1">
      <alignment horizontal="center" vertical="center"/>
    </xf>
    <xf numFmtId="0" fontId="35" fillId="0" borderId="32" xfId="0" applyFont="1" applyBorder="1" applyAlignment="1">
      <alignment horizontal="center"/>
    </xf>
    <xf numFmtId="0" fontId="35" fillId="0" borderId="113" xfId="0" applyFont="1" applyBorder="1" applyAlignment="1">
      <alignment horizontal="center" vertical="center" textRotation="180" shrinkToFit="1"/>
    </xf>
    <xf numFmtId="0" fontId="40" fillId="27" borderId="68" xfId="0" applyFont="1" applyFill="1" applyBorder="1" applyAlignment="1">
      <alignment horizontal="center" vertical="center" shrinkToFit="1"/>
    </xf>
    <xf numFmtId="0" fontId="40" fillId="27" borderId="61" xfId="0" applyFont="1" applyFill="1" applyBorder="1" applyAlignment="1">
      <alignment horizontal="center" vertical="center" shrinkToFit="1"/>
    </xf>
    <xf numFmtId="0" fontId="39" fillId="27" borderId="69" xfId="0" applyFont="1" applyFill="1" applyBorder="1" applyAlignment="1">
      <alignment horizontal="center" vertical="center" wrapText="1" shrinkToFit="1"/>
    </xf>
    <xf numFmtId="0" fontId="39" fillId="27" borderId="61" xfId="0" applyFont="1" applyFill="1" applyBorder="1" applyAlignment="1">
      <alignment horizontal="center" vertical="center" shrinkToFit="1"/>
    </xf>
    <xf numFmtId="0" fontId="40" fillId="25" borderId="32" xfId="0" applyFont="1" applyFill="1" applyBorder="1" applyAlignment="1">
      <alignment horizontal="center" vertical="center" wrapText="1" shrinkToFit="1"/>
    </xf>
    <xf numFmtId="0" fontId="39" fillId="25" borderId="13" xfId="0" applyFont="1" applyFill="1" applyBorder="1">
      <alignment vertical="center"/>
    </xf>
    <xf numFmtId="0" fontId="35" fillId="0" borderId="17" xfId="0" applyFont="1" applyBorder="1" applyAlignment="1">
      <alignment horizontal="center"/>
    </xf>
    <xf numFmtId="0" fontId="35" fillId="0" borderId="114" xfId="0" applyFont="1" applyBorder="1" applyAlignment="1">
      <alignment horizontal="center" vertical="center" textRotation="180" shrinkToFit="1"/>
    </xf>
    <xf numFmtId="0" fontId="39" fillId="25" borderId="21" xfId="0" applyFont="1" applyFill="1" applyBorder="1" applyAlignment="1">
      <alignment horizontal="left" vertical="center" shrinkToFit="1"/>
    </xf>
    <xf numFmtId="0" fontId="39" fillId="25" borderId="22" xfId="0" applyFont="1" applyFill="1" applyBorder="1" applyAlignment="1">
      <alignment horizontal="left" vertical="center" shrinkToFit="1"/>
    </xf>
    <xf numFmtId="0" fontId="39" fillId="25" borderId="20" xfId="0" applyFont="1" applyFill="1" applyBorder="1" applyAlignment="1">
      <alignment horizontal="left" vertical="center" shrinkToFit="1"/>
    </xf>
    <xf numFmtId="0" fontId="103" fillId="25" borderId="48" xfId="0" applyFont="1" applyFill="1" applyBorder="1" applyAlignment="1">
      <alignment horizontal="left" vertical="center" textRotation="180" shrinkToFit="1"/>
    </xf>
    <xf numFmtId="0" fontId="40" fillId="25" borderId="17" xfId="0" applyFont="1" applyFill="1" applyBorder="1" applyAlignment="1">
      <alignment horizontal="center" vertical="center" wrapText="1" shrinkToFit="1"/>
    </xf>
    <xf numFmtId="0" fontId="39" fillId="25" borderId="10" xfId="0" applyFont="1" applyFill="1" applyBorder="1" applyAlignment="1"/>
    <xf numFmtId="0" fontId="39" fillId="25" borderId="10" xfId="0" applyFont="1" applyFill="1" applyBorder="1">
      <alignment vertical="center"/>
    </xf>
    <xf numFmtId="0" fontId="39" fillId="25" borderId="22" xfId="0" applyFont="1" applyFill="1" applyBorder="1" applyAlignment="1">
      <alignment vertical="center" textRotation="180" shrinkToFit="1"/>
    </xf>
    <xf numFmtId="0" fontId="35" fillId="0" borderId="17" xfId="0" applyFont="1" applyBorder="1" applyAlignment="1">
      <alignment horizontal="center" vertical="center" textRotation="255" shrinkToFit="1"/>
    </xf>
    <xf numFmtId="0" fontId="39" fillId="25" borderId="21" xfId="0" applyFont="1" applyFill="1" applyBorder="1" applyAlignment="1">
      <alignment horizontal="left" vertical="center" wrapText="1" shrinkToFit="1"/>
    </xf>
    <xf numFmtId="0" fontId="39" fillId="25" borderId="10" xfId="0" applyFont="1" applyFill="1" applyBorder="1" applyAlignment="1">
      <alignment horizontal="right"/>
    </xf>
    <xf numFmtId="0" fontId="34" fillId="0" borderId="29" xfId="0" applyFont="1" applyFill="1" applyBorder="1" applyAlignment="1">
      <alignment horizontal="center" vertical="center" shrinkToFit="1"/>
    </xf>
    <xf numFmtId="0" fontId="35" fillId="0" borderId="30" xfId="0" applyFont="1" applyBorder="1">
      <alignment vertical="center"/>
    </xf>
    <xf numFmtId="0" fontId="35" fillId="0" borderId="36" xfId="0" applyFont="1" applyFill="1" applyBorder="1" applyAlignment="1">
      <alignment horizontal="center" vertical="center" shrinkToFit="1"/>
    </xf>
    <xf numFmtId="0" fontId="35" fillId="0" borderId="37" xfId="0" applyFont="1" applyBorder="1" applyAlignment="1">
      <alignment horizontal="right"/>
    </xf>
    <xf numFmtId="0" fontId="40" fillId="25" borderId="40" xfId="0" applyFont="1" applyFill="1" applyBorder="1" applyAlignment="1">
      <alignment vertical="center" textRotation="180" shrinkToFit="1"/>
    </xf>
    <xf numFmtId="0" fontId="39" fillId="25" borderId="40" xfId="0" applyFont="1" applyFill="1" applyBorder="1" applyAlignment="1">
      <alignment horizontal="left" vertical="center" shrinkToFit="1"/>
    </xf>
    <xf numFmtId="0" fontId="39" fillId="25" borderId="39" xfId="0" applyFont="1" applyFill="1" applyBorder="1" applyAlignment="1">
      <alignment horizontal="left" vertical="center" shrinkToFit="1"/>
    </xf>
    <xf numFmtId="0" fontId="40" fillId="25" borderId="36" xfId="0" applyFont="1" applyFill="1" applyBorder="1" applyAlignment="1">
      <alignment horizontal="center" vertical="center" wrapText="1" shrinkToFit="1"/>
    </xf>
    <xf numFmtId="0" fontId="39" fillId="25" borderId="12" xfId="0" applyFont="1" applyFill="1" applyBorder="1" applyAlignment="1"/>
    <xf numFmtId="0" fontId="33" fillId="0" borderId="41" xfId="0" applyFont="1" applyBorder="1" applyAlignment="1">
      <alignment horizontal="left"/>
    </xf>
    <xf numFmtId="0" fontId="40" fillId="27" borderId="70" xfId="0" applyFont="1" applyFill="1" applyBorder="1" applyAlignment="1">
      <alignment horizontal="center" vertical="center" shrinkToFit="1"/>
    </xf>
    <xf numFmtId="0" fontId="40" fillId="27" borderId="71" xfId="0" applyFont="1" applyFill="1" applyBorder="1" applyAlignment="1">
      <alignment horizontal="center" vertical="center" shrinkToFit="1"/>
    </xf>
    <xf numFmtId="0" fontId="40" fillId="27" borderId="72" xfId="0" applyFont="1" applyFill="1" applyBorder="1" applyAlignment="1">
      <alignment horizontal="center" vertical="center" shrinkToFit="1"/>
    </xf>
    <xf numFmtId="0" fontId="103" fillId="25" borderId="23" xfId="0" applyFont="1" applyFill="1" applyBorder="1" applyAlignment="1">
      <alignment horizontal="left" vertical="center" shrinkToFit="1"/>
    </xf>
    <xf numFmtId="0" fontId="103" fillId="25" borderId="24" xfId="0" applyFont="1" applyFill="1" applyBorder="1" applyAlignment="1">
      <alignment horizontal="left" vertical="center" shrinkToFit="1"/>
    </xf>
    <xf numFmtId="0" fontId="103" fillId="25" borderId="25" xfId="0" applyFont="1" applyFill="1" applyBorder="1" applyAlignment="1">
      <alignment horizontal="left" vertical="center" shrinkToFit="1"/>
    </xf>
    <xf numFmtId="0" fontId="103" fillId="27" borderId="27" xfId="0" applyFont="1" applyFill="1" applyBorder="1" applyAlignment="1">
      <alignment horizontal="center" vertical="center" shrinkToFit="1"/>
    </xf>
    <xf numFmtId="0" fontId="103" fillId="25" borderId="27" xfId="0" applyFont="1" applyFill="1" applyBorder="1" applyAlignment="1">
      <alignment vertical="center" shrinkToFit="1"/>
    </xf>
    <xf numFmtId="0" fontId="40" fillId="25" borderId="21" xfId="0" applyFont="1" applyFill="1" applyBorder="1" applyAlignment="1">
      <alignment vertical="center" textRotation="180" shrinkToFit="1"/>
    </xf>
    <xf numFmtId="0" fontId="40" fillId="25" borderId="10" xfId="0" applyFont="1" applyFill="1" applyBorder="1" applyAlignment="1">
      <alignment horizontal="left" vertical="center" shrinkToFit="1"/>
    </xf>
    <xf numFmtId="0" fontId="40" fillId="25" borderId="27" xfId="0" applyFont="1" applyFill="1" applyBorder="1" applyAlignment="1">
      <alignment vertical="center" textRotation="180" shrinkToFit="1"/>
    </xf>
    <xf numFmtId="0" fontId="40" fillId="25" borderId="11" xfId="0" applyFont="1" applyFill="1" applyBorder="1" applyAlignment="1">
      <alignment horizontal="left" vertical="center" shrinkToFit="1"/>
    </xf>
    <xf numFmtId="0" fontId="40" fillId="25" borderId="12" xfId="0" applyFont="1" applyFill="1" applyBorder="1" applyAlignment="1">
      <alignment horizontal="left" vertical="center" shrinkToFit="1"/>
    </xf>
    <xf numFmtId="0" fontId="40" fillId="25" borderId="16" xfId="0" applyFont="1" applyFill="1" applyBorder="1" applyAlignment="1">
      <alignment horizontal="left" vertical="center" shrinkToFit="1"/>
    </xf>
    <xf numFmtId="0" fontId="39" fillId="0" borderId="42" xfId="0" applyFont="1" applyBorder="1" applyAlignment="1">
      <alignment horizontal="left" vertical="center"/>
    </xf>
    <xf numFmtId="0" fontId="35" fillId="0" borderId="113" xfId="0" applyFont="1" applyFill="1" applyBorder="1" applyAlignment="1">
      <alignment horizontal="center" vertical="center" textRotation="180" shrinkToFit="1"/>
    </xf>
    <xf numFmtId="0" fontId="40" fillId="0" borderId="70" xfId="0" applyFont="1" applyFill="1" applyBorder="1" applyAlignment="1">
      <alignment horizontal="center" vertical="center" shrinkToFit="1"/>
    </xf>
    <xf numFmtId="0" fontId="40" fillId="0" borderId="71" xfId="0" applyFont="1" applyFill="1" applyBorder="1" applyAlignment="1">
      <alignment horizontal="center" vertical="center" shrinkToFit="1"/>
    </xf>
    <xf numFmtId="0" fontId="40" fillId="0" borderId="72" xfId="0" applyFont="1" applyFill="1" applyBorder="1" applyAlignment="1">
      <alignment horizontal="center" vertical="center" shrinkToFit="1"/>
    </xf>
    <xf numFmtId="0" fontId="34" fillId="0" borderId="61" xfId="0" applyFont="1" applyFill="1" applyBorder="1" applyAlignment="1">
      <alignment horizontal="center" vertical="center" wrapText="1"/>
    </xf>
    <xf numFmtId="0" fontId="39" fillId="0" borderId="13" xfId="0" applyFont="1" applyFill="1" applyBorder="1">
      <alignment vertical="center"/>
    </xf>
    <xf numFmtId="0" fontId="39" fillId="0" borderId="33" xfId="0" applyFont="1" applyFill="1" applyBorder="1">
      <alignment vertical="center"/>
    </xf>
    <xf numFmtId="0" fontId="39" fillId="0" borderId="34" xfId="0" applyFont="1" applyFill="1" applyBorder="1" applyAlignment="1">
      <alignment horizontal="center" vertical="center"/>
    </xf>
    <xf numFmtId="224" fontId="39" fillId="0" borderId="81" xfId="0" applyNumberFormat="1" applyFont="1" applyFill="1" applyBorder="1" applyAlignment="1">
      <alignment horizontal="center" vertical="center"/>
    </xf>
    <xf numFmtId="0" fontId="35" fillId="0" borderId="114" xfId="0" applyFont="1" applyFill="1" applyBorder="1" applyAlignment="1">
      <alignment horizontal="center" vertical="center" textRotation="180" shrinkToFit="1"/>
    </xf>
    <xf numFmtId="0" fontId="103" fillId="0" borderId="23" xfId="0" applyFont="1" applyFill="1" applyBorder="1" applyAlignment="1">
      <alignment horizontal="left" vertical="center" shrinkToFit="1"/>
    </xf>
    <xf numFmtId="0" fontId="103" fillId="0" borderId="24" xfId="0" applyFont="1" applyFill="1" applyBorder="1" applyAlignment="1">
      <alignment horizontal="left" vertical="center" shrinkToFit="1"/>
    </xf>
    <xf numFmtId="0" fontId="103" fillId="0" borderId="25" xfId="0" applyFont="1" applyFill="1" applyBorder="1" applyAlignment="1">
      <alignment horizontal="left" vertical="center" shrinkToFit="1"/>
    </xf>
    <xf numFmtId="0" fontId="40" fillId="0" borderId="21" xfId="0" quotePrefix="1" applyFont="1" applyFill="1" applyBorder="1" applyAlignment="1">
      <alignment horizontal="left" vertical="center" shrinkToFit="1"/>
    </xf>
    <xf numFmtId="0" fontId="103" fillId="0" borderId="22" xfId="0" applyFont="1" applyFill="1" applyBorder="1" applyAlignment="1">
      <alignment horizontal="center" vertical="center" shrinkToFit="1"/>
    </xf>
    <xf numFmtId="0" fontId="39" fillId="0" borderId="10" xfId="0" applyFont="1" applyFill="1" applyBorder="1" applyAlignment="1"/>
    <xf numFmtId="0" fontId="39" fillId="0" borderId="18" xfId="0" applyFont="1" applyFill="1" applyBorder="1" applyAlignment="1">
      <alignment horizontal="left"/>
    </xf>
    <xf numFmtId="0" fontId="39" fillId="0" borderId="19" xfId="0" applyFont="1" applyFill="1" applyBorder="1" applyAlignment="1">
      <alignment horizontal="center" vertical="center" shrinkToFit="1"/>
    </xf>
    <xf numFmtId="224" fontId="39" fillId="0" borderId="11" xfId="0" applyNumberFormat="1" applyFont="1" applyFill="1" applyBorder="1" applyAlignment="1">
      <alignment horizontal="center" vertical="center"/>
    </xf>
    <xf numFmtId="0" fontId="103" fillId="0" borderId="26" xfId="0" applyFont="1" applyFill="1" applyBorder="1" applyAlignment="1">
      <alignment horizontal="left" vertical="center" shrinkToFit="1"/>
    </xf>
    <xf numFmtId="0" fontId="103" fillId="0" borderId="27" xfId="0" applyFont="1" applyFill="1" applyBorder="1" applyAlignment="1">
      <alignment vertical="center" textRotation="180" shrinkToFit="1"/>
    </xf>
    <xf numFmtId="0" fontId="103" fillId="0" borderId="28" xfId="0" applyFont="1" applyFill="1" applyBorder="1" applyAlignment="1">
      <alignment horizontal="left" vertical="center" shrinkToFit="1"/>
    </xf>
    <xf numFmtId="0" fontId="39" fillId="0" borderId="10" xfId="0" applyFont="1" applyFill="1" applyBorder="1">
      <alignment vertical="center"/>
    </xf>
    <xf numFmtId="0" fontId="39" fillId="0" borderId="18" xfId="0" applyFont="1" applyFill="1" applyBorder="1" applyAlignment="1">
      <alignment horizontal="left" vertical="center"/>
    </xf>
    <xf numFmtId="0" fontId="39" fillId="0" borderId="19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 vertical="center"/>
    </xf>
    <xf numFmtId="0" fontId="103" fillId="0" borderId="27" xfId="0" applyFont="1" applyFill="1" applyBorder="1" applyAlignment="1">
      <alignment horizontal="center" vertical="center" shrinkToFit="1"/>
    </xf>
    <xf numFmtId="224" fontId="39" fillId="0" borderId="10" xfId="0" applyNumberFormat="1" applyFont="1" applyFill="1" applyBorder="1" applyAlignment="1"/>
    <xf numFmtId="0" fontId="39" fillId="0" borderId="20" xfId="0" applyFont="1" applyFill="1" applyBorder="1" applyAlignment="1">
      <alignment horizontal="center" vertical="center"/>
    </xf>
    <xf numFmtId="0" fontId="103" fillId="0" borderId="27" xfId="0" applyFont="1" applyFill="1" applyBorder="1" applyAlignment="1">
      <alignment vertical="center" shrinkToFit="1"/>
    </xf>
    <xf numFmtId="224" fontId="103" fillId="0" borderId="10" xfId="0" applyNumberFormat="1" applyFont="1" applyFill="1" applyBorder="1" applyAlignment="1">
      <alignment horizontal="right"/>
    </xf>
    <xf numFmtId="0" fontId="39" fillId="0" borderId="19" xfId="0" applyFont="1" applyFill="1" applyBorder="1" applyAlignment="1">
      <alignment horizontal="center"/>
    </xf>
    <xf numFmtId="0" fontId="35" fillId="0" borderId="30" xfId="0" applyFont="1" applyFill="1" applyBorder="1">
      <alignment vertical="center"/>
    </xf>
    <xf numFmtId="0" fontId="40" fillId="0" borderId="10" xfId="0" applyFont="1" applyFill="1" applyBorder="1" applyAlignment="1">
      <alignment horizontal="left" vertical="center" shrinkToFit="1"/>
    </xf>
    <xf numFmtId="0" fontId="40" fillId="0" borderId="11" xfId="0" applyFont="1" applyFill="1" applyBorder="1" applyAlignment="1">
      <alignment horizontal="left" vertical="center" shrinkToFit="1"/>
    </xf>
    <xf numFmtId="0" fontId="39" fillId="0" borderId="19" xfId="0" applyFont="1" applyFill="1" applyBorder="1" applyAlignment="1">
      <alignment horizontal="left" vertical="center"/>
    </xf>
    <xf numFmtId="0" fontId="35" fillId="0" borderId="37" xfId="0" applyFont="1" applyFill="1" applyBorder="1" applyAlignment="1">
      <alignment horizontal="right"/>
    </xf>
    <xf numFmtId="0" fontId="40" fillId="0" borderId="39" xfId="0" applyFont="1" applyFill="1" applyBorder="1" applyAlignment="1">
      <alignment horizontal="left" vertical="center" shrinkToFit="1"/>
    </xf>
    <xf numFmtId="0" fontId="40" fillId="0" borderId="40" xfId="0" applyFont="1" applyFill="1" applyBorder="1" applyAlignment="1">
      <alignment horizontal="left" vertical="center" shrinkToFit="1"/>
    </xf>
    <xf numFmtId="0" fontId="40" fillId="0" borderId="12" xfId="0" applyFont="1" applyFill="1" applyBorder="1" applyAlignment="1">
      <alignment horizontal="left" vertical="center" shrinkToFit="1"/>
    </xf>
    <xf numFmtId="0" fontId="40" fillId="0" borderId="16" xfId="0" applyFont="1" applyFill="1" applyBorder="1" applyAlignment="1">
      <alignment horizontal="left" vertical="center" shrinkToFit="1"/>
    </xf>
    <xf numFmtId="1" fontId="39" fillId="0" borderId="12" xfId="0" applyNumberFormat="1" applyFont="1" applyFill="1" applyBorder="1" applyAlignment="1"/>
    <xf numFmtId="0" fontId="33" fillId="0" borderId="41" xfId="0" applyFont="1" applyFill="1" applyBorder="1" applyAlignment="1">
      <alignment horizontal="left"/>
    </xf>
    <xf numFmtId="0" fontId="39" fillId="0" borderId="42" xfId="0" applyFont="1" applyFill="1" applyBorder="1" applyAlignment="1">
      <alignment horizontal="left" vertical="center"/>
    </xf>
    <xf numFmtId="0" fontId="39" fillId="0" borderId="16" xfId="0" applyFont="1" applyFill="1" applyBorder="1" applyAlignment="1">
      <alignment horizontal="center" vertical="center"/>
    </xf>
    <xf numFmtId="0" fontId="40" fillId="33" borderId="70" xfId="0" applyFont="1" applyFill="1" applyBorder="1" applyAlignment="1">
      <alignment horizontal="center" vertical="center" shrinkToFit="1"/>
    </xf>
    <xf numFmtId="0" fontId="40" fillId="33" borderId="71" xfId="0" applyFont="1" applyFill="1" applyBorder="1" applyAlignment="1">
      <alignment horizontal="center" vertical="center" shrinkToFit="1"/>
    </xf>
    <xf numFmtId="0" fontId="40" fillId="33" borderId="72" xfId="0" applyFont="1" applyFill="1" applyBorder="1" applyAlignment="1">
      <alignment horizontal="center" vertical="center" shrinkToFit="1"/>
    </xf>
    <xf numFmtId="0" fontId="40" fillId="33" borderId="91" xfId="0" applyFont="1" applyFill="1" applyBorder="1" applyAlignment="1">
      <alignment horizontal="center" vertical="center" shrinkToFit="1"/>
    </xf>
    <xf numFmtId="0" fontId="34" fillId="33" borderId="61" xfId="0" applyFont="1" applyFill="1" applyBorder="1" applyAlignment="1">
      <alignment horizontal="center" vertical="center" wrapText="1"/>
    </xf>
    <xf numFmtId="1" fontId="39" fillId="0" borderId="81" xfId="0" applyNumberFormat="1" applyFont="1" applyBorder="1" applyAlignment="1">
      <alignment horizontal="center" vertical="center"/>
    </xf>
    <xf numFmtId="0" fontId="103" fillId="0" borderId="23" xfId="0" applyFont="1" applyBorder="1" applyAlignment="1">
      <alignment horizontal="left" vertical="center" shrinkToFit="1"/>
    </xf>
    <xf numFmtId="0" fontId="103" fillId="0" borderId="24" xfId="0" applyFont="1" applyBorder="1" applyAlignment="1">
      <alignment horizontal="left" vertical="center" shrinkToFit="1"/>
    </xf>
    <xf numFmtId="0" fontId="103" fillId="0" borderId="118" xfId="0" applyFont="1" applyBorder="1" applyAlignment="1">
      <alignment horizontal="left" vertical="center" shrinkToFit="1"/>
    </xf>
    <xf numFmtId="0" fontId="103" fillId="0" borderId="11" xfId="0" applyFont="1" applyBorder="1" applyAlignment="1">
      <alignment horizontal="left" vertical="center" shrinkToFit="1"/>
    </xf>
    <xf numFmtId="0" fontId="40" fillId="0" borderId="19" xfId="0" quotePrefix="1" applyFont="1" applyBorder="1" applyAlignment="1">
      <alignment horizontal="left" vertical="center" shrinkToFit="1"/>
    </xf>
    <xf numFmtId="0" fontId="103" fillId="0" borderId="26" xfId="0" applyFont="1" applyBorder="1" applyAlignment="1">
      <alignment horizontal="left" vertical="center" shrinkToFit="1"/>
    </xf>
    <xf numFmtId="0" fontId="103" fillId="0" borderId="22" xfId="0" applyFont="1" applyBorder="1" applyAlignment="1">
      <alignment horizontal="center" vertical="center" shrinkToFit="1"/>
    </xf>
    <xf numFmtId="0" fontId="103" fillId="0" borderId="27" xfId="0" applyFont="1" applyBorder="1" applyAlignment="1">
      <alignment vertical="center" shrinkToFit="1"/>
    </xf>
    <xf numFmtId="0" fontId="40" fillId="0" borderId="21" xfId="0" applyFont="1" applyBorder="1" applyAlignment="1">
      <alignment vertical="center" textRotation="180" shrinkToFit="1"/>
    </xf>
    <xf numFmtId="0" fontId="20" fillId="0" borderId="10" xfId="0" applyFont="1" applyBorder="1">
      <alignment vertical="center"/>
    </xf>
    <xf numFmtId="0" fontId="20" fillId="0" borderId="27" xfId="0" applyFont="1" applyBorder="1">
      <alignment vertical="center"/>
    </xf>
    <xf numFmtId="0" fontId="20" fillId="0" borderId="11" xfId="0" applyFont="1" applyBorder="1">
      <alignment vertical="center"/>
    </xf>
    <xf numFmtId="224" fontId="103" fillId="0" borderId="10" xfId="0" applyNumberFormat="1" applyFont="1" applyBorder="1" applyAlignment="1">
      <alignment horizontal="right"/>
    </xf>
    <xf numFmtId="0" fontId="40" fillId="0" borderId="10" xfId="0" applyFont="1" applyBorder="1" applyAlignment="1">
      <alignment horizontal="left" vertical="center" shrinkToFit="1"/>
    </xf>
    <xf numFmtId="0" fontId="40" fillId="0" borderId="27" xfId="0" applyFont="1" applyBorder="1" applyAlignment="1">
      <alignment vertical="center" textRotation="180" shrinkToFit="1"/>
    </xf>
    <xf numFmtId="0" fontId="40" fillId="0" borderId="11" xfId="0" applyFont="1" applyBorder="1" applyAlignment="1">
      <alignment horizontal="left" vertical="center" shrinkToFit="1"/>
    </xf>
    <xf numFmtId="0" fontId="40" fillId="0" borderId="16" xfId="0" applyFont="1" applyBorder="1" applyAlignment="1">
      <alignment horizontal="left" vertical="center" shrinkToFit="1"/>
    </xf>
    <xf numFmtId="0" fontId="103" fillId="0" borderId="25" xfId="0" applyFont="1" applyBorder="1" applyAlignment="1">
      <alignment horizontal="left" vertical="center" shrinkToFit="1"/>
    </xf>
    <xf numFmtId="0" fontId="103" fillId="0" borderId="28" xfId="0" applyFont="1" applyBorder="1" applyAlignment="1">
      <alignment horizontal="left" vertical="center" shrinkToFit="1"/>
    </xf>
    <xf numFmtId="0" fontId="34" fillId="34" borderId="0" xfId="0" applyFont="1" applyFill="1" applyAlignment="1">
      <alignment horizontal="left" vertical="center"/>
    </xf>
    <xf numFmtId="0" fontId="184" fillId="0" borderId="0" xfId="0" applyFont="1" applyBorder="1" applyAlignment="1">
      <alignment horizontal="center" shrinkToFit="1"/>
    </xf>
    <xf numFmtId="0" fontId="32" fillId="0" borderId="0" xfId="0" applyFont="1" applyBorder="1" applyAlignment="1">
      <alignment horizontal="left" shrinkToFit="1"/>
    </xf>
    <xf numFmtId="0" fontId="35" fillId="0" borderId="0" xfId="0" applyFont="1" applyFill="1" applyBorder="1" applyAlignment="1">
      <alignment horizontal="center" shrinkToFit="1"/>
    </xf>
    <xf numFmtId="0" fontId="34" fillId="0" borderId="0" xfId="0" applyFont="1" applyFill="1" applyBorder="1" applyAlignment="1">
      <alignment horizontal="left" shrinkToFit="1"/>
    </xf>
    <xf numFmtId="0" fontId="35" fillId="0" borderId="0" xfId="0" applyFont="1" applyBorder="1" applyAlignment="1">
      <alignment horizontal="right"/>
    </xf>
    <xf numFmtId="0" fontId="34" fillId="0" borderId="37" xfId="0" applyFont="1" applyFill="1" applyBorder="1" applyAlignment="1">
      <alignment horizontal="left" shrinkToFit="1"/>
    </xf>
    <xf numFmtId="0" fontId="33" fillId="25" borderId="94" xfId="0" applyFont="1" applyFill="1" applyBorder="1" applyAlignment="1">
      <alignment horizontal="center" vertical="center"/>
    </xf>
    <xf numFmtId="0" fontId="103" fillId="0" borderId="32" xfId="0" applyFont="1" applyBorder="1" applyAlignment="1">
      <alignment horizontal="center"/>
    </xf>
    <xf numFmtId="0" fontId="103" fillId="0" borderId="32" xfId="0" applyFont="1" applyBorder="1" applyAlignment="1">
      <alignment horizontal="center" vertical="center" textRotation="180" shrinkToFit="1"/>
    </xf>
    <xf numFmtId="0" fontId="103" fillId="35" borderId="65" xfId="0" applyFont="1" applyFill="1" applyBorder="1" applyAlignment="1">
      <alignment horizontal="center" vertical="center" shrinkToFit="1"/>
    </xf>
    <xf numFmtId="0" fontId="103" fillId="35" borderId="66" xfId="0" applyFont="1" applyFill="1" applyBorder="1" applyAlignment="1">
      <alignment horizontal="center" vertical="center" shrinkToFit="1"/>
    </xf>
    <xf numFmtId="0" fontId="103" fillId="35" borderId="76" xfId="0" applyFont="1" applyFill="1" applyBorder="1" applyAlignment="1">
      <alignment horizontal="center" vertical="center" shrinkToFit="1"/>
    </xf>
    <xf numFmtId="0" fontId="103" fillId="35" borderId="77" xfId="0" applyFont="1" applyFill="1" applyBorder="1" applyAlignment="1">
      <alignment horizontal="center" vertical="center" shrinkToFit="1"/>
    </xf>
    <xf numFmtId="0" fontId="103" fillId="35" borderId="78" xfId="0" applyFont="1" applyFill="1" applyBorder="1" applyAlignment="1">
      <alignment horizontal="center" vertical="center" shrinkToFit="1"/>
    </xf>
    <xf numFmtId="0" fontId="103" fillId="35" borderId="103" xfId="0" applyFont="1" applyFill="1" applyBorder="1" applyAlignment="1">
      <alignment horizontal="center" vertical="center" shrinkToFit="1"/>
    </xf>
    <xf numFmtId="0" fontId="103" fillId="35" borderId="94" xfId="0" applyFont="1" applyFill="1" applyBorder="1" applyAlignment="1">
      <alignment horizontal="center" vertical="center" shrinkToFit="1"/>
    </xf>
    <xf numFmtId="0" fontId="103" fillId="35" borderId="67" xfId="0" applyFont="1" applyFill="1" applyBorder="1" applyAlignment="1">
      <alignment horizontal="center" vertical="center" shrinkToFit="1"/>
    </xf>
    <xf numFmtId="0" fontId="34" fillId="35" borderId="66" xfId="0" applyFont="1" applyFill="1" applyBorder="1" applyAlignment="1">
      <alignment horizontal="center" vertical="center" wrapText="1"/>
    </xf>
    <xf numFmtId="0" fontId="103" fillId="0" borderId="32" xfId="0" applyFont="1" applyFill="1" applyBorder="1" applyAlignment="1">
      <alignment horizontal="center" vertical="center" wrapText="1" shrinkToFit="1"/>
    </xf>
    <xf numFmtId="0" fontId="103" fillId="0" borderId="13" xfId="0" applyFont="1" applyBorder="1">
      <alignment vertical="center"/>
    </xf>
    <xf numFmtId="0" fontId="103" fillId="0" borderId="81" xfId="0" applyFont="1" applyBorder="1" applyAlignment="1">
      <alignment horizontal="center" vertical="center"/>
    </xf>
    <xf numFmtId="0" fontId="103" fillId="0" borderId="17" xfId="0" applyFont="1" applyBorder="1" applyAlignment="1">
      <alignment horizontal="center"/>
    </xf>
    <xf numFmtId="0" fontId="103" fillId="0" borderId="17" xfId="0" applyFont="1" applyBorder="1" applyAlignment="1">
      <alignment horizontal="center" vertical="center" textRotation="180" shrinkToFit="1"/>
    </xf>
    <xf numFmtId="0" fontId="103" fillId="0" borderId="19" xfId="0" applyFont="1" applyFill="1" applyBorder="1" applyAlignment="1">
      <alignment horizontal="left" vertical="center" shrinkToFit="1"/>
    </xf>
    <xf numFmtId="0" fontId="103" fillId="0" borderId="17" xfId="0" applyFont="1" applyFill="1" applyBorder="1" applyAlignment="1">
      <alignment horizontal="center" vertical="center" wrapText="1" shrinkToFit="1"/>
    </xf>
    <xf numFmtId="224" fontId="103" fillId="0" borderId="10" xfId="0" applyNumberFormat="1" applyFont="1" applyBorder="1" applyAlignment="1"/>
    <xf numFmtId="0" fontId="39" fillId="0" borderId="21" xfId="0" applyFont="1" applyBorder="1" applyAlignment="1">
      <alignment horizontal="left" vertical="center"/>
    </xf>
    <xf numFmtId="0" fontId="103" fillId="0" borderId="10" xfId="0" applyFont="1" applyBorder="1">
      <alignment vertical="center"/>
    </xf>
    <xf numFmtId="176" fontId="35" fillId="0" borderId="0" xfId="0" applyNumberFormat="1" applyFont="1" applyBorder="1" applyAlignment="1">
      <alignment horizontal="center" vertical="center"/>
    </xf>
    <xf numFmtId="177" fontId="35" fillId="0" borderId="0" xfId="0" applyNumberFormat="1" applyFont="1" applyBorder="1" applyAlignment="1">
      <alignment horizontal="center" vertical="center"/>
    </xf>
    <xf numFmtId="0" fontId="103" fillId="0" borderId="21" xfId="0" applyFont="1" applyFill="1" applyBorder="1" applyAlignment="1">
      <alignment vertical="center" textRotation="180" shrinkToFit="1"/>
    </xf>
    <xf numFmtId="0" fontId="103" fillId="0" borderId="17" xfId="0" applyFont="1" applyBorder="1" applyAlignment="1">
      <alignment horizontal="center" vertical="center" textRotation="255" shrinkToFit="1"/>
    </xf>
    <xf numFmtId="0" fontId="103" fillId="0" borderId="22" xfId="0" applyFont="1" applyFill="1" applyBorder="1" applyAlignment="1">
      <alignment horizontal="left" vertical="center" textRotation="180" shrinkToFit="1"/>
    </xf>
    <xf numFmtId="0" fontId="103" fillId="0" borderId="119" xfId="0" applyFont="1" applyBorder="1" applyAlignment="1">
      <alignment horizontal="center" vertical="center" textRotation="255" shrinkToFit="1"/>
    </xf>
    <xf numFmtId="0" fontId="103" fillId="0" borderId="119" xfId="0" applyFont="1" applyBorder="1" applyAlignment="1">
      <alignment horizontal="center" vertical="center" textRotation="180" shrinkToFit="1"/>
    </xf>
    <xf numFmtId="0" fontId="103" fillId="25" borderId="26" xfId="0" applyFont="1" applyFill="1" applyBorder="1" applyAlignment="1">
      <alignment horizontal="left" vertical="center" wrapText="1" shrinkToFit="1"/>
    </xf>
    <xf numFmtId="0" fontId="103" fillId="25" borderId="22" xfId="0" applyFont="1" applyFill="1" applyBorder="1" applyAlignment="1">
      <alignment horizontal="left" vertical="center" textRotation="180" shrinkToFit="1"/>
    </xf>
    <xf numFmtId="0" fontId="103" fillId="0" borderId="20" xfId="0" applyFont="1" applyBorder="1" applyAlignment="1">
      <alignment horizontal="center"/>
    </xf>
    <xf numFmtId="0" fontId="103" fillId="0" borderId="29" xfId="0" applyFont="1" applyFill="1" applyBorder="1" applyAlignment="1">
      <alignment horizontal="center" vertical="center" shrinkToFit="1"/>
    </xf>
    <xf numFmtId="0" fontId="103" fillId="0" borderId="30" xfId="0" applyFont="1" applyBorder="1">
      <alignment vertical="center"/>
    </xf>
    <xf numFmtId="0" fontId="103" fillId="0" borderId="36" xfId="0" applyFont="1" applyFill="1" applyBorder="1" applyAlignment="1">
      <alignment horizontal="center" vertical="center" shrinkToFit="1"/>
    </xf>
    <xf numFmtId="0" fontId="103" fillId="0" borderId="37" xfId="0" applyFont="1" applyBorder="1" applyAlignment="1">
      <alignment horizontal="right"/>
    </xf>
    <xf numFmtId="0" fontId="103" fillId="0" borderId="40" xfId="0" applyFont="1" applyFill="1" applyBorder="1" applyAlignment="1">
      <alignment vertical="center" textRotation="180" shrinkToFit="1"/>
    </xf>
    <xf numFmtId="0" fontId="103" fillId="0" borderId="38" xfId="0" applyFont="1" applyFill="1" applyBorder="1" applyAlignment="1">
      <alignment vertical="center" textRotation="180" shrinkToFit="1"/>
    </xf>
    <xf numFmtId="0" fontId="103" fillId="0" borderId="45" xfId="0" applyFont="1" applyBorder="1" applyAlignment="1">
      <alignment horizontal="left" vertical="center" shrinkToFit="1"/>
    </xf>
    <xf numFmtId="0" fontId="103" fillId="0" borderId="89" xfId="0" applyFont="1" applyBorder="1" applyAlignment="1">
      <alignment horizontal="left" vertical="center" shrinkToFit="1"/>
    </xf>
    <xf numFmtId="0" fontId="103" fillId="0" borderId="46" xfId="0" applyFont="1" applyFill="1" applyBorder="1" applyAlignment="1">
      <alignment horizontal="left" vertical="center" shrinkToFit="1"/>
    </xf>
    <xf numFmtId="0" fontId="103" fillId="0" borderId="16" xfId="0" applyFont="1" applyBorder="1" applyAlignment="1">
      <alignment horizontal="left" vertical="center" shrinkToFit="1"/>
    </xf>
    <xf numFmtId="0" fontId="103" fillId="0" borderId="42" xfId="0" applyFont="1" applyBorder="1" applyAlignment="1">
      <alignment horizontal="left" vertical="center" shrinkToFit="1"/>
    </xf>
    <xf numFmtId="0" fontId="103" fillId="0" borderId="39" xfId="0" applyFont="1" applyBorder="1" applyAlignment="1">
      <alignment horizontal="left" vertical="center" shrinkToFit="1"/>
    </xf>
    <xf numFmtId="0" fontId="103" fillId="0" borderId="40" xfId="0" applyFont="1" applyBorder="1" applyAlignment="1">
      <alignment horizontal="left" vertical="center" shrinkToFit="1"/>
    </xf>
    <xf numFmtId="0" fontId="103" fillId="0" borderId="36" xfId="0" applyFont="1" applyFill="1" applyBorder="1" applyAlignment="1">
      <alignment horizontal="center" vertical="center" wrapText="1" shrinkToFit="1"/>
    </xf>
    <xf numFmtId="1" fontId="103" fillId="0" borderId="12" xfId="0" applyNumberFormat="1" applyFont="1" applyBorder="1" applyAlignment="1"/>
    <xf numFmtId="0" fontId="103" fillId="0" borderId="39" xfId="0" applyFont="1" applyBorder="1" applyAlignment="1">
      <alignment horizontal="center"/>
    </xf>
    <xf numFmtId="9" fontId="35" fillId="0" borderId="0" xfId="0" applyNumberFormat="1" applyFont="1" applyBorder="1">
      <alignment vertical="center"/>
    </xf>
    <xf numFmtId="0" fontId="103" fillId="35" borderId="68" xfId="0" applyFont="1" applyFill="1" applyBorder="1" applyAlignment="1">
      <alignment horizontal="center" vertical="center" shrinkToFit="1"/>
    </xf>
    <xf numFmtId="0" fontId="103" fillId="35" borderId="61" xfId="0" applyFont="1" applyFill="1" applyBorder="1" applyAlignment="1">
      <alignment horizontal="center" vertical="center" shrinkToFit="1"/>
    </xf>
    <xf numFmtId="0" fontId="103" fillId="35" borderId="69" xfId="0" applyFont="1" applyFill="1" applyBorder="1" applyAlignment="1">
      <alignment horizontal="center" vertical="center" shrinkToFit="1"/>
    </xf>
    <xf numFmtId="0" fontId="103" fillId="35" borderId="58" xfId="0" applyFont="1" applyFill="1" applyBorder="1" applyAlignment="1">
      <alignment horizontal="center" vertical="center" shrinkToFit="1"/>
    </xf>
    <xf numFmtId="0" fontId="103" fillId="35" borderId="59" xfId="0" applyFont="1" applyFill="1" applyBorder="1" applyAlignment="1">
      <alignment horizontal="center" vertical="center" shrinkToFit="1"/>
    </xf>
    <xf numFmtId="0" fontId="103" fillId="35" borderId="60" xfId="0" applyFont="1" applyFill="1" applyBorder="1" applyAlignment="1">
      <alignment horizontal="center" vertical="center" shrinkToFit="1"/>
    </xf>
    <xf numFmtId="0" fontId="34" fillId="35" borderId="61" xfId="0" applyFont="1" applyFill="1" applyBorder="1" applyAlignment="1">
      <alignment horizontal="center" vertical="center" wrapText="1"/>
    </xf>
    <xf numFmtId="0" fontId="103" fillId="35" borderId="71" xfId="0" applyFont="1" applyFill="1" applyBorder="1" applyAlignment="1">
      <alignment horizontal="center" vertical="center" shrinkToFit="1"/>
    </xf>
    <xf numFmtId="0" fontId="39" fillId="0" borderId="15" xfId="0" applyFont="1" applyFill="1" applyBorder="1" applyAlignment="1">
      <alignment horizontal="center" vertical="center" wrapText="1" shrinkToFit="1"/>
    </xf>
    <xf numFmtId="0" fontId="103" fillId="0" borderId="14" xfId="0" applyFont="1" applyBorder="1" applyAlignment="1">
      <alignment horizontal="center" vertical="center"/>
    </xf>
    <xf numFmtId="0" fontId="186" fillId="0" borderId="0" xfId="0" applyFont="1" applyBorder="1">
      <alignment vertical="center"/>
    </xf>
    <xf numFmtId="0" fontId="186" fillId="0" borderId="0" xfId="0" applyFont="1" applyBorder="1" applyAlignment="1">
      <alignment horizontal="center" vertical="center"/>
    </xf>
    <xf numFmtId="0" fontId="187" fillId="0" borderId="0" xfId="0" applyFont="1">
      <alignment vertical="center"/>
    </xf>
    <xf numFmtId="0" fontId="103" fillId="25" borderId="22" xfId="0" applyFont="1" applyFill="1" applyBorder="1" applyAlignment="1">
      <alignment vertical="center" shrinkToFit="1"/>
    </xf>
    <xf numFmtId="0" fontId="103" fillId="0" borderId="10" xfId="0" applyFont="1" applyBorder="1" applyAlignment="1"/>
    <xf numFmtId="0" fontId="103" fillId="0" borderId="0" xfId="0" applyFont="1" applyBorder="1" applyAlignment="1">
      <alignment horizontal="center" vertical="center" shrinkToFit="1"/>
    </xf>
    <xf numFmtId="224" fontId="103" fillId="0" borderId="28" xfId="0" applyNumberFormat="1" applyFont="1" applyBorder="1" applyAlignment="1">
      <alignment horizontal="center" vertical="center"/>
    </xf>
    <xf numFmtId="0" fontId="186" fillId="0" borderId="0" xfId="0" applyFont="1" applyFill="1" applyBorder="1" applyAlignment="1">
      <alignment horizontal="center" vertical="center"/>
    </xf>
    <xf numFmtId="0" fontId="188" fillId="0" borderId="0" xfId="0" applyFont="1">
      <alignment vertical="center"/>
    </xf>
    <xf numFmtId="0" fontId="103" fillId="0" borderId="0" xfId="0" applyFont="1" applyBorder="1" applyAlignment="1">
      <alignment horizontal="center" vertical="center"/>
    </xf>
    <xf numFmtId="0" fontId="103" fillId="0" borderId="28" xfId="0" applyFont="1" applyBorder="1" applyAlignment="1">
      <alignment horizontal="center" vertical="center"/>
    </xf>
    <xf numFmtId="0" fontId="186" fillId="0" borderId="0" xfId="0" applyFont="1" applyFill="1" applyBorder="1" applyAlignment="1">
      <alignment horizontal="left" vertical="center" wrapText="1"/>
    </xf>
    <xf numFmtId="176" fontId="186" fillId="0" borderId="0" xfId="0" applyNumberFormat="1" applyFont="1" applyBorder="1" applyAlignment="1">
      <alignment horizontal="center" vertical="center"/>
    </xf>
    <xf numFmtId="177" fontId="186" fillId="0" borderId="0" xfId="0" applyNumberFormat="1" applyFont="1" applyBorder="1" applyAlignment="1">
      <alignment horizontal="center" vertical="center"/>
    </xf>
    <xf numFmtId="0" fontId="103" fillId="25" borderId="22" xfId="0" applyFont="1" applyFill="1" applyBorder="1" applyAlignment="1">
      <alignment horizontal="center" vertical="center" textRotation="180" shrinkToFit="1"/>
    </xf>
    <xf numFmtId="0" fontId="103" fillId="25" borderId="120" xfId="0" applyFont="1" applyFill="1" applyBorder="1" applyAlignment="1">
      <alignment horizontal="left" vertical="center" shrinkToFit="1"/>
    </xf>
    <xf numFmtId="0" fontId="103" fillId="25" borderId="121" xfId="0" applyFont="1" applyFill="1" applyBorder="1" applyAlignment="1">
      <alignment horizontal="center" vertical="center" shrinkToFit="1"/>
    </xf>
    <xf numFmtId="0" fontId="103" fillId="25" borderId="63" xfId="0" applyFont="1" applyFill="1" applyBorder="1" applyAlignment="1">
      <alignment horizontal="left" vertical="center" shrinkToFit="1"/>
    </xf>
    <xf numFmtId="1" fontId="103" fillId="0" borderId="10" xfId="0" applyNumberFormat="1" applyFont="1" applyBorder="1" applyAlignment="1">
      <alignment horizontal="right"/>
    </xf>
    <xf numFmtId="0" fontId="103" fillId="0" borderId="0" xfId="0" applyFont="1" applyBorder="1" applyAlignment="1">
      <alignment horizontal="center"/>
    </xf>
    <xf numFmtId="0" fontId="103" fillId="0" borderId="28" xfId="0" applyFont="1" applyBorder="1" applyAlignment="1">
      <alignment horizontal="center"/>
    </xf>
    <xf numFmtId="0" fontId="103" fillId="0" borderId="0" xfId="0" applyFont="1" applyBorder="1" applyAlignment="1">
      <alignment horizontal="left" vertical="center"/>
    </xf>
    <xf numFmtId="0" fontId="188" fillId="0" borderId="0" xfId="0" applyFont="1" applyBorder="1">
      <alignment vertical="center"/>
    </xf>
    <xf numFmtId="0" fontId="38" fillId="0" borderId="0" xfId="0" applyFont="1" applyBorder="1" applyAlignment="1">
      <alignment horizontal="left" vertical="center" shrinkToFit="1"/>
    </xf>
    <xf numFmtId="0" fontId="103" fillId="0" borderId="17" xfId="0" applyFont="1" applyFill="1" applyBorder="1" applyAlignment="1">
      <alignment horizontal="center" vertical="center" shrinkToFit="1"/>
    </xf>
    <xf numFmtId="0" fontId="103" fillId="0" borderId="0" xfId="0" applyFont="1" applyBorder="1" applyAlignment="1">
      <alignment horizontal="right"/>
    </xf>
    <xf numFmtId="0" fontId="103" fillId="25" borderId="47" xfId="0" applyFont="1" applyFill="1" applyBorder="1" applyAlignment="1">
      <alignment vertical="center" textRotation="180" shrinkToFit="1"/>
    </xf>
    <xf numFmtId="0" fontId="103" fillId="0" borderId="0" xfId="0" applyFont="1" applyBorder="1" applyAlignment="1">
      <alignment horizontal="left"/>
    </xf>
    <xf numFmtId="0" fontId="103" fillId="0" borderId="96" xfId="0" applyFont="1" applyBorder="1" applyAlignment="1">
      <alignment horizontal="center"/>
    </xf>
    <xf numFmtId="9" fontId="186" fillId="0" borderId="0" xfId="0" applyNumberFormat="1" applyFont="1" applyBorder="1">
      <alignment vertical="center"/>
    </xf>
    <xf numFmtId="0" fontId="103" fillId="35" borderId="70" xfId="0" applyFont="1" applyFill="1" applyBorder="1" applyAlignment="1">
      <alignment horizontal="center" vertical="center" shrinkToFit="1"/>
    </xf>
    <xf numFmtId="0" fontId="103" fillId="35" borderId="72" xfId="0" applyFont="1" applyFill="1" applyBorder="1" applyAlignment="1">
      <alignment horizontal="center" vertical="center" shrinkToFit="1"/>
    </xf>
    <xf numFmtId="0" fontId="187" fillId="0" borderId="0" xfId="0" applyFont="1" applyBorder="1">
      <alignment vertical="center"/>
    </xf>
    <xf numFmtId="0" fontId="189" fillId="25" borderId="0" xfId="0" applyFont="1" applyFill="1" applyBorder="1" applyAlignment="1">
      <alignment horizontal="left" vertical="center"/>
    </xf>
    <xf numFmtId="0" fontId="190" fillId="0" borderId="0" xfId="0" applyFont="1" applyBorder="1">
      <alignment vertical="center"/>
    </xf>
    <xf numFmtId="0" fontId="189" fillId="25" borderId="0" xfId="0" applyFont="1" applyFill="1" applyBorder="1" applyAlignment="1">
      <alignment horizontal="left" vertical="center" shrinkToFit="1"/>
    </xf>
    <xf numFmtId="0" fontId="103" fillId="25" borderId="17" xfId="0" applyFont="1" applyFill="1" applyBorder="1" applyAlignment="1">
      <alignment horizontal="center" vertical="center" textRotation="255" shrinkToFit="1"/>
    </xf>
    <xf numFmtId="0" fontId="103" fillId="25" borderId="119" xfId="0" applyFont="1" applyFill="1" applyBorder="1" applyAlignment="1">
      <alignment horizontal="center" vertical="center" textRotation="255" shrinkToFit="1"/>
    </xf>
    <xf numFmtId="0" fontId="40" fillId="25" borderId="21" xfId="0" applyFont="1" applyFill="1" applyBorder="1" applyAlignment="1">
      <alignment horizontal="center" vertical="center" shrinkToFit="1"/>
    </xf>
    <xf numFmtId="0" fontId="103" fillId="25" borderId="32" xfId="0" applyFont="1" applyFill="1" applyBorder="1" applyAlignment="1">
      <alignment horizontal="center"/>
    </xf>
    <xf numFmtId="0" fontId="103" fillId="25" borderId="32" xfId="0" applyFont="1" applyFill="1" applyBorder="1" applyAlignment="1">
      <alignment horizontal="center" vertical="center" textRotation="180" shrinkToFit="1"/>
    </xf>
    <xf numFmtId="0" fontId="103" fillId="25" borderId="32" xfId="0" applyFont="1" applyFill="1" applyBorder="1" applyAlignment="1">
      <alignment horizontal="center" vertical="center" wrapText="1" shrinkToFit="1"/>
    </xf>
    <xf numFmtId="0" fontId="103" fillId="25" borderId="13" xfId="0" applyFont="1" applyFill="1" applyBorder="1">
      <alignment vertical="center"/>
    </xf>
    <xf numFmtId="0" fontId="103" fillId="25" borderId="34" xfId="0" applyFont="1" applyFill="1" applyBorder="1" applyAlignment="1">
      <alignment horizontal="center" vertical="center"/>
    </xf>
    <xf numFmtId="0" fontId="103" fillId="25" borderId="17" xfId="0" applyFont="1" applyFill="1" applyBorder="1" applyAlignment="1">
      <alignment horizontal="center"/>
    </xf>
    <xf numFmtId="0" fontId="103" fillId="25" borderId="17" xfId="0" applyFont="1" applyFill="1" applyBorder="1" applyAlignment="1">
      <alignment horizontal="center" vertical="center" textRotation="180" shrinkToFit="1"/>
    </xf>
    <xf numFmtId="0" fontId="103" fillId="0" borderId="10" xfId="0" applyFont="1" applyFill="1" applyBorder="1" applyAlignment="1">
      <alignment horizontal="left" vertical="center" shrinkToFit="1"/>
    </xf>
    <xf numFmtId="0" fontId="103" fillId="0" borderId="43" xfId="0" applyFont="1" applyBorder="1" applyAlignment="1">
      <alignment horizontal="left" vertical="center" shrinkToFit="1"/>
    </xf>
    <xf numFmtId="0" fontId="103" fillId="25" borderId="19" xfId="0" applyFont="1" applyFill="1" applyBorder="1" applyAlignment="1">
      <alignment horizontal="center" vertical="center" shrinkToFit="1"/>
    </xf>
    <xf numFmtId="224" fontId="103" fillId="25" borderId="20" xfId="0" applyNumberFormat="1" applyFont="1" applyFill="1" applyBorder="1" applyAlignment="1">
      <alignment horizontal="center" vertical="center"/>
    </xf>
    <xf numFmtId="0" fontId="103" fillId="0" borderId="21" xfId="0" applyFont="1" applyBorder="1" applyAlignment="1">
      <alignment horizontal="left" vertical="center" wrapText="1" shrinkToFit="1"/>
    </xf>
    <xf numFmtId="0" fontId="103" fillId="25" borderId="10" xfId="0" applyFont="1" applyFill="1" applyBorder="1">
      <alignment vertical="center"/>
    </xf>
    <xf numFmtId="0" fontId="103" fillId="25" borderId="19" xfId="0" applyFont="1" applyFill="1" applyBorder="1" applyAlignment="1">
      <alignment horizontal="center" vertical="center"/>
    </xf>
    <xf numFmtId="0" fontId="103" fillId="25" borderId="20" xfId="0" applyFont="1" applyFill="1" applyBorder="1" applyAlignment="1">
      <alignment horizontal="center" vertical="center"/>
    </xf>
    <xf numFmtId="0" fontId="103" fillId="25" borderId="21" xfId="0" applyFont="1" applyFill="1" applyBorder="1" applyAlignment="1">
      <alignment horizontal="left" vertical="center"/>
    </xf>
    <xf numFmtId="0" fontId="40" fillId="0" borderId="21" xfId="0" applyFont="1" applyFill="1" applyBorder="1" applyAlignment="1">
      <alignment horizontal="left" vertical="center"/>
    </xf>
    <xf numFmtId="0" fontId="103" fillId="25" borderId="119" xfId="0" applyFont="1" applyFill="1" applyBorder="1" applyAlignment="1">
      <alignment horizontal="center" vertical="center" textRotation="180" shrinkToFit="1"/>
    </xf>
    <xf numFmtId="0" fontId="103" fillId="0" borderId="48" xfId="0" applyFont="1" applyFill="1" applyBorder="1" applyAlignment="1">
      <alignment vertical="center" textRotation="180" shrinkToFit="1"/>
    </xf>
    <xf numFmtId="0" fontId="103" fillId="25" borderId="19" xfId="0" applyFont="1" applyFill="1" applyBorder="1" applyAlignment="1">
      <alignment horizontal="center"/>
    </xf>
    <xf numFmtId="0" fontId="103" fillId="25" borderId="29" xfId="0" applyFont="1" applyFill="1" applyBorder="1" applyAlignment="1">
      <alignment horizontal="center" vertical="center" shrinkToFit="1"/>
    </xf>
    <xf numFmtId="0" fontId="103" fillId="25" borderId="30" xfId="0" applyFont="1" applyFill="1" applyBorder="1">
      <alignment vertical="center"/>
    </xf>
    <xf numFmtId="0" fontId="103" fillId="25" borderId="36" xfId="0" applyFont="1" applyFill="1" applyBorder="1" applyAlignment="1">
      <alignment horizontal="center" vertical="center" shrinkToFit="1"/>
    </xf>
    <xf numFmtId="0" fontId="103" fillId="25" borderId="37" xfId="0" applyFont="1" applyFill="1" applyBorder="1" applyAlignment="1">
      <alignment horizontal="right"/>
    </xf>
    <xf numFmtId="0" fontId="103" fillId="25" borderId="40" xfId="0" applyFont="1" applyFill="1" applyBorder="1" applyAlignment="1">
      <alignment vertical="center" textRotation="180" shrinkToFit="1"/>
    </xf>
    <xf numFmtId="0" fontId="103" fillId="25" borderId="36" xfId="0" applyFont="1" applyFill="1" applyBorder="1" applyAlignment="1">
      <alignment horizontal="center" vertical="center" wrapText="1" shrinkToFit="1"/>
    </xf>
    <xf numFmtId="0" fontId="103" fillId="25" borderId="42" xfId="0" applyFont="1" applyFill="1" applyBorder="1" applyAlignment="1">
      <alignment horizontal="left"/>
    </xf>
    <xf numFmtId="0" fontId="103" fillId="25" borderId="39" xfId="0" applyFont="1" applyFill="1" applyBorder="1" applyAlignment="1">
      <alignment horizontal="center" vertical="center"/>
    </xf>
    <xf numFmtId="1" fontId="103" fillId="0" borderId="81" xfId="0" applyNumberFormat="1" applyFont="1" applyBorder="1" applyAlignment="1">
      <alignment horizontal="center" vertical="center"/>
    </xf>
    <xf numFmtId="0" fontId="191" fillId="0" borderId="0" xfId="0" applyFont="1" applyBorder="1">
      <alignment vertical="center"/>
    </xf>
    <xf numFmtId="0" fontId="191" fillId="0" borderId="0" xfId="0" applyFont="1" applyBorder="1" applyAlignment="1">
      <alignment horizontal="center" vertical="center"/>
    </xf>
    <xf numFmtId="0" fontId="192" fillId="0" borderId="0" xfId="0" applyFont="1">
      <alignment vertical="center"/>
    </xf>
    <xf numFmtId="224" fontId="103" fillId="0" borderId="11" xfId="0" applyNumberFormat="1" applyFont="1" applyBorder="1" applyAlignment="1">
      <alignment horizontal="center" vertical="center"/>
    </xf>
    <xf numFmtId="0" fontId="191" fillId="0" borderId="0" xfId="0" applyFont="1" applyFill="1" applyBorder="1" applyAlignment="1">
      <alignment horizontal="center" vertical="center"/>
    </xf>
    <xf numFmtId="0" fontId="82" fillId="0" borderId="0" xfId="0" applyFont="1">
      <alignment vertical="center"/>
    </xf>
    <xf numFmtId="0" fontId="103" fillId="0" borderId="11" xfId="0" applyFont="1" applyBorder="1" applyAlignment="1">
      <alignment horizontal="center" vertical="center"/>
    </xf>
    <xf numFmtId="0" fontId="191" fillId="0" borderId="0" xfId="0" applyFont="1" applyFill="1" applyBorder="1" applyAlignment="1">
      <alignment horizontal="left" vertical="center" wrapText="1"/>
    </xf>
    <xf numFmtId="176" fontId="191" fillId="0" borderId="0" xfId="0" applyNumberFormat="1" applyFont="1" applyBorder="1" applyAlignment="1">
      <alignment horizontal="center" vertical="center"/>
    </xf>
    <xf numFmtId="177" fontId="191" fillId="0" borderId="0" xfId="0" applyNumberFormat="1" applyFont="1" applyBorder="1" applyAlignment="1">
      <alignment horizontal="center" vertical="center"/>
    </xf>
    <xf numFmtId="0" fontId="103" fillId="0" borderId="42" xfId="0" applyFont="1" applyBorder="1" applyAlignment="1">
      <alignment horizontal="left" vertical="center"/>
    </xf>
    <xf numFmtId="0" fontId="103" fillId="0" borderId="16" xfId="0" applyFont="1" applyBorder="1" applyAlignment="1">
      <alignment horizontal="center" vertical="center"/>
    </xf>
    <xf numFmtId="9" fontId="191" fillId="0" borderId="0" xfId="0" applyNumberFormat="1" applyFont="1" applyBorder="1">
      <alignment vertical="center"/>
    </xf>
    <xf numFmtId="0" fontId="34" fillId="0" borderId="0" xfId="0" applyFont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71" fillId="0" borderId="0" xfId="0" applyFont="1" applyBorder="1" applyAlignment="1">
      <alignment horizontal="left" vertical="center" shrinkToFit="1"/>
    </xf>
    <xf numFmtId="0" fontId="20" fillId="0" borderId="0" xfId="0" applyFont="1" applyBorder="1" applyAlignment="1">
      <alignment horizontal="left" vertical="center" shrinkToFit="1"/>
    </xf>
    <xf numFmtId="0" fontId="1" fillId="0" borderId="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1" fillId="0" borderId="0" xfId="0" applyFont="1" applyFill="1" applyBorder="1">
      <alignment vertical="center"/>
    </xf>
    <xf numFmtId="0" fontId="21" fillId="0" borderId="0" xfId="0" applyFont="1" applyBorder="1" applyAlignment="1">
      <alignment horizontal="center" vertical="center"/>
    </xf>
    <xf numFmtId="0" fontId="71" fillId="0" borderId="0" xfId="0" applyFont="1" applyAlignment="1">
      <alignment vertical="center" shrinkToFit="1"/>
    </xf>
    <xf numFmtId="0" fontId="20" fillId="0" borderId="0" xfId="0" applyFont="1" applyAlignment="1">
      <alignment vertical="center" shrinkToFit="1"/>
    </xf>
    <xf numFmtId="0" fontId="1" fillId="0" borderId="0" xfId="0" applyFont="1" applyAlignment="1">
      <alignment vertical="center" shrinkToFit="1"/>
    </xf>
    <xf numFmtId="0" fontId="193" fillId="0" borderId="0" xfId="0" applyFont="1" applyBorder="1" applyAlignment="1">
      <alignment shrinkToFit="1"/>
    </xf>
    <xf numFmtId="0" fontId="34" fillId="0" borderId="0" xfId="0" applyFont="1" applyBorder="1" applyAlignment="1">
      <alignment horizontal="center" shrinkToFit="1"/>
    </xf>
    <xf numFmtId="0" fontId="34" fillId="0" borderId="0" xfId="0" applyFont="1" applyBorder="1" applyAlignment="1">
      <alignment horizontal="left" shrinkToFit="1"/>
    </xf>
    <xf numFmtId="0" fontId="23" fillId="0" borderId="0" xfId="0" applyFont="1" applyBorder="1" applyAlignment="1">
      <alignment horizontal="left" shrinkToFit="1"/>
    </xf>
    <xf numFmtId="0" fontId="194" fillId="0" borderId="0" xfId="0" applyFont="1" applyBorder="1" applyAlignment="1">
      <alignment horizontal="left"/>
    </xf>
    <xf numFmtId="0" fontId="194" fillId="0" borderId="0" xfId="0" applyFont="1" applyBorder="1" applyAlignment="1">
      <alignment horizontal="center" shrinkToFit="1"/>
    </xf>
    <xf numFmtId="0" fontId="23" fillId="0" borderId="0" xfId="0" applyFont="1" applyBorder="1" applyAlignment="1">
      <alignment horizontal="center" shrinkToFit="1"/>
    </xf>
    <xf numFmtId="0" fontId="34" fillId="0" borderId="0" xfId="0" applyFont="1" applyBorder="1" applyAlignment="1">
      <alignment horizontal="center" vertical="center" shrinkToFit="1"/>
    </xf>
    <xf numFmtId="0" fontId="195" fillId="0" borderId="0" xfId="0" applyFont="1">
      <alignment vertical="center"/>
    </xf>
    <xf numFmtId="0" fontId="39" fillId="35" borderId="68" xfId="0" applyFont="1" applyFill="1" applyBorder="1" applyAlignment="1">
      <alignment horizontal="center" vertical="center" shrinkToFit="1"/>
    </xf>
    <xf numFmtId="0" fontId="39" fillId="35" borderId="61" xfId="0" applyFont="1" applyFill="1" applyBorder="1" applyAlignment="1">
      <alignment horizontal="center" vertical="center" shrinkToFit="1"/>
    </xf>
    <xf numFmtId="0" fontId="39" fillId="35" borderId="69" xfId="0" applyFont="1" applyFill="1" applyBorder="1" applyAlignment="1">
      <alignment horizontal="center" vertical="center" shrinkToFit="1"/>
    </xf>
    <xf numFmtId="0" fontId="39" fillId="0" borderId="14" xfId="0" applyFont="1" applyBorder="1" applyAlignment="1">
      <alignment horizontal="center" vertical="center"/>
    </xf>
    <xf numFmtId="0" fontId="39" fillId="0" borderId="122" xfId="0" applyFont="1" applyBorder="1" applyAlignment="1">
      <alignment horizontal="center" vertical="center"/>
    </xf>
    <xf numFmtId="0" fontId="196" fillId="0" borderId="0" xfId="0" applyFont="1" applyBorder="1">
      <alignment vertical="center"/>
    </xf>
    <xf numFmtId="0" fontId="196" fillId="0" borderId="0" xfId="0" applyFont="1" applyBorder="1" applyAlignment="1">
      <alignment horizontal="center" vertical="center"/>
    </xf>
    <xf numFmtId="0" fontId="196" fillId="0" borderId="0" xfId="0" applyFont="1">
      <alignment vertical="center"/>
    </xf>
    <xf numFmtId="224" fontId="39" fillId="0" borderId="28" xfId="0" applyNumberFormat="1" applyFont="1" applyBorder="1" applyAlignment="1">
      <alignment horizontal="center" vertical="center"/>
    </xf>
    <xf numFmtId="0" fontId="196" fillId="0" borderId="0" xfId="0" applyFont="1" applyFill="1" applyBorder="1" applyAlignment="1">
      <alignment horizontal="center" vertical="center"/>
    </xf>
    <xf numFmtId="0" fontId="39" fillId="0" borderId="20" xfId="0" applyFont="1" applyFill="1" applyBorder="1" applyAlignment="1">
      <alignment horizontal="center" vertical="center" shrinkToFit="1"/>
    </xf>
    <xf numFmtId="0" fontId="196" fillId="0" borderId="0" xfId="0" applyFont="1" applyFill="1" applyBorder="1" applyAlignment="1">
      <alignment horizontal="left" vertical="center" wrapText="1"/>
    </xf>
    <xf numFmtId="176" fontId="196" fillId="0" borderId="0" xfId="0" applyNumberFormat="1" applyFont="1" applyBorder="1" applyAlignment="1">
      <alignment horizontal="center" vertical="center"/>
    </xf>
    <xf numFmtId="177" fontId="196" fillId="0" borderId="0" xfId="0" applyNumberFormat="1" applyFont="1" applyBorder="1" applyAlignment="1">
      <alignment horizontal="center" vertical="center"/>
    </xf>
    <xf numFmtId="0" fontId="39" fillId="0" borderId="28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/>
    </xf>
    <xf numFmtId="0" fontId="39" fillId="0" borderId="0" xfId="0" applyFont="1" applyBorder="1" applyAlignment="1">
      <alignment horizontal="left" vertical="center"/>
    </xf>
    <xf numFmtId="0" fontId="39" fillId="0" borderId="39" xfId="0" applyFont="1" applyBorder="1" applyAlignment="1">
      <alignment horizontal="center" vertical="center" shrinkToFit="1"/>
    </xf>
    <xf numFmtId="0" fontId="39" fillId="0" borderId="37" xfId="0" applyFont="1" applyBorder="1" applyAlignment="1">
      <alignment horizontal="left" vertical="center"/>
    </xf>
    <xf numFmtId="0" fontId="39" fillId="0" borderId="96" xfId="0" applyFont="1" applyBorder="1" applyAlignment="1">
      <alignment horizontal="center" vertical="center"/>
    </xf>
    <xf numFmtId="9" fontId="196" fillId="0" borderId="0" xfId="0" applyNumberFormat="1" applyFont="1" applyBorder="1">
      <alignment vertical="center"/>
    </xf>
    <xf numFmtId="0" fontId="39" fillId="35" borderId="123" xfId="0" applyFont="1" applyFill="1" applyBorder="1" applyAlignment="1">
      <alignment horizontal="center" vertical="center" shrinkToFit="1"/>
    </xf>
    <xf numFmtId="0" fontId="39" fillId="35" borderId="124" xfId="0" applyFont="1" applyFill="1" applyBorder="1" applyAlignment="1">
      <alignment horizontal="center" vertical="center" shrinkToFit="1"/>
    </xf>
    <xf numFmtId="0" fontId="39" fillId="25" borderId="32" xfId="0" applyFont="1" applyFill="1" applyBorder="1" applyAlignment="1">
      <alignment horizontal="left" vertical="center" wrapText="1" shrinkToFit="1"/>
    </xf>
    <xf numFmtId="1" fontId="39" fillId="0" borderId="122" xfId="0" applyNumberFormat="1" applyFont="1" applyBorder="1" applyAlignment="1">
      <alignment horizontal="center" vertical="center"/>
    </xf>
    <xf numFmtId="0" fontId="39" fillId="25" borderId="44" xfId="0" applyFont="1" applyFill="1" applyBorder="1" applyAlignment="1">
      <alignment horizontal="left" vertical="center" shrinkToFit="1"/>
    </xf>
    <xf numFmtId="0" fontId="40" fillId="0" borderId="43" xfId="0" applyFont="1" applyBorder="1" applyAlignment="1">
      <alignment horizontal="left" vertical="center" shrinkToFit="1"/>
    </xf>
    <xf numFmtId="0" fontId="39" fillId="25" borderId="17" xfId="0" applyFont="1" applyFill="1" applyBorder="1" applyAlignment="1">
      <alignment horizontal="left" vertical="center" wrapText="1" shrinkToFit="1"/>
    </xf>
    <xf numFmtId="0" fontId="39" fillId="25" borderId="21" xfId="0" applyFont="1" applyFill="1" applyBorder="1" applyAlignment="1">
      <alignment vertical="center" textRotation="180" shrinkToFit="1"/>
    </xf>
    <xf numFmtId="0" fontId="39" fillId="25" borderId="44" xfId="0" applyFont="1" applyFill="1" applyBorder="1" applyAlignment="1">
      <alignment horizontal="center" vertical="center" shrinkToFit="1"/>
    </xf>
    <xf numFmtId="0" fontId="40" fillId="0" borderId="125" xfId="0" applyFont="1" applyBorder="1" applyAlignment="1">
      <alignment horizontal="left" vertical="center" shrinkToFit="1"/>
    </xf>
    <xf numFmtId="0" fontId="40" fillId="0" borderId="63" xfId="0" applyFont="1" applyBorder="1" applyAlignment="1">
      <alignment horizontal="left" vertical="center" shrinkToFit="1"/>
    </xf>
    <xf numFmtId="0" fontId="104" fillId="25" borderId="40" xfId="0" applyFont="1" applyFill="1" applyBorder="1" applyAlignment="1">
      <alignment vertical="center" textRotation="180" shrinkToFit="1"/>
    </xf>
    <xf numFmtId="0" fontId="104" fillId="25" borderId="38" xfId="0" applyFont="1" applyFill="1" applyBorder="1" applyAlignment="1">
      <alignment vertical="center" textRotation="180" shrinkToFit="1"/>
    </xf>
    <xf numFmtId="0" fontId="104" fillId="25" borderId="45" xfId="0" applyFont="1" applyFill="1" applyBorder="1" applyAlignment="1">
      <alignment horizontal="center" vertical="center" shrinkToFit="1"/>
    </xf>
    <xf numFmtId="0" fontId="104" fillId="25" borderId="39" xfId="0" applyFont="1" applyFill="1" applyBorder="1" applyAlignment="1">
      <alignment horizontal="left" vertical="center" shrinkToFit="1"/>
    </xf>
    <xf numFmtId="0" fontId="104" fillId="25" borderId="42" xfId="0" applyFont="1" applyFill="1" applyBorder="1" applyAlignment="1">
      <alignment horizontal="left" vertical="center" shrinkToFit="1"/>
    </xf>
    <xf numFmtId="0" fontId="104" fillId="25" borderId="40" xfId="0" applyFont="1" applyFill="1" applyBorder="1" applyAlignment="1">
      <alignment horizontal="left" vertical="center" shrinkToFit="1"/>
    </xf>
    <xf numFmtId="0" fontId="39" fillId="25" borderId="36" xfId="0" applyFont="1" applyFill="1" applyBorder="1" applyAlignment="1">
      <alignment horizontal="left" vertical="center" wrapText="1" shrinkToFit="1"/>
    </xf>
    <xf numFmtId="0" fontId="39" fillId="0" borderId="68" xfId="0" applyFont="1" applyFill="1" applyBorder="1" applyAlignment="1">
      <alignment horizontal="center" vertical="center" shrinkToFit="1"/>
    </xf>
    <xf numFmtId="0" fontId="39" fillId="0" borderId="61" xfId="0" applyFont="1" applyFill="1" applyBorder="1" applyAlignment="1">
      <alignment horizontal="center" vertical="center" shrinkToFit="1"/>
    </xf>
    <xf numFmtId="0" fontId="39" fillId="0" borderId="69" xfId="0" applyFont="1" applyFill="1" applyBorder="1" applyAlignment="1">
      <alignment horizontal="center" vertical="center" shrinkToFit="1"/>
    </xf>
    <xf numFmtId="0" fontId="40" fillId="0" borderId="81" xfId="0" applyFont="1" applyBorder="1" applyAlignment="1">
      <alignment horizontal="center" vertical="center"/>
    </xf>
    <xf numFmtId="0" fontId="197" fillId="0" borderId="21" xfId="0" applyFont="1" applyBorder="1" applyAlignment="1">
      <alignment horizontal="center" vertical="center" shrinkToFit="1"/>
    </xf>
    <xf numFmtId="0" fontId="198" fillId="25" borderId="22" xfId="0" applyFont="1" applyFill="1" applyBorder="1" applyAlignment="1">
      <alignment horizontal="left" vertical="center" shrinkToFit="1"/>
    </xf>
    <xf numFmtId="0" fontId="198" fillId="25" borderId="20" xfId="0" applyFont="1" applyFill="1" applyBorder="1" applyAlignment="1">
      <alignment horizontal="center" vertical="center" shrinkToFit="1"/>
    </xf>
    <xf numFmtId="0" fontId="197" fillId="25" borderId="21" xfId="0" applyFont="1" applyFill="1" applyBorder="1" applyAlignment="1">
      <alignment horizontal="center" vertical="center" shrinkToFit="1"/>
    </xf>
    <xf numFmtId="0" fontId="198" fillId="25" borderId="20" xfId="0" applyFont="1" applyFill="1" applyBorder="1" applyAlignment="1">
      <alignment horizontal="left" vertical="center" shrinkToFit="1"/>
    </xf>
    <xf numFmtId="0" fontId="199" fillId="0" borderId="21" xfId="0" applyFont="1" applyBorder="1" applyAlignment="1">
      <alignment horizontal="center" vertical="center" wrapText="1" shrinkToFit="1"/>
    </xf>
    <xf numFmtId="0" fontId="200" fillId="0" borderId="22" xfId="0" applyFont="1" applyBorder="1" applyAlignment="1">
      <alignment horizontal="left" vertical="center" shrinkToFit="1"/>
    </xf>
    <xf numFmtId="0" fontId="39" fillId="25" borderId="21" xfId="0" applyFont="1" applyFill="1" applyBorder="1" applyAlignment="1">
      <alignment vertical="center" shrinkToFit="1"/>
    </xf>
    <xf numFmtId="0" fontId="198" fillId="25" borderId="22" xfId="0" applyFont="1" applyFill="1" applyBorder="1" applyAlignment="1">
      <alignment vertical="center" textRotation="180" shrinkToFit="1"/>
    </xf>
    <xf numFmtId="0" fontId="200" fillId="0" borderId="22" xfId="0" applyFont="1" applyBorder="1" applyAlignment="1">
      <alignment vertical="center" textRotation="180" shrinkToFit="1"/>
    </xf>
    <xf numFmtId="0" fontId="198" fillId="0" borderId="21" xfId="0" applyFont="1" applyBorder="1" applyAlignment="1">
      <alignment horizontal="left" vertical="center" wrapText="1" shrinkToFit="1"/>
    </xf>
    <xf numFmtId="0" fontId="201" fillId="25" borderId="21" xfId="0" applyFont="1" applyFill="1" applyBorder="1" applyAlignment="1">
      <alignment horizontal="left" vertical="center" shrinkToFit="1"/>
    </xf>
    <xf numFmtId="0" fontId="201" fillId="25" borderId="22" xfId="0" applyFont="1" applyFill="1" applyBorder="1" applyAlignment="1">
      <alignment vertical="center" textRotation="180" shrinkToFit="1"/>
    </xf>
    <xf numFmtId="0" fontId="201" fillId="25" borderId="20" xfId="0" applyFont="1" applyFill="1" applyBorder="1" applyAlignment="1">
      <alignment horizontal="left" vertical="center" shrinkToFit="1"/>
    </xf>
    <xf numFmtId="0" fontId="202" fillId="25" borderId="22" xfId="0" applyFont="1" applyFill="1" applyBorder="1" applyAlignment="1">
      <alignment vertical="center" textRotation="180" shrinkToFit="1"/>
    </xf>
    <xf numFmtId="0" fontId="39" fillId="0" borderId="10" xfId="0" applyFont="1" applyBorder="1" applyAlignment="1">
      <alignment horizontal="right"/>
    </xf>
    <xf numFmtId="0" fontId="39" fillId="0" borderId="36" xfId="0" applyFont="1" applyBorder="1" applyAlignment="1">
      <alignment horizontal="center" vertical="center" shrinkToFit="1"/>
    </xf>
    <xf numFmtId="0" fontId="39" fillId="0" borderId="37" xfId="0" applyFont="1" applyBorder="1">
      <alignment vertical="center"/>
    </xf>
    <xf numFmtId="0" fontId="104" fillId="25" borderId="39" xfId="0" applyFont="1" applyFill="1" applyBorder="1" applyAlignment="1">
      <alignment horizontal="center" vertical="center" shrinkToFit="1"/>
    </xf>
    <xf numFmtId="0" fontId="39" fillId="0" borderId="38" xfId="0" applyFont="1" applyBorder="1" applyAlignment="1">
      <alignment vertical="center" textRotation="180" shrinkToFit="1"/>
    </xf>
    <xf numFmtId="0" fontId="39" fillId="0" borderId="12" xfId="0" applyFont="1" applyBorder="1" applyAlignment="1"/>
    <xf numFmtId="0" fontId="39" fillId="0" borderId="21" xfId="37" applyFont="1" applyBorder="1" applyAlignment="1">
      <alignment horizontal="left" vertical="center" shrinkToFit="1"/>
    </xf>
    <xf numFmtId="0" fontId="39" fillId="0" borderId="22" xfId="37" applyFont="1" applyBorder="1" applyAlignment="1">
      <alignment horizontal="left" vertical="center" shrinkToFit="1"/>
    </xf>
    <xf numFmtId="0" fontId="39" fillId="0" borderId="20" xfId="37" applyFont="1" applyBorder="1" applyAlignment="1">
      <alignment horizontal="left" vertical="center" shrinkToFit="1"/>
    </xf>
    <xf numFmtId="0" fontId="40" fillId="0" borderId="24" xfId="0" applyFont="1" applyBorder="1" applyAlignment="1">
      <alignment horizontal="left" vertical="center" shrinkToFit="1"/>
    </xf>
    <xf numFmtId="0" fontId="39" fillId="0" borderId="21" xfId="37" applyFont="1" applyBorder="1" applyAlignment="1">
      <alignment horizontal="left" vertical="center"/>
    </xf>
    <xf numFmtId="0" fontId="40" fillId="27" borderId="27" xfId="0" applyFont="1" applyFill="1" applyBorder="1" applyAlignment="1">
      <alignment horizontal="center" vertical="center" shrinkToFit="1"/>
    </xf>
    <xf numFmtId="0" fontId="39" fillId="25" borderId="20" xfId="0" applyFont="1" applyFill="1" applyBorder="1" applyAlignment="1">
      <alignment horizontal="center" vertical="center" shrinkToFit="1"/>
    </xf>
    <xf numFmtId="0" fontId="103" fillId="0" borderId="0" xfId="37" applyFont="1" applyBorder="1" applyAlignment="1">
      <alignment horizontal="left" vertical="center" shrinkToFit="1"/>
    </xf>
    <xf numFmtId="0" fontId="103" fillId="0" borderId="27" xfId="37" applyFont="1" applyBorder="1" applyAlignment="1">
      <alignment vertical="center" textRotation="180" shrinkToFit="1"/>
    </xf>
    <xf numFmtId="0" fontId="103" fillId="0" borderId="11" xfId="37" applyFont="1" applyBorder="1" applyAlignment="1">
      <alignment horizontal="left" vertical="center" shrinkToFit="1"/>
    </xf>
    <xf numFmtId="0" fontId="39" fillId="27" borderId="68" xfId="0" applyFont="1" applyFill="1" applyBorder="1" applyAlignment="1">
      <alignment horizontal="center" vertical="center" shrinkToFit="1"/>
    </xf>
    <xf numFmtId="0" fontId="39" fillId="27" borderId="69" xfId="0" applyFont="1" applyFill="1" applyBorder="1" applyAlignment="1">
      <alignment horizontal="center" vertical="center" shrinkToFit="1"/>
    </xf>
    <xf numFmtId="0" fontId="34" fillId="27" borderId="61" xfId="0" applyFont="1" applyFill="1" applyBorder="1" applyAlignment="1">
      <alignment horizontal="center" vertical="center" wrapText="1"/>
    </xf>
    <xf numFmtId="0" fontId="39" fillId="25" borderId="32" xfId="0" applyFont="1" applyFill="1" applyBorder="1" applyAlignment="1">
      <alignment horizontal="center" vertical="center" wrapText="1" shrinkToFit="1"/>
    </xf>
    <xf numFmtId="0" fontId="39" fillId="25" borderId="21" xfId="37" applyFont="1" applyFill="1" applyBorder="1" applyAlignment="1">
      <alignment horizontal="left" vertical="center" shrinkToFit="1"/>
    </xf>
    <xf numFmtId="0" fontId="39" fillId="25" borderId="22" xfId="37" applyFont="1" applyFill="1" applyBorder="1" applyAlignment="1">
      <alignment horizontal="left" vertical="center" shrinkToFit="1"/>
    </xf>
    <xf numFmtId="0" fontId="39" fillId="25" borderId="20" xfId="37" applyFont="1" applyFill="1" applyBorder="1" applyAlignment="1">
      <alignment horizontal="left" vertical="center" shrinkToFit="1"/>
    </xf>
    <xf numFmtId="0" fontId="40" fillId="25" borderId="24" xfId="0" applyFont="1" applyFill="1" applyBorder="1" applyAlignment="1">
      <alignment horizontal="left" vertical="center" shrinkToFit="1"/>
    </xf>
    <xf numFmtId="0" fontId="39" fillId="25" borderId="17" xfId="0" applyFont="1" applyFill="1" applyBorder="1" applyAlignment="1">
      <alignment horizontal="center" vertical="center" wrapText="1" shrinkToFit="1"/>
    </xf>
    <xf numFmtId="0" fontId="40" fillId="25" borderId="27" xfId="0" applyFont="1" applyFill="1" applyBorder="1" applyAlignment="1">
      <alignment horizontal="left" vertical="center" shrinkToFit="1"/>
    </xf>
    <xf numFmtId="0" fontId="103" fillId="25" borderId="0" xfId="37" applyFont="1" applyFill="1" applyBorder="1" applyAlignment="1">
      <alignment horizontal="left" vertical="center" shrinkToFit="1"/>
    </xf>
    <xf numFmtId="0" fontId="103" fillId="25" borderId="27" xfId="37" applyFont="1" applyFill="1" applyBorder="1" applyAlignment="1">
      <alignment vertical="center" textRotation="180" shrinkToFit="1"/>
    </xf>
    <xf numFmtId="0" fontId="103" fillId="25" borderId="11" xfId="37" applyFont="1" applyFill="1" applyBorder="1" applyAlignment="1">
      <alignment horizontal="left" vertical="center" shrinkToFit="1"/>
    </xf>
    <xf numFmtId="0" fontId="39" fillId="25" borderId="22" xfId="0" applyFont="1" applyFill="1" applyBorder="1" applyAlignment="1">
      <alignment vertical="center" shrinkToFit="1"/>
    </xf>
    <xf numFmtId="0" fontId="39" fillId="25" borderId="36" xfId="0" applyFont="1" applyFill="1" applyBorder="1" applyAlignment="1">
      <alignment horizontal="center" vertical="center" wrapText="1" shrinkToFit="1"/>
    </xf>
    <xf numFmtId="0" fontId="34" fillId="0" borderId="0" xfId="0" applyFont="1" applyBorder="1" applyAlignment="1">
      <alignment horizontal="right" vertical="top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Fill="1" applyBorder="1">
      <alignment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23" fillId="0" borderId="0" xfId="0" applyFont="1" applyAlignment="1">
      <alignment vertical="center" shrinkToFit="1"/>
    </xf>
    <xf numFmtId="0" fontId="34" fillId="0" borderId="0" xfId="0" applyFont="1" applyFill="1">
      <alignment vertical="center"/>
    </xf>
    <xf numFmtId="0" fontId="195" fillId="0" borderId="0" xfId="0" applyFont="1" applyAlignment="1">
      <alignment horizontal="left" vertical="center"/>
    </xf>
    <xf numFmtId="0" fontId="28" fillId="0" borderId="0" xfId="0" applyFont="1" applyBorder="1" applyAlignment="1">
      <alignment horizontal="center" vertical="center"/>
    </xf>
  </cellXfs>
  <cellStyles count="114">
    <cellStyle name="20% - 輔色1" xfId="1" builtinId="30" customBuiltin="1"/>
    <cellStyle name="20% - 輔色1 2" xfId="2"/>
    <cellStyle name="20% - 輔色2" xfId="3" builtinId="34" customBuiltin="1"/>
    <cellStyle name="20% - 輔色2 2" xfId="4"/>
    <cellStyle name="20% - 輔色3" xfId="5" builtinId="38" customBuiltin="1"/>
    <cellStyle name="20% - 輔色3 2" xfId="6"/>
    <cellStyle name="20% - 輔色4" xfId="7" builtinId="42" customBuiltin="1"/>
    <cellStyle name="20% - 輔色4 2" xfId="8"/>
    <cellStyle name="20% - 輔色5" xfId="9" builtinId="46" customBuiltin="1"/>
    <cellStyle name="20% - 輔色5 2" xfId="10"/>
    <cellStyle name="20% - 輔色6" xfId="11" builtinId="50" customBuiltin="1"/>
    <cellStyle name="20% - 輔色6 2" xfId="12"/>
    <cellStyle name="40% - 輔色1" xfId="13" builtinId="31" customBuiltin="1"/>
    <cellStyle name="40% - 輔色1 2" xfId="14"/>
    <cellStyle name="40% - 輔色2" xfId="15" builtinId="35" customBuiltin="1"/>
    <cellStyle name="40% - 輔色2 2" xfId="16"/>
    <cellStyle name="40% - 輔色3" xfId="17" builtinId="39" customBuiltin="1"/>
    <cellStyle name="40% - 輔色3 2" xfId="18"/>
    <cellStyle name="40% - 輔色4" xfId="19" builtinId="43" customBuiltin="1"/>
    <cellStyle name="40% - 輔色4 2" xfId="20"/>
    <cellStyle name="40% - 輔色5" xfId="21" builtinId="47" customBuiltin="1"/>
    <cellStyle name="40% - 輔色5 2" xfId="22"/>
    <cellStyle name="40% - 輔色6" xfId="23" builtinId="51" customBuiltin="1"/>
    <cellStyle name="40% - 輔色6 2" xfId="24"/>
    <cellStyle name="60% - 輔色1" xfId="25" builtinId="32" customBuiltin="1"/>
    <cellStyle name="60% - 輔色1 2" xfId="26"/>
    <cellStyle name="60% - 輔色2" xfId="27" builtinId="36" customBuiltin="1"/>
    <cellStyle name="60% - 輔色2 2" xfId="28"/>
    <cellStyle name="60% - 輔色3" xfId="29" builtinId="40" customBuiltin="1"/>
    <cellStyle name="60% - 輔色3 2" xfId="30"/>
    <cellStyle name="60% - 輔色4" xfId="31" builtinId="44" customBuiltin="1"/>
    <cellStyle name="60% - 輔色4 2" xfId="32"/>
    <cellStyle name="60% - 輔色5" xfId="33" builtinId="48" customBuiltin="1"/>
    <cellStyle name="60% - 輔色5 2" xfId="34"/>
    <cellStyle name="60% - 輔色6" xfId="35" builtinId="52" customBuiltin="1"/>
    <cellStyle name="60% - 輔色6 2" xfId="36"/>
    <cellStyle name="一般" xfId="0" builtinId="0"/>
    <cellStyle name="一般 2" xfId="37"/>
    <cellStyle name="中等" xfId="38" builtinId="28" customBuiltin="1"/>
    <cellStyle name="中等 2" xfId="39"/>
    <cellStyle name="中等 2 2" xfId="40"/>
    <cellStyle name="中等 3" xfId="41"/>
    <cellStyle name="合計" xfId="42" builtinId="25" customBuiltin="1"/>
    <cellStyle name="合計 2" xfId="43"/>
    <cellStyle name="合計 3" xfId="44"/>
    <cellStyle name="合計 4" xfId="45"/>
    <cellStyle name="合計 5" xfId="46"/>
    <cellStyle name="合計 6" xfId="47"/>
    <cellStyle name="合計 7" xfId="48"/>
    <cellStyle name="好" xfId="49" builtinId="26" customBuiltin="1"/>
    <cellStyle name="好 2" xfId="50"/>
    <cellStyle name="計算方式" xfId="51" builtinId="22" customBuiltin="1"/>
    <cellStyle name="計算方式 2" xfId="52"/>
    <cellStyle name="計算方式 3" xfId="53"/>
    <cellStyle name="計算方式 4" xfId="54"/>
    <cellStyle name="計算方式 5" xfId="55"/>
    <cellStyle name="計算方式 6" xfId="56"/>
    <cellStyle name="連結的儲存格" xfId="57" builtinId="24" customBuiltin="1"/>
    <cellStyle name="連結的儲存格 2" xfId="58"/>
    <cellStyle name="備註" xfId="59" builtinId="10" customBuiltin="1"/>
    <cellStyle name="備註 2" xfId="60"/>
    <cellStyle name="備註 3" xfId="61"/>
    <cellStyle name="備註 4" xfId="62"/>
    <cellStyle name="備註 5" xfId="63"/>
    <cellStyle name="備註 6" xfId="64"/>
    <cellStyle name="超連結 2" xfId="65"/>
    <cellStyle name="說明文字" xfId="66" builtinId="53" customBuiltin="1"/>
    <cellStyle name="說明文字 2" xfId="67"/>
    <cellStyle name="輔色1" xfId="68" builtinId="29" customBuiltin="1"/>
    <cellStyle name="輔色1 2" xfId="69"/>
    <cellStyle name="輔色2" xfId="70" builtinId="33" customBuiltin="1"/>
    <cellStyle name="輔色2 2" xfId="71"/>
    <cellStyle name="輔色3" xfId="72" builtinId="37" customBuiltin="1"/>
    <cellStyle name="輔色3 2" xfId="73"/>
    <cellStyle name="輔色4" xfId="74" builtinId="41" customBuiltin="1"/>
    <cellStyle name="輔色4 2" xfId="75"/>
    <cellStyle name="輔色5" xfId="76" builtinId="45" customBuiltin="1"/>
    <cellStyle name="輔色5 2" xfId="77"/>
    <cellStyle name="輔色6" xfId="78" builtinId="49" customBuiltin="1"/>
    <cellStyle name="輔色6 2" xfId="79"/>
    <cellStyle name="標題" xfId="80" builtinId="15" customBuiltin="1"/>
    <cellStyle name="標題 1" xfId="81" builtinId="16" customBuiltin="1"/>
    <cellStyle name="標題 1 2" xfId="82"/>
    <cellStyle name="標題 2" xfId="83" builtinId="17" customBuiltin="1"/>
    <cellStyle name="標題 2 2" xfId="84"/>
    <cellStyle name="標題 3" xfId="85" builtinId="18" customBuiltin="1"/>
    <cellStyle name="標題 3 2" xfId="86"/>
    <cellStyle name="標題 3 2 2" xfId="87"/>
    <cellStyle name="標題 3 3" xfId="88"/>
    <cellStyle name="標題 3 4" xfId="89"/>
    <cellStyle name="標題 3 5" xfId="90"/>
    <cellStyle name="標題 3 6" xfId="91"/>
    <cellStyle name="標題 4" xfId="92" builtinId="19" customBuiltin="1"/>
    <cellStyle name="標題 4 2" xfId="93"/>
    <cellStyle name="標題 5" xfId="94"/>
    <cellStyle name="輸入" xfId="95" builtinId="20" customBuiltin="1"/>
    <cellStyle name="輸入 2" xfId="96"/>
    <cellStyle name="輸入 3" xfId="97"/>
    <cellStyle name="輸入 4" xfId="98"/>
    <cellStyle name="輸入 5" xfId="99"/>
    <cellStyle name="輸入 6" xfId="100"/>
    <cellStyle name="輸出" xfId="101" builtinId="21" customBuiltin="1"/>
    <cellStyle name="輸出 2" xfId="102"/>
    <cellStyle name="輸出 3" xfId="103"/>
    <cellStyle name="輸出 4" xfId="104"/>
    <cellStyle name="輸出 5" xfId="105"/>
    <cellStyle name="輸出 6" xfId="106"/>
    <cellStyle name="輸出 7" xfId="107"/>
    <cellStyle name="檢查儲存格" xfId="108" builtinId="23" customBuiltin="1"/>
    <cellStyle name="檢查儲存格 2" xfId="109"/>
    <cellStyle name="壞" xfId="110" builtinId="27" customBuiltin="1"/>
    <cellStyle name="壞 2" xfId="111"/>
    <cellStyle name="警告文字" xfId="112" builtinId="11" customBuiltin="1"/>
    <cellStyle name="警告文字 2" xfId="1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134</xdr:col>
      <xdr:colOff>0</xdr:colOff>
      <xdr:row>5</xdr:row>
      <xdr:rowOff>2200275</xdr:rowOff>
    </xdr:from>
    <xdr:to>
      <xdr:col>143</xdr:col>
      <xdr:colOff>390525</xdr:colOff>
      <xdr:row>9</xdr:row>
      <xdr:rowOff>1104900</xdr:rowOff>
    </xdr:to>
    <xdr:pic>
      <xdr:nvPicPr>
        <xdr:cNvPr id="31103" name="圖片 8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D1B56EE3-DE26-4E16-B53D-3FA2E1339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19450" y="11991975"/>
          <a:ext cx="6562725" cy="681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600075</xdr:colOff>
      <xdr:row>13</xdr:row>
      <xdr:rowOff>304800</xdr:rowOff>
    </xdr:from>
    <xdr:to>
      <xdr:col>145</xdr:col>
      <xdr:colOff>600075</xdr:colOff>
      <xdr:row>17</xdr:row>
      <xdr:rowOff>142875</xdr:rowOff>
    </xdr:to>
    <xdr:pic>
      <xdr:nvPicPr>
        <xdr:cNvPr id="31104" name="圖片 9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03CA0DA3-7D89-47E7-A622-2299F3F5E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156219525" y="22174200"/>
          <a:ext cx="7543800" cy="616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16</xdr:row>
      <xdr:rowOff>0</xdr:rowOff>
    </xdr:from>
    <xdr:to>
      <xdr:col>23</xdr:col>
      <xdr:colOff>333375</xdr:colOff>
      <xdr:row>16</xdr:row>
      <xdr:rowOff>304800</xdr:rowOff>
    </xdr:to>
    <xdr:sp macro="" textlink="">
      <xdr:nvSpPr>
        <xdr:cNvPr id="31105" name="AutoShape 1024" descr="ãéº»ååãçåçæå°çµæ">
          <a:extLst>
            <a:ext uri="{FF2B5EF4-FFF2-40B4-BE49-F238E27FC236}">
              <a16:creationId xmlns:a16="http://schemas.microsoft.com/office/drawing/2014/main" id="{CCCC2E82-9E85-47DA-A1CD-763E9B437FD5}"/>
            </a:ext>
          </a:extLst>
        </xdr:cNvPr>
        <xdr:cNvSpPr>
          <a:spLocks noChangeAspect="1" noChangeArrowheads="1"/>
        </xdr:cNvSpPr>
      </xdr:nvSpPr>
      <xdr:spPr bwMode="auto">
        <a:xfrm>
          <a:off x="79495650" y="262890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904875</xdr:colOff>
      <xdr:row>60</xdr:row>
      <xdr:rowOff>1133475</xdr:rowOff>
    </xdr:from>
    <xdr:to>
      <xdr:col>14</xdr:col>
      <xdr:colOff>3952875</xdr:colOff>
      <xdr:row>67</xdr:row>
      <xdr:rowOff>190500</xdr:rowOff>
    </xdr:to>
    <xdr:pic>
      <xdr:nvPicPr>
        <xdr:cNvPr id="31106" name="圖片 14">
          <a:extLst>
            <a:ext uri="{FF2B5EF4-FFF2-40B4-BE49-F238E27FC236}">
              <a16:creationId xmlns:a16="http://schemas.microsoft.com/office/drawing/2014/main" id="{26983C7C-35F1-4204-97ED-B21B965C7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0" t="10110" r="5305" b="15942"/>
        <a:stretch>
          <a:fillRect/>
        </a:stretch>
      </xdr:blipFill>
      <xdr:spPr bwMode="auto">
        <a:xfrm>
          <a:off x="60112275" y="92382975"/>
          <a:ext cx="12915900" cy="12249150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1028700</xdr:colOff>
      <xdr:row>0</xdr:row>
      <xdr:rowOff>3305175</xdr:rowOff>
    </xdr:from>
    <xdr:to>
      <xdr:col>14</xdr:col>
      <xdr:colOff>4219575</xdr:colOff>
      <xdr:row>1</xdr:row>
      <xdr:rowOff>2667000</xdr:rowOff>
    </xdr:to>
    <xdr:pic>
      <xdr:nvPicPr>
        <xdr:cNvPr id="31107" name="圖片 17" descr="D:\SCAN\img-221130814\img-221130814-0001.jpg">
          <a:extLst>
            <a:ext uri="{FF2B5EF4-FFF2-40B4-BE49-F238E27FC236}">
              <a16:creationId xmlns:a16="http://schemas.microsoft.com/office/drawing/2014/main" id="{1981EBCD-6324-44A1-865E-74C3ADD72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65170050" y="3305175"/>
          <a:ext cx="8124825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4362450</xdr:colOff>
      <xdr:row>37</xdr:row>
      <xdr:rowOff>1200150</xdr:rowOff>
    </xdr:from>
    <xdr:to>
      <xdr:col>7</xdr:col>
      <xdr:colOff>485775</xdr:colOff>
      <xdr:row>46</xdr:row>
      <xdr:rowOff>695325</xdr:rowOff>
    </xdr:to>
    <xdr:pic>
      <xdr:nvPicPr>
        <xdr:cNvPr id="31108" name="圖片 8" descr="我的餐盤」均衡飲食圖像及口訣- 衛教專欄- 宜蘭縣員山鄉衛生所">
          <a:extLst>
            <a:ext uri="{FF2B5EF4-FFF2-40B4-BE49-F238E27FC236}">
              <a16:creationId xmlns:a16="http://schemas.microsoft.com/office/drawing/2014/main" id="{B800D662-1EBE-45DD-85E4-B0E061BB6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2" t="352" r="1578" b="47034"/>
        <a:stretch>
          <a:fillRect/>
        </a:stretch>
      </xdr:blipFill>
      <xdr:spPr bwMode="auto">
        <a:xfrm>
          <a:off x="9296400" y="58131075"/>
          <a:ext cx="25727025" cy="14201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2705100</xdr:colOff>
      <xdr:row>62</xdr:row>
      <xdr:rowOff>571500</xdr:rowOff>
    </xdr:from>
    <xdr:to>
      <xdr:col>8</xdr:col>
      <xdr:colOff>4086225</xdr:colOff>
      <xdr:row>70</xdr:row>
      <xdr:rowOff>314325</xdr:rowOff>
    </xdr:to>
    <xdr:pic>
      <xdr:nvPicPr>
        <xdr:cNvPr id="31109" name="圖片 1" descr="本會】3月1日（星期一）因適逢228和平紀念日為星期日補休一天| 社團法人宜蘭縣藥師公會">
          <a:extLst>
            <a:ext uri="{FF2B5EF4-FFF2-40B4-BE49-F238E27FC236}">
              <a16:creationId xmlns:a16="http://schemas.microsoft.com/office/drawing/2014/main" id="{383D2E6F-4F38-4C4C-9118-294D6A697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08800" y="95488125"/>
          <a:ext cx="11249025" cy="1152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4</xdr:row>
      <xdr:rowOff>828675</xdr:rowOff>
    </xdr:from>
    <xdr:to>
      <xdr:col>2</xdr:col>
      <xdr:colOff>4086225</xdr:colOff>
      <xdr:row>13</xdr:row>
      <xdr:rowOff>0</xdr:rowOff>
    </xdr:to>
    <xdr:pic>
      <xdr:nvPicPr>
        <xdr:cNvPr id="31110" name="圖片 4" descr="為什麼台北101跨年煙火要年年放？多數人都不知道的三大效益！|數位時代BusinessNext">
          <a:extLst>
            <a:ext uri="{FF2B5EF4-FFF2-40B4-BE49-F238E27FC236}">
              <a16:creationId xmlns:a16="http://schemas.microsoft.com/office/drawing/2014/main" id="{80D58AA7-AC37-4785-B90A-869887ABE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9010650"/>
          <a:ext cx="13115925" cy="1285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1174750</xdr:colOff>
      <xdr:row>5</xdr:row>
      <xdr:rowOff>1143000</xdr:rowOff>
    </xdr:from>
    <xdr:to>
      <xdr:col>9</xdr:col>
      <xdr:colOff>3826381</xdr:colOff>
      <xdr:row>8</xdr:row>
      <xdr:rowOff>628650</xdr:rowOff>
    </xdr:to>
    <xdr:pic>
      <xdr:nvPicPr>
        <xdr:cNvPr id="6" name="圖片 5" descr="奶黃流沙包- 得倫食品｜冷凍食品｜調理包｜宅配美食">
          <a:extLst>
            <a:ext uri="{FF2B5EF4-FFF2-40B4-BE49-F238E27FC236}">
              <a16:creationId xmlns:a16="http://schemas.microsoft.com/office/drawing/2014/main" id="{4B8EC5D2-93E9-4251-A31E-2C65DDF4B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/>
        <a:srcRect l="8276" t="19133" r="7649" b="23470"/>
        <a:stretch/>
      </xdr:blipFill>
      <xdr:spPr bwMode="auto">
        <a:xfrm>
          <a:off x="37147500" y="11239500"/>
          <a:ext cx="6941225" cy="5207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1666876</xdr:colOff>
      <xdr:row>5</xdr:row>
      <xdr:rowOff>1581150</xdr:rowOff>
    </xdr:from>
    <xdr:to>
      <xdr:col>12</xdr:col>
      <xdr:colOff>3404116</xdr:colOff>
      <xdr:row>9</xdr:row>
      <xdr:rowOff>127000</xdr:rowOff>
    </xdr:to>
    <xdr:pic>
      <xdr:nvPicPr>
        <xdr:cNvPr id="7" name="圖片 6" descr="食譜】菜脯蛋｜教你簡單煎出香氣逼人的菜脯蛋｜家常食譜- 上班族宅喵的美食趴趴走">
          <a:extLst>
            <a:ext uri="{FF2B5EF4-FFF2-40B4-BE49-F238E27FC236}">
              <a16:creationId xmlns:a16="http://schemas.microsoft.com/office/drawing/2014/main" id="{C73EC472-96C3-49DC-985F-38199665F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/>
        <a:srcRect l="-12162" t="-328" r="21093" b="8639"/>
        <a:stretch/>
      </xdr:blipFill>
      <xdr:spPr bwMode="auto">
        <a:xfrm>
          <a:off x="51117501" y="11684000"/>
          <a:ext cx="6102990" cy="6159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4229100</xdr:colOff>
      <xdr:row>6</xdr:row>
      <xdr:rowOff>152400</xdr:rowOff>
    </xdr:from>
    <xdr:to>
      <xdr:col>5</xdr:col>
      <xdr:colOff>4572000</xdr:colOff>
      <xdr:row>9</xdr:row>
      <xdr:rowOff>1514475</xdr:rowOff>
    </xdr:to>
    <xdr:pic>
      <xdr:nvPicPr>
        <xdr:cNvPr id="31113" name="圖片 1">
          <a:extLst>
            <a:ext uri="{FF2B5EF4-FFF2-40B4-BE49-F238E27FC236}">
              <a16:creationId xmlns:a16="http://schemas.microsoft.com/office/drawing/2014/main" id="{01E94BAB-3021-4C3B-B7DA-2B922AFF8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90"/>
        <a:stretch>
          <a:fillRect/>
        </a:stretch>
      </xdr:blipFill>
      <xdr:spPr bwMode="auto">
        <a:xfrm>
          <a:off x="23964900" y="12144375"/>
          <a:ext cx="5276850" cy="707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1733550</xdr:colOff>
      <xdr:row>15</xdr:row>
      <xdr:rowOff>19050</xdr:rowOff>
    </xdr:from>
    <xdr:to>
      <xdr:col>10</xdr:col>
      <xdr:colOff>504825</xdr:colOff>
      <xdr:row>17</xdr:row>
      <xdr:rowOff>1838325</xdr:rowOff>
    </xdr:to>
    <xdr:pic>
      <xdr:nvPicPr>
        <xdr:cNvPr id="31114" name="圖片 14" descr="勁辣香鷄翅(2塊)：炸雞翅辣得有層次！一支炸雞翅就讓你超有Fu">
          <a:extLst>
            <a:ext uri="{FF2B5EF4-FFF2-40B4-BE49-F238E27FC236}">
              <a16:creationId xmlns:a16="http://schemas.microsoft.com/office/drawing/2014/main" id="{11409151-5B4F-4173-9FAB-9B106016D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03" t="22060" r="22720" b="13103"/>
        <a:stretch>
          <a:fillRect/>
        </a:stretch>
      </xdr:blipFill>
      <xdr:spPr bwMode="auto">
        <a:xfrm rot="832040">
          <a:off x="41205150" y="24403050"/>
          <a:ext cx="8639175" cy="562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4718050</xdr:colOff>
      <xdr:row>17</xdr:row>
      <xdr:rowOff>1235156</xdr:rowOff>
    </xdr:from>
    <xdr:to>
      <xdr:col>6</xdr:col>
      <xdr:colOff>1849864</xdr:colOff>
      <xdr:row>20</xdr:row>
      <xdr:rowOff>1523997</xdr:rowOff>
    </xdr:to>
    <xdr:pic>
      <xdr:nvPicPr>
        <xdr:cNvPr id="10" name="圖片 9" descr="簡易家庭版紅糖馬拉糕(香甜鬆軟，零失敗) - 852 Foodies">
          <a:extLst>
            <a:ext uri="{FF2B5EF4-FFF2-40B4-BE49-F238E27FC236}">
              <a16:creationId xmlns:a16="http://schemas.microsoft.com/office/drawing/2014/main" id="{18ACE97A-AE9F-443A-B28B-296E26DA7B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/>
        <a:srcRect l="18980" t="4649" r="9418" b="4707"/>
        <a:stretch/>
      </xdr:blipFill>
      <xdr:spPr bwMode="auto">
        <a:xfrm>
          <a:off x="22352000" y="29492656"/>
          <a:ext cx="6386900" cy="5997494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</xdr:col>
      <xdr:colOff>3114676</xdr:colOff>
      <xdr:row>16</xdr:row>
      <xdr:rowOff>1143000</xdr:rowOff>
    </xdr:from>
    <xdr:to>
      <xdr:col>2</xdr:col>
      <xdr:colOff>4837466</xdr:colOff>
      <xdr:row>19</xdr:row>
      <xdr:rowOff>1577980</xdr:rowOff>
    </xdr:to>
    <xdr:pic>
      <xdr:nvPicPr>
        <xdr:cNvPr id="11" name="圖片 10" descr="鍋寶好食光｜食譜專欄好物市集，盡在鍋寶好食光">
          <a:extLst>
            <a:ext uri="{FF2B5EF4-FFF2-40B4-BE49-F238E27FC236}">
              <a16:creationId xmlns:a16="http://schemas.microsoft.com/office/drawing/2014/main" id="{5431781E-1718-47DB-AB69-A4A6216F9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/>
        <a:srcRect l="-2674" t="2361" r="26527" b="-4132"/>
        <a:stretch/>
      </xdr:blipFill>
      <xdr:spPr bwMode="auto">
        <a:xfrm>
          <a:off x="7366001" y="27495500"/>
          <a:ext cx="6078918" cy="6159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3660775</xdr:colOff>
      <xdr:row>16</xdr:row>
      <xdr:rowOff>1337457</xdr:rowOff>
    </xdr:from>
    <xdr:to>
      <xdr:col>13</xdr:col>
      <xdr:colOff>1474619</xdr:colOff>
      <xdr:row>20</xdr:row>
      <xdr:rowOff>641594</xdr:rowOff>
    </xdr:to>
    <xdr:pic>
      <xdr:nvPicPr>
        <xdr:cNvPr id="12" name="圖片 11" descr="中式香腸｜優惠推薦- 蝦皮購物- 2023年12月">
          <a:extLst>
            <a:ext uri="{FF2B5EF4-FFF2-40B4-BE49-F238E27FC236}">
              <a16:creationId xmlns:a16="http://schemas.microsoft.com/office/drawing/2014/main" id="{0C869962-28CB-48BB-AAD2-B182DFEF6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2959000" y="27680432"/>
          <a:ext cx="6989134" cy="69334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3260725</xdr:colOff>
      <xdr:row>27</xdr:row>
      <xdr:rowOff>1859264</xdr:rowOff>
    </xdr:from>
    <xdr:to>
      <xdr:col>2</xdr:col>
      <xdr:colOff>4785899</xdr:colOff>
      <xdr:row>31</xdr:row>
      <xdr:rowOff>1835149</xdr:rowOff>
    </xdr:to>
    <xdr:pic>
      <xdr:nvPicPr>
        <xdr:cNvPr id="13" name="圖片 12" descr="在家自製鹹酥雞，蔡季芳老師教你先懂「醃、炸」的秘訣！ - 食譜自由配- 自由電子報">
          <a:extLst>
            <a:ext uri="{FF2B5EF4-FFF2-40B4-BE49-F238E27FC236}">
              <a16:creationId xmlns:a16="http://schemas.microsoft.com/office/drawing/2014/main" id="{BA5D89C2-44A1-4F1F-BA54-5E3FB21A3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/>
        <a:srcRect t="6720" r="49666"/>
        <a:stretch/>
      </xdr:blipFill>
      <xdr:spPr bwMode="auto">
        <a:xfrm>
          <a:off x="7493000" y="44467764"/>
          <a:ext cx="5910009" cy="7602236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4</xdr:col>
      <xdr:colOff>4781550</xdr:colOff>
      <xdr:row>30</xdr:row>
      <xdr:rowOff>457193</xdr:rowOff>
    </xdr:from>
    <xdr:to>
      <xdr:col>6</xdr:col>
      <xdr:colOff>1569640</xdr:colOff>
      <xdr:row>32</xdr:row>
      <xdr:rowOff>1460506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FBB13BB6-2084-453B-9D17-1180E6958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/>
        <a:srcRect l="-2334" t="15567" r="-1" b="9065"/>
        <a:stretch/>
      </xdr:blipFill>
      <xdr:spPr bwMode="auto">
        <a:xfrm>
          <a:off x="22415500" y="48790218"/>
          <a:ext cx="6071710" cy="48037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3187700</xdr:colOff>
      <xdr:row>28</xdr:row>
      <xdr:rowOff>127000</xdr:rowOff>
    </xdr:from>
    <xdr:to>
      <xdr:col>8</xdr:col>
      <xdr:colOff>4645025</xdr:colOff>
      <xdr:row>30</xdr:row>
      <xdr:rowOff>253999</xdr:rowOff>
    </xdr:to>
    <xdr:pic>
      <xdr:nvPicPr>
        <xdr:cNvPr id="15" name="圖片 14" descr="討論] 梅粉VS.椒鹽- WomenTalk板- Disp BBS">
          <a:extLst>
            <a:ext uri="{FF2B5EF4-FFF2-40B4-BE49-F238E27FC236}">
              <a16:creationId xmlns:a16="http://schemas.microsoft.com/office/drawing/2014/main" id="{C4A78257-5B8D-4635-AF0C-D502B5BDD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/>
        <a:srcRect l="5353" t="3536" r="5382" b="3625"/>
        <a:stretch/>
      </xdr:blipFill>
      <xdr:spPr bwMode="auto">
        <a:xfrm>
          <a:off x="34480500" y="44640500"/>
          <a:ext cx="5842000" cy="393699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765175</xdr:colOff>
      <xdr:row>29</xdr:row>
      <xdr:rowOff>508000</xdr:rowOff>
    </xdr:from>
    <xdr:to>
      <xdr:col>12</xdr:col>
      <xdr:colOff>4445234</xdr:colOff>
      <xdr:row>32</xdr:row>
      <xdr:rowOff>1333500</xdr:rowOff>
    </xdr:to>
    <xdr:pic>
      <xdr:nvPicPr>
        <xdr:cNvPr id="16" name="圖片 15" descr="番茄肉醬義大利麵菜單市集">
          <a:extLst>
            <a:ext uri="{FF2B5EF4-FFF2-40B4-BE49-F238E27FC236}">
              <a16:creationId xmlns:a16="http://schemas.microsoft.com/office/drawing/2014/main" id="{0F73B48F-D84A-4814-9388-D967E5FD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/>
        <a:srcRect l="10614" t="5650"/>
        <a:stretch/>
      </xdr:blipFill>
      <xdr:spPr bwMode="auto">
        <a:xfrm>
          <a:off x="50292000" y="46926500"/>
          <a:ext cx="7883638" cy="65405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11</xdr:col>
      <xdr:colOff>2671164</xdr:colOff>
      <xdr:row>39</xdr:row>
      <xdr:rowOff>635030</xdr:rowOff>
    </xdr:from>
    <xdr:to>
      <xdr:col>13</xdr:col>
      <xdr:colOff>1877561</xdr:colOff>
      <xdr:row>42</xdr:row>
      <xdr:rowOff>371775</xdr:rowOff>
    </xdr:to>
    <xdr:pic>
      <xdr:nvPicPr>
        <xdr:cNvPr id="18" name="圖片 17" descr="章魚燒/章魚小丸子by 奧地利七號廚房- 愛料理">
          <a:extLst>
            <a:ext uri="{FF2B5EF4-FFF2-40B4-BE49-F238E27FC236}">
              <a16:creationId xmlns:a16="http://schemas.microsoft.com/office/drawing/2014/main" id="{B5837618-DEB1-45FF-B5E5-48E6B1E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/>
        <a:srcRect t="10648" b="5874"/>
        <a:stretch/>
      </xdr:blipFill>
      <xdr:spPr bwMode="auto">
        <a:xfrm>
          <a:off x="52045589" y="61404530"/>
          <a:ext cx="8279411" cy="5460970"/>
        </a:xfrm>
        <a:prstGeom prst="roundRect">
          <a:avLst>
            <a:gd name="adj" fmla="val 27778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11</xdr:col>
      <xdr:colOff>1657351</xdr:colOff>
      <xdr:row>50</xdr:row>
      <xdr:rowOff>303562</xdr:rowOff>
    </xdr:from>
    <xdr:to>
      <xdr:col>12</xdr:col>
      <xdr:colOff>3601993</xdr:colOff>
      <xdr:row>52</xdr:row>
      <xdr:rowOff>786781</xdr:rowOff>
    </xdr:to>
    <xdr:pic>
      <xdr:nvPicPr>
        <xdr:cNvPr id="19" name="圖片 18" descr="人氣部落客來上菜！南洋咖哩雞- 康健雜誌">
          <a:extLst>
            <a:ext uri="{FF2B5EF4-FFF2-40B4-BE49-F238E27FC236}">
              <a16:creationId xmlns:a16="http://schemas.microsoft.com/office/drawing/2014/main" id="{C29FB803-D5DE-47AF-BE30-9DBE6DB9DB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/>
        <a:srcRect l="12089" b="11404"/>
        <a:stretch/>
      </xdr:blipFill>
      <xdr:spPr bwMode="auto">
        <a:xfrm>
          <a:off x="51117501" y="77329062"/>
          <a:ext cx="6286500" cy="429321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13</xdr:col>
      <xdr:colOff>3638550</xdr:colOff>
      <xdr:row>52</xdr:row>
      <xdr:rowOff>790575</xdr:rowOff>
    </xdr:from>
    <xdr:to>
      <xdr:col>15</xdr:col>
      <xdr:colOff>285750</xdr:colOff>
      <xdr:row>55</xdr:row>
      <xdr:rowOff>971550</xdr:rowOff>
    </xdr:to>
    <xdr:pic>
      <xdr:nvPicPr>
        <xdr:cNvPr id="31124" name="圖片 14" descr="卡通香腸圖片PNG去背圖| 矢量圖案素材| 免费下载| Pngtree">
          <a:extLst>
            <a:ext uri="{FF2B5EF4-FFF2-40B4-BE49-F238E27FC236}">
              <a16:creationId xmlns:a16="http://schemas.microsoft.com/office/drawing/2014/main" id="{93E1D2F1-D14B-4E75-A275-C8D2C3088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866108">
          <a:off x="67779900" y="81410175"/>
          <a:ext cx="6515100" cy="589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2581275</xdr:colOff>
      <xdr:row>49</xdr:row>
      <xdr:rowOff>152400</xdr:rowOff>
    </xdr:from>
    <xdr:to>
      <xdr:col>9</xdr:col>
      <xdr:colOff>4314825</xdr:colOff>
      <xdr:row>52</xdr:row>
      <xdr:rowOff>771525</xdr:rowOff>
    </xdr:to>
    <xdr:pic>
      <xdr:nvPicPr>
        <xdr:cNvPr id="31125" name="圖片 13" descr="手繪白菜圖片PNG去背圖| 矢量圖案素材| 免费下载| Pngtree">
          <a:extLst>
            <a:ext uri="{FF2B5EF4-FFF2-40B4-BE49-F238E27FC236}">
              <a16:creationId xmlns:a16="http://schemas.microsoft.com/office/drawing/2014/main" id="{4E8FBD43-40BA-49F1-8DCD-B763C43D5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71611">
          <a:off x="42052875" y="75057000"/>
          <a:ext cx="6667500" cy="633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4781551</xdr:colOff>
      <xdr:row>52</xdr:row>
      <xdr:rowOff>327025</xdr:rowOff>
    </xdr:from>
    <xdr:to>
      <xdr:col>6</xdr:col>
      <xdr:colOff>3018859</xdr:colOff>
      <xdr:row>55</xdr:row>
      <xdr:rowOff>57156</xdr:rowOff>
    </xdr:to>
    <xdr:pic>
      <xdr:nvPicPr>
        <xdr:cNvPr id="22" name="圖片 21" descr="桂冠－紅豆包30g12入">
          <a:extLst>
            <a:ext uri="{FF2B5EF4-FFF2-40B4-BE49-F238E27FC236}">
              <a16:creationId xmlns:a16="http://schemas.microsoft.com/office/drawing/2014/main" id="{E7750D80-88E3-4BA1-A013-A1BF300A22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/>
        <a:srcRect l="661" t="22828" r="730" b="23417"/>
        <a:stretch/>
      </xdr:blipFill>
      <xdr:spPr bwMode="auto">
        <a:xfrm>
          <a:off x="22415501" y="81153000"/>
          <a:ext cx="7397173" cy="54610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2</xdr:col>
      <xdr:colOff>2990850</xdr:colOff>
      <xdr:row>49</xdr:row>
      <xdr:rowOff>523875</xdr:rowOff>
    </xdr:from>
    <xdr:to>
      <xdr:col>3</xdr:col>
      <xdr:colOff>2828925</xdr:colOff>
      <xdr:row>50</xdr:row>
      <xdr:rowOff>1685925</xdr:rowOff>
    </xdr:to>
    <xdr:pic>
      <xdr:nvPicPr>
        <xdr:cNvPr id="31127" name="圖片 15" descr="魚手繪小清新手賬PSD圖案素材免費下載，可愛卡通圖片，尺寸3000 × 3000px - Lovepik">
          <a:extLst>
            <a:ext uri="{FF2B5EF4-FFF2-40B4-BE49-F238E27FC236}">
              <a16:creationId xmlns:a16="http://schemas.microsoft.com/office/drawing/2014/main" id="{92169E9D-6637-47BB-AB30-63A6FDCB7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1" t="20218" r="12254" b="23497"/>
        <a:stretch>
          <a:fillRect/>
        </a:stretch>
      </xdr:blipFill>
      <xdr:spPr bwMode="auto">
        <a:xfrm rot="793225">
          <a:off x="12858750" y="75428475"/>
          <a:ext cx="47720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3597275</xdr:colOff>
      <xdr:row>51</xdr:row>
      <xdr:rowOff>688976</xdr:rowOff>
    </xdr:from>
    <xdr:to>
      <xdr:col>2</xdr:col>
      <xdr:colOff>4421210</xdr:colOff>
      <xdr:row>55</xdr:row>
      <xdr:rowOff>943617</xdr:rowOff>
    </xdr:to>
    <xdr:pic>
      <xdr:nvPicPr>
        <xdr:cNvPr id="24" name="圖片 23" descr="萬象極品】宏裕行-黃金魚排(10-11片)約600g/盒~採用新鮮旗魚肉為內餡外皮裹上酥脆麵包粉~金黃香酥口感獨特| 蝦皮購物">
          <a:extLst>
            <a:ext uri="{FF2B5EF4-FFF2-40B4-BE49-F238E27FC236}">
              <a16:creationId xmlns:a16="http://schemas.microsoft.com/office/drawing/2014/main" id="{CB6304D2-59AF-48DF-9734-C9D23E5C7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/>
        <a:srcRect t="16216" b="17117"/>
        <a:stretch/>
      </xdr:blipFill>
      <xdr:spPr bwMode="auto">
        <a:xfrm rot="5400000">
          <a:off x="6508749" y="80930752"/>
          <a:ext cx="7862235" cy="5258734"/>
        </a:xfrm>
        <a:prstGeom prst="roundRect">
          <a:avLst>
            <a:gd name="adj" fmla="val 21709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3467100</xdr:colOff>
      <xdr:row>63</xdr:row>
      <xdr:rowOff>628650</xdr:rowOff>
    </xdr:from>
    <xdr:to>
      <xdr:col>3</xdr:col>
      <xdr:colOff>742950</xdr:colOff>
      <xdr:row>66</xdr:row>
      <xdr:rowOff>1390650</xdr:rowOff>
    </xdr:to>
    <xdr:pic>
      <xdr:nvPicPr>
        <xdr:cNvPr id="31129" name="圖片 11" descr="烤雞PNG圖案，卡通PNG去背圖片素材，免費下載- Lovepik">
          <a:extLst>
            <a:ext uri="{FF2B5EF4-FFF2-40B4-BE49-F238E27FC236}">
              <a16:creationId xmlns:a16="http://schemas.microsoft.com/office/drawing/2014/main" id="{EDDB1D2D-1810-4DF9-8A4B-4C453FE4E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050" y="97450275"/>
          <a:ext cx="7143750" cy="647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2000250</xdr:colOff>
      <xdr:row>61</xdr:row>
      <xdr:rowOff>447675</xdr:rowOff>
    </xdr:from>
    <xdr:to>
      <xdr:col>6</xdr:col>
      <xdr:colOff>2038350</xdr:colOff>
      <xdr:row>63</xdr:row>
      <xdr:rowOff>323850</xdr:rowOff>
    </xdr:to>
    <xdr:pic>
      <xdr:nvPicPr>
        <xdr:cNvPr id="31130" name="圖片 16" descr="可愛的西紅柿紅番茄圖蔬菜番茄圖, 卡通蕃茄, 手繪蕃茄, 紅番茄素材圖案，PSD和PNG圖片免費下載">
          <a:extLst>
            <a:ext uri="{FF2B5EF4-FFF2-40B4-BE49-F238E27FC236}">
              <a16:creationId xmlns:a16="http://schemas.microsoft.com/office/drawing/2014/main" id="{02E91D95-08B5-4C4A-BF76-C202D3A9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74" b="7225"/>
        <a:stretch>
          <a:fillRect/>
        </a:stretch>
      </xdr:blipFill>
      <xdr:spPr bwMode="auto">
        <a:xfrm rot="-260074">
          <a:off x="26670000" y="93459300"/>
          <a:ext cx="4972050" cy="3686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3251200</xdr:colOff>
      <xdr:row>62</xdr:row>
      <xdr:rowOff>1244706</xdr:rowOff>
    </xdr:from>
    <xdr:to>
      <xdr:col>11</xdr:col>
      <xdr:colOff>4650836</xdr:colOff>
      <xdr:row>65</xdr:row>
      <xdr:rowOff>888245</xdr:rowOff>
    </xdr:to>
    <xdr:pic>
      <xdr:nvPicPr>
        <xdr:cNvPr id="27" name="圖片 26" descr="冷凍黃金魚塊/香酥魚塊/炸物批發/冷凍批發/冷凍食材/台中食材批發- 購買商品| 廣弘食品有限公司">
          <a:extLst>
            <a:ext uri="{FF2B5EF4-FFF2-40B4-BE49-F238E27FC236}">
              <a16:creationId xmlns:a16="http://schemas.microsoft.com/office/drawing/2014/main" id="{4C1270F6-98E9-4884-B8AB-63AD9EACC0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8"/>
        <a:srcRect l="15734" t="13756" b="7408"/>
        <a:stretch/>
      </xdr:blipFill>
      <xdr:spPr bwMode="auto">
        <a:xfrm>
          <a:off x="48069500" y="96431206"/>
          <a:ext cx="5778501" cy="5358539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7</xdr:col>
      <xdr:colOff>1390650</xdr:colOff>
      <xdr:row>38</xdr:row>
      <xdr:rowOff>762000</xdr:rowOff>
    </xdr:from>
    <xdr:to>
      <xdr:col>8</xdr:col>
      <xdr:colOff>4095750</xdr:colOff>
      <xdr:row>44</xdr:row>
      <xdr:rowOff>695325</xdr:rowOff>
    </xdr:to>
    <xdr:pic>
      <xdr:nvPicPr>
        <xdr:cNvPr id="31132" name="圖片 1" descr="過年圖案素材| PNG和向量圖| 透明背景圖片| 免費下载- Pngtree">
          <a:extLst>
            <a:ext uri="{FF2B5EF4-FFF2-40B4-BE49-F238E27FC236}">
              <a16:creationId xmlns:a16="http://schemas.microsoft.com/office/drawing/2014/main" id="{9CD2E093-278F-4A38-A959-562985CC5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39" t="8662" r="17421" b="60396"/>
        <a:stretch>
          <a:fillRect/>
        </a:stretch>
      </xdr:blipFill>
      <xdr:spPr bwMode="auto">
        <a:xfrm>
          <a:off x="35928300" y="59464575"/>
          <a:ext cx="7639050" cy="1136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37</xdr:row>
      <xdr:rowOff>1200150</xdr:rowOff>
    </xdr:from>
    <xdr:to>
      <xdr:col>1</xdr:col>
      <xdr:colOff>3362325</xdr:colOff>
      <xdr:row>46</xdr:row>
      <xdr:rowOff>257175</xdr:rowOff>
    </xdr:to>
    <xdr:pic>
      <xdr:nvPicPr>
        <xdr:cNvPr id="31133" name="圖片 2" descr="過年圖案素材| PNG和向量圖| 透明背景圖片| 免費下载- Pngtree">
          <a:extLst>
            <a:ext uri="{FF2B5EF4-FFF2-40B4-BE49-F238E27FC236}">
              <a16:creationId xmlns:a16="http://schemas.microsoft.com/office/drawing/2014/main" id="{54994285-3D32-4C80-A92E-F31F214F6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8" t="7426" r="61879" b="60086"/>
        <a:stretch>
          <a:fillRect/>
        </a:stretch>
      </xdr:blipFill>
      <xdr:spPr bwMode="auto">
        <a:xfrm>
          <a:off x="342900" y="58131075"/>
          <a:ext cx="7953375" cy="1376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134</xdr:col>
      <xdr:colOff>0</xdr:colOff>
      <xdr:row>5</xdr:row>
      <xdr:rowOff>2209800</xdr:rowOff>
    </xdr:from>
    <xdr:to>
      <xdr:col>143</xdr:col>
      <xdr:colOff>390525</xdr:colOff>
      <xdr:row>8</xdr:row>
      <xdr:rowOff>2162175</xdr:rowOff>
    </xdr:to>
    <xdr:pic>
      <xdr:nvPicPr>
        <xdr:cNvPr id="35865" name="圖片 8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34FA39B0-7911-4A90-9819-703E04185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880250" y="15297150"/>
          <a:ext cx="6562725" cy="681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600075</xdr:colOff>
      <xdr:row>13</xdr:row>
      <xdr:rowOff>304800</xdr:rowOff>
    </xdr:from>
    <xdr:to>
      <xdr:col>145</xdr:col>
      <xdr:colOff>600075</xdr:colOff>
      <xdr:row>16</xdr:row>
      <xdr:rowOff>838200</xdr:rowOff>
    </xdr:to>
    <xdr:pic>
      <xdr:nvPicPr>
        <xdr:cNvPr id="35866" name="圖片 9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40AA5C67-10FE-4673-A3BB-E44E90B6B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185480325" y="26908125"/>
          <a:ext cx="7543800" cy="6181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16</xdr:row>
      <xdr:rowOff>0</xdr:rowOff>
    </xdr:from>
    <xdr:to>
      <xdr:col>23</xdr:col>
      <xdr:colOff>333375</xdr:colOff>
      <xdr:row>16</xdr:row>
      <xdr:rowOff>304800</xdr:rowOff>
    </xdr:to>
    <xdr:sp macro="" textlink="">
      <xdr:nvSpPr>
        <xdr:cNvPr id="35867" name="AutoShape 1024" descr="ãéº»ååãçåçæå°çµæ">
          <a:extLst>
            <a:ext uri="{FF2B5EF4-FFF2-40B4-BE49-F238E27FC236}">
              <a16:creationId xmlns:a16="http://schemas.microsoft.com/office/drawing/2014/main" id="{05E1A6C8-06CD-492F-9C0F-EB1233D5D386}"/>
            </a:ext>
          </a:extLst>
        </xdr:cNvPr>
        <xdr:cNvSpPr>
          <a:spLocks noChangeAspect="1" noChangeArrowheads="1"/>
        </xdr:cNvSpPr>
      </xdr:nvSpPr>
      <xdr:spPr bwMode="auto">
        <a:xfrm>
          <a:off x="108756450" y="322516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971550</xdr:colOff>
      <xdr:row>4</xdr:row>
      <xdr:rowOff>857250</xdr:rowOff>
    </xdr:from>
    <xdr:to>
      <xdr:col>2</xdr:col>
      <xdr:colOff>5133975</xdr:colOff>
      <xdr:row>12</xdr:row>
      <xdr:rowOff>314325</xdr:rowOff>
    </xdr:to>
    <xdr:pic>
      <xdr:nvPicPr>
        <xdr:cNvPr id="35868" name="圖片 14">
          <a:extLst>
            <a:ext uri="{FF2B5EF4-FFF2-40B4-BE49-F238E27FC236}">
              <a16:creationId xmlns:a16="http://schemas.microsoft.com/office/drawing/2014/main" id="{84696A9F-0F45-49BE-A9CF-559A10488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0" t="10110" r="5305" b="15942"/>
        <a:stretch>
          <a:fillRect/>
        </a:stretch>
      </xdr:blipFill>
      <xdr:spPr bwMode="auto">
        <a:xfrm>
          <a:off x="971550" y="11658600"/>
          <a:ext cx="16106775" cy="14563725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6353175</xdr:colOff>
      <xdr:row>0</xdr:row>
      <xdr:rowOff>4505325</xdr:rowOff>
    </xdr:from>
    <xdr:to>
      <xdr:col>14</xdr:col>
      <xdr:colOff>3562350</xdr:colOff>
      <xdr:row>1</xdr:row>
      <xdr:rowOff>3352800</xdr:rowOff>
    </xdr:to>
    <xdr:pic>
      <xdr:nvPicPr>
        <xdr:cNvPr id="35869" name="圖片 17" descr="D:\SCAN\img-221130814\img-221130814-0001.jpg">
          <a:extLst>
            <a:ext uri="{FF2B5EF4-FFF2-40B4-BE49-F238E27FC236}">
              <a16:creationId xmlns:a16="http://schemas.microsoft.com/office/drawing/2014/main" id="{ED96DEF1-D3E1-4286-97D3-207B4E968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90449400" y="4505325"/>
          <a:ext cx="9991725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123825</xdr:colOff>
      <xdr:row>1</xdr:row>
      <xdr:rowOff>0</xdr:rowOff>
    </xdr:from>
    <xdr:to>
      <xdr:col>24</xdr:col>
      <xdr:colOff>1485900</xdr:colOff>
      <xdr:row>2</xdr:row>
      <xdr:rowOff>266700</xdr:rowOff>
    </xdr:to>
    <xdr:pic>
      <xdr:nvPicPr>
        <xdr:cNvPr id="36869" name="圖片 17" descr="D:\SCAN\img-221130814\img-221130814-0001.jpg">
          <a:extLst>
            <a:ext uri="{FF2B5EF4-FFF2-40B4-BE49-F238E27FC236}">
              <a16:creationId xmlns:a16="http://schemas.microsoft.com/office/drawing/2014/main" id="{E906F09D-BF49-4283-BE34-8AAC4B78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30832425" y="1333500"/>
          <a:ext cx="2305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552450</xdr:colOff>
      <xdr:row>0</xdr:row>
      <xdr:rowOff>1657350</xdr:rowOff>
    </xdr:from>
    <xdr:to>
      <xdr:col>25</xdr:col>
      <xdr:colOff>114300</xdr:colOff>
      <xdr:row>2</xdr:row>
      <xdr:rowOff>314325</xdr:rowOff>
    </xdr:to>
    <xdr:pic>
      <xdr:nvPicPr>
        <xdr:cNvPr id="37893" name="圖片 17" descr="D:\SCAN\img-221130814\img-221130814-0001.jpg">
          <a:extLst>
            <a:ext uri="{FF2B5EF4-FFF2-40B4-BE49-F238E27FC236}">
              <a16:creationId xmlns:a16="http://schemas.microsoft.com/office/drawing/2014/main" id="{380B203D-75AC-4A1C-909C-DDCDEB6B9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34375725" y="1657350"/>
          <a:ext cx="18002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1143000</xdr:colOff>
      <xdr:row>0</xdr:row>
      <xdr:rowOff>3419475</xdr:rowOff>
    </xdr:from>
    <xdr:to>
      <xdr:col>24</xdr:col>
      <xdr:colOff>1323975</xdr:colOff>
      <xdr:row>2</xdr:row>
      <xdr:rowOff>533400</xdr:rowOff>
    </xdr:to>
    <xdr:pic>
      <xdr:nvPicPr>
        <xdr:cNvPr id="38917" name="圖片 17" descr="D:\SCAN\img-221130814\img-221130814-0001.jpg">
          <a:extLst>
            <a:ext uri="{FF2B5EF4-FFF2-40B4-BE49-F238E27FC236}">
              <a16:creationId xmlns:a16="http://schemas.microsoft.com/office/drawing/2014/main" id="{179F7305-8892-4A53-B80B-63C9E1E4A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32527875" y="1266825"/>
          <a:ext cx="2295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130</xdr:col>
      <xdr:colOff>85725</xdr:colOff>
      <xdr:row>1</xdr:row>
      <xdr:rowOff>3657600</xdr:rowOff>
    </xdr:from>
    <xdr:to>
      <xdr:col>139</xdr:col>
      <xdr:colOff>466725</xdr:colOff>
      <xdr:row>5</xdr:row>
      <xdr:rowOff>1171575</xdr:rowOff>
    </xdr:to>
    <xdr:pic>
      <xdr:nvPicPr>
        <xdr:cNvPr id="2" name="圖片 8" descr="https://tse4.mm.bing.net/th?id=OIP.88FsQ46CQcYb_81J-EGumAAAAA&amp;pid=15.1&amp;P=0&amp;w=300&amp;h=300">
          <a:extLst>
            <a:ext uri="{FF2B5EF4-FFF2-40B4-BE49-F238E27FC236}">
              <a16:creationId xmlns:a16="http://schemas.microsoft.com/office/drawing/2014/main" id="{FA38EFB5-8F76-4875-8569-ADFB1EEE4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34400" y="8820150"/>
          <a:ext cx="6553200" cy="673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135</xdr:col>
      <xdr:colOff>257175</xdr:colOff>
      <xdr:row>5</xdr:row>
      <xdr:rowOff>1219200</xdr:rowOff>
    </xdr:from>
    <xdr:to>
      <xdr:col>146</xdr:col>
      <xdr:colOff>257175</xdr:colOff>
      <xdr:row>8</xdr:row>
      <xdr:rowOff>533400</xdr:rowOff>
    </xdr:to>
    <xdr:pic>
      <xdr:nvPicPr>
        <xdr:cNvPr id="3" name="圖片 9" descr="https://tse2.mm.bing.net/th?id=OIP.2pQBGlCu8aDlNESGXHP03QDzEs&amp;pid=15.1&amp;P=0&amp;w=300&amp;h=300">
          <a:extLst>
            <a:ext uri="{FF2B5EF4-FFF2-40B4-BE49-F238E27FC236}">
              <a16:creationId xmlns:a16="http://schemas.microsoft.com/office/drawing/2014/main" id="{3EE7A00B-494D-4883-822D-1BE5727B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44"/>
        <a:stretch>
          <a:fillRect/>
        </a:stretch>
      </xdr:blipFill>
      <xdr:spPr bwMode="auto">
        <a:xfrm>
          <a:off x="202634850" y="15601950"/>
          <a:ext cx="7543800" cy="617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0</xdr:colOff>
      <xdr:row>3</xdr:row>
      <xdr:rowOff>0</xdr:rowOff>
    </xdr:from>
    <xdr:to>
      <xdr:col>23</xdr:col>
      <xdr:colOff>333375</xdr:colOff>
      <xdr:row>3</xdr:row>
      <xdr:rowOff>304800</xdr:rowOff>
    </xdr:to>
    <xdr:sp macro="" textlink="">
      <xdr:nvSpPr>
        <xdr:cNvPr id="4" name="AutoShape 1024" descr="ãéº»ååãçåçæå°çµæ">
          <a:extLst>
            <a:ext uri="{FF2B5EF4-FFF2-40B4-BE49-F238E27FC236}">
              <a16:creationId xmlns:a16="http://schemas.microsoft.com/office/drawing/2014/main" id="{9F1234E2-A4B5-433D-9247-DDE29E6DC97C}"/>
            </a:ext>
          </a:extLst>
        </xdr:cNvPr>
        <xdr:cNvSpPr>
          <a:spLocks noChangeAspect="1" noChangeArrowheads="1"/>
        </xdr:cNvSpPr>
      </xdr:nvSpPr>
      <xdr:spPr bwMode="auto">
        <a:xfrm>
          <a:off x="112528350" y="94297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1381125</xdr:colOff>
      <xdr:row>27</xdr:row>
      <xdr:rowOff>1143000</xdr:rowOff>
    </xdr:from>
    <xdr:to>
      <xdr:col>14</xdr:col>
      <xdr:colOff>5267325</xdr:colOff>
      <xdr:row>33</xdr:row>
      <xdr:rowOff>2133600</xdr:rowOff>
    </xdr:to>
    <xdr:pic>
      <xdr:nvPicPr>
        <xdr:cNvPr id="5" name="圖片 14">
          <a:extLst>
            <a:ext uri="{FF2B5EF4-FFF2-40B4-BE49-F238E27FC236}">
              <a16:creationId xmlns:a16="http://schemas.microsoft.com/office/drawing/2014/main" id="{185CA398-0B83-4E7B-855A-5D8AC21B4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0" t="10110" r="5305" b="15942"/>
        <a:stretch>
          <a:fillRect/>
        </a:stretch>
      </xdr:blipFill>
      <xdr:spPr bwMode="auto">
        <a:xfrm>
          <a:off x="88849200" y="52111275"/>
          <a:ext cx="16935450" cy="15773400"/>
        </a:xfrm>
        <a:prstGeom prst="rect">
          <a:avLst/>
        </a:prstGeom>
        <a:noFill/>
        <a:ln w="9525">
          <a:solidFill>
            <a:srgbClr val="0070C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2219325</xdr:colOff>
      <xdr:row>1</xdr:row>
      <xdr:rowOff>295275</xdr:rowOff>
    </xdr:from>
    <xdr:to>
      <xdr:col>14</xdr:col>
      <xdr:colOff>4924425</xdr:colOff>
      <xdr:row>1</xdr:row>
      <xdr:rowOff>3571875</xdr:rowOff>
    </xdr:to>
    <xdr:pic>
      <xdr:nvPicPr>
        <xdr:cNvPr id="6" name="圖片 17" descr="D:\SCAN\img-221130814\img-221130814-0001.jpg">
          <a:extLst>
            <a:ext uri="{FF2B5EF4-FFF2-40B4-BE49-F238E27FC236}">
              <a16:creationId xmlns:a16="http://schemas.microsoft.com/office/drawing/2014/main" id="{AA939D2F-852A-4DC2-93B7-E492EDF6C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96212025" y="5457825"/>
          <a:ext cx="9229725" cy="327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4114800</xdr:colOff>
      <xdr:row>3</xdr:row>
      <xdr:rowOff>695325</xdr:rowOff>
    </xdr:from>
    <xdr:to>
      <xdr:col>8</xdr:col>
      <xdr:colOff>2286000</xdr:colOff>
      <xdr:row>13</xdr:row>
      <xdr:rowOff>638175</xdr:rowOff>
    </xdr:to>
    <xdr:pic>
      <xdr:nvPicPr>
        <xdr:cNvPr id="7" name="圖片 8" descr="我的餐盤」均衡飲食圖像及口訣- 衛教專欄- 宜蘭縣員山鄉衛生所">
          <a:extLst>
            <a:ext uri="{FF2B5EF4-FFF2-40B4-BE49-F238E27FC236}">
              <a16:creationId xmlns:a16="http://schemas.microsoft.com/office/drawing/2014/main" id="{536B8BCB-9F73-4F83-95F8-06E7F8ADE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2" t="352" r="1578" b="47034"/>
        <a:stretch>
          <a:fillRect/>
        </a:stretch>
      </xdr:blipFill>
      <xdr:spPr bwMode="auto">
        <a:xfrm>
          <a:off x="4114800" y="10125075"/>
          <a:ext cx="54549675" cy="1790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904875</xdr:colOff>
      <xdr:row>28</xdr:row>
      <xdr:rowOff>762000</xdr:rowOff>
    </xdr:from>
    <xdr:to>
      <xdr:col>8</xdr:col>
      <xdr:colOff>4781550</xdr:colOff>
      <xdr:row>36</xdr:row>
      <xdr:rowOff>657225</xdr:rowOff>
    </xdr:to>
    <xdr:pic>
      <xdr:nvPicPr>
        <xdr:cNvPr id="8" name="圖片 1" descr="本會】3月1日（星期一）因適逢228和平紀念日為星期日補休一天| 社團法人宜蘭縣藥師公會">
          <a:extLst>
            <a:ext uri="{FF2B5EF4-FFF2-40B4-BE49-F238E27FC236}">
              <a16:creationId xmlns:a16="http://schemas.microsoft.com/office/drawing/2014/main" id="{F2542F1D-D2F6-47F9-9A0F-F4DA460A5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5900" y="55083075"/>
          <a:ext cx="17764125" cy="1500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847725</xdr:colOff>
      <xdr:row>1</xdr:row>
      <xdr:rowOff>142875</xdr:rowOff>
    </xdr:from>
    <xdr:to>
      <xdr:col>24</xdr:col>
      <xdr:colOff>790575</xdr:colOff>
      <xdr:row>2</xdr:row>
      <xdr:rowOff>561975</xdr:rowOff>
    </xdr:to>
    <xdr:pic>
      <xdr:nvPicPr>
        <xdr:cNvPr id="2" name="圖片 17" descr="D:\SCAN\img-221130814\img-221130814-0001.jpg">
          <a:extLst>
            <a:ext uri="{FF2B5EF4-FFF2-40B4-BE49-F238E27FC236}">
              <a16:creationId xmlns:a16="http://schemas.microsoft.com/office/drawing/2014/main" id="{940B2FA9-6492-4C78-850C-44853017C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7698700" y="923925"/>
          <a:ext cx="1800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266700</xdr:colOff>
      <xdr:row>1</xdr:row>
      <xdr:rowOff>85725</xdr:rowOff>
    </xdr:from>
    <xdr:to>
      <xdr:col>25</xdr:col>
      <xdr:colOff>581025</xdr:colOff>
      <xdr:row>2</xdr:row>
      <xdr:rowOff>523875</xdr:rowOff>
    </xdr:to>
    <xdr:pic>
      <xdr:nvPicPr>
        <xdr:cNvPr id="2" name="圖片 17" descr="D:\SCAN\img-221130814\img-221130814-0001.jpg">
          <a:extLst>
            <a:ext uri="{FF2B5EF4-FFF2-40B4-BE49-F238E27FC236}">
              <a16:creationId xmlns:a16="http://schemas.microsoft.com/office/drawing/2014/main" id="{D1B2704C-EBD7-4C79-958B-D175E278C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9689425" y="847725"/>
          <a:ext cx="1543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809625</xdr:colOff>
      <xdr:row>0</xdr:row>
      <xdr:rowOff>542925</xdr:rowOff>
    </xdr:from>
    <xdr:to>
      <xdr:col>24</xdr:col>
      <xdr:colOff>952500</xdr:colOff>
      <xdr:row>2</xdr:row>
      <xdr:rowOff>266700</xdr:rowOff>
    </xdr:to>
    <xdr:pic>
      <xdr:nvPicPr>
        <xdr:cNvPr id="2" name="圖片 17" descr="D:\SCAN\img-221130814\img-221130814-0001.jpg">
          <a:extLst>
            <a:ext uri="{FF2B5EF4-FFF2-40B4-BE49-F238E27FC236}">
              <a16:creationId xmlns:a16="http://schemas.microsoft.com/office/drawing/2014/main" id="{E54413E4-366F-4C9F-9DB2-EAF86B009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23" t="34274" r="42162" b="62892"/>
        <a:stretch>
          <a:fillRect/>
        </a:stretch>
      </xdr:blipFill>
      <xdr:spPr bwMode="auto">
        <a:xfrm>
          <a:off x="28022550" y="542925"/>
          <a:ext cx="1962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13&#24180;2&#26376;&#26032;&#28207;&#22283;&#23567;&#33756;&#21934;-&#20339;&#3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月菜單"/>
      <sheetName val="第三週明細"/>
      <sheetName val="第四週明細"/>
      <sheetName val="第五週明細"/>
    </sheetNames>
    <sheetDataSet>
      <sheetData sheetId="0">
        <row r="5">
          <cell r="J5" t="str">
            <v>香Q米飯</v>
          </cell>
          <cell r="M5" t="str">
            <v>香Q米飯</v>
          </cell>
        </row>
        <row r="6">
          <cell r="J6" t="str">
            <v>日式雞排(炸)</v>
          </cell>
          <cell r="M6" t="str">
            <v>宮保雞丁</v>
          </cell>
        </row>
        <row r="7">
          <cell r="J7" t="str">
            <v>三色炒蛋</v>
          </cell>
          <cell r="M7" t="str">
            <v>魷魚丸(海加)</v>
          </cell>
        </row>
        <row r="8">
          <cell r="J8" t="str">
            <v>五味乾片(豆)</v>
          </cell>
          <cell r="M8" t="str">
            <v>金門肉燥</v>
          </cell>
        </row>
        <row r="9">
          <cell r="J9" t="str">
            <v>深色蔬菜</v>
          </cell>
          <cell r="M9" t="str">
            <v>深色蔬菜</v>
          </cell>
        </row>
        <row r="10">
          <cell r="J10" t="str">
            <v>海芽蛋花湯</v>
          </cell>
          <cell r="M10" t="str">
            <v>脆筍肉片湯(醃)</v>
          </cell>
        </row>
        <row r="17">
          <cell r="A17" t="str">
            <v>香Q米飯</v>
          </cell>
          <cell r="D17" t="str">
            <v>麥 片 飯</v>
          </cell>
          <cell r="G17" t="str">
            <v>肉絲蛋炒飯</v>
          </cell>
          <cell r="J17" t="str">
            <v>小 米 飯</v>
          </cell>
          <cell r="M17" t="str">
            <v>香Q米飯</v>
          </cell>
        </row>
        <row r="18">
          <cell r="A18" t="str">
            <v>御品里肌</v>
          </cell>
          <cell r="D18" t="str">
            <v>黃金魚排(海加炸)</v>
          </cell>
          <cell r="G18" t="str">
            <v>脆皮雞排(炸)</v>
          </cell>
          <cell r="J18" t="str">
            <v>三杯雞丁</v>
          </cell>
          <cell r="M18" t="str">
            <v>京醬肉絲</v>
          </cell>
        </row>
        <row r="19">
          <cell r="A19" t="str">
            <v>鮮燴白珍</v>
          </cell>
          <cell r="D19" t="str">
            <v>絞肉細乾丁(豆)+蒸蛋</v>
          </cell>
          <cell r="G19" t="str">
            <v>相思紅豆包(冷)</v>
          </cell>
          <cell r="J19" t="str">
            <v>蠔油雙菇</v>
          </cell>
          <cell r="M19" t="str">
            <v>南洋咖哩</v>
          </cell>
        </row>
        <row r="20">
          <cell r="A20" t="str">
            <v>螞蟻上樹</v>
          </cell>
          <cell r="D20" t="str">
            <v>開陽黃瓜</v>
          </cell>
          <cell r="G20" t="str">
            <v>焗汁白菜</v>
          </cell>
          <cell r="J20" t="str">
            <v>肉燥銀芽</v>
          </cell>
          <cell r="M20" t="str">
            <v>中式香腸(加)</v>
          </cell>
        </row>
        <row r="21">
          <cell r="A21" t="str">
            <v>深色蔬菜</v>
          </cell>
          <cell r="D21" t="str">
            <v>深色蔬菜</v>
          </cell>
          <cell r="G21" t="str">
            <v>有機深色蔬菜</v>
          </cell>
          <cell r="J21" t="str">
            <v>深色蔬菜</v>
          </cell>
          <cell r="M21" t="str">
            <v>深色蔬菜</v>
          </cell>
        </row>
        <row r="22">
          <cell r="A22" t="str">
            <v>酸辣湯(豆)</v>
          </cell>
          <cell r="D22" t="str">
            <v>薑絲海芽湯</v>
          </cell>
          <cell r="G22" t="str">
            <v>美式濃湯</v>
          </cell>
          <cell r="J22" t="str">
            <v>營養排骨湯</v>
          </cell>
          <cell r="M22" t="str">
            <v>粉絲蛋花湯</v>
          </cell>
        </row>
        <row r="29">
          <cell r="D29" t="str">
            <v>糙 米 飯</v>
          </cell>
          <cell r="J29" t="str">
            <v>胚芽米飯</v>
          </cell>
        </row>
        <row r="30">
          <cell r="A30" t="str">
            <v>板烤雞翅</v>
          </cell>
          <cell r="D30" t="str">
            <v>蒜頭排骨</v>
          </cell>
          <cell r="J30" t="str">
            <v>椒鹽魚丁(海炸)生鮮水產</v>
          </cell>
        </row>
        <row r="31">
          <cell r="A31" t="str">
            <v>家常豆腐(豆)</v>
          </cell>
          <cell r="D31" t="str">
            <v>蕃茄炒蛋+薯條(炸)</v>
          </cell>
          <cell r="J31" t="str">
            <v>皮絲滷肉(豆)</v>
          </cell>
        </row>
        <row r="32">
          <cell r="A32" t="str">
            <v>回鍋肉片</v>
          </cell>
          <cell r="D32" t="str">
            <v>紅油抄手(加)</v>
          </cell>
          <cell r="J32" t="str">
            <v>雙色瓠瓜</v>
          </cell>
        </row>
        <row r="33">
          <cell r="A33" t="str">
            <v>深色蔬菜</v>
          </cell>
          <cell r="D33" t="str">
            <v>有機深色蔬菜</v>
          </cell>
          <cell r="J33" t="str">
            <v>深色蔬菜</v>
          </cell>
        </row>
        <row r="34">
          <cell r="A34" t="str">
            <v>鮮蔬米粉湯</v>
          </cell>
          <cell r="D34" t="str">
            <v>養生雞湯</v>
          </cell>
          <cell r="J34" t="str">
            <v>桂筍排骨湯(醃)</v>
          </cell>
        </row>
      </sheetData>
      <sheetData sheetId="1">
        <row r="30">
          <cell r="W30">
            <v>98.8</v>
          </cell>
        </row>
        <row r="32">
          <cell r="W32">
            <v>24.824999999999999</v>
          </cell>
        </row>
        <row r="34">
          <cell r="W34">
            <v>29.294999999999998</v>
          </cell>
        </row>
        <row r="36">
          <cell r="W36">
            <v>735.80499999999995</v>
          </cell>
        </row>
        <row r="38">
          <cell r="W38">
            <v>98.35</v>
          </cell>
        </row>
        <row r="40">
          <cell r="W40">
            <v>25.300000000000004</v>
          </cell>
        </row>
        <row r="42">
          <cell r="W42">
            <v>31.400000000000006</v>
          </cell>
        </row>
        <row r="44">
          <cell r="W44">
            <v>746.7</v>
          </cell>
        </row>
      </sheetData>
      <sheetData sheetId="2">
        <row r="5">
          <cell r="W5" t="str">
            <v>醣類：</v>
          </cell>
        </row>
        <row r="6">
          <cell r="W6">
            <v>102.75</v>
          </cell>
        </row>
        <row r="7">
          <cell r="W7" t="str">
            <v>脂肪：</v>
          </cell>
        </row>
        <row r="8">
          <cell r="W8">
            <v>25.15</v>
          </cell>
        </row>
        <row r="9">
          <cell r="W9" t="str">
            <v>蛋白質：</v>
          </cell>
        </row>
        <row r="10">
          <cell r="W10">
            <v>27.61</v>
          </cell>
        </row>
        <row r="11">
          <cell r="W11" t="str">
            <v>熱量：</v>
          </cell>
        </row>
        <row r="12">
          <cell r="W12">
            <v>747.79000000000008</v>
          </cell>
        </row>
        <row r="14">
          <cell r="W14">
            <v>101</v>
          </cell>
        </row>
        <row r="16">
          <cell r="W16">
            <v>24.599999999999998</v>
          </cell>
        </row>
        <row r="18">
          <cell r="W18">
            <v>31.04</v>
          </cell>
        </row>
        <row r="20">
          <cell r="W20">
            <v>749.56</v>
          </cell>
        </row>
        <row r="22">
          <cell r="W22">
            <v>99.999999999999986</v>
          </cell>
        </row>
        <row r="24">
          <cell r="W24">
            <v>25.575000000000003</v>
          </cell>
        </row>
        <row r="26">
          <cell r="W26">
            <v>26.805</v>
          </cell>
        </row>
        <row r="28">
          <cell r="W28">
            <v>737.39499999999998</v>
          </cell>
        </row>
        <row r="30">
          <cell r="W30">
            <v>102.5</v>
          </cell>
        </row>
        <row r="32">
          <cell r="W32">
            <v>24.6</v>
          </cell>
        </row>
        <row r="34">
          <cell r="W34">
            <v>28.94</v>
          </cell>
        </row>
        <row r="36">
          <cell r="W36">
            <v>747.16</v>
          </cell>
        </row>
        <row r="38">
          <cell r="W38">
            <v>96.850000000000009</v>
          </cell>
        </row>
        <row r="40">
          <cell r="W40">
            <v>27.09</v>
          </cell>
        </row>
        <row r="42">
          <cell r="W42">
            <v>29.605999999999998</v>
          </cell>
        </row>
        <row r="44">
          <cell r="W44">
            <v>749.63400000000001</v>
          </cell>
        </row>
      </sheetData>
      <sheetData sheetId="3">
        <row r="5">
          <cell r="W5" t="str">
            <v>醣類：</v>
          </cell>
        </row>
        <row r="6">
          <cell r="W6">
            <v>99.65</v>
          </cell>
        </row>
        <row r="7">
          <cell r="W7" t="str">
            <v>脂肪：</v>
          </cell>
        </row>
        <row r="8">
          <cell r="W8">
            <v>26.025000000000002</v>
          </cell>
        </row>
        <row r="9">
          <cell r="W9" t="str">
            <v>蛋白質：</v>
          </cell>
        </row>
        <row r="10">
          <cell r="W10">
            <v>28.835000000000001</v>
          </cell>
        </row>
        <row r="11">
          <cell r="W11" t="str">
            <v>熱量：</v>
          </cell>
        </row>
        <row r="12">
          <cell r="W12">
            <v>748.16500000000008</v>
          </cell>
        </row>
        <row r="14">
          <cell r="W14">
            <v>98.350000000000009</v>
          </cell>
        </row>
        <row r="16">
          <cell r="W16">
            <v>25.5</v>
          </cell>
        </row>
        <row r="18">
          <cell r="W18">
            <v>31.58</v>
          </cell>
        </row>
        <row r="20">
          <cell r="W20">
            <v>749.22</v>
          </cell>
        </row>
        <row r="30">
          <cell r="W30">
            <v>101</v>
          </cell>
        </row>
        <row r="32">
          <cell r="W32">
            <v>25</v>
          </cell>
        </row>
        <row r="34">
          <cell r="W34">
            <v>29.500000000000004</v>
          </cell>
        </row>
        <row r="36">
          <cell r="W36">
            <v>747</v>
          </cell>
        </row>
      </sheetData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U74"/>
  <sheetViews>
    <sheetView view="pageBreakPreview" topLeftCell="Q44" zoomScaleNormal="100" zoomScaleSheetLayoutView="100" workbookViewId="0">
      <selection activeCell="AI45" sqref="AI45"/>
    </sheetView>
  </sheetViews>
  <sheetFormatPr defaultRowHeight="16.5"/>
  <cols>
    <col min="1" max="1" width="64.75" style="23" customWidth="1"/>
    <col min="2" max="3" width="64.75" style="15" customWidth="1"/>
    <col min="4" max="4" width="64.75" style="23" customWidth="1"/>
    <col min="5" max="6" width="64.75" style="15" customWidth="1"/>
    <col min="7" max="7" width="64.75" style="26" customWidth="1"/>
    <col min="8" max="9" width="64.75" style="15" customWidth="1"/>
    <col min="10" max="10" width="64.75" style="26" customWidth="1"/>
    <col min="11" max="12" width="64.75" style="15" customWidth="1"/>
    <col min="13" max="13" width="64.75" style="26" customWidth="1"/>
    <col min="14" max="15" width="64.75" style="15" customWidth="1"/>
    <col min="16" max="16384" width="9" style="15"/>
  </cols>
  <sheetData>
    <row r="1" spans="1:47" ht="269.45" customHeight="1">
      <c r="A1" s="886" t="s">
        <v>316</v>
      </c>
      <c r="B1" s="886"/>
      <c r="C1" s="886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886"/>
      <c r="O1" s="62"/>
    </row>
    <row r="2" spans="1:47" ht="235.5" customHeight="1" thickBot="1">
      <c r="A2" s="902" t="s">
        <v>321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684" t="s">
        <v>79</v>
      </c>
      <c r="N2" s="87"/>
      <c r="O2" s="70"/>
    </row>
    <row r="3" spans="1:47" ht="9" hidden="1" customHeight="1" thickBot="1">
      <c r="A3" s="63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64"/>
    </row>
    <row r="4" spans="1:47" s="111" customFormat="1" ht="139.5" thickTop="1" thickBot="1">
      <c r="A4" s="888">
        <v>1</v>
      </c>
      <c r="B4" s="889"/>
      <c r="C4" s="889"/>
      <c r="D4" s="890">
        <v>2</v>
      </c>
      <c r="E4" s="891"/>
      <c r="F4" s="892"/>
      <c r="G4" s="893">
        <v>3</v>
      </c>
      <c r="H4" s="894"/>
      <c r="I4" s="895"/>
      <c r="J4" s="896">
        <v>4</v>
      </c>
      <c r="K4" s="897"/>
      <c r="L4" s="898"/>
      <c r="M4" s="899">
        <v>5</v>
      </c>
      <c r="N4" s="900"/>
      <c r="O4" s="901"/>
      <c r="P4" s="112"/>
      <c r="R4" s="112"/>
    </row>
    <row r="5" spans="1:47" s="100" customFormat="1" ht="150" customHeight="1">
      <c r="A5" s="903"/>
      <c r="B5" s="904"/>
      <c r="C5" s="904"/>
      <c r="D5" s="783" t="s">
        <v>84</v>
      </c>
      <c r="E5" s="784"/>
      <c r="F5" s="788"/>
      <c r="G5" s="840" t="s">
        <v>183</v>
      </c>
      <c r="H5" s="841"/>
      <c r="I5" s="842"/>
      <c r="J5" s="783" t="s">
        <v>261</v>
      </c>
      <c r="K5" s="784"/>
      <c r="L5" s="788"/>
      <c r="M5" s="843" t="s">
        <v>23</v>
      </c>
      <c r="N5" s="781"/>
      <c r="O5" s="844"/>
      <c r="P5" s="101"/>
      <c r="W5" s="917"/>
      <c r="X5" s="917"/>
      <c r="Y5" s="917"/>
      <c r="Z5" s="107"/>
      <c r="AA5" s="107"/>
    </row>
    <row r="6" spans="1:47" s="102" customFormat="1" ht="150" customHeight="1">
      <c r="A6" s="905"/>
      <c r="B6" s="906"/>
      <c r="C6" s="906"/>
      <c r="D6" s="918" t="s">
        <v>260</v>
      </c>
      <c r="E6" s="919"/>
      <c r="F6" s="920"/>
      <c r="G6" s="921" t="s">
        <v>155</v>
      </c>
      <c r="H6" s="922"/>
      <c r="I6" s="923"/>
      <c r="J6" s="924" t="s">
        <v>184</v>
      </c>
      <c r="K6" s="925"/>
      <c r="L6" s="926"/>
      <c r="M6" s="927" t="s">
        <v>156</v>
      </c>
      <c r="N6" s="928"/>
      <c r="O6" s="929"/>
      <c r="U6" s="103"/>
      <c r="W6" s="930"/>
      <c r="X6" s="930"/>
      <c r="Y6" s="930"/>
      <c r="Z6" s="110"/>
      <c r="AA6" s="110"/>
    </row>
    <row r="7" spans="1:47" s="100" customFormat="1" ht="150" customHeight="1">
      <c r="A7" s="905"/>
      <c r="B7" s="906"/>
      <c r="C7" s="906"/>
      <c r="D7" s="761" t="s">
        <v>315</v>
      </c>
      <c r="E7" s="762"/>
      <c r="F7" s="763"/>
      <c r="G7" s="761" t="s">
        <v>325</v>
      </c>
      <c r="H7" s="762"/>
      <c r="I7" s="763"/>
      <c r="J7" s="909" t="s">
        <v>328</v>
      </c>
      <c r="K7" s="910"/>
      <c r="L7" s="911"/>
      <c r="M7" s="912" t="s">
        <v>322</v>
      </c>
      <c r="N7" s="910"/>
      <c r="O7" s="913"/>
      <c r="W7" s="931"/>
      <c r="X7" s="931"/>
      <c r="Y7" s="931"/>
      <c r="Z7" s="107"/>
      <c r="AA7" s="107"/>
    </row>
    <row r="8" spans="1:47" s="104" customFormat="1" ht="150" customHeight="1">
      <c r="A8" s="905"/>
      <c r="B8" s="906"/>
      <c r="C8" s="906"/>
      <c r="D8" s="932" t="s">
        <v>139</v>
      </c>
      <c r="E8" s="933"/>
      <c r="F8" s="934"/>
      <c r="G8" s="932" t="s">
        <v>326</v>
      </c>
      <c r="H8" s="933"/>
      <c r="I8" s="934"/>
      <c r="J8" s="935" t="s">
        <v>329</v>
      </c>
      <c r="K8" s="936"/>
      <c r="L8" s="937"/>
      <c r="M8" s="935" t="s">
        <v>151</v>
      </c>
      <c r="N8" s="936"/>
      <c r="O8" s="938"/>
      <c r="W8" s="939"/>
      <c r="X8" s="939"/>
      <c r="Y8" s="939"/>
      <c r="Z8" s="381"/>
      <c r="AA8" s="381"/>
      <c r="AE8" s="103"/>
      <c r="AU8"/>
    </row>
    <row r="9" spans="1:47" s="106" customFormat="1" ht="150" customHeight="1">
      <c r="A9" s="905"/>
      <c r="B9" s="906"/>
      <c r="C9" s="906"/>
      <c r="D9" s="914" t="s">
        <v>118</v>
      </c>
      <c r="E9" s="915"/>
      <c r="F9" s="916"/>
      <c r="G9" s="940" t="s">
        <v>327</v>
      </c>
      <c r="H9" s="941"/>
      <c r="I9" s="942"/>
      <c r="J9" s="943" t="s">
        <v>324</v>
      </c>
      <c r="K9" s="944"/>
      <c r="L9" s="945"/>
      <c r="M9" s="946" t="s">
        <v>118</v>
      </c>
      <c r="N9" s="947"/>
      <c r="O9" s="948"/>
      <c r="P9" s="505"/>
      <c r="W9" s="949"/>
      <c r="X9" s="949"/>
      <c r="Y9" s="949"/>
      <c r="Z9" s="131"/>
      <c r="AA9" s="131"/>
    </row>
    <row r="10" spans="1:47" s="100" customFormat="1" ht="150" customHeight="1" thickBot="1">
      <c r="A10" s="905"/>
      <c r="B10" s="906"/>
      <c r="C10" s="906"/>
      <c r="D10" s="950" t="s">
        <v>120</v>
      </c>
      <c r="E10" s="951"/>
      <c r="F10" s="952"/>
      <c r="G10" s="953" t="s">
        <v>131</v>
      </c>
      <c r="H10" s="954"/>
      <c r="I10" s="955"/>
      <c r="J10" s="956" t="s">
        <v>169</v>
      </c>
      <c r="K10" s="957"/>
      <c r="L10" s="958"/>
      <c r="M10" s="953" t="s">
        <v>305</v>
      </c>
      <c r="N10" s="954"/>
      <c r="O10" s="959"/>
      <c r="Q10" s="105"/>
      <c r="W10" s="960"/>
      <c r="X10" s="960"/>
      <c r="Y10" s="960"/>
      <c r="Z10" s="107"/>
      <c r="AA10" s="107"/>
      <c r="AI10" s="103"/>
    </row>
    <row r="11" spans="1:47" s="88" customFormat="1" ht="59.45" customHeight="1">
      <c r="A11" s="905"/>
      <c r="B11" s="906"/>
      <c r="C11" s="906"/>
      <c r="D11" s="126" t="s">
        <v>4</v>
      </c>
      <c r="E11" s="127">
        <v>101.5</v>
      </c>
      <c r="F11" s="128" t="s">
        <v>111</v>
      </c>
      <c r="G11" s="126" t="s">
        <v>4</v>
      </c>
      <c r="H11" s="127">
        <v>100</v>
      </c>
      <c r="I11" s="504" t="s">
        <v>111</v>
      </c>
      <c r="J11" s="126" t="s">
        <v>16</v>
      </c>
      <c r="K11" s="655">
        <f>'第一週明細-佳祥'!W30</f>
        <v>98.550000000000011</v>
      </c>
      <c r="L11" s="128" t="s">
        <v>15</v>
      </c>
      <c r="M11" s="126" t="str">
        <f>'第一週明細-佳祥'!W37</f>
        <v>醣類：</v>
      </c>
      <c r="N11" s="655">
        <f>'第一週明細-佳祥'!W38</f>
        <v>99.75</v>
      </c>
      <c r="O11" s="661" t="s">
        <v>15</v>
      </c>
      <c r="Q11" s="89"/>
    </row>
    <row r="12" spans="1:47" s="88" customFormat="1" ht="59.45" customHeight="1">
      <c r="A12" s="905"/>
      <c r="B12" s="906"/>
      <c r="C12" s="906"/>
      <c r="D12" s="120" t="s">
        <v>6</v>
      </c>
      <c r="E12" s="121">
        <v>28.5</v>
      </c>
      <c r="F12" s="122" t="s">
        <v>132</v>
      </c>
      <c r="G12" s="120" t="s">
        <v>6</v>
      </c>
      <c r="H12" s="121">
        <v>28.5</v>
      </c>
      <c r="I12" s="124" t="s">
        <v>132</v>
      </c>
      <c r="J12" s="120" t="s">
        <v>19</v>
      </c>
      <c r="K12" s="656">
        <f>'第一週明細-佳祥'!W32</f>
        <v>26.25</v>
      </c>
      <c r="L12" s="122" t="s">
        <v>17</v>
      </c>
      <c r="M12" s="120" t="str">
        <f>'第一週明細-佳祥'!W39</f>
        <v>脂肪：</v>
      </c>
      <c r="N12" s="656">
        <f>'第一週明細-佳祥'!W40</f>
        <v>25.25</v>
      </c>
      <c r="O12" s="369" t="s">
        <v>17</v>
      </c>
    </row>
    <row r="13" spans="1:47" s="88" customFormat="1" ht="59.45" customHeight="1">
      <c r="A13" s="905"/>
      <c r="B13" s="906"/>
      <c r="C13" s="906"/>
      <c r="D13" s="120" t="s">
        <v>8</v>
      </c>
      <c r="E13" s="121">
        <v>30.900000000000002</v>
      </c>
      <c r="F13" s="122" t="s">
        <v>132</v>
      </c>
      <c r="G13" s="120" t="s">
        <v>8</v>
      </c>
      <c r="H13" s="121">
        <v>30.900000000000002</v>
      </c>
      <c r="I13" s="124" t="s">
        <v>132</v>
      </c>
      <c r="J13" s="120" t="s">
        <v>20</v>
      </c>
      <c r="K13" s="656">
        <f>'第一週明細-佳祥'!W34</f>
        <v>29.189999999999998</v>
      </c>
      <c r="L13" s="122" t="s">
        <v>17</v>
      </c>
      <c r="M13" s="120" t="str">
        <f>'第一週明細-佳祥'!W41</f>
        <v>蛋白質：</v>
      </c>
      <c r="N13" s="656">
        <f>'第一週明細-佳祥'!W42</f>
        <v>30.65</v>
      </c>
      <c r="O13" s="369" t="s">
        <v>17</v>
      </c>
    </row>
    <row r="14" spans="1:47" s="88" customFormat="1" ht="59.45" customHeight="1" thickBot="1">
      <c r="A14" s="907"/>
      <c r="B14" s="908"/>
      <c r="C14" s="908"/>
      <c r="D14" s="125" t="s">
        <v>9</v>
      </c>
      <c r="E14" s="657">
        <v>786.1</v>
      </c>
      <c r="F14" s="129" t="s">
        <v>133</v>
      </c>
      <c r="G14" s="125" t="s">
        <v>9</v>
      </c>
      <c r="H14" s="657">
        <v>780.1</v>
      </c>
      <c r="I14" s="130" t="s">
        <v>133</v>
      </c>
      <c r="J14" s="125" t="s">
        <v>21</v>
      </c>
      <c r="K14" s="657">
        <f>'第一週明細-佳祥'!W36</f>
        <v>747.21</v>
      </c>
      <c r="L14" s="129" t="s">
        <v>18</v>
      </c>
      <c r="M14" s="125" t="str">
        <f>'第一週明細-佳祥'!W43</f>
        <v>熱量：</v>
      </c>
      <c r="N14" s="657">
        <f>'第一週明細-佳祥'!W44</f>
        <v>748.85</v>
      </c>
      <c r="O14" s="371" t="s">
        <v>18</v>
      </c>
    </row>
    <row r="15" spans="1:47" s="113" customFormat="1" ht="138.75" thickBot="1">
      <c r="A15" s="961">
        <v>8</v>
      </c>
      <c r="B15" s="962"/>
      <c r="C15" s="962"/>
      <c r="D15" s="963">
        <v>9</v>
      </c>
      <c r="E15" s="964"/>
      <c r="F15" s="965"/>
      <c r="G15" s="966">
        <v>10</v>
      </c>
      <c r="H15" s="967"/>
      <c r="I15" s="968"/>
      <c r="J15" s="969">
        <v>11</v>
      </c>
      <c r="K15" s="970"/>
      <c r="L15" s="971"/>
      <c r="M15" s="972">
        <v>12</v>
      </c>
      <c r="N15" s="973"/>
      <c r="O15" s="974"/>
      <c r="AB15"/>
    </row>
    <row r="16" spans="1:47" s="100" customFormat="1" ht="150" customHeight="1">
      <c r="A16" s="780" t="s">
        <v>23</v>
      </c>
      <c r="B16" s="781"/>
      <c r="C16" s="781"/>
      <c r="D16" s="783" t="s">
        <v>149</v>
      </c>
      <c r="E16" s="784"/>
      <c r="F16" s="788"/>
      <c r="G16" s="840" t="s">
        <v>154</v>
      </c>
      <c r="H16" s="841"/>
      <c r="I16" s="842"/>
      <c r="J16" s="975" t="s">
        <v>334</v>
      </c>
      <c r="K16" s="976"/>
      <c r="L16" s="977"/>
      <c r="M16" s="843" t="s">
        <v>23</v>
      </c>
      <c r="N16" s="781"/>
      <c r="O16" s="844"/>
    </row>
    <row r="17" spans="1:41" s="102" customFormat="1" ht="150" customHeight="1">
      <c r="A17" s="978" t="s">
        <v>186</v>
      </c>
      <c r="B17" s="979"/>
      <c r="C17" s="979"/>
      <c r="D17" s="924" t="s">
        <v>185</v>
      </c>
      <c r="E17" s="925"/>
      <c r="F17" s="926"/>
      <c r="G17" s="927" t="s">
        <v>312</v>
      </c>
      <c r="H17" s="928"/>
      <c r="I17" s="980"/>
      <c r="J17" s="981" t="s">
        <v>333</v>
      </c>
      <c r="K17" s="982"/>
      <c r="L17" s="983"/>
      <c r="M17" s="984" t="s">
        <v>193</v>
      </c>
      <c r="N17" s="985"/>
      <c r="O17" s="986"/>
      <c r="Q17" s="103"/>
      <c r="X17" s="103"/>
    </row>
    <row r="18" spans="1:41" s="100" customFormat="1" ht="150" customHeight="1">
      <c r="A18" s="756" t="s">
        <v>97</v>
      </c>
      <c r="B18" s="757"/>
      <c r="C18" s="757"/>
      <c r="D18" s="987" t="s">
        <v>311</v>
      </c>
      <c r="E18" s="988"/>
      <c r="F18" s="989"/>
      <c r="G18" s="909" t="s">
        <v>314</v>
      </c>
      <c r="H18" s="910"/>
      <c r="I18" s="911"/>
      <c r="J18" s="990" t="s">
        <v>335</v>
      </c>
      <c r="K18" s="991"/>
      <c r="L18" s="992"/>
      <c r="M18" s="993" t="s">
        <v>303</v>
      </c>
      <c r="N18" s="994"/>
      <c r="O18" s="995"/>
    </row>
    <row r="19" spans="1:41" s="109" customFormat="1" ht="150" customHeight="1">
      <c r="A19" s="996" t="s">
        <v>226</v>
      </c>
      <c r="B19" s="997"/>
      <c r="C19" s="997"/>
      <c r="D19" s="998" t="s">
        <v>158</v>
      </c>
      <c r="E19" s="999"/>
      <c r="F19" s="1000"/>
      <c r="G19" s="1001" t="s">
        <v>313</v>
      </c>
      <c r="H19" s="1002"/>
      <c r="I19" s="1003"/>
      <c r="J19" s="935" t="s">
        <v>330</v>
      </c>
      <c r="K19" s="936"/>
      <c r="L19" s="937"/>
      <c r="M19" s="1004" t="s">
        <v>159</v>
      </c>
      <c r="N19" s="1005"/>
      <c r="O19" s="1006"/>
    </row>
    <row r="20" spans="1:41" s="106" customFormat="1" ht="150" customHeight="1">
      <c r="A20" s="1007" t="s">
        <v>118</v>
      </c>
      <c r="B20" s="915"/>
      <c r="C20" s="915"/>
      <c r="D20" s="914" t="s">
        <v>119</v>
      </c>
      <c r="E20" s="915"/>
      <c r="F20" s="916"/>
      <c r="G20" s="1008" t="s">
        <v>134</v>
      </c>
      <c r="H20" s="1009"/>
      <c r="I20" s="1010"/>
      <c r="J20" s="946" t="s">
        <v>331</v>
      </c>
      <c r="K20" s="947"/>
      <c r="L20" s="1011"/>
      <c r="M20" s="1012" t="s">
        <v>118</v>
      </c>
      <c r="N20" s="1013"/>
      <c r="O20" s="1014"/>
    </row>
    <row r="21" spans="1:41" s="100" customFormat="1" ht="150" customHeight="1">
      <c r="A21" s="1015" t="s">
        <v>188</v>
      </c>
      <c r="B21" s="957"/>
      <c r="C21" s="957"/>
      <c r="D21" s="1016" t="s">
        <v>304</v>
      </c>
      <c r="E21" s="1017"/>
      <c r="F21" s="1018"/>
      <c r="G21" s="1019" t="s">
        <v>170</v>
      </c>
      <c r="H21" s="1020"/>
      <c r="I21" s="1021"/>
      <c r="J21" s="1022" t="s">
        <v>332</v>
      </c>
      <c r="K21" s="1023"/>
      <c r="L21" s="1024"/>
      <c r="M21" s="1025" t="s">
        <v>187</v>
      </c>
      <c r="N21" s="1026"/>
      <c r="O21" s="1027"/>
      <c r="AG21" s="103"/>
    </row>
    <row r="22" spans="1:41" s="69" customFormat="1" ht="150" customHeight="1" thickBot="1">
      <c r="A22" s="799"/>
      <c r="B22" s="800"/>
      <c r="C22" s="800"/>
      <c r="D22" s="802" t="s">
        <v>317</v>
      </c>
      <c r="E22" s="803"/>
      <c r="F22" s="804"/>
      <c r="G22" s="1028"/>
      <c r="H22" s="1029"/>
      <c r="I22" s="1030"/>
      <c r="J22" s="805"/>
      <c r="K22" s="800"/>
      <c r="L22" s="801"/>
      <c r="M22" s="806"/>
      <c r="N22" s="807"/>
      <c r="O22" s="808"/>
      <c r="Q22" s="68"/>
    </row>
    <row r="23" spans="1:41" s="88" customFormat="1" ht="59.45" customHeight="1">
      <c r="A23" s="370" t="str">
        <f>'第二週明細-佳祥'!W5</f>
        <v>醣類：</v>
      </c>
      <c r="B23" s="121">
        <f>'第二週明細-佳祥'!W6</f>
        <v>102.8</v>
      </c>
      <c r="C23" s="123" t="s">
        <v>15</v>
      </c>
      <c r="D23" s="120" t="str">
        <f>'第二週明細-佳祥'!W13</f>
        <v>醣類：</v>
      </c>
      <c r="E23" s="121">
        <f>'第二週明細-佳祥'!W14</f>
        <v>102.5</v>
      </c>
      <c r="F23" s="122" t="s">
        <v>15</v>
      </c>
      <c r="G23" s="120" t="str">
        <f>'第二週明細-佳祥'!W21</f>
        <v>醣類：</v>
      </c>
      <c r="H23" s="121">
        <f>'第二週明細-佳祥'!W22</f>
        <v>105.80000000000001</v>
      </c>
      <c r="I23" s="122" t="s">
        <v>15</v>
      </c>
      <c r="J23" s="120" t="str">
        <f>'第二週明細-佳祥'!W29</f>
        <v>醣類：</v>
      </c>
      <c r="K23" s="656">
        <f>'第二週明細-佳祥'!W30</f>
        <v>101.75</v>
      </c>
      <c r="L23" s="122" t="s">
        <v>15</v>
      </c>
      <c r="M23" s="120" t="str">
        <f>'第二週明細-佳祥'!W37</f>
        <v>醣類：</v>
      </c>
      <c r="N23" s="656">
        <f>'第二週明細-佳祥'!W38</f>
        <v>100.75</v>
      </c>
      <c r="O23" s="369" t="s">
        <v>15</v>
      </c>
    </row>
    <row r="24" spans="1:41" s="88" customFormat="1" ht="59.45" customHeight="1">
      <c r="A24" s="370" t="str">
        <f>'第二週明細-佳祥'!W7</f>
        <v>脂肪：</v>
      </c>
      <c r="B24" s="656">
        <f>'第二週明細-佳祥'!W8</f>
        <v>25.35</v>
      </c>
      <c r="C24" s="123" t="s">
        <v>17</v>
      </c>
      <c r="D24" s="120" t="str">
        <f>'第二週明細-佳祥'!W15</f>
        <v>脂肪：</v>
      </c>
      <c r="E24" s="656">
        <f>'第二週明細-佳祥'!W16</f>
        <v>23.650000000000002</v>
      </c>
      <c r="F24" s="122" t="s">
        <v>17</v>
      </c>
      <c r="G24" s="120" t="str">
        <f>'第二週明細-佳祥'!W23</f>
        <v>脂肪：</v>
      </c>
      <c r="H24" s="121">
        <f>'第二週明細-佳祥'!W24</f>
        <v>23.4</v>
      </c>
      <c r="I24" s="122" t="s">
        <v>17</v>
      </c>
      <c r="J24" s="120" t="str">
        <f>'第二週明細-佳祥'!W31</f>
        <v>脂肪：</v>
      </c>
      <c r="K24" s="656">
        <f>'第二週明細-佳祥'!W32</f>
        <v>24.549999999999997</v>
      </c>
      <c r="L24" s="122" t="s">
        <v>17</v>
      </c>
      <c r="M24" s="120" t="str">
        <f>'第二週明細-佳祥'!W39</f>
        <v>脂肪：</v>
      </c>
      <c r="N24" s="656">
        <f>'第二週明細-佳祥'!W40</f>
        <v>25.75</v>
      </c>
      <c r="O24" s="369" t="s">
        <v>17</v>
      </c>
      <c r="X24" s="90"/>
    </row>
    <row r="25" spans="1:41" s="88" customFormat="1" ht="59.45" customHeight="1">
      <c r="A25" s="370" t="str">
        <f>'第二週明細-佳祥'!W9</f>
        <v>蛋白質：</v>
      </c>
      <c r="B25" s="656">
        <f>'第二週明細-佳祥'!W10</f>
        <v>26.49</v>
      </c>
      <c r="C25" s="123" t="s">
        <v>17</v>
      </c>
      <c r="D25" s="120" t="str">
        <f>'第二週明細-佳祥'!W17</f>
        <v>蛋白質：</v>
      </c>
      <c r="E25" s="656">
        <f>'第二週明細-佳祥'!W18</f>
        <v>29.71</v>
      </c>
      <c r="F25" s="122" t="s">
        <v>17</v>
      </c>
      <c r="G25" s="120" t="str">
        <f>'第二週明細-佳祥'!W25</f>
        <v>蛋白質：</v>
      </c>
      <c r="H25" s="121">
        <f>'第二週明細-佳祥'!W26</f>
        <v>30.4</v>
      </c>
      <c r="I25" s="122" t="s">
        <v>17</v>
      </c>
      <c r="J25" s="120" t="str">
        <f>'第二週明細-佳祥'!W33</f>
        <v>蛋白質：</v>
      </c>
      <c r="K25" s="656">
        <f>'第二週明細-佳祥'!W34</f>
        <v>30.27</v>
      </c>
      <c r="L25" s="122" t="s">
        <v>17</v>
      </c>
      <c r="M25" s="120" t="str">
        <f>'第二週明細-佳祥'!W41</f>
        <v>蛋白質：</v>
      </c>
      <c r="N25" s="656">
        <f>'第二週明細-佳祥'!W42</f>
        <v>28.45</v>
      </c>
      <c r="O25" s="369" t="s">
        <v>17</v>
      </c>
    </row>
    <row r="26" spans="1:41" s="88" customFormat="1" ht="59.45" customHeight="1" thickBot="1">
      <c r="A26" s="370" t="str">
        <f>'第二週明細-佳祥'!W11</f>
        <v>熱量：</v>
      </c>
      <c r="B26" s="658">
        <f>'第二週明細-佳祥'!W12</f>
        <v>745.31</v>
      </c>
      <c r="C26" s="123" t="s">
        <v>18</v>
      </c>
      <c r="D26" s="125" t="str">
        <f>'第二週明細-佳祥'!W19</f>
        <v>熱量：</v>
      </c>
      <c r="E26" s="657">
        <f>'第二週明細-佳祥'!W20</f>
        <v>741.69</v>
      </c>
      <c r="F26" s="129" t="s">
        <v>18</v>
      </c>
      <c r="G26" s="120" t="str">
        <f>'第二週明細-佳祥'!W27</f>
        <v>熱量：</v>
      </c>
      <c r="H26" s="658">
        <f>'第二週明細-佳祥'!W28</f>
        <v>755.40000000000009</v>
      </c>
      <c r="I26" s="122" t="s">
        <v>18</v>
      </c>
      <c r="J26" s="125" t="str">
        <f>'第二週明細-佳祥'!W35</f>
        <v>熱量：</v>
      </c>
      <c r="K26" s="657">
        <f>'第二週明細-佳祥'!W36</f>
        <v>749.03</v>
      </c>
      <c r="L26" s="129" t="s">
        <v>18</v>
      </c>
      <c r="M26" s="120" t="str">
        <f>'第二週明細-佳祥'!W43</f>
        <v>熱量：</v>
      </c>
      <c r="N26" s="658">
        <f>'第二週明細-佳祥'!W44</f>
        <v>748.55</v>
      </c>
      <c r="O26" s="369" t="s">
        <v>18</v>
      </c>
    </row>
    <row r="27" spans="1:41" s="113" customFormat="1" ht="138.75" thickBot="1">
      <c r="A27" s="961">
        <v>15</v>
      </c>
      <c r="B27" s="962"/>
      <c r="C27" s="1031"/>
      <c r="D27" s="963">
        <v>16</v>
      </c>
      <c r="E27" s="964"/>
      <c r="F27" s="965"/>
      <c r="G27" s="966">
        <v>17</v>
      </c>
      <c r="H27" s="967"/>
      <c r="I27" s="968"/>
      <c r="J27" s="969">
        <v>18</v>
      </c>
      <c r="K27" s="970"/>
      <c r="L27" s="971"/>
      <c r="M27" s="1032">
        <v>19</v>
      </c>
      <c r="N27" s="1033"/>
      <c r="O27" s="1034"/>
      <c r="P27" s="114"/>
      <c r="Q27" s="114"/>
    </row>
    <row r="28" spans="1:41" s="100" customFormat="1" ht="150" customHeight="1">
      <c r="A28" s="1035" t="s">
        <v>23</v>
      </c>
      <c r="B28" s="1036"/>
      <c r="C28" s="1037"/>
      <c r="D28" s="1038" t="s">
        <v>94</v>
      </c>
      <c r="E28" s="1039"/>
      <c r="F28" s="1040"/>
      <c r="G28" s="1041" t="s">
        <v>150</v>
      </c>
      <c r="H28" s="1042"/>
      <c r="I28" s="1043"/>
      <c r="J28" s="783" t="s">
        <v>84</v>
      </c>
      <c r="K28" s="784"/>
      <c r="L28" s="788"/>
      <c r="M28" s="1038" t="s">
        <v>23</v>
      </c>
      <c r="N28" s="1039"/>
      <c r="O28" s="1044"/>
      <c r="P28" s="115"/>
      <c r="Q28" s="107"/>
    </row>
    <row r="29" spans="1:41" s="102" customFormat="1" ht="150" customHeight="1">
      <c r="A29" s="978" t="s">
        <v>189</v>
      </c>
      <c r="B29" s="979"/>
      <c r="C29" s="1045"/>
      <c r="D29" s="1046" t="s">
        <v>318</v>
      </c>
      <c r="E29" s="1047"/>
      <c r="F29" s="1047"/>
      <c r="G29" s="1048" t="s">
        <v>194</v>
      </c>
      <c r="H29" s="1049"/>
      <c r="I29" s="1050"/>
      <c r="J29" s="1048" t="s">
        <v>309</v>
      </c>
      <c r="K29" s="1049"/>
      <c r="L29" s="1050"/>
      <c r="M29" s="1051" t="s">
        <v>339</v>
      </c>
      <c r="N29" s="1052"/>
      <c r="O29" s="1053"/>
      <c r="P29" s="110"/>
      <c r="Q29" s="110"/>
    </row>
    <row r="30" spans="1:41" s="100" customFormat="1" ht="150" customHeight="1">
      <c r="A30" s="756" t="s">
        <v>190</v>
      </c>
      <c r="B30" s="757"/>
      <c r="C30" s="758"/>
      <c r="D30" s="759" t="s">
        <v>247</v>
      </c>
      <c r="E30" s="760"/>
      <c r="F30" s="829"/>
      <c r="G30" s="1054" t="s">
        <v>308</v>
      </c>
      <c r="H30" s="757"/>
      <c r="I30" s="758"/>
      <c r="J30" s="1054" t="s">
        <v>336</v>
      </c>
      <c r="K30" s="757"/>
      <c r="L30" s="758"/>
      <c r="M30" s="1055" t="s">
        <v>195</v>
      </c>
      <c r="N30" s="1056"/>
      <c r="O30" s="1057"/>
      <c r="P30" s="378"/>
      <c r="Q30" s="378"/>
    </row>
    <row r="31" spans="1:41" s="100" customFormat="1" ht="150" customHeight="1">
      <c r="A31" s="1058" t="s">
        <v>137</v>
      </c>
      <c r="B31" s="933"/>
      <c r="C31" s="934"/>
      <c r="D31" s="998" t="s">
        <v>191</v>
      </c>
      <c r="E31" s="999"/>
      <c r="F31" s="1000"/>
      <c r="G31" s="1001" t="s">
        <v>152</v>
      </c>
      <c r="H31" s="1002"/>
      <c r="I31" s="1003"/>
      <c r="J31" s="1059" t="s">
        <v>225</v>
      </c>
      <c r="K31" s="1060"/>
      <c r="L31" s="1061"/>
      <c r="M31" s="1062" t="s">
        <v>337</v>
      </c>
      <c r="N31" s="1063"/>
      <c r="O31" s="1064"/>
      <c r="P31" s="378"/>
      <c r="Q31" s="378"/>
    </row>
    <row r="32" spans="1:41" s="109" customFormat="1" ht="150" customHeight="1">
      <c r="A32" s="1065" t="s">
        <v>118</v>
      </c>
      <c r="B32" s="941"/>
      <c r="C32" s="941"/>
      <c r="D32" s="940" t="s">
        <v>118</v>
      </c>
      <c r="E32" s="941"/>
      <c r="F32" s="942"/>
      <c r="G32" s="946" t="s">
        <v>134</v>
      </c>
      <c r="H32" s="947"/>
      <c r="I32" s="1011"/>
      <c r="J32" s="940" t="s">
        <v>324</v>
      </c>
      <c r="K32" s="941"/>
      <c r="L32" s="942"/>
      <c r="M32" s="1066" t="s">
        <v>338</v>
      </c>
      <c r="N32" s="1067"/>
      <c r="O32" s="1068"/>
      <c r="P32" s="379"/>
      <c r="Q32" s="380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</row>
    <row r="33" spans="1:41" s="106" customFormat="1" ht="150" customHeight="1" thickBot="1">
      <c r="A33" s="1070" t="s">
        <v>306</v>
      </c>
      <c r="B33" s="1071"/>
      <c r="C33" s="1072"/>
      <c r="D33" s="1073" t="s">
        <v>307</v>
      </c>
      <c r="E33" s="1074"/>
      <c r="F33" s="1075"/>
      <c r="G33" s="1076" t="s">
        <v>148</v>
      </c>
      <c r="H33" s="1077"/>
      <c r="I33" s="1078"/>
      <c r="J33" s="1079" t="s">
        <v>310</v>
      </c>
      <c r="K33" s="1071"/>
      <c r="L33" s="1072"/>
      <c r="M33" s="1080" t="s">
        <v>196</v>
      </c>
      <c r="N33" s="1081"/>
      <c r="O33" s="1082"/>
      <c r="P33" s="1083"/>
      <c r="Q33" s="1083"/>
      <c r="AD33" s="131"/>
      <c r="AE33" s="1069"/>
      <c r="AF33" s="1069"/>
      <c r="AG33" s="1069"/>
      <c r="AH33" s="131"/>
      <c r="AI33" s="131"/>
      <c r="AJ33" s="131"/>
      <c r="AK33" s="131"/>
      <c r="AL33" s="131"/>
      <c r="AM33" s="131"/>
      <c r="AN33" s="131"/>
      <c r="AO33" s="131"/>
    </row>
    <row r="34" spans="1:41" s="88" customFormat="1" ht="59.45" customHeight="1">
      <c r="A34" s="368" t="str">
        <f>'第三週明細-佳祥'!W5</f>
        <v>醣類：</v>
      </c>
      <c r="B34" s="655">
        <f>'第三週明細-佳祥'!W6</f>
        <v>100.75</v>
      </c>
      <c r="C34" s="128" t="s">
        <v>15</v>
      </c>
      <c r="D34" s="126" t="s">
        <v>16</v>
      </c>
      <c r="E34" s="127">
        <f>'第三週明細-佳祥'!W14</f>
        <v>101.90000000000002</v>
      </c>
      <c r="F34" s="128" t="s">
        <v>15</v>
      </c>
      <c r="G34" s="126" t="s">
        <v>16</v>
      </c>
      <c r="H34" s="127">
        <f>'第三週明細-佳祥'!W22</f>
        <v>100</v>
      </c>
      <c r="I34" s="128" t="s">
        <v>15</v>
      </c>
      <c r="J34" s="126" t="s">
        <v>16</v>
      </c>
      <c r="K34" s="127">
        <f>'第三週明細-佳祥'!W30</f>
        <v>100.8</v>
      </c>
      <c r="L34" s="128" t="s">
        <v>15</v>
      </c>
      <c r="M34" s="126" t="s">
        <v>16</v>
      </c>
      <c r="N34" s="655">
        <f>'第三週明細-佳祥'!Z30</f>
        <v>2.64</v>
      </c>
      <c r="O34" s="372" t="s">
        <v>15</v>
      </c>
      <c r="P34" s="91"/>
      <c r="Q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</row>
    <row r="35" spans="1:41" s="88" customFormat="1" ht="59.45" customHeight="1">
      <c r="A35" s="370" t="str">
        <f>'第三週明細-佳祥'!W7</f>
        <v>脂肪：</v>
      </c>
      <c r="B35" s="121">
        <f>'第三週明細-佳祥'!W8</f>
        <v>24.6</v>
      </c>
      <c r="C35" s="122" t="s">
        <v>17</v>
      </c>
      <c r="D35" s="120" t="s">
        <v>19</v>
      </c>
      <c r="E35" s="121">
        <f>'第三週明細-佳祥'!W16</f>
        <v>24.9</v>
      </c>
      <c r="F35" s="122" t="s">
        <v>17</v>
      </c>
      <c r="G35" s="120" t="s">
        <v>19</v>
      </c>
      <c r="H35" s="658">
        <f>'第三週明細-佳祥'!W24</f>
        <v>24.95</v>
      </c>
      <c r="I35" s="122" t="s">
        <v>17</v>
      </c>
      <c r="J35" s="120" t="s">
        <v>19</v>
      </c>
      <c r="K35" s="121">
        <f>'第三週明細-佳祥'!W32</f>
        <v>24.700000000000003</v>
      </c>
      <c r="L35" s="122" t="s">
        <v>17</v>
      </c>
      <c r="M35" s="120" t="s">
        <v>19</v>
      </c>
      <c r="N35" s="121">
        <f>'第三週明細-佳祥'!Z32</f>
        <v>2.2999999999999998</v>
      </c>
      <c r="O35" s="373" t="s">
        <v>17</v>
      </c>
      <c r="P35" s="91"/>
      <c r="Q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</row>
    <row r="36" spans="1:41" s="88" customFormat="1" ht="59.45" customHeight="1">
      <c r="A36" s="370" t="str">
        <f>'第三週明細-佳祥'!W9</f>
        <v>蛋白質：</v>
      </c>
      <c r="B36" s="656">
        <f>'第三週明細-佳祥'!W10</f>
        <v>30.340000000000003</v>
      </c>
      <c r="C36" s="122" t="s">
        <v>17</v>
      </c>
      <c r="D36" s="120" t="s">
        <v>20</v>
      </c>
      <c r="E36" s="656">
        <f>'第三週明細-佳祥'!W18</f>
        <v>30.340000000000003</v>
      </c>
      <c r="F36" s="122" t="s">
        <v>17</v>
      </c>
      <c r="G36" s="120" t="s">
        <v>20</v>
      </c>
      <c r="H36" s="656">
        <f>'第三週明細-佳祥'!W26</f>
        <v>30.340000000000003</v>
      </c>
      <c r="I36" s="122" t="s">
        <v>17</v>
      </c>
      <c r="J36" s="120" t="s">
        <v>20</v>
      </c>
      <c r="K36" s="656">
        <f>'第三週明細-佳祥'!W34</f>
        <v>30.340000000000003</v>
      </c>
      <c r="L36" s="122" t="s">
        <v>17</v>
      </c>
      <c r="M36" s="120" t="s">
        <v>20</v>
      </c>
      <c r="N36" s="656">
        <f>'第三週明細-佳祥'!W42</f>
        <v>31.080000000000005</v>
      </c>
      <c r="O36" s="373" t="s">
        <v>17</v>
      </c>
      <c r="P36" s="91"/>
      <c r="Q36" s="91"/>
    </row>
    <row r="37" spans="1:41" s="88" customFormat="1" ht="59.45" customHeight="1" thickBot="1">
      <c r="A37" s="370" t="str">
        <f>'第三週明細-佳祥'!W11</f>
        <v>熱量：</v>
      </c>
      <c r="B37" s="658">
        <f>'第三週明細-佳祥'!W12</f>
        <v>745.76</v>
      </c>
      <c r="C37" s="122" t="s">
        <v>18</v>
      </c>
      <c r="D37" s="120" t="s">
        <v>21</v>
      </c>
      <c r="E37" s="658">
        <f>'第三週明細-佳祥'!W20</f>
        <v>753.06000000000006</v>
      </c>
      <c r="F37" s="122" t="s">
        <v>18</v>
      </c>
      <c r="G37" s="120" t="s">
        <v>21</v>
      </c>
      <c r="H37" s="658">
        <f>'第三週明細-佳祥'!W28</f>
        <v>745.91</v>
      </c>
      <c r="I37" s="122" t="s">
        <v>18</v>
      </c>
      <c r="J37" s="120" t="s">
        <v>21</v>
      </c>
      <c r="K37" s="658">
        <f>'第三週明細-佳祥'!W36</f>
        <v>746.8599999999999</v>
      </c>
      <c r="L37" s="122" t="s">
        <v>18</v>
      </c>
      <c r="M37" s="120" t="s">
        <v>21</v>
      </c>
      <c r="N37" s="658">
        <f>'第三週明細-佳祥'!W44</f>
        <v>746.58</v>
      </c>
      <c r="O37" s="373" t="s">
        <v>18</v>
      </c>
      <c r="P37" s="91"/>
      <c r="Q37" s="91"/>
    </row>
    <row r="38" spans="1:41" s="88" customFormat="1" ht="139.5" thickTop="1" thickBot="1">
      <c r="A38" s="874"/>
      <c r="B38" s="875"/>
      <c r="C38" s="875"/>
      <c r="D38" s="876"/>
      <c r="E38" s="876"/>
      <c r="F38" s="876"/>
      <c r="G38" s="703"/>
      <c r="H38" s="703"/>
      <c r="I38" s="703"/>
      <c r="J38" s="877">
        <v>16</v>
      </c>
      <c r="K38" s="878"/>
      <c r="L38" s="879"/>
      <c r="M38" s="880">
        <v>17</v>
      </c>
      <c r="N38" s="881"/>
      <c r="O38" s="882"/>
      <c r="P38" s="91"/>
      <c r="Q38" s="91"/>
    </row>
    <row r="39" spans="1:41" ht="150" customHeight="1">
      <c r="A39" s="883"/>
      <c r="B39" s="884"/>
      <c r="C39" s="884"/>
      <c r="D39" s="885"/>
      <c r="E39" s="885"/>
      <c r="F39" s="885"/>
      <c r="G39" s="692"/>
      <c r="H39" s="692"/>
      <c r="I39" s="692"/>
      <c r="J39" s="843" t="s">
        <v>23</v>
      </c>
      <c r="K39" s="781"/>
      <c r="L39" s="782"/>
      <c r="M39" s="843" t="s">
        <v>341</v>
      </c>
      <c r="N39" s="781"/>
      <c r="O39" s="844"/>
    </row>
    <row r="40" spans="1:41" ht="150" customHeight="1">
      <c r="A40" s="861"/>
      <c r="B40" s="862"/>
      <c r="C40" s="862"/>
      <c r="D40" s="862"/>
      <c r="E40" s="862"/>
      <c r="F40" s="862"/>
      <c r="G40" s="700"/>
      <c r="H40" s="693"/>
      <c r="I40" s="693"/>
      <c r="J40" s="826" t="s">
        <v>348</v>
      </c>
      <c r="K40" s="863"/>
      <c r="L40" s="822"/>
      <c r="M40" s="864" t="s">
        <v>279</v>
      </c>
      <c r="N40" s="865"/>
      <c r="O40" s="866"/>
      <c r="AN40" s="65"/>
    </row>
    <row r="41" spans="1:41" ht="150" customHeight="1">
      <c r="A41" s="867"/>
      <c r="B41" s="868"/>
      <c r="C41" s="868"/>
      <c r="D41" s="869"/>
      <c r="E41" s="869"/>
      <c r="F41" s="869"/>
      <c r="G41" s="694"/>
      <c r="H41" s="694"/>
      <c r="I41" s="694"/>
      <c r="J41" s="830" t="s">
        <v>346</v>
      </c>
      <c r="K41" s="870"/>
      <c r="L41" s="832"/>
      <c r="M41" s="871" t="s">
        <v>340</v>
      </c>
      <c r="N41" s="872"/>
      <c r="O41" s="873"/>
      <c r="AN41"/>
    </row>
    <row r="42" spans="1:41" ht="150" customHeight="1">
      <c r="A42" s="850"/>
      <c r="B42" s="851"/>
      <c r="C42" s="851"/>
      <c r="D42" s="852"/>
      <c r="E42" s="852"/>
      <c r="F42" s="852"/>
      <c r="G42" s="695"/>
      <c r="H42" s="695"/>
      <c r="I42" s="695"/>
      <c r="J42" s="725" t="s">
        <v>349</v>
      </c>
      <c r="K42" s="853"/>
      <c r="L42" s="811"/>
      <c r="M42" s="854" t="s">
        <v>280</v>
      </c>
      <c r="N42" s="855"/>
      <c r="O42" s="856"/>
    </row>
    <row r="43" spans="1:41" ht="150" customHeight="1">
      <c r="A43" s="857"/>
      <c r="B43" s="858"/>
      <c r="C43" s="858"/>
      <c r="D43" s="858"/>
      <c r="E43" s="858"/>
      <c r="F43" s="858"/>
      <c r="G43" s="696"/>
      <c r="H43" s="696"/>
      <c r="I43" s="696"/>
      <c r="J43" s="737" t="s">
        <v>118</v>
      </c>
      <c r="K43" s="859"/>
      <c r="L43" s="819"/>
      <c r="M43" s="816" t="s">
        <v>118</v>
      </c>
      <c r="N43" s="817"/>
      <c r="O43" s="860"/>
    </row>
    <row r="44" spans="1:41" ht="150" customHeight="1" thickBot="1">
      <c r="A44" s="845"/>
      <c r="B44" s="846"/>
      <c r="C44" s="846"/>
      <c r="D44" s="847"/>
      <c r="E44" s="847"/>
      <c r="F44" s="847"/>
      <c r="G44" s="697"/>
      <c r="H44" s="697"/>
      <c r="I44" s="697"/>
      <c r="J44" s="795" t="s">
        <v>347</v>
      </c>
      <c r="K44" s="848"/>
      <c r="L44" s="797"/>
      <c r="M44" s="795" t="s">
        <v>342</v>
      </c>
      <c r="N44" s="796"/>
      <c r="O44" s="849"/>
    </row>
    <row r="45" spans="1:41" ht="59.45" customHeight="1">
      <c r="A45" s="665"/>
      <c r="B45" s="685"/>
      <c r="C45" s="686"/>
      <c r="D45" s="687"/>
      <c r="E45" s="685"/>
      <c r="F45" s="686"/>
      <c r="G45" s="701"/>
      <c r="H45" s="698"/>
      <c r="I45" s="702"/>
      <c r="J45" s="666" t="s">
        <v>4</v>
      </c>
      <c r="K45" s="655">
        <v>98.8</v>
      </c>
      <c r="L45" s="128" t="s">
        <v>111</v>
      </c>
      <c r="M45" s="666" t="s">
        <v>4</v>
      </c>
      <c r="N45" s="655">
        <v>98.35</v>
      </c>
      <c r="O45" s="372" t="s">
        <v>111</v>
      </c>
    </row>
    <row r="46" spans="1:41" ht="59.45" customHeight="1">
      <c r="A46" s="665"/>
      <c r="B46" s="685"/>
      <c r="C46" s="686"/>
      <c r="D46" s="687"/>
      <c r="E46" s="685"/>
      <c r="F46" s="686"/>
      <c r="G46" s="701"/>
      <c r="H46" s="699"/>
      <c r="I46" s="702"/>
      <c r="J46" s="667" t="s">
        <v>6</v>
      </c>
      <c r="K46" s="656">
        <v>24.824999999999999</v>
      </c>
      <c r="L46" s="122" t="s">
        <v>132</v>
      </c>
      <c r="M46" s="667" t="s">
        <v>6</v>
      </c>
      <c r="N46" s="121">
        <v>25.300000000000004</v>
      </c>
      <c r="O46" s="373" t="s">
        <v>132</v>
      </c>
    </row>
    <row r="47" spans="1:41" ht="59.45" customHeight="1">
      <c r="A47" s="665"/>
      <c r="B47" s="685"/>
      <c r="C47" s="686"/>
      <c r="D47" s="687"/>
      <c r="E47" s="685"/>
      <c r="F47" s="686"/>
      <c r="G47" s="701"/>
      <c r="H47" s="699"/>
      <c r="I47" s="702"/>
      <c r="J47" s="667" t="s">
        <v>8</v>
      </c>
      <c r="K47" s="658">
        <v>29.294999999999998</v>
      </c>
      <c r="L47" s="122" t="s">
        <v>132</v>
      </c>
      <c r="M47" s="667" t="s">
        <v>8</v>
      </c>
      <c r="N47" s="121">
        <v>31.400000000000006</v>
      </c>
      <c r="O47" s="373" t="s">
        <v>132</v>
      </c>
    </row>
    <row r="48" spans="1:41" ht="59.45" customHeight="1" thickBot="1">
      <c r="A48" s="668"/>
      <c r="B48" s="669"/>
      <c r="C48" s="670"/>
      <c r="D48" s="671"/>
      <c r="E48" s="669"/>
      <c r="F48" s="670"/>
      <c r="G48" s="701"/>
      <c r="H48" s="699"/>
      <c r="I48" s="702"/>
      <c r="J48" s="690" t="s">
        <v>9</v>
      </c>
      <c r="K48" s="691">
        <v>735.80499999999995</v>
      </c>
      <c r="L48" s="129" t="s">
        <v>133</v>
      </c>
      <c r="M48" s="667" t="s">
        <v>9</v>
      </c>
      <c r="N48" s="121">
        <v>746.7</v>
      </c>
      <c r="O48" s="373" t="s">
        <v>133</v>
      </c>
    </row>
    <row r="49" spans="1:15" s="683" customFormat="1" ht="138.75" thickBot="1">
      <c r="A49" s="766">
        <v>19</v>
      </c>
      <c r="B49" s="767"/>
      <c r="C49" s="768"/>
      <c r="D49" s="769">
        <v>20</v>
      </c>
      <c r="E49" s="770"/>
      <c r="F49" s="771"/>
      <c r="G49" s="834">
        <v>21</v>
      </c>
      <c r="H49" s="835"/>
      <c r="I49" s="836"/>
      <c r="J49" s="776">
        <v>22</v>
      </c>
      <c r="K49" s="776"/>
      <c r="L49" s="776"/>
      <c r="M49" s="837">
        <v>23</v>
      </c>
      <c r="N49" s="838"/>
      <c r="O49" s="839"/>
    </row>
    <row r="50" spans="1:15" ht="150" customHeight="1">
      <c r="A50" s="780" t="s">
        <v>23</v>
      </c>
      <c r="B50" s="781"/>
      <c r="C50" s="782"/>
      <c r="D50" s="783" t="s">
        <v>94</v>
      </c>
      <c r="E50" s="784"/>
      <c r="F50" s="788"/>
      <c r="G50" s="840" t="s">
        <v>281</v>
      </c>
      <c r="H50" s="841"/>
      <c r="I50" s="842"/>
      <c r="J50" s="783" t="s">
        <v>149</v>
      </c>
      <c r="K50" s="784"/>
      <c r="L50" s="788"/>
      <c r="M50" s="843" t="s">
        <v>23</v>
      </c>
      <c r="N50" s="781"/>
      <c r="O50" s="844"/>
    </row>
    <row r="51" spans="1:15" ht="150" customHeight="1">
      <c r="A51" s="821" t="s">
        <v>282</v>
      </c>
      <c r="B51" s="747"/>
      <c r="C51" s="822"/>
      <c r="D51" s="823" t="s">
        <v>299</v>
      </c>
      <c r="E51" s="824"/>
      <c r="F51" s="825"/>
      <c r="G51" s="826" t="s">
        <v>302</v>
      </c>
      <c r="H51" s="747"/>
      <c r="I51" s="822"/>
      <c r="J51" s="746" t="s">
        <v>283</v>
      </c>
      <c r="K51" s="747"/>
      <c r="L51" s="822"/>
      <c r="M51" s="746" t="s">
        <v>284</v>
      </c>
      <c r="N51" s="747"/>
      <c r="O51" s="827"/>
    </row>
    <row r="52" spans="1:15" ht="150" customHeight="1">
      <c r="A52" s="828" t="s">
        <v>285</v>
      </c>
      <c r="B52" s="762"/>
      <c r="C52" s="763"/>
      <c r="D52" s="759" t="s">
        <v>300</v>
      </c>
      <c r="E52" s="760"/>
      <c r="F52" s="829"/>
      <c r="G52" s="830" t="s">
        <v>301</v>
      </c>
      <c r="H52" s="831"/>
      <c r="I52" s="832"/>
      <c r="J52" s="830" t="s">
        <v>286</v>
      </c>
      <c r="K52" s="831"/>
      <c r="L52" s="832"/>
      <c r="M52" s="759" t="s">
        <v>287</v>
      </c>
      <c r="N52" s="760"/>
      <c r="O52" s="833"/>
    </row>
    <row r="53" spans="1:15" ht="150" customHeight="1">
      <c r="A53" s="809" t="s">
        <v>95</v>
      </c>
      <c r="B53" s="731"/>
      <c r="C53" s="732"/>
      <c r="D53" s="810" t="s">
        <v>343</v>
      </c>
      <c r="E53" s="723"/>
      <c r="F53" s="724"/>
      <c r="G53" s="725" t="s">
        <v>344</v>
      </c>
      <c r="H53" s="726"/>
      <c r="I53" s="811"/>
      <c r="J53" s="812" t="s">
        <v>137</v>
      </c>
      <c r="K53" s="813"/>
      <c r="L53" s="814"/>
      <c r="M53" s="725" t="s">
        <v>303</v>
      </c>
      <c r="N53" s="726"/>
      <c r="O53" s="815"/>
    </row>
    <row r="54" spans="1:15" ht="150" customHeight="1">
      <c r="A54" s="735" t="s">
        <v>118</v>
      </c>
      <c r="B54" s="736"/>
      <c r="C54" s="740"/>
      <c r="D54" s="739" t="s">
        <v>324</v>
      </c>
      <c r="E54" s="736"/>
      <c r="F54" s="740"/>
      <c r="G54" s="816" t="s">
        <v>134</v>
      </c>
      <c r="H54" s="817"/>
      <c r="I54" s="818"/>
      <c r="J54" s="737" t="s">
        <v>118</v>
      </c>
      <c r="K54" s="738"/>
      <c r="L54" s="819"/>
      <c r="M54" s="739" t="s">
        <v>118</v>
      </c>
      <c r="N54" s="736"/>
      <c r="O54" s="820"/>
    </row>
    <row r="55" spans="1:15" ht="150" customHeight="1">
      <c r="A55" s="791" t="s">
        <v>323</v>
      </c>
      <c r="B55" s="792"/>
      <c r="C55" s="793"/>
      <c r="D55" s="794" t="s">
        <v>196</v>
      </c>
      <c r="E55" s="792"/>
      <c r="F55" s="793"/>
      <c r="G55" s="708" t="s">
        <v>345</v>
      </c>
      <c r="H55" s="706"/>
      <c r="I55" s="707"/>
      <c r="J55" s="795" t="s">
        <v>131</v>
      </c>
      <c r="K55" s="796"/>
      <c r="L55" s="797"/>
      <c r="M55" s="794" t="s">
        <v>169</v>
      </c>
      <c r="N55" s="792"/>
      <c r="O55" s="798"/>
    </row>
    <row r="56" spans="1:15" ht="150" customHeight="1" thickBot="1">
      <c r="A56" s="799"/>
      <c r="B56" s="800"/>
      <c r="C56" s="801"/>
      <c r="D56" s="802" t="s">
        <v>317</v>
      </c>
      <c r="E56" s="803"/>
      <c r="F56" s="804"/>
      <c r="G56" s="805"/>
      <c r="H56" s="800"/>
      <c r="I56" s="801"/>
      <c r="J56" s="805"/>
      <c r="K56" s="800"/>
      <c r="L56" s="801"/>
      <c r="M56" s="806"/>
      <c r="N56" s="807"/>
      <c r="O56" s="808"/>
    </row>
    <row r="57" spans="1:15" ht="59.45" customHeight="1">
      <c r="A57" s="672" t="s">
        <v>4</v>
      </c>
      <c r="B57" s="655">
        <v>102.75</v>
      </c>
      <c r="C57" s="128" t="s">
        <v>111</v>
      </c>
      <c r="D57" s="666" t="s">
        <v>4</v>
      </c>
      <c r="E57" s="127">
        <v>101</v>
      </c>
      <c r="F57" s="128" t="s">
        <v>111</v>
      </c>
      <c r="G57" s="666" t="s">
        <v>4</v>
      </c>
      <c r="H57" s="127">
        <v>99.999999999999986</v>
      </c>
      <c r="I57" s="673" t="s">
        <v>111</v>
      </c>
      <c r="J57" s="674" t="s">
        <v>4</v>
      </c>
      <c r="K57" s="675">
        <v>102.5</v>
      </c>
      <c r="L57" s="504" t="s">
        <v>111</v>
      </c>
      <c r="M57" s="674" t="s">
        <v>4</v>
      </c>
      <c r="N57" s="655">
        <v>96.850000000000009</v>
      </c>
      <c r="O57" s="661" t="s">
        <v>111</v>
      </c>
    </row>
    <row r="58" spans="1:15" ht="59.45" customHeight="1">
      <c r="A58" s="676" t="s">
        <v>6</v>
      </c>
      <c r="B58" s="656">
        <v>25.15</v>
      </c>
      <c r="C58" s="122" t="s">
        <v>132</v>
      </c>
      <c r="D58" s="667" t="s">
        <v>6</v>
      </c>
      <c r="E58" s="121">
        <v>24.599999999999998</v>
      </c>
      <c r="F58" s="122" t="s">
        <v>132</v>
      </c>
      <c r="G58" s="667" t="s">
        <v>6</v>
      </c>
      <c r="H58" s="656">
        <v>25.575000000000003</v>
      </c>
      <c r="I58" s="123" t="s">
        <v>132</v>
      </c>
      <c r="J58" s="677" t="s">
        <v>6</v>
      </c>
      <c r="K58" s="688">
        <v>24.6</v>
      </c>
      <c r="L58" s="124" t="s">
        <v>132</v>
      </c>
      <c r="M58" s="677" t="s">
        <v>6</v>
      </c>
      <c r="N58" s="656">
        <v>27.09</v>
      </c>
      <c r="O58" s="369" t="s">
        <v>132</v>
      </c>
    </row>
    <row r="59" spans="1:15" ht="59.45" customHeight="1">
      <c r="A59" s="676" t="s">
        <v>8</v>
      </c>
      <c r="B59" s="656">
        <v>27.61</v>
      </c>
      <c r="C59" s="122" t="s">
        <v>132</v>
      </c>
      <c r="D59" s="667" t="s">
        <v>8</v>
      </c>
      <c r="E59" s="658">
        <v>31.04</v>
      </c>
      <c r="F59" s="122" t="s">
        <v>132</v>
      </c>
      <c r="G59" s="667" t="s">
        <v>8</v>
      </c>
      <c r="H59" s="656">
        <v>26.805</v>
      </c>
      <c r="I59" s="123" t="s">
        <v>132</v>
      </c>
      <c r="J59" s="677" t="s">
        <v>8</v>
      </c>
      <c r="K59" s="689">
        <v>28.94</v>
      </c>
      <c r="L59" s="124" t="s">
        <v>132</v>
      </c>
      <c r="M59" s="677" t="s">
        <v>8</v>
      </c>
      <c r="N59" s="656">
        <v>29.605999999999998</v>
      </c>
      <c r="O59" s="369" t="s">
        <v>132</v>
      </c>
    </row>
    <row r="60" spans="1:15" ht="59.45" customHeight="1" thickBot="1">
      <c r="A60" s="676" t="s">
        <v>9</v>
      </c>
      <c r="B60" s="656">
        <v>747.79000000000008</v>
      </c>
      <c r="C60" s="122" t="s">
        <v>133</v>
      </c>
      <c r="D60" s="667" t="s">
        <v>9</v>
      </c>
      <c r="E60" s="656">
        <v>749.56</v>
      </c>
      <c r="F60" s="122" t="s">
        <v>133</v>
      </c>
      <c r="G60" s="667" t="s">
        <v>9</v>
      </c>
      <c r="H60" s="656">
        <v>737.39499999999998</v>
      </c>
      <c r="I60" s="123" t="s">
        <v>133</v>
      </c>
      <c r="J60" s="677" t="s">
        <v>9</v>
      </c>
      <c r="K60" s="689">
        <v>747.16</v>
      </c>
      <c r="L60" s="124" t="s">
        <v>133</v>
      </c>
      <c r="M60" s="677" t="s">
        <v>9</v>
      </c>
      <c r="N60" s="656">
        <v>749.63400000000001</v>
      </c>
      <c r="O60" s="369" t="s">
        <v>133</v>
      </c>
    </row>
    <row r="61" spans="1:15" s="683" customFormat="1" ht="138.75" thickBot="1">
      <c r="A61" s="766">
        <v>26</v>
      </c>
      <c r="B61" s="767"/>
      <c r="C61" s="768"/>
      <c r="D61" s="769">
        <v>27</v>
      </c>
      <c r="E61" s="770"/>
      <c r="F61" s="771"/>
      <c r="G61" s="772">
        <v>28</v>
      </c>
      <c r="H61" s="773"/>
      <c r="I61" s="774"/>
      <c r="J61" s="775">
        <v>29</v>
      </c>
      <c r="K61" s="776"/>
      <c r="L61" s="777"/>
      <c r="M61" s="778"/>
      <c r="N61" s="778"/>
      <c r="O61" s="779"/>
    </row>
    <row r="62" spans="1:15" ht="150" customHeight="1">
      <c r="A62" s="780" t="s">
        <v>23</v>
      </c>
      <c r="B62" s="781"/>
      <c r="C62" s="782"/>
      <c r="D62" s="783" t="s">
        <v>84</v>
      </c>
      <c r="E62" s="784"/>
      <c r="F62" s="784"/>
      <c r="G62" s="785"/>
      <c r="H62" s="786"/>
      <c r="I62" s="787"/>
      <c r="J62" s="783" t="s">
        <v>93</v>
      </c>
      <c r="K62" s="784"/>
      <c r="L62" s="788"/>
      <c r="M62" s="789"/>
      <c r="N62" s="789"/>
      <c r="O62" s="790"/>
    </row>
    <row r="63" spans="1:15" ht="150" customHeight="1">
      <c r="A63" s="743" t="s">
        <v>288</v>
      </c>
      <c r="B63" s="744"/>
      <c r="C63" s="745"/>
      <c r="D63" s="746" t="s">
        <v>289</v>
      </c>
      <c r="E63" s="747"/>
      <c r="F63" s="747"/>
      <c r="G63" s="748"/>
      <c r="H63" s="749"/>
      <c r="I63" s="750"/>
      <c r="J63" s="751" t="s">
        <v>293</v>
      </c>
      <c r="K63" s="752"/>
      <c r="L63" s="753"/>
      <c r="M63" s="754"/>
      <c r="N63" s="754"/>
      <c r="O63" s="755"/>
    </row>
    <row r="64" spans="1:15" ht="150" customHeight="1">
      <c r="A64" s="756" t="s">
        <v>298</v>
      </c>
      <c r="B64" s="757"/>
      <c r="C64" s="758"/>
      <c r="D64" s="759" t="s">
        <v>296</v>
      </c>
      <c r="E64" s="760"/>
      <c r="F64" s="760"/>
      <c r="G64" s="727"/>
      <c r="H64" s="728"/>
      <c r="I64" s="729"/>
      <c r="J64" s="761" t="s">
        <v>294</v>
      </c>
      <c r="K64" s="762"/>
      <c r="L64" s="763"/>
      <c r="M64" s="764"/>
      <c r="N64" s="764"/>
      <c r="O64" s="765"/>
    </row>
    <row r="65" spans="1:15" ht="150" customHeight="1">
      <c r="A65" s="722" t="s">
        <v>290</v>
      </c>
      <c r="B65" s="723"/>
      <c r="C65" s="724"/>
      <c r="D65" s="725" t="s">
        <v>297</v>
      </c>
      <c r="E65" s="726"/>
      <c r="F65" s="726"/>
      <c r="G65" s="727"/>
      <c r="H65" s="728"/>
      <c r="I65" s="729"/>
      <c r="J65" s="730" t="s">
        <v>291</v>
      </c>
      <c r="K65" s="731"/>
      <c r="L65" s="732"/>
      <c r="M65" s="733"/>
      <c r="N65" s="733"/>
      <c r="O65" s="734"/>
    </row>
    <row r="66" spans="1:15" ht="150" customHeight="1">
      <c r="A66" s="735" t="s">
        <v>118</v>
      </c>
      <c r="B66" s="736"/>
      <c r="C66" s="736"/>
      <c r="D66" s="737" t="s">
        <v>134</v>
      </c>
      <c r="E66" s="738"/>
      <c r="F66" s="738"/>
      <c r="G66" s="709"/>
      <c r="H66" s="710"/>
      <c r="I66" s="711"/>
      <c r="J66" s="739" t="s">
        <v>118</v>
      </c>
      <c r="K66" s="736"/>
      <c r="L66" s="740"/>
      <c r="M66" s="741"/>
      <c r="N66" s="741"/>
      <c r="O66" s="742"/>
    </row>
    <row r="67" spans="1:15" ht="150" customHeight="1" thickBot="1">
      <c r="A67" s="705" t="s">
        <v>38</v>
      </c>
      <c r="B67" s="706"/>
      <c r="C67" s="707"/>
      <c r="D67" s="708" t="s">
        <v>148</v>
      </c>
      <c r="E67" s="706"/>
      <c r="F67" s="706"/>
      <c r="G67" s="709"/>
      <c r="H67" s="710"/>
      <c r="I67" s="711"/>
      <c r="J67" s="712" t="s">
        <v>295</v>
      </c>
      <c r="K67" s="713"/>
      <c r="L67" s="714"/>
      <c r="M67" s="710"/>
      <c r="N67" s="710"/>
      <c r="O67" s="715"/>
    </row>
    <row r="68" spans="1:15" ht="59.45" customHeight="1">
      <c r="A68" s="672" t="s">
        <v>4</v>
      </c>
      <c r="B68" s="655">
        <v>99.65</v>
      </c>
      <c r="C68" s="128" t="s">
        <v>111</v>
      </c>
      <c r="D68" s="666" t="s">
        <v>4</v>
      </c>
      <c r="E68" s="655">
        <v>98.350000000000009</v>
      </c>
      <c r="F68" s="673" t="s">
        <v>111</v>
      </c>
      <c r="G68" s="667"/>
      <c r="H68" s="121"/>
      <c r="I68" s="122"/>
      <c r="J68" s="666" t="s">
        <v>320</v>
      </c>
      <c r="K68" s="127">
        <v>101</v>
      </c>
      <c r="L68" s="128" t="s">
        <v>111</v>
      </c>
      <c r="M68" s="716" t="s">
        <v>292</v>
      </c>
      <c r="N68" s="717"/>
      <c r="O68" s="718"/>
    </row>
    <row r="69" spans="1:15" ht="59.45" customHeight="1">
      <c r="A69" s="676" t="s">
        <v>6</v>
      </c>
      <c r="B69" s="658">
        <v>26.025000000000002</v>
      </c>
      <c r="C69" s="122" t="s">
        <v>132</v>
      </c>
      <c r="D69" s="667" t="s">
        <v>319</v>
      </c>
      <c r="E69" s="656">
        <v>25.5</v>
      </c>
      <c r="F69" s="123" t="s">
        <v>132</v>
      </c>
      <c r="G69" s="667"/>
      <c r="H69" s="121"/>
      <c r="I69" s="122"/>
      <c r="J69" s="667" t="s">
        <v>319</v>
      </c>
      <c r="K69" s="121">
        <v>25</v>
      </c>
      <c r="L69" s="122" t="s">
        <v>132</v>
      </c>
      <c r="M69" s="716"/>
      <c r="N69" s="717"/>
      <c r="O69" s="718"/>
    </row>
    <row r="70" spans="1:15" ht="59.45" customHeight="1">
      <c r="A70" s="676" t="s">
        <v>8</v>
      </c>
      <c r="B70" s="656">
        <v>28.835000000000001</v>
      </c>
      <c r="C70" s="122" t="s">
        <v>132</v>
      </c>
      <c r="D70" s="667" t="s">
        <v>8</v>
      </c>
      <c r="E70" s="656">
        <v>31.58</v>
      </c>
      <c r="F70" s="123" t="s">
        <v>132</v>
      </c>
      <c r="G70" s="667"/>
      <c r="H70" s="121"/>
      <c r="I70" s="122"/>
      <c r="J70" s="667" t="s">
        <v>8</v>
      </c>
      <c r="K70" s="121">
        <v>29.500000000000004</v>
      </c>
      <c r="L70" s="122" t="s">
        <v>132</v>
      </c>
      <c r="M70" s="716"/>
      <c r="N70" s="717"/>
      <c r="O70" s="718"/>
    </row>
    <row r="71" spans="1:15" ht="59.45" customHeight="1" thickBot="1">
      <c r="A71" s="678" t="s">
        <v>9</v>
      </c>
      <c r="B71" s="679">
        <v>748.16500000000008</v>
      </c>
      <c r="C71" s="375" t="s">
        <v>133</v>
      </c>
      <c r="D71" s="680" t="s">
        <v>9</v>
      </c>
      <c r="E71" s="679">
        <v>749.22</v>
      </c>
      <c r="F71" s="681" t="s">
        <v>133</v>
      </c>
      <c r="G71" s="680"/>
      <c r="H71" s="682"/>
      <c r="I71" s="375"/>
      <c r="J71" s="680" t="s">
        <v>9</v>
      </c>
      <c r="K71" s="682">
        <v>747</v>
      </c>
      <c r="L71" s="375" t="s">
        <v>133</v>
      </c>
      <c r="M71" s="719"/>
      <c r="N71" s="720"/>
      <c r="O71" s="721"/>
    </row>
    <row r="72" spans="1:15" ht="17.25" thickTop="1">
      <c r="C72" s="94"/>
      <c r="D72" s="97"/>
      <c r="E72" s="94"/>
      <c r="F72" s="94"/>
      <c r="G72" s="98"/>
      <c r="H72" s="94"/>
      <c r="I72" s="94"/>
      <c r="J72" s="98"/>
      <c r="K72" s="94"/>
      <c r="L72" s="94"/>
    </row>
    <row r="73" spans="1:15">
      <c r="C73" s="94"/>
      <c r="D73" s="97"/>
      <c r="E73" s="94"/>
      <c r="F73" s="94"/>
      <c r="G73" s="98"/>
      <c r="H73" s="94"/>
      <c r="I73" s="94"/>
      <c r="J73" s="98"/>
      <c r="K73" s="94"/>
      <c r="L73" s="94"/>
    </row>
    <row r="74" spans="1:15">
      <c r="C74" s="94"/>
      <c r="D74" s="97"/>
      <c r="E74" s="94"/>
      <c r="F74" s="94"/>
      <c r="G74" s="98"/>
      <c r="H74" s="94"/>
      <c r="I74" s="94"/>
      <c r="J74" s="98"/>
      <c r="K74" s="94"/>
      <c r="L74" s="94"/>
    </row>
  </sheetData>
  <mergeCells count="220">
    <mergeCell ref="AE33:AG33"/>
    <mergeCell ref="A33:C33"/>
    <mergeCell ref="D33:F33"/>
    <mergeCell ref="G33:I33"/>
    <mergeCell ref="J33:L33"/>
    <mergeCell ref="M33:O33"/>
    <mergeCell ref="P33:Q33"/>
    <mergeCell ref="A31:C31"/>
    <mergeCell ref="D31:F31"/>
    <mergeCell ref="G31:I31"/>
    <mergeCell ref="J31:L31"/>
    <mergeCell ref="M31:O31"/>
    <mergeCell ref="A32:C32"/>
    <mergeCell ref="D32:F32"/>
    <mergeCell ref="G32:I32"/>
    <mergeCell ref="J32:L32"/>
    <mergeCell ref="M32:O32"/>
    <mergeCell ref="A29:C29"/>
    <mergeCell ref="D29:F29"/>
    <mergeCell ref="G29:I29"/>
    <mergeCell ref="J29:L29"/>
    <mergeCell ref="M29:O29"/>
    <mergeCell ref="A30:C30"/>
    <mergeCell ref="D30:F30"/>
    <mergeCell ref="G30:I30"/>
    <mergeCell ref="J30:L30"/>
    <mergeCell ref="M30:O30"/>
    <mergeCell ref="A27:C27"/>
    <mergeCell ref="D27:F27"/>
    <mergeCell ref="G27:I27"/>
    <mergeCell ref="J27:L27"/>
    <mergeCell ref="M27:O27"/>
    <mergeCell ref="A28:C28"/>
    <mergeCell ref="D28:F28"/>
    <mergeCell ref="G28:I28"/>
    <mergeCell ref="J28:L28"/>
    <mergeCell ref="M28:O28"/>
    <mergeCell ref="A21:C21"/>
    <mergeCell ref="D21:F21"/>
    <mergeCell ref="G21:I21"/>
    <mergeCell ref="J21:L21"/>
    <mergeCell ref="M21:O21"/>
    <mergeCell ref="A22:C22"/>
    <mergeCell ref="D22:F22"/>
    <mergeCell ref="G22:I22"/>
    <mergeCell ref="J22:L22"/>
    <mergeCell ref="M22:O22"/>
    <mergeCell ref="A19:C19"/>
    <mergeCell ref="D19:F19"/>
    <mergeCell ref="G19:I19"/>
    <mergeCell ref="J19:L19"/>
    <mergeCell ref="M19:O19"/>
    <mergeCell ref="A20:C20"/>
    <mergeCell ref="D20:F20"/>
    <mergeCell ref="G20:I20"/>
    <mergeCell ref="J20:L20"/>
    <mergeCell ref="M20:O20"/>
    <mergeCell ref="A17:C17"/>
    <mergeCell ref="D17:F17"/>
    <mergeCell ref="G17:I17"/>
    <mergeCell ref="J17:L17"/>
    <mergeCell ref="M17:O17"/>
    <mergeCell ref="A18:C18"/>
    <mergeCell ref="D18:F18"/>
    <mergeCell ref="G18:I18"/>
    <mergeCell ref="J18:L18"/>
    <mergeCell ref="M18:O18"/>
    <mergeCell ref="A15:C15"/>
    <mergeCell ref="D15:F15"/>
    <mergeCell ref="G15:I15"/>
    <mergeCell ref="J15:L15"/>
    <mergeCell ref="M15:O15"/>
    <mergeCell ref="A16:C16"/>
    <mergeCell ref="D16:F16"/>
    <mergeCell ref="G16:I16"/>
    <mergeCell ref="J16:L16"/>
    <mergeCell ref="M16:O16"/>
    <mergeCell ref="G9:I9"/>
    <mergeCell ref="J9:L9"/>
    <mergeCell ref="M9:O9"/>
    <mergeCell ref="W9:Y9"/>
    <mergeCell ref="D10:F10"/>
    <mergeCell ref="G10:I10"/>
    <mergeCell ref="J10:L10"/>
    <mergeCell ref="M10:O10"/>
    <mergeCell ref="W10:Y10"/>
    <mergeCell ref="W7:Y7"/>
    <mergeCell ref="D8:F8"/>
    <mergeCell ref="G8:I8"/>
    <mergeCell ref="J8:L8"/>
    <mergeCell ref="M8:O8"/>
    <mergeCell ref="W8:Y8"/>
    <mergeCell ref="W5:Y5"/>
    <mergeCell ref="D6:F6"/>
    <mergeCell ref="G6:I6"/>
    <mergeCell ref="J6:L6"/>
    <mergeCell ref="M6:O6"/>
    <mergeCell ref="W6:Y6"/>
    <mergeCell ref="A5:C14"/>
    <mergeCell ref="D5:F5"/>
    <mergeCell ref="G5:I5"/>
    <mergeCell ref="J5:L5"/>
    <mergeCell ref="M5:O5"/>
    <mergeCell ref="D7:F7"/>
    <mergeCell ref="G7:I7"/>
    <mergeCell ref="J7:L7"/>
    <mergeCell ref="M7:O7"/>
    <mergeCell ref="D9:F9"/>
    <mergeCell ref="A1:N1"/>
    <mergeCell ref="B3:N3"/>
    <mergeCell ref="A4:C4"/>
    <mergeCell ref="D4:F4"/>
    <mergeCell ref="G4:I4"/>
    <mergeCell ref="J4:L4"/>
    <mergeCell ref="M4:O4"/>
    <mergeCell ref="A2:L2"/>
    <mergeCell ref="A38:C38"/>
    <mergeCell ref="D38:F38"/>
    <mergeCell ref="J38:L38"/>
    <mergeCell ref="M38:O38"/>
    <mergeCell ref="A39:C39"/>
    <mergeCell ref="D39:F39"/>
    <mergeCell ref="J39:L39"/>
    <mergeCell ref="M39:O39"/>
    <mergeCell ref="J43:L43"/>
    <mergeCell ref="M43:O43"/>
    <mergeCell ref="A40:C40"/>
    <mergeCell ref="D40:F40"/>
    <mergeCell ref="J40:L40"/>
    <mergeCell ref="M40:O40"/>
    <mergeCell ref="A41:C41"/>
    <mergeCell ref="D41:F41"/>
    <mergeCell ref="J41:L41"/>
    <mergeCell ref="M41:O41"/>
    <mergeCell ref="A44:C44"/>
    <mergeCell ref="D44:F44"/>
    <mergeCell ref="J44:L44"/>
    <mergeCell ref="M44:O44"/>
    <mergeCell ref="A42:C42"/>
    <mergeCell ref="D42:F42"/>
    <mergeCell ref="J42:L42"/>
    <mergeCell ref="M42:O42"/>
    <mergeCell ref="A43:C43"/>
    <mergeCell ref="D43:F43"/>
    <mergeCell ref="A49:C49"/>
    <mergeCell ref="D49:F49"/>
    <mergeCell ref="G49:I49"/>
    <mergeCell ref="J49:L49"/>
    <mergeCell ref="M49:O49"/>
    <mergeCell ref="A50:C50"/>
    <mergeCell ref="D50:F50"/>
    <mergeCell ref="G50:I50"/>
    <mergeCell ref="J50:L50"/>
    <mergeCell ref="M50:O50"/>
    <mergeCell ref="A51:C51"/>
    <mergeCell ref="D51:F51"/>
    <mergeCell ref="G51:I51"/>
    <mergeCell ref="J51:L51"/>
    <mergeCell ref="M51:O51"/>
    <mergeCell ref="A52:C52"/>
    <mergeCell ref="D52:F52"/>
    <mergeCell ref="G52:I52"/>
    <mergeCell ref="J52:L52"/>
    <mergeCell ref="M52:O52"/>
    <mergeCell ref="A53:C53"/>
    <mergeCell ref="D53:F53"/>
    <mergeCell ref="G53:I53"/>
    <mergeCell ref="J53:L53"/>
    <mergeCell ref="M53:O53"/>
    <mergeCell ref="A54:C54"/>
    <mergeCell ref="D54:F54"/>
    <mergeCell ref="G54:I54"/>
    <mergeCell ref="J54:L54"/>
    <mergeCell ref="M54:O54"/>
    <mergeCell ref="A55:C55"/>
    <mergeCell ref="D55:F55"/>
    <mergeCell ref="G55:I55"/>
    <mergeCell ref="J55:L55"/>
    <mergeCell ref="M55:O55"/>
    <mergeCell ref="A56:C56"/>
    <mergeCell ref="D56:F56"/>
    <mergeCell ref="G56:I56"/>
    <mergeCell ref="J56:L56"/>
    <mergeCell ref="M56:O56"/>
    <mergeCell ref="A61:C61"/>
    <mergeCell ref="D61:F61"/>
    <mergeCell ref="G61:I61"/>
    <mergeCell ref="J61:L61"/>
    <mergeCell ref="M61:O61"/>
    <mergeCell ref="A62:C62"/>
    <mergeCell ref="D62:F62"/>
    <mergeCell ref="G62:I62"/>
    <mergeCell ref="J62:L62"/>
    <mergeCell ref="M62:O62"/>
    <mergeCell ref="A63:C63"/>
    <mergeCell ref="D63:F63"/>
    <mergeCell ref="G63:I63"/>
    <mergeCell ref="J63:L63"/>
    <mergeCell ref="M63:O63"/>
    <mergeCell ref="A64:C64"/>
    <mergeCell ref="D64:F64"/>
    <mergeCell ref="G64:I64"/>
    <mergeCell ref="J64:L64"/>
    <mergeCell ref="M64:O64"/>
    <mergeCell ref="A65:C65"/>
    <mergeCell ref="D65:F65"/>
    <mergeCell ref="G65:I65"/>
    <mergeCell ref="J65:L65"/>
    <mergeCell ref="M65:O65"/>
    <mergeCell ref="A66:C66"/>
    <mergeCell ref="D66:F66"/>
    <mergeCell ref="G66:I66"/>
    <mergeCell ref="J66:L66"/>
    <mergeCell ref="M66:O66"/>
    <mergeCell ref="A67:C67"/>
    <mergeCell ref="D67:F67"/>
    <mergeCell ref="G67:I67"/>
    <mergeCell ref="J67:L67"/>
    <mergeCell ref="M67:O67"/>
    <mergeCell ref="M68:O71"/>
  </mergeCells>
  <phoneticPr fontId="19" type="noConversion"/>
  <printOptions horizontalCentered="1" verticalCentered="1"/>
  <pageMargins left="0.47244094488188981" right="0.15748031496062992" top="0.39370078740157483" bottom="0.39370078740157483" header="0.59055118110236227" footer="0.51181102362204722"/>
  <pageSetup paperSize="9" scale="1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U74"/>
  <sheetViews>
    <sheetView view="pageBreakPreview" zoomScale="10" zoomScaleNormal="100" zoomScaleSheetLayoutView="10" workbookViewId="0">
      <selection activeCell="Z17" sqref="Z17"/>
    </sheetView>
  </sheetViews>
  <sheetFormatPr defaultRowHeight="16.5"/>
  <cols>
    <col min="1" max="1" width="78.375" style="23" customWidth="1"/>
    <col min="2" max="3" width="78.375" style="15" customWidth="1"/>
    <col min="4" max="4" width="102.875" style="23" customWidth="1"/>
    <col min="5" max="6" width="102.875" style="15" customWidth="1"/>
    <col min="7" max="7" width="86.5" style="26" customWidth="1"/>
    <col min="8" max="9" width="86.5" style="15" customWidth="1"/>
    <col min="10" max="10" width="100.125" style="26" customWidth="1"/>
    <col min="11" max="12" width="100.125" style="15" customWidth="1"/>
    <col min="13" max="13" width="83.875" style="26" customWidth="1"/>
    <col min="14" max="15" width="83.875" style="15" customWidth="1"/>
    <col min="16" max="16384" width="9" style="15"/>
  </cols>
  <sheetData>
    <row r="1" spans="1:47" ht="358.7" customHeight="1">
      <c r="A1" s="1107" t="s">
        <v>277</v>
      </c>
      <c r="B1" s="1107"/>
      <c r="C1" s="1107"/>
      <c r="D1" s="1107"/>
      <c r="E1" s="1107"/>
      <c r="F1" s="1107"/>
      <c r="G1" s="1107"/>
      <c r="H1" s="1107"/>
      <c r="I1" s="1107"/>
      <c r="J1" s="1107"/>
      <c r="K1" s="1107"/>
      <c r="L1" s="1107"/>
      <c r="M1" s="1107"/>
      <c r="N1" s="1107"/>
      <c r="O1" s="62"/>
    </row>
    <row r="2" spans="1:47" ht="291.60000000000002" customHeight="1">
      <c r="A2" s="1175" t="s">
        <v>278</v>
      </c>
      <c r="B2" s="1176"/>
      <c r="C2" s="1176"/>
      <c r="D2" s="1176"/>
      <c r="E2" s="1176"/>
      <c r="F2" s="1176"/>
      <c r="G2" s="1176"/>
      <c r="H2" s="1176"/>
      <c r="I2" s="1176"/>
      <c r="J2" s="1176"/>
      <c r="K2" s="1176"/>
      <c r="L2" s="87"/>
      <c r="M2" s="132" t="s">
        <v>79</v>
      </c>
      <c r="N2" s="87"/>
      <c r="O2" s="70"/>
    </row>
    <row r="3" spans="1:47" ht="9" customHeight="1" thickBot="1">
      <c r="A3" s="63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64"/>
    </row>
    <row r="4" spans="1:47" s="111" customFormat="1" ht="192.6" customHeight="1" thickTop="1" thickBot="1">
      <c r="A4" s="888">
        <v>1</v>
      </c>
      <c r="B4" s="889"/>
      <c r="C4" s="889"/>
      <c r="D4" s="890">
        <v>2</v>
      </c>
      <c r="E4" s="891"/>
      <c r="F4" s="892"/>
      <c r="G4" s="893">
        <v>3</v>
      </c>
      <c r="H4" s="894"/>
      <c r="I4" s="895"/>
      <c r="J4" s="896">
        <v>4</v>
      </c>
      <c r="K4" s="897"/>
      <c r="L4" s="898"/>
      <c r="M4" s="899">
        <v>5</v>
      </c>
      <c r="N4" s="900"/>
      <c r="O4" s="901"/>
      <c r="P4" s="112"/>
      <c r="R4" s="112"/>
    </row>
    <row r="5" spans="1:47" s="100" customFormat="1" ht="180" customHeight="1">
      <c r="A5" s="903"/>
      <c r="B5" s="904"/>
      <c r="C5" s="904"/>
      <c r="D5" s="1095" t="s">
        <v>84</v>
      </c>
      <c r="E5" s="1096"/>
      <c r="F5" s="1097"/>
      <c r="G5" s="785" t="s">
        <v>183</v>
      </c>
      <c r="H5" s="786"/>
      <c r="I5" s="787"/>
      <c r="J5" s="1095" t="s">
        <v>261</v>
      </c>
      <c r="K5" s="1096"/>
      <c r="L5" s="1097"/>
      <c r="M5" s="1167" t="s">
        <v>23</v>
      </c>
      <c r="N5" s="904"/>
      <c r="O5" s="1168"/>
      <c r="P5" s="101"/>
      <c r="W5" s="917"/>
      <c r="X5" s="917"/>
      <c r="Y5" s="917"/>
      <c r="Z5" s="107"/>
      <c r="AA5" s="107"/>
    </row>
    <row r="6" spans="1:47" s="102" customFormat="1" ht="180" customHeight="1">
      <c r="A6" s="905"/>
      <c r="B6" s="906"/>
      <c r="C6" s="906"/>
      <c r="D6" s="1111" t="s">
        <v>260</v>
      </c>
      <c r="E6" s="1112"/>
      <c r="F6" s="1113"/>
      <c r="G6" s="1101" t="s">
        <v>155</v>
      </c>
      <c r="H6" s="1102"/>
      <c r="I6" s="1155"/>
      <c r="J6" s="1140" t="s">
        <v>184</v>
      </c>
      <c r="K6" s="1141"/>
      <c r="L6" s="1142"/>
      <c r="M6" s="1169" t="s">
        <v>156</v>
      </c>
      <c r="N6" s="1170"/>
      <c r="O6" s="1171"/>
      <c r="U6" s="103"/>
      <c r="W6" s="930"/>
      <c r="X6" s="930"/>
      <c r="Y6" s="930"/>
      <c r="Z6" s="110"/>
      <c r="AA6" s="110"/>
    </row>
    <row r="7" spans="1:47" s="100" customFormat="1" ht="180" customHeight="1">
      <c r="A7" s="905"/>
      <c r="B7" s="906"/>
      <c r="C7" s="906"/>
      <c r="D7" s="1152" t="s">
        <v>245</v>
      </c>
      <c r="E7" s="1153"/>
      <c r="F7" s="1154"/>
      <c r="G7" s="1152" t="s">
        <v>246</v>
      </c>
      <c r="H7" s="1153"/>
      <c r="I7" s="1154"/>
      <c r="J7" s="1152" t="s">
        <v>22</v>
      </c>
      <c r="K7" s="1153"/>
      <c r="L7" s="1154"/>
      <c r="M7" s="1172" t="s">
        <v>276</v>
      </c>
      <c r="N7" s="1153"/>
      <c r="O7" s="1173"/>
      <c r="W7" s="931"/>
      <c r="X7" s="931"/>
      <c r="Y7" s="931"/>
      <c r="Z7" s="107"/>
      <c r="AA7" s="107"/>
    </row>
    <row r="8" spans="1:47" s="104" customFormat="1" ht="180" customHeight="1">
      <c r="A8" s="905"/>
      <c r="B8" s="906"/>
      <c r="C8" s="906"/>
      <c r="D8" s="1087" t="s">
        <v>139</v>
      </c>
      <c r="E8" s="1088"/>
      <c r="F8" s="1089"/>
      <c r="G8" s="1087" t="s">
        <v>248</v>
      </c>
      <c r="H8" s="1088"/>
      <c r="I8" s="1089"/>
      <c r="J8" s="1150" t="s">
        <v>249</v>
      </c>
      <c r="K8" s="939"/>
      <c r="L8" s="1151"/>
      <c r="M8" s="1150" t="s">
        <v>151</v>
      </c>
      <c r="N8" s="939"/>
      <c r="O8" s="1174"/>
      <c r="W8" s="939"/>
      <c r="X8" s="939"/>
      <c r="Y8" s="939"/>
      <c r="Z8" s="381"/>
      <c r="AA8" s="381"/>
      <c r="AE8" s="103"/>
      <c r="AU8"/>
    </row>
    <row r="9" spans="1:47" s="106" customFormat="1" ht="180" customHeight="1">
      <c r="A9" s="905"/>
      <c r="B9" s="906"/>
      <c r="C9" s="906"/>
      <c r="D9" s="1162" t="s">
        <v>118</v>
      </c>
      <c r="E9" s="949"/>
      <c r="F9" s="1163"/>
      <c r="G9" s="1084" t="s">
        <v>134</v>
      </c>
      <c r="H9" s="1085"/>
      <c r="I9" s="1086"/>
      <c r="J9" s="1162" t="s">
        <v>118</v>
      </c>
      <c r="K9" s="949"/>
      <c r="L9" s="1163"/>
      <c r="M9" s="1084" t="s">
        <v>118</v>
      </c>
      <c r="N9" s="1085"/>
      <c r="O9" s="1139"/>
      <c r="P9" s="505"/>
      <c r="W9" s="949"/>
      <c r="X9" s="949"/>
      <c r="Y9" s="949"/>
      <c r="Z9" s="131"/>
      <c r="AA9" s="131"/>
    </row>
    <row r="10" spans="1:47" s="100" customFormat="1" ht="180" customHeight="1" thickBot="1">
      <c r="A10" s="905"/>
      <c r="B10" s="906"/>
      <c r="C10" s="906"/>
      <c r="D10" s="1178" t="s">
        <v>120</v>
      </c>
      <c r="E10" s="1179"/>
      <c r="F10" s="1180"/>
      <c r="G10" s="1114" t="s">
        <v>131</v>
      </c>
      <c r="H10" s="1115"/>
      <c r="I10" s="1177"/>
      <c r="J10" s="1178" t="s">
        <v>169</v>
      </c>
      <c r="K10" s="1179"/>
      <c r="L10" s="1180"/>
      <c r="M10" s="1114" t="s">
        <v>270</v>
      </c>
      <c r="N10" s="1115"/>
      <c r="O10" s="1116"/>
      <c r="Q10" s="105"/>
      <c r="W10" s="960"/>
      <c r="X10" s="960"/>
      <c r="Y10" s="960"/>
      <c r="Z10" s="107"/>
      <c r="AA10" s="107"/>
      <c r="AI10" s="103"/>
    </row>
    <row r="11" spans="1:47" s="88" customFormat="1" ht="54.95" customHeight="1">
      <c r="A11" s="905"/>
      <c r="B11" s="906"/>
      <c r="C11" s="906"/>
      <c r="D11" s="126" t="s">
        <v>4</v>
      </c>
      <c r="E11" s="127">
        <v>101.5</v>
      </c>
      <c r="F11" s="128" t="s">
        <v>111</v>
      </c>
      <c r="G11" s="126" t="s">
        <v>4</v>
      </c>
      <c r="H11" s="127">
        <v>100</v>
      </c>
      <c r="I11" s="504" t="s">
        <v>111</v>
      </c>
      <c r="J11" s="126" t="s">
        <v>16</v>
      </c>
      <c r="K11" s="655">
        <f>'第一週明細-佳祥'!W30</f>
        <v>98.550000000000011</v>
      </c>
      <c r="L11" s="128" t="s">
        <v>15</v>
      </c>
      <c r="M11" s="126" t="str">
        <f>'第一週明細-佳祥'!W37</f>
        <v>醣類：</v>
      </c>
      <c r="N11" s="655">
        <f>'第一週明細-佳祥'!W38</f>
        <v>99.75</v>
      </c>
      <c r="O11" s="661" t="s">
        <v>15</v>
      </c>
      <c r="Q11" s="89"/>
    </row>
    <row r="12" spans="1:47" s="88" customFormat="1" ht="54.95" customHeight="1">
      <c r="A12" s="905"/>
      <c r="B12" s="906"/>
      <c r="C12" s="906"/>
      <c r="D12" s="120" t="s">
        <v>6</v>
      </c>
      <c r="E12" s="121">
        <v>28.5</v>
      </c>
      <c r="F12" s="122" t="s">
        <v>132</v>
      </c>
      <c r="G12" s="120" t="s">
        <v>6</v>
      </c>
      <c r="H12" s="121">
        <v>28.5</v>
      </c>
      <c r="I12" s="124" t="s">
        <v>132</v>
      </c>
      <c r="J12" s="120" t="s">
        <v>19</v>
      </c>
      <c r="K12" s="656">
        <f>'第一週明細-佳祥'!W32</f>
        <v>26.25</v>
      </c>
      <c r="L12" s="122" t="s">
        <v>17</v>
      </c>
      <c r="M12" s="120" t="str">
        <f>'第一週明細-佳祥'!W39</f>
        <v>脂肪：</v>
      </c>
      <c r="N12" s="656">
        <f>'第一週明細-佳祥'!W40</f>
        <v>25.25</v>
      </c>
      <c r="O12" s="369" t="s">
        <v>17</v>
      </c>
    </row>
    <row r="13" spans="1:47" s="88" customFormat="1" ht="54.95" customHeight="1">
      <c r="A13" s="905"/>
      <c r="B13" s="906"/>
      <c r="C13" s="906"/>
      <c r="D13" s="120" t="s">
        <v>8</v>
      </c>
      <c r="E13" s="121">
        <v>30.900000000000002</v>
      </c>
      <c r="F13" s="122" t="s">
        <v>132</v>
      </c>
      <c r="G13" s="120" t="s">
        <v>8</v>
      </c>
      <c r="H13" s="121">
        <v>30.900000000000002</v>
      </c>
      <c r="I13" s="124" t="s">
        <v>132</v>
      </c>
      <c r="J13" s="120" t="s">
        <v>20</v>
      </c>
      <c r="K13" s="656">
        <f>'第一週明細-佳祥'!W34</f>
        <v>29.189999999999998</v>
      </c>
      <c r="L13" s="122" t="s">
        <v>17</v>
      </c>
      <c r="M13" s="120" t="str">
        <f>'第一週明細-佳祥'!W41</f>
        <v>蛋白質：</v>
      </c>
      <c r="N13" s="656">
        <f>'第一週明細-佳祥'!W42</f>
        <v>30.65</v>
      </c>
      <c r="O13" s="369" t="s">
        <v>17</v>
      </c>
    </row>
    <row r="14" spans="1:47" s="88" customFormat="1" ht="54.95" customHeight="1" thickBot="1">
      <c r="A14" s="907"/>
      <c r="B14" s="908"/>
      <c r="C14" s="908"/>
      <c r="D14" s="125" t="s">
        <v>9</v>
      </c>
      <c r="E14" s="657">
        <v>786.1</v>
      </c>
      <c r="F14" s="129" t="s">
        <v>133</v>
      </c>
      <c r="G14" s="125" t="s">
        <v>9</v>
      </c>
      <c r="H14" s="657">
        <v>780.1</v>
      </c>
      <c r="I14" s="130" t="s">
        <v>133</v>
      </c>
      <c r="J14" s="125" t="s">
        <v>21</v>
      </c>
      <c r="K14" s="657">
        <f>'第一週明細-佳祥'!W36</f>
        <v>747.21</v>
      </c>
      <c r="L14" s="129" t="s">
        <v>18</v>
      </c>
      <c r="M14" s="125" t="str">
        <f>'第一週明細-佳祥'!W43</f>
        <v>熱量：</v>
      </c>
      <c r="N14" s="657">
        <f>'第一週明細-佳祥'!W44</f>
        <v>748.85</v>
      </c>
      <c r="O14" s="371" t="s">
        <v>18</v>
      </c>
    </row>
    <row r="15" spans="1:47" s="113" customFormat="1" ht="210.6" customHeight="1" thickBot="1">
      <c r="A15" s="961">
        <v>8</v>
      </c>
      <c r="B15" s="962"/>
      <c r="C15" s="962"/>
      <c r="D15" s="963">
        <v>9</v>
      </c>
      <c r="E15" s="964"/>
      <c r="F15" s="965"/>
      <c r="G15" s="966">
        <v>10</v>
      </c>
      <c r="H15" s="967"/>
      <c r="I15" s="968"/>
      <c r="J15" s="969">
        <v>11</v>
      </c>
      <c r="K15" s="970"/>
      <c r="L15" s="971"/>
      <c r="M15" s="972">
        <v>12</v>
      </c>
      <c r="N15" s="973"/>
      <c r="O15" s="974"/>
    </row>
    <row r="16" spans="1:47" s="100" customFormat="1" ht="180" customHeight="1">
      <c r="A16" s="903" t="s">
        <v>23</v>
      </c>
      <c r="B16" s="904"/>
      <c r="C16" s="904"/>
      <c r="D16" s="1095" t="s">
        <v>149</v>
      </c>
      <c r="E16" s="1096"/>
      <c r="F16" s="1097"/>
      <c r="G16" s="785" t="s">
        <v>154</v>
      </c>
      <c r="H16" s="786"/>
      <c r="I16" s="787"/>
      <c r="J16" s="1191" t="s">
        <v>93</v>
      </c>
      <c r="K16" s="917"/>
      <c r="L16" s="1192"/>
      <c r="M16" s="1167" t="s">
        <v>23</v>
      </c>
      <c r="N16" s="904"/>
      <c r="O16" s="1168"/>
    </row>
    <row r="17" spans="1:41" s="102" customFormat="1" ht="180" customHeight="1">
      <c r="A17" s="1188" t="s">
        <v>186</v>
      </c>
      <c r="B17" s="1141"/>
      <c r="C17" s="1141"/>
      <c r="D17" s="1140" t="s">
        <v>185</v>
      </c>
      <c r="E17" s="1141"/>
      <c r="F17" s="1142"/>
      <c r="G17" s="1169" t="s">
        <v>273</v>
      </c>
      <c r="H17" s="1170"/>
      <c r="I17" s="1190"/>
      <c r="J17" s="1193" t="s">
        <v>274</v>
      </c>
      <c r="K17" s="1194"/>
      <c r="L17" s="1195"/>
      <c r="M17" s="1169" t="s">
        <v>193</v>
      </c>
      <c r="N17" s="1170"/>
      <c r="O17" s="1171"/>
      <c r="Q17" s="103"/>
      <c r="X17" s="103"/>
    </row>
    <row r="18" spans="1:41" s="100" customFormat="1" ht="180" customHeight="1">
      <c r="A18" s="1181" t="s">
        <v>97</v>
      </c>
      <c r="B18" s="1128"/>
      <c r="C18" s="1128"/>
      <c r="D18" s="1143" t="s">
        <v>250</v>
      </c>
      <c r="E18" s="1144"/>
      <c r="F18" s="1145"/>
      <c r="G18" s="1152" t="s">
        <v>253</v>
      </c>
      <c r="H18" s="1153"/>
      <c r="I18" s="1154"/>
      <c r="J18" s="1118" t="s">
        <v>157</v>
      </c>
      <c r="K18" s="1119"/>
      <c r="L18" s="1120"/>
      <c r="M18" s="1143" t="s">
        <v>271</v>
      </c>
      <c r="N18" s="1144"/>
      <c r="O18" s="1164"/>
    </row>
    <row r="19" spans="1:41" s="109" customFormat="1" ht="180" customHeight="1">
      <c r="A19" s="1156" t="s">
        <v>226</v>
      </c>
      <c r="B19" s="1157"/>
      <c r="C19" s="1157"/>
      <c r="D19" s="1150" t="s">
        <v>158</v>
      </c>
      <c r="E19" s="939"/>
      <c r="F19" s="1151"/>
      <c r="G19" s="1087" t="s">
        <v>251</v>
      </c>
      <c r="H19" s="1088"/>
      <c r="I19" s="1089"/>
      <c r="J19" s="1150" t="s">
        <v>252</v>
      </c>
      <c r="K19" s="939"/>
      <c r="L19" s="1151"/>
      <c r="M19" s="1165" t="s">
        <v>159</v>
      </c>
      <c r="N19" s="1157"/>
      <c r="O19" s="1166"/>
    </row>
    <row r="20" spans="1:41" s="106" customFormat="1" ht="180" customHeight="1">
      <c r="A20" s="1158" t="s">
        <v>118</v>
      </c>
      <c r="B20" s="949"/>
      <c r="C20" s="949"/>
      <c r="D20" s="1162" t="s">
        <v>119</v>
      </c>
      <c r="E20" s="949"/>
      <c r="F20" s="1163"/>
      <c r="G20" s="1084" t="s">
        <v>134</v>
      </c>
      <c r="H20" s="1085"/>
      <c r="I20" s="1086"/>
      <c r="J20" s="1084" t="s">
        <v>118</v>
      </c>
      <c r="K20" s="1085"/>
      <c r="L20" s="1086"/>
      <c r="M20" s="1162" t="s">
        <v>118</v>
      </c>
      <c r="N20" s="949"/>
      <c r="O20" s="1201"/>
    </row>
    <row r="21" spans="1:41" s="100" customFormat="1" ht="180" customHeight="1">
      <c r="A21" s="1189" t="s">
        <v>188</v>
      </c>
      <c r="B21" s="1179"/>
      <c r="C21" s="1179"/>
      <c r="D21" s="1146" t="s">
        <v>268</v>
      </c>
      <c r="E21" s="1147"/>
      <c r="F21" s="1148"/>
      <c r="G21" s="1130" t="s">
        <v>170</v>
      </c>
      <c r="H21" s="1131"/>
      <c r="I21" s="1132"/>
      <c r="J21" s="1108" t="s">
        <v>269</v>
      </c>
      <c r="K21" s="1109"/>
      <c r="L21" s="1133"/>
      <c r="M21" s="1108" t="s">
        <v>187</v>
      </c>
      <c r="N21" s="1109"/>
      <c r="O21" s="1110"/>
      <c r="AG21" s="103"/>
    </row>
    <row r="22" spans="1:41" s="69" customFormat="1" ht="180" customHeight="1" thickBot="1">
      <c r="A22" s="1200"/>
      <c r="B22" s="1135"/>
      <c r="C22" s="1135"/>
      <c r="D22" s="1134" t="s">
        <v>197</v>
      </c>
      <c r="E22" s="1135"/>
      <c r="F22" s="1136"/>
      <c r="G22" s="1196"/>
      <c r="H22" s="1197"/>
      <c r="I22" s="1198"/>
      <c r="J22" s="1134"/>
      <c r="K22" s="1135"/>
      <c r="L22" s="1136"/>
      <c r="M22" s="1159"/>
      <c r="N22" s="1160"/>
      <c r="O22" s="1161"/>
      <c r="Q22" s="68"/>
    </row>
    <row r="23" spans="1:41" s="88" customFormat="1" ht="54.95" customHeight="1">
      <c r="A23" s="370" t="str">
        <f>'第二週明細-佳祥'!W5</f>
        <v>醣類：</v>
      </c>
      <c r="B23" s="121">
        <f>'第二週明細-佳祥'!W6</f>
        <v>102.8</v>
      </c>
      <c r="C23" s="123" t="s">
        <v>15</v>
      </c>
      <c r="D23" s="120" t="str">
        <f>'第二週明細-佳祥'!W13</f>
        <v>醣類：</v>
      </c>
      <c r="E23" s="121">
        <f>'第二週明細-佳祥'!W14</f>
        <v>102.5</v>
      </c>
      <c r="F23" s="122" t="s">
        <v>15</v>
      </c>
      <c r="G23" s="120" t="str">
        <f>'第二週明細-佳祥'!W21</f>
        <v>醣類：</v>
      </c>
      <c r="H23" s="121">
        <f>'第二週明細-佳祥'!W22</f>
        <v>105.80000000000001</v>
      </c>
      <c r="I23" s="122" t="s">
        <v>15</v>
      </c>
      <c r="J23" s="120" t="str">
        <f>'第二週明細-佳祥'!W29</f>
        <v>醣類：</v>
      </c>
      <c r="K23" s="656">
        <f>'第二週明細-佳祥'!W30</f>
        <v>101.75</v>
      </c>
      <c r="L23" s="122" t="s">
        <v>15</v>
      </c>
      <c r="M23" s="120" t="str">
        <f>'第二週明細-佳祥'!W37</f>
        <v>醣類：</v>
      </c>
      <c r="N23" s="656">
        <f>'第二週明細-佳祥'!W38</f>
        <v>100.75</v>
      </c>
      <c r="O23" s="369" t="s">
        <v>15</v>
      </c>
    </row>
    <row r="24" spans="1:41" s="88" customFormat="1" ht="54.95" customHeight="1">
      <c r="A24" s="370" t="str">
        <f>'第二週明細-佳祥'!W7</f>
        <v>脂肪：</v>
      </c>
      <c r="B24" s="656">
        <f>'第二週明細-佳祥'!W8</f>
        <v>25.35</v>
      </c>
      <c r="C24" s="123" t="s">
        <v>17</v>
      </c>
      <c r="D24" s="120" t="str">
        <f>'第二週明細-佳祥'!W15</f>
        <v>脂肪：</v>
      </c>
      <c r="E24" s="656">
        <f>'第二週明細-佳祥'!W16</f>
        <v>23.650000000000002</v>
      </c>
      <c r="F24" s="122" t="s">
        <v>17</v>
      </c>
      <c r="G24" s="120" t="str">
        <f>'第二週明細-佳祥'!W23</f>
        <v>脂肪：</v>
      </c>
      <c r="H24" s="121">
        <f>'第二週明細-佳祥'!W24</f>
        <v>23.4</v>
      </c>
      <c r="I24" s="122" t="s">
        <v>17</v>
      </c>
      <c r="J24" s="120" t="str">
        <f>'第二週明細-佳祥'!W31</f>
        <v>脂肪：</v>
      </c>
      <c r="K24" s="656">
        <f>'第二週明細-佳祥'!W32</f>
        <v>24.549999999999997</v>
      </c>
      <c r="L24" s="122" t="s">
        <v>17</v>
      </c>
      <c r="M24" s="120" t="str">
        <f>'第二週明細-佳祥'!W39</f>
        <v>脂肪：</v>
      </c>
      <c r="N24" s="656">
        <f>'第二週明細-佳祥'!W40</f>
        <v>25.75</v>
      </c>
      <c r="O24" s="369" t="s">
        <v>17</v>
      </c>
      <c r="X24" s="90"/>
    </row>
    <row r="25" spans="1:41" s="88" customFormat="1" ht="54.95" customHeight="1">
      <c r="A25" s="370" t="str">
        <f>'第二週明細-佳祥'!W9</f>
        <v>蛋白質：</v>
      </c>
      <c r="B25" s="656">
        <f>'第二週明細-佳祥'!W10</f>
        <v>26.49</v>
      </c>
      <c r="C25" s="123" t="s">
        <v>17</v>
      </c>
      <c r="D25" s="120" t="str">
        <f>'第二週明細-佳祥'!W17</f>
        <v>蛋白質：</v>
      </c>
      <c r="E25" s="656">
        <f>'第二週明細-佳祥'!W18</f>
        <v>29.71</v>
      </c>
      <c r="F25" s="122" t="s">
        <v>17</v>
      </c>
      <c r="G25" s="120" t="str">
        <f>'第二週明細-佳祥'!W25</f>
        <v>蛋白質：</v>
      </c>
      <c r="H25" s="121">
        <f>'第二週明細-佳祥'!W26</f>
        <v>30.4</v>
      </c>
      <c r="I25" s="122" t="s">
        <v>17</v>
      </c>
      <c r="J25" s="120" t="str">
        <f>'第二週明細-佳祥'!W33</f>
        <v>蛋白質：</v>
      </c>
      <c r="K25" s="656">
        <f>'第二週明細-佳祥'!W34</f>
        <v>30.27</v>
      </c>
      <c r="L25" s="122" t="s">
        <v>17</v>
      </c>
      <c r="M25" s="120" t="str">
        <f>'第二週明細-佳祥'!W41</f>
        <v>蛋白質：</v>
      </c>
      <c r="N25" s="656">
        <f>'第二週明細-佳祥'!W42</f>
        <v>28.45</v>
      </c>
      <c r="O25" s="369" t="s">
        <v>17</v>
      </c>
    </row>
    <row r="26" spans="1:41" s="88" customFormat="1" ht="54.95" customHeight="1" thickBot="1">
      <c r="A26" s="370" t="str">
        <f>'第二週明細-佳祥'!W11</f>
        <v>熱量：</v>
      </c>
      <c r="B26" s="658">
        <f>'第二週明細-佳祥'!W12</f>
        <v>745.31</v>
      </c>
      <c r="C26" s="123" t="s">
        <v>18</v>
      </c>
      <c r="D26" s="125" t="str">
        <f>'第二週明細-佳祥'!W19</f>
        <v>熱量：</v>
      </c>
      <c r="E26" s="657">
        <f>'第二週明細-佳祥'!W20</f>
        <v>741.69</v>
      </c>
      <c r="F26" s="129" t="s">
        <v>18</v>
      </c>
      <c r="G26" s="120" t="str">
        <f>'第二週明細-佳祥'!W27</f>
        <v>熱量：</v>
      </c>
      <c r="H26" s="658">
        <f>'第二週明細-佳祥'!W28</f>
        <v>755.40000000000009</v>
      </c>
      <c r="I26" s="122" t="s">
        <v>18</v>
      </c>
      <c r="J26" s="125" t="str">
        <f>'第二週明細-佳祥'!W35</f>
        <v>熱量：</v>
      </c>
      <c r="K26" s="657">
        <f>'第二週明細-佳祥'!W36</f>
        <v>749.03</v>
      </c>
      <c r="L26" s="129" t="s">
        <v>18</v>
      </c>
      <c r="M26" s="120" t="str">
        <f>'第二週明細-佳祥'!W43</f>
        <v>熱量：</v>
      </c>
      <c r="N26" s="658">
        <f>'第二週明細-佳祥'!W44</f>
        <v>748.55</v>
      </c>
      <c r="O26" s="369" t="s">
        <v>18</v>
      </c>
    </row>
    <row r="27" spans="1:41" s="113" customFormat="1" ht="222.6" customHeight="1" thickBot="1">
      <c r="A27" s="961">
        <v>15</v>
      </c>
      <c r="B27" s="962"/>
      <c r="C27" s="1031"/>
      <c r="D27" s="963">
        <v>16</v>
      </c>
      <c r="E27" s="964"/>
      <c r="F27" s="965"/>
      <c r="G27" s="966">
        <v>17</v>
      </c>
      <c r="H27" s="967"/>
      <c r="I27" s="968"/>
      <c r="J27" s="969">
        <v>18</v>
      </c>
      <c r="K27" s="970"/>
      <c r="L27" s="971"/>
      <c r="M27" s="1032">
        <v>19</v>
      </c>
      <c r="N27" s="1033"/>
      <c r="O27" s="1034"/>
      <c r="P27" s="114"/>
      <c r="Q27" s="114"/>
    </row>
    <row r="28" spans="1:41" s="100" customFormat="1" ht="180" customHeight="1">
      <c r="A28" s="905" t="s">
        <v>23</v>
      </c>
      <c r="B28" s="906"/>
      <c r="C28" s="1138"/>
      <c r="D28" s="1090" t="s">
        <v>94</v>
      </c>
      <c r="E28" s="906"/>
      <c r="F28" s="1138"/>
      <c r="G28" s="1092" t="s">
        <v>150</v>
      </c>
      <c r="H28" s="1093"/>
      <c r="I28" s="1094"/>
      <c r="J28" s="1095" t="s">
        <v>84</v>
      </c>
      <c r="K28" s="1096"/>
      <c r="L28" s="1097"/>
      <c r="M28" s="1090" t="s">
        <v>23</v>
      </c>
      <c r="N28" s="906"/>
      <c r="O28" s="1091"/>
      <c r="P28" s="115"/>
      <c r="Q28" s="107"/>
    </row>
    <row r="29" spans="1:41" s="102" customFormat="1" ht="180" customHeight="1">
      <c r="A29" s="1188" t="s">
        <v>189</v>
      </c>
      <c r="B29" s="1141"/>
      <c r="C29" s="1142"/>
      <c r="D29" s="1149" t="s">
        <v>272</v>
      </c>
      <c r="E29" s="1112"/>
      <c r="F29" s="1112"/>
      <c r="G29" s="1111" t="s">
        <v>194</v>
      </c>
      <c r="H29" s="1112"/>
      <c r="I29" s="1113"/>
      <c r="J29" s="1098" t="s">
        <v>275</v>
      </c>
      <c r="K29" s="1099"/>
      <c r="L29" s="1100"/>
      <c r="M29" s="1101" t="s">
        <v>192</v>
      </c>
      <c r="N29" s="1102"/>
      <c r="O29" s="1103"/>
      <c r="P29" s="110"/>
      <c r="Q29" s="110"/>
    </row>
    <row r="30" spans="1:41" s="100" customFormat="1" ht="180" customHeight="1">
      <c r="A30" s="1181" t="s">
        <v>190</v>
      </c>
      <c r="B30" s="1128"/>
      <c r="C30" s="1129"/>
      <c r="D30" s="1143" t="s">
        <v>247</v>
      </c>
      <c r="E30" s="1144"/>
      <c r="F30" s="1145"/>
      <c r="G30" s="1127" t="s">
        <v>255</v>
      </c>
      <c r="H30" s="1128"/>
      <c r="I30" s="1129"/>
      <c r="J30" s="1127" t="s">
        <v>254</v>
      </c>
      <c r="K30" s="1128"/>
      <c r="L30" s="1129"/>
      <c r="M30" s="1124" t="s">
        <v>195</v>
      </c>
      <c r="N30" s="1125"/>
      <c r="O30" s="1126"/>
      <c r="P30" s="378"/>
      <c r="Q30" s="378"/>
    </row>
    <row r="31" spans="1:41" s="100" customFormat="1" ht="180" customHeight="1">
      <c r="A31" s="1117" t="s">
        <v>137</v>
      </c>
      <c r="B31" s="1088"/>
      <c r="C31" s="1089"/>
      <c r="D31" s="1150" t="s">
        <v>191</v>
      </c>
      <c r="E31" s="939"/>
      <c r="F31" s="1151"/>
      <c r="G31" s="1087" t="s">
        <v>152</v>
      </c>
      <c r="H31" s="1088"/>
      <c r="I31" s="1089"/>
      <c r="J31" s="1104" t="s">
        <v>225</v>
      </c>
      <c r="K31" s="1105"/>
      <c r="L31" s="1137"/>
      <c r="M31" s="1104" t="s">
        <v>147</v>
      </c>
      <c r="N31" s="1105"/>
      <c r="O31" s="1106"/>
      <c r="P31" s="378"/>
      <c r="Q31" s="378"/>
    </row>
    <row r="32" spans="1:41" s="109" customFormat="1" ht="180" customHeight="1">
      <c r="A32" s="1199" t="s">
        <v>118</v>
      </c>
      <c r="B32" s="1085"/>
      <c r="C32" s="1085"/>
      <c r="D32" s="1084" t="s">
        <v>118</v>
      </c>
      <c r="E32" s="1085"/>
      <c r="F32" s="1086"/>
      <c r="G32" s="1084" t="s">
        <v>134</v>
      </c>
      <c r="H32" s="1085"/>
      <c r="I32" s="1086"/>
      <c r="J32" s="1084" t="s">
        <v>118</v>
      </c>
      <c r="K32" s="1085"/>
      <c r="L32" s="1086"/>
      <c r="M32" s="1084" t="s">
        <v>119</v>
      </c>
      <c r="N32" s="1085"/>
      <c r="O32" s="1139"/>
      <c r="P32" s="379"/>
      <c r="Q32" s="380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</row>
    <row r="33" spans="1:41" s="106" customFormat="1" ht="180" customHeight="1" thickBot="1">
      <c r="A33" s="1182" t="s">
        <v>265</v>
      </c>
      <c r="B33" s="1109"/>
      <c r="C33" s="1133"/>
      <c r="D33" s="1114" t="s">
        <v>266</v>
      </c>
      <c r="E33" s="1115"/>
      <c r="F33" s="1177"/>
      <c r="G33" s="1121" t="s">
        <v>148</v>
      </c>
      <c r="H33" s="1122"/>
      <c r="I33" s="1123"/>
      <c r="J33" s="1108" t="s">
        <v>267</v>
      </c>
      <c r="K33" s="1109"/>
      <c r="L33" s="1133"/>
      <c r="M33" s="1114" t="s">
        <v>196</v>
      </c>
      <c r="N33" s="1115"/>
      <c r="O33" s="1116"/>
      <c r="P33" s="1083"/>
      <c r="Q33" s="1083"/>
      <c r="AD33" s="131"/>
      <c r="AE33" s="1069"/>
      <c r="AF33" s="1069"/>
      <c r="AG33" s="1069"/>
      <c r="AH33" s="131"/>
      <c r="AI33" s="131"/>
      <c r="AJ33" s="131"/>
      <c r="AK33" s="131"/>
      <c r="AL33" s="131"/>
      <c r="AM33" s="131"/>
      <c r="AN33" s="131"/>
      <c r="AO33" s="131"/>
    </row>
    <row r="34" spans="1:41" s="88" customFormat="1" ht="54.95" customHeight="1">
      <c r="A34" s="368" t="str">
        <f>'第三週明細-佳祥'!W5</f>
        <v>醣類：</v>
      </c>
      <c r="B34" s="655">
        <f>'第三週明細-佳祥'!W6</f>
        <v>100.75</v>
      </c>
      <c r="C34" s="128" t="s">
        <v>15</v>
      </c>
      <c r="D34" s="126" t="s">
        <v>16</v>
      </c>
      <c r="E34" s="127">
        <f>'第三週明細-佳祥'!W14</f>
        <v>101.90000000000002</v>
      </c>
      <c r="F34" s="128" t="s">
        <v>15</v>
      </c>
      <c r="G34" s="126" t="s">
        <v>16</v>
      </c>
      <c r="H34" s="127">
        <f>'第三週明細-佳祥'!W22</f>
        <v>100</v>
      </c>
      <c r="I34" s="128" t="s">
        <v>15</v>
      </c>
      <c r="J34" s="126" t="s">
        <v>16</v>
      </c>
      <c r="K34" s="127">
        <f>'第三週明細-佳祥'!W30</f>
        <v>100.8</v>
      </c>
      <c r="L34" s="128" t="s">
        <v>15</v>
      </c>
      <c r="M34" s="126" t="s">
        <v>16</v>
      </c>
      <c r="N34" s="655">
        <f>'第三週明細-佳祥'!Z30</f>
        <v>2.64</v>
      </c>
      <c r="O34" s="372" t="s">
        <v>15</v>
      </c>
      <c r="P34" s="91"/>
      <c r="Q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</row>
    <row r="35" spans="1:41" s="88" customFormat="1" ht="54.95" customHeight="1">
      <c r="A35" s="370" t="str">
        <f>'第三週明細-佳祥'!W7</f>
        <v>脂肪：</v>
      </c>
      <c r="B35" s="121">
        <f>'第三週明細-佳祥'!W8</f>
        <v>24.6</v>
      </c>
      <c r="C35" s="122" t="s">
        <v>17</v>
      </c>
      <c r="D35" s="120" t="s">
        <v>19</v>
      </c>
      <c r="E35" s="121">
        <f>'第三週明細-佳祥'!W16</f>
        <v>24.9</v>
      </c>
      <c r="F35" s="122" t="s">
        <v>17</v>
      </c>
      <c r="G35" s="120" t="s">
        <v>19</v>
      </c>
      <c r="H35" s="658">
        <f>'第三週明細-佳祥'!W24</f>
        <v>24.95</v>
      </c>
      <c r="I35" s="122" t="s">
        <v>17</v>
      </c>
      <c r="J35" s="120" t="s">
        <v>19</v>
      </c>
      <c r="K35" s="121">
        <f>'第三週明細-佳祥'!W32</f>
        <v>24.700000000000003</v>
      </c>
      <c r="L35" s="122" t="s">
        <v>17</v>
      </c>
      <c r="M35" s="120" t="s">
        <v>19</v>
      </c>
      <c r="N35" s="121">
        <f>'第三週明細-佳祥'!Z32</f>
        <v>2.2999999999999998</v>
      </c>
      <c r="O35" s="373" t="s">
        <v>17</v>
      </c>
      <c r="P35" s="91"/>
      <c r="Q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</row>
    <row r="36" spans="1:41" s="88" customFormat="1" ht="54.95" customHeight="1">
      <c r="A36" s="370" t="str">
        <f>'第三週明細-佳祥'!W9</f>
        <v>蛋白質：</v>
      </c>
      <c r="B36" s="656">
        <f>'第三週明細-佳祥'!W10</f>
        <v>30.340000000000003</v>
      </c>
      <c r="C36" s="122" t="s">
        <v>17</v>
      </c>
      <c r="D36" s="120" t="s">
        <v>20</v>
      </c>
      <c r="E36" s="656">
        <f>'第三週明細-佳祥'!W18</f>
        <v>30.340000000000003</v>
      </c>
      <c r="F36" s="122" t="s">
        <v>17</v>
      </c>
      <c r="G36" s="120" t="s">
        <v>20</v>
      </c>
      <c r="H36" s="656">
        <f>'第三週明細-佳祥'!W26</f>
        <v>30.340000000000003</v>
      </c>
      <c r="I36" s="122" t="s">
        <v>17</v>
      </c>
      <c r="J36" s="120" t="s">
        <v>20</v>
      </c>
      <c r="K36" s="656">
        <f>'第三週明細-佳祥'!W34</f>
        <v>30.340000000000003</v>
      </c>
      <c r="L36" s="122" t="s">
        <v>17</v>
      </c>
      <c r="M36" s="120" t="s">
        <v>20</v>
      </c>
      <c r="N36" s="656">
        <f>'第三週明細-佳祥'!W42</f>
        <v>31.080000000000005</v>
      </c>
      <c r="O36" s="373" t="s">
        <v>17</v>
      </c>
      <c r="P36" s="91"/>
      <c r="Q36" s="91"/>
    </row>
    <row r="37" spans="1:41" s="88" customFormat="1" ht="54.95" customHeight="1" thickBot="1">
      <c r="A37" s="374" t="str">
        <f>'第三週明細-佳祥'!W11</f>
        <v>熱量：</v>
      </c>
      <c r="B37" s="662">
        <f>'第三週明細-佳祥'!W12</f>
        <v>745.76</v>
      </c>
      <c r="C37" s="375" t="s">
        <v>18</v>
      </c>
      <c r="D37" s="376" t="s">
        <v>21</v>
      </c>
      <c r="E37" s="662">
        <f>'第三週明細-佳祥'!W20</f>
        <v>753.06000000000006</v>
      </c>
      <c r="F37" s="375" t="s">
        <v>18</v>
      </c>
      <c r="G37" s="376" t="s">
        <v>21</v>
      </c>
      <c r="H37" s="662">
        <f>'第三週明細-佳祥'!W28</f>
        <v>745.91</v>
      </c>
      <c r="I37" s="375" t="s">
        <v>18</v>
      </c>
      <c r="J37" s="376" t="s">
        <v>21</v>
      </c>
      <c r="K37" s="662">
        <f>'第三週明細-佳祥'!W36</f>
        <v>746.8599999999999</v>
      </c>
      <c r="L37" s="375" t="s">
        <v>18</v>
      </c>
      <c r="M37" s="376" t="s">
        <v>21</v>
      </c>
      <c r="N37" s="662">
        <f>'第三週明細-佳祥'!W44</f>
        <v>746.58</v>
      </c>
      <c r="O37" s="377" t="s">
        <v>18</v>
      </c>
      <c r="P37" s="91"/>
      <c r="Q37" s="91"/>
    </row>
    <row r="38" spans="1:41" ht="17.25" thickTop="1">
      <c r="B38" s="22"/>
      <c r="C38" s="22"/>
      <c r="D38" s="24"/>
      <c r="E38" s="659"/>
      <c r="F38" s="22"/>
      <c r="G38" s="25"/>
      <c r="H38" s="22"/>
      <c r="I38" s="22"/>
      <c r="J38" s="25"/>
      <c r="K38" s="22"/>
      <c r="L38" s="22"/>
      <c r="M38" s="25"/>
      <c r="N38" s="22"/>
      <c r="O38" s="22"/>
    </row>
    <row r="39" spans="1:41" ht="32.25">
      <c r="A39" s="59"/>
      <c r="B39" s="59"/>
      <c r="C39" s="59"/>
      <c r="D39" s="59"/>
      <c r="E39" s="660"/>
      <c r="F39" s="67"/>
      <c r="G39" s="67"/>
      <c r="H39" s="67"/>
      <c r="I39" s="67"/>
      <c r="J39" s="67"/>
      <c r="K39" s="67"/>
      <c r="L39" s="67"/>
      <c r="M39" s="67"/>
      <c r="N39" s="67"/>
      <c r="O39" s="67"/>
      <c r="AN39" s="65"/>
    </row>
    <row r="40" spans="1:41" ht="32.25">
      <c r="A40" s="60"/>
      <c r="B40" s="60"/>
      <c r="C40" s="60"/>
      <c r="D40" s="60"/>
      <c r="E40" s="60"/>
      <c r="F40"/>
      <c r="G40" s="67"/>
      <c r="H40" s="67"/>
      <c r="I40"/>
      <c r="J40" s="67"/>
      <c r="K40" s="67"/>
      <c r="L40" s="67"/>
      <c r="M40" s="67"/>
      <c r="N40" s="67"/>
      <c r="O40" s="67"/>
      <c r="AN40" s="66"/>
    </row>
    <row r="41" spans="1:41" ht="32.25">
      <c r="A41" s="61"/>
      <c r="B41" s="61"/>
      <c r="C41" s="92"/>
      <c r="D41" s="92"/>
      <c r="E41" s="92"/>
      <c r="F41" s="93"/>
      <c r="G41" s="93"/>
      <c r="H41" s="93"/>
      <c r="I41" s="93"/>
      <c r="J41" s="93"/>
      <c r="K41" s="93"/>
      <c r="L41" s="93"/>
      <c r="M41" s="67"/>
      <c r="N41" s="67"/>
      <c r="O41" s="67"/>
    </row>
    <row r="42" spans="1:41" ht="38.25">
      <c r="C42" s="94"/>
      <c r="D42" s="1187"/>
      <c r="E42" s="1187"/>
      <c r="F42" s="1187"/>
      <c r="G42" s="1187"/>
      <c r="H42" s="1187"/>
      <c r="I42" s="1187"/>
      <c r="J42" s="1187"/>
      <c r="K42" s="1187"/>
      <c r="L42" s="1187"/>
    </row>
    <row r="43" spans="1:41" ht="38.25">
      <c r="C43" s="94"/>
      <c r="D43" s="1187"/>
      <c r="E43" s="1187"/>
      <c r="F43" s="1187"/>
      <c r="G43" s="1187"/>
      <c r="H43" s="1187"/>
      <c r="I43" s="1187"/>
      <c r="J43" s="1187"/>
      <c r="K43" s="1187"/>
      <c r="L43" s="1187"/>
    </row>
    <row r="44" spans="1:41" ht="38.25">
      <c r="C44" s="94"/>
      <c r="D44" s="1187"/>
      <c r="E44" s="1187"/>
      <c r="F44" s="1187"/>
      <c r="G44" s="1187"/>
      <c r="H44" s="1187"/>
      <c r="I44" s="1187"/>
      <c r="J44" s="1187"/>
      <c r="K44" s="1187"/>
      <c r="L44" s="1187"/>
    </row>
    <row r="45" spans="1:41" ht="25.5" customHeight="1">
      <c r="C45" s="95"/>
      <c r="D45" s="1183"/>
      <c r="E45" s="1183"/>
      <c r="F45" s="1183"/>
      <c r="G45" s="1183"/>
      <c r="H45" s="1183"/>
      <c r="I45" s="1183"/>
      <c r="J45" s="1183"/>
      <c r="K45" s="1183"/>
      <c r="L45" s="1183"/>
    </row>
    <row r="46" spans="1:41" ht="24" customHeight="1">
      <c r="C46" s="96"/>
      <c r="D46" s="1184"/>
      <c r="E46" s="1184"/>
      <c r="F46" s="1184"/>
      <c r="G46" s="1184"/>
      <c r="H46" s="1184"/>
      <c r="I46" s="1184"/>
      <c r="J46" s="1184"/>
      <c r="K46" s="1184"/>
      <c r="L46" s="1184"/>
    </row>
    <row r="47" spans="1:41" ht="38.25">
      <c r="C47" s="95"/>
      <c r="D47" s="1185"/>
      <c r="E47" s="1185"/>
      <c r="F47" s="1185"/>
      <c r="G47" s="1185"/>
      <c r="H47" s="1185"/>
      <c r="I47" s="1185"/>
      <c r="J47" s="1185"/>
      <c r="K47" s="1185"/>
      <c r="L47" s="1185"/>
    </row>
    <row r="48" spans="1:41">
      <c r="C48" s="95"/>
      <c r="D48" s="1186"/>
      <c r="E48" s="1186"/>
      <c r="F48" s="1186"/>
      <c r="G48" s="1186"/>
      <c r="H48" s="1186"/>
      <c r="I48" s="1186"/>
      <c r="J48" s="1186"/>
      <c r="K48" s="1186"/>
      <c r="L48" s="1186"/>
    </row>
    <row r="49" spans="3:12">
      <c r="C49" s="95"/>
      <c r="D49" s="1186"/>
      <c r="E49" s="1186"/>
      <c r="F49" s="1186"/>
      <c r="G49" s="1186"/>
      <c r="H49" s="1186"/>
      <c r="I49" s="1186"/>
      <c r="J49" s="1186"/>
      <c r="K49" s="1186"/>
      <c r="L49" s="1186"/>
    </row>
    <row r="50" spans="3:12">
      <c r="C50" s="95"/>
      <c r="D50" s="1186"/>
      <c r="E50" s="1186"/>
      <c r="F50" s="1186"/>
      <c r="G50" s="1186"/>
      <c r="H50" s="1186"/>
      <c r="I50" s="1186"/>
      <c r="J50" s="1186"/>
      <c r="K50" s="1186"/>
      <c r="L50" s="1186"/>
    </row>
    <row r="51" spans="3:12">
      <c r="C51" s="94"/>
      <c r="D51" s="1186"/>
      <c r="E51" s="1186"/>
      <c r="F51" s="1186"/>
      <c r="G51" s="1186"/>
      <c r="H51" s="1186"/>
      <c r="I51" s="1186"/>
      <c r="J51" s="1186"/>
      <c r="K51" s="1186"/>
      <c r="L51" s="1186"/>
    </row>
    <row r="52" spans="3:12">
      <c r="C52" s="94"/>
      <c r="D52" s="1186"/>
      <c r="E52" s="1186"/>
      <c r="F52" s="1186"/>
      <c r="G52" s="1186"/>
      <c r="H52" s="1186"/>
      <c r="I52" s="1186"/>
      <c r="J52" s="1186"/>
      <c r="K52" s="1186"/>
      <c r="L52" s="1186"/>
    </row>
    <row r="53" spans="3:12">
      <c r="C53" s="94"/>
      <c r="D53" s="97"/>
      <c r="E53" s="94"/>
      <c r="F53" s="94"/>
      <c r="G53" s="98"/>
      <c r="H53" s="94"/>
      <c r="I53" s="94"/>
      <c r="J53" s="98"/>
      <c r="K53" s="94"/>
      <c r="L53" s="94"/>
    </row>
    <row r="54" spans="3:12">
      <c r="C54" s="94"/>
      <c r="D54" s="97"/>
      <c r="E54" s="94"/>
      <c r="F54" s="94"/>
      <c r="G54" s="98"/>
      <c r="H54" s="94"/>
      <c r="I54" s="94"/>
      <c r="J54" s="98"/>
      <c r="K54" s="94"/>
      <c r="L54" s="94"/>
    </row>
    <row r="55" spans="3:12">
      <c r="C55" s="94"/>
      <c r="D55" s="97"/>
      <c r="E55" s="94"/>
      <c r="F55" s="94"/>
      <c r="G55" s="98"/>
      <c r="H55" s="94"/>
      <c r="I55" s="94"/>
      <c r="J55" s="98"/>
      <c r="K55" s="94"/>
      <c r="L55" s="94"/>
    </row>
    <row r="56" spans="3:12">
      <c r="C56" s="94"/>
      <c r="D56" s="97"/>
      <c r="E56" s="94"/>
      <c r="F56" s="94"/>
      <c r="G56" s="98"/>
      <c r="H56" s="94"/>
      <c r="I56" s="94"/>
      <c r="J56" s="98"/>
      <c r="K56" s="94"/>
      <c r="L56" s="94"/>
    </row>
    <row r="57" spans="3:12">
      <c r="C57" s="94"/>
      <c r="D57" s="97"/>
      <c r="E57" s="94"/>
      <c r="F57" s="94"/>
      <c r="G57" s="98"/>
      <c r="H57" s="94"/>
      <c r="I57" s="94"/>
      <c r="J57" s="98"/>
      <c r="K57" s="94"/>
      <c r="L57" s="94"/>
    </row>
    <row r="58" spans="3:12">
      <c r="C58" s="94"/>
      <c r="D58" s="97"/>
      <c r="E58" s="94"/>
      <c r="F58" s="94"/>
      <c r="G58" s="98"/>
      <c r="H58" s="94"/>
      <c r="I58" s="94"/>
      <c r="J58" s="98"/>
      <c r="K58" s="94"/>
      <c r="L58" s="94"/>
    </row>
    <row r="59" spans="3:12">
      <c r="C59" s="94"/>
      <c r="D59" s="97"/>
      <c r="E59" s="94"/>
      <c r="F59" s="94"/>
      <c r="G59" s="98"/>
      <c r="H59" s="94"/>
      <c r="I59" s="94"/>
      <c r="J59" s="98"/>
      <c r="K59" s="94"/>
      <c r="L59" s="94"/>
    </row>
    <row r="60" spans="3:12">
      <c r="C60" s="94"/>
      <c r="D60" s="97"/>
      <c r="E60" s="94"/>
      <c r="F60" s="94"/>
      <c r="G60" s="98"/>
      <c r="H60" s="94"/>
      <c r="I60" s="94"/>
      <c r="J60" s="98"/>
      <c r="K60" s="94"/>
      <c r="L60" s="94"/>
    </row>
    <row r="61" spans="3:12">
      <c r="C61" s="94"/>
      <c r="D61" s="97"/>
      <c r="E61" s="94"/>
      <c r="F61" s="94"/>
      <c r="G61" s="98"/>
      <c r="H61" s="94"/>
      <c r="I61" s="94"/>
      <c r="J61" s="98"/>
      <c r="K61" s="94"/>
      <c r="L61" s="94"/>
    </row>
    <row r="62" spans="3:12">
      <c r="C62" s="94"/>
      <c r="D62" s="97"/>
      <c r="E62" s="94"/>
      <c r="F62" s="94"/>
      <c r="G62" s="98"/>
      <c r="H62" s="94"/>
      <c r="I62" s="94"/>
      <c r="J62" s="98"/>
      <c r="K62" s="94"/>
      <c r="L62" s="94"/>
    </row>
    <row r="63" spans="3:12">
      <c r="C63" s="94"/>
      <c r="D63" s="97"/>
      <c r="E63" s="94"/>
      <c r="F63" s="94"/>
      <c r="G63" s="98"/>
      <c r="H63" s="94"/>
      <c r="I63" s="94"/>
      <c r="J63" s="98"/>
      <c r="K63" s="94"/>
      <c r="L63" s="94"/>
    </row>
    <row r="64" spans="3:12">
      <c r="C64" s="94"/>
      <c r="D64" s="97"/>
      <c r="E64" s="94"/>
      <c r="F64" s="94"/>
      <c r="G64" s="98"/>
      <c r="H64" s="94"/>
      <c r="I64" s="94"/>
      <c r="J64" s="98"/>
      <c r="K64" s="94"/>
      <c r="L64" s="94"/>
    </row>
    <row r="65" spans="3:12">
      <c r="C65" s="94"/>
      <c r="D65" s="97"/>
      <c r="E65" s="94"/>
      <c r="F65" s="94"/>
      <c r="G65" s="98"/>
      <c r="H65" s="94"/>
      <c r="I65" s="94"/>
      <c r="J65" s="98"/>
      <c r="K65" s="94"/>
      <c r="L65" s="94"/>
    </row>
    <row r="66" spans="3:12">
      <c r="C66" s="94"/>
      <c r="D66" s="97"/>
      <c r="E66" s="94"/>
      <c r="F66" s="94"/>
      <c r="G66" s="98"/>
      <c r="H66" s="94"/>
      <c r="I66" s="94"/>
      <c r="J66" s="98"/>
      <c r="K66" s="94"/>
      <c r="L66" s="94"/>
    </row>
    <row r="67" spans="3:12">
      <c r="C67" s="94"/>
      <c r="D67" s="97"/>
      <c r="E67" s="94"/>
      <c r="F67" s="94"/>
      <c r="G67" s="98"/>
      <c r="H67" s="94"/>
      <c r="I67" s="94"/>
      <c r="J67" s="98"/>
      <c r="K67" s="94"/>
      <c r="L67" s="94"/>
    </row>
    <row r="68" spans="3:12">
      <c r="C68" s="94"/>
      <c r="D68" s="97"/>
      <c r="E68" s="94"/>
      <c r="F68" s="94"/>
      <c r="G68" s="98"/>
      <c r="H68" s="94"/>
      <c r="I68" s="94"/>
      <c r="J68" s="98"/>
      <c r="K68" s="94"/>
      <c r="L68" s="94"/>
    </row>
    <row r="69" spans="3:12">
      <c r="C69" s="94"/>
      <c r="D69" s="97"/>
      <c r="E69" s="94"/>
      <c r="F69" s="94"/>
      <c r="G69" s="98"/>
      <c r="H69" s="94"/>
      <c r="I69" s="94"/>
      <c r="J69" s="98"/>
      <c r="K69" s="94"/>
      <c r="L69" s="94"/>
    </row>
    <row r="70" spans="3:12">
      <c r="C70" s="94"/>
      <c r="D70" s="97"/>
      <c r="E70" s="94"/>
      <c r="F70" s="94"/>
      <c r="G70" s="98"/>
      <c r="H70" s="94"/>
      <c r="I70" s="94"/>
      <c r="J70" s="98"/>
      <c r="K70" s="94"/>
      <c r="L70" s="94"/>
    </row>
    <row r="71" spans="3:12">
      <c r="C71" s="94"/>
      <c r="D71" s="97"/>
      <c r="E71" s="94"/>
      <c r="F71" s="94"/>
      <c r="G71" s="98"/>
      <c r="H71" s="94"/>
      <c r="I71" s="94"/>
      <c r="J71" s="98"/>
      <c r="K71" s="94"/>
      <c r="L71" s="94"/>
    </row>
    <row r="72" spans="3:12">
      <c r="C72" s="94"/>
      <c r="D72" s="97"/>
      <c r="E72" s="94"/>
      <c r="F72" s="94"/>
      <c r="G72" s="98"/>
      <c r="H72" s="94"/>
      <c r="I72" s="94"/>
      <c r="J72" s="98"/>
      <c r="K72" s="94"/>
      <c r="L72" s="94"/>
    </row>
    <row r="73" spans="3:12">
      <c r="C73" s="94"/>
      <c r="D73" s="97"/>
      <c r="E73" s="94"/>
      <c r="F73" s="94"/>
      <c r="G73" s="98"/>
      <c r="H73" s="94"/>
      <c r="I73" s="94"/>
      <c r="J73" s="98"/>
      <c r="K73" s="94"/>
      <c r="L73" s="94"/>
    </row>
    <row r="74" spans="3:12">
      <c r="C74" s="94"/>
      <c r="D74" s="97"/>
      <c r="E74" s="94"/>
      <c r="F74" s="94"/>
      <c r="G74" s="98"/>
      <c r="H74" s="94"/>
      <c r="I74" s="94"/>
      <c r="J74" s="98"/>
      <c r="K74" s="94"/>
      <c r="L74" s="94"/>
    </row>
  </sheetData>
  <mergeCells count="123">
    <mergeCell ref="D10:F10"/>
    <mergeCell ref="D7:F7"/>
    <mergeCell ref="D8:F8"/>
    <mergeCell ref="D9:F9"/>
    <mergeCell ref="D31:F31"/>
    <mergeCell ref="M9:O9"/>
    <mergeCell ref="M16:O16"/>
    <mergeCell ref="M17:O17"/>
    <mergeCell ref="M20:O20"/>
    <mergeCell ref="M27:O27"/>
    <mergeCell ref="D32:F32"/>
    <mergeCell ref="D33:F33"/>
    <mergeCell ref="D22:F22"/>
    <mergeCell ref="G22:I22"/>
    <mergeCell ref="A32:C32"/>
    <mergeCell ref="D30:F30"/>
    <mergeCell ref="D27:F27"/>
    <mergeCell ref="A29:C29"/>
    <mergeCell ref="G30:I30"/>
    <mergeCell ref="A22:C22"/>
    <mergeCell ref="A15:C15"/>
    <mergeCell ref="G15:I15"/>
    <mergeCell ref="A16:C16"/>
    <mergeCell ref="A17:C17"/>
    <mergeCell ref="J15:L15"/>
    <mergeCell ref="A21:C21"/>
    <mergeCell ref="G17:I17"/>
    <mergeCell ref="J16:L16"/>
    <mergeCell ref="J17:L17"/>
    <mergeCell ref="A18:C18"/>
    <mergeCell ref="A30:C30"/>
    <mergeCell ref="A33:C33"/>
    <mergeCell ref="D45:L45"/>
    <mergeCell ref="D46:L46"/>
    <mergeCell ref="D47:L47"/>
    <mergeCell ref="D48:L52"/>
    <mergeCell ref="D42:L42"/>
    <mergeCell ref="D43:L43"/>
    <mergeCell ref="D44:L44"/>
    <mergeCell ref="J33:L33"/>
    <mergeCell ref="A2:K2"/>
    <mergeCell ref="G10:I10"/>
    <mergeCell ref="J10:L10"/>
    <mergeCell ref="D5:F5"/>
    <mergeCell ref="D6:F6"/>
    <mergeCell ref="G9:I9"/>
    <mergeCell ref="J6:L6"/>
    <mergeCell ref="J7:L7"/>
    <mergeCell ref="J4:L4"/>
    <mergeCell ref="G8:I8"/>
    <mergeCell ref="M4:O4"/>
    <mergeCell ref="M5:O5"/>
    <mergeCell ref="D16:F16"/>
    <mergeCell ref="A4:C4"/>
    <mergeCell ref="J8:L8"/>
    <mergeCell ref="J9:L9"/>
    <mergeCell ref="G7:I7"/>
    <mergeCell ref="M6:O6"/>
    <mergeCell ref="M7:O7"/>
    <mergeCell ref="M8:O8"/>
    <mergeCell ref="G6:I6"/>
    <mergeCell ref="A19:C19"/>
    <mergeCell ref="A20:C20"/>
    <mergeCell ref="D19:F19"/>
    <mergeCell ref="M22:O22"/>
    <mergeCell ref="M15:O15"/>
    <mergeCell ref="D20:F20"/>
    <mergeCell ref="M18:O18"/>
    <mergeCell ref="M19:O19"/>
    <mergeCell ref="M10:O10"/>
    <mergeCell ref="B3:N3"/>
    <mergeCell ref="J5:L5"/>
    <mergeCell ref="J20:L20"/>
    <mergeCell ref="G16:I16"/>
    <mergeCell ref="G18:I18"/>
    <mergeCell ref="D4:F4"/>
    <mergeCell ref="D15:F15"/>
    <mergeCell ref="A5:C14"/>
    <mergeCell ref="G4:I4"/>
    <mergeCell ref="G5:I5"/>
    <mergeCell ref="A27:C27"/>
    <mergeCell ref="A28:C28"/>
    <mergeCell ref="D28:F28"/>
    <mergeCell ref="G27:I27"/>
    <mergeCell ref="M32:O32"/>
    <mergeCell ref="D17:F17"/>
    <mergeCell ref="D18:F18"/>
    <mergeCell ref="D21:F21"/>
    <mergeCell ref="D29:F29"/>
    <mergeCell ref="J19:L19"/>
    <mergeCell ref="J30:L30"/>
    <mergeCell ref="G21:I21"/>
    <mergeCell ref="G32:I32"/>
    <mergeCell ref="J21:L21"/>
    <mergeCell ref="J27:L27"/>
    <mergeCell ref="J22:L22"/>
    <mergeCell ref="J31:L31"/>
    <mergeCell ref="A1:N1"/>
    <mergeCell ref="M21:O21"/>
    <mergeCell ref="G29:I29"/>
    <mergeCell ref="M33:O33"/>
    <mergeCell ref="A31:C31"/>
    <mergeCell ref="J18:L18"/>
    <mergeCell ref="G19:I19"/>
    <mergeCell ref="G20:I20"/>
    <mergeCell ref="G33:I33"/>
    <mergeCell ref="M30:O30"/>
    <mergeCell ref="AE33:AG33"/>
    <mergeCell ref="P33:Q33"/>
    <mergeCell ref="J32:L32"/>
    <mergeCell ref="G31:I31"/>
    <mergeCell ref="M28:O28"/>
    <mergeCell ref="G28:I28"/>
    <mergeCell ref="J28:L28"/>
    <mergeCell ref="J29:L29"/>
    <mergeCell ref="M29:O29"/>
    <mergeCell ref="M31:O31"/>
    <mergeCell ref="W5:Y5"/>
    <mergeCell ref="W6:Y6"/>
    <mergeCell ref="W7:Y7"/>
    <mergeCell ref="W8:Y8"/>
    <mergeCell ref="W9:Y9"/>
    <mergeCell ref="W10:Y10"/>
  </mergeCells>
  <phoneticPr fontId="19" type="noConversion"/>
  <printOptions horizontalCentered="1" verticalCentered="1"/>
  <pageMargins left="0.47244094488188981" right="0.15748031496062992" top="0.39370078740157483" bottom="0.39370078740157483" header="0.59055118110236227" footer="0.51181102362204722"/>
  <pageSetup paperSize="9" scale="1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X46"/>
  <sheetViews>
    <sheetView view="pageBreakPreview" zoomScale="30" zoomScaleNormal="60" zoomScaleSheetLayoutView="30" workbookViewId="0">
      <selection activeCell="B4" sqref="B4:Z44"/>
    </sheetView>
  </sheetViews>
  <sheetFormatPr defaultRowHeight="21"/>
  <cols>
    <col min="1" max="1" width="1.875" style="54" customWidth="1"/>
    <col min="2" max="2" width="10.375" style="55" customWidth="1"/>
    <col min="3" max="3" width="0" style="54" hidden="1" customWidth="1"/>
    <col min="4" max="4" width="29" style="54" customWidth="1"/>
    <col min="5" max="5" width="12.125" style="52" customWidth="1"/>
    <col min="6" max="6" width="13.375" style="54" customWidth="1"/>
    <col min="7" max="7" width="36" style="54" customWidth="1"/>
    <col min="8" max="8" width="11.125" style="52" customWidth="1"/>
    <col min="9" max="9" width="13.125" style="54" customWidth="1"/>
    <col min="10" max="10" width="38.875" style="54" customWidth="1"/>
    <col min="11" max="11" width="10.125" style="52" customWidth="1"/>
    <col min="12" max="12" width="17" style="54" customWidth="1"/>
    <col min="13" max="13" width="37.5" style="54" customWidth="1"/>
    <col min="14" max="14" width="11.5" style="52" customWidth="1"/>
    <col min="15" max="15" width="16.625" style="54" customWidth="1"/>
    <col min="16" max="16" width="34.5" style="54" customWidth="1"/>
    <col min="17" max="17" width="10.5" style="52" customWidth="1"/>
    <col min="18" max="18" width="15.875" style="54" customWidth="1"/>
    <col min="19" max="19" width="34.875" style="54" customWidth="1"/>
    <col min="20" max="20" width="12" style="52" customWidth="1"/>
    <col min="21" max="21" width="17.5" style="54" customWidth="1"/>
    <col min="22" max="22" width="8" style="56" customWidth="1"/>
    <col min="23" max="23" width="11.125" style="19" customWidth="1"/>
    <col min="24" max="24" width="12.375" style="20" customWidth="1"/>
    <col min="25" max="25" width="21.625" style="21" customWidth="1"/>
    <col min="26" max="26" width="16.125" style="54" customWidth="1"/>
    <col min="27" max="27" width="6" style="53" hidden="1" customWidth="1"/>
    <col min="28" max="28" width="5.5" style="57" hidden="1" customWidth="1"/>
    <col min="29" max="29" width="7.875" style="53" hidden="1" customWidth="1"/>
    <col min="30" max="30" width="8" style="53" hidden="1" customWidth="1"/>
    <col min="31" max="31" width="7.875" style="53" hidden="1" customWidth="1"/>
    <col min="32" max="32" width="7.5" style="53" hidden="1" customWidth="1"/>
    <col min="33" max="33" width="9" style="54"/>
    <col min="34" max="37" width="0" style="54" hidden="1" customWidth="1"/>
    <col min="38" max="16384" width="9" style="54"/>
  </cols>
  <sheetData>
    <row r="1" spans="1:50" s="53" customFormat="1" ht="105" customHeight="1">
      <c r="A1" s="118"/>
      <c r="B1" s="1214" t="s">
        <v>237</v>
      </c>
      <c r="C1" s="1214"/>
      <c r="D1" s="1214"/>
      <c r="E1" s="1214"/>
      <c r="F1" s="1214"/>
      <c r="G1" s="1214"/>
      <c r="H1" s="1214"/>
      <c r="I1" s="1214"/>
      <c r="J1" s="1214"/>
      <c r="K1" s="1214"/>
      <c r="L1" s="1214"/>
      <c r="M1" s="1214"/>
      <c r="N1" s="1214"/>
      <c r="O1" s="1214"/>
      <c r="P1" s="1214"/>
      <c r="Q1" s="1214"/>
      <c r="R1" s="1214"/>
      <c r="S1" s="1214"/>
      <c r="T1" s="1214"/>
      <c r="U1" s="1214"/>
      <c r="V1" s="1214"/>
      <c r="W1" s="1214"/>
      <c r="X1" s="1214"/>
      <c r="Y1" s="1214"/>
      <c r="Z1" s="29"/>
      <c r="AA1" s="32"/>
      <c r="AB1" s="33"/>
      <c r="AC1" s="32"/>
      <c r="AD1" s="32"/>
      <c r="AE1" s="32"/>
      <c r="AF1" s="32"/>
      <c r="AG1" s="32"/>
    </row>
    <row r="2" spans="1:50" s="53" customFormat="1" ht="39.6" customHeight="1">
      <c r="A2" s="119" t="s">
        <v>176</v>
      </c>
      <c r="B2" s="1215"/>
      <c r="C2" s="1215"/>
      <c r="D2" s="1215"/>
      <c r="E2" s="1215"/>
      <c r="F2" s="1215"/>
      <c r="G2" s="1215"/>
      <c r="H2" s="50"/>
      <c r="I2" s="29"/>
      <c r="J2" s="29"/>
      <c r="K2" s="50"/>
      <c r="L2" s="29"/>
      <c r="M2" s="29"/>
      <c r="N2" s="50"/>
      <c r="O2" s="29"/>
      <c r="P2" s="29"/>
      <c r="Q2" s="50"/>
      <c r="R2" s="29"/>
      <c r="S2" s="29"/>
      <c r="T2" s="50"/>
      <c r="U2" s="29"/>
      <c r="V2" s="1213" t="s">
        <v>79</v>
      </c>
      <c r="W2" s="1213"/>
      <c r="X2" s="1213"/>
      <c r="Y2" s="1213"/>
      <c r="Z2" s="1213"/>
      <c r="AA2" s="32"/>
      <c r="AB2" s="33"/>
      <c r="AC2" s="32"/>
      <c r="AD2" s="32"/>
      <c r="AE2" s="32"/>
      <c r="AF2" s="32"/>
      <c r="AG2" s="32"/>
    </row>
    <row r="3" spans="1:50" s="53" customFormat="1" ht="31.5" customHeight="1" thickBot="1">
      <c r="B3" s="235" t="s">
        <v>181</v>
      </c>
      <c r="C3" s="133"/>
      <c r="D3" s="134"/>
      <c r="E3" s="48"/>
      <c r="F3" s="29"/>
      <c r="G3" s="29"/>
      <c r="H3" s="48"/>
      <c r="I3" s="29"/>
      <c r="J3" s="29"/>
      <c r="K3" s="48"/>
      <c r="L3" s="29"/>
      <c r="M3" s="29"/>
      <c r="N3" s="48"/>
      <c r="O3" s="29"/>
      <c r="P3" s="29"/>
      <c r="Q3" s="48"/>
      <c r="R3" s="29"/>
      <c r="S3" s="27"/>
      <c r="T3" s="48"/>
      <c r="U3" s="29"/>
      <c r="V3" s="1213"/>
      <c r="W3" s="1213"/>
      <c r="X3" s="1213"/>
      <c r="Y3" s="1213"/>
      <c r="Z3" s="1213"/>
      <c r="AA3" s="32"/>
      <c r="AB3" s="33"/>
      <c r="AC3" s="32"/>
      <c r="AD3" s="32"/>
      <c r="AE3" s="32"/>
      <c r="AF3" s="32"/>
      <c r="AG3" s="32"/>
    </row>
    <row r="4" spans="1:50" s="16" customFormat="1" ht="192.6" customHeight="1" thickBot="1">
      <c r="B4" s="493" t="s">
        <v>0</v>
      </c>
      <c r="C4" s="494" t="s">
        <v>1</v>
      </c>
      <c r="D4" s="399" t="s">
        <v>177</v>
      </c>
      <c r="E4" s="400" t="s">
        <v>182</v>
      </c>
      <c r="F4" s="401" t="s">
        <v>25</v>
      </c>
      <c r="G4" s="399" t="s">
        <v>178</v>
      </c>
      <c r="H4" s="400" t="s">
        <v>182</v>
      </c>
      <c r="I4" s="401" t="s">
        <v>25</v>
      </c>
      <c r="J4" s="399" t="s">
        <v>179</v>
      </c>
      <c r="K4" s="400" t="s">
        <v>182</v>
      </c>
      <c r="L4" s="401" t="s">
        <v>25</v>
      </c>
      <c r="M4" s="399" t="s">
        <v>180</v>
      </c>
      <c r="N4" s="400" t="s">
        <v>182</v>
      </c>
      <c r="O4" s="401" t="s">
        <v>25</v>
      </c>
      <c r="P4" s="399" t="s">
        <v>180</v>
      </c>
      <c r="Q4" s="400" t="s">
        <v>182</v>
      </c>
      <c r="R4" s="401" t="s">
        <v>25</v>
      </c>
      <c r="S4" s="492" t="s">
        <v>2</v>
      </c>
      <c r="T4" s="400" t="s">
        <v>182</v>
      </c>
      <c r="U4" s="498" t="s">
        <v>25</v>
      </c>
      <c r="V4" s="495" t="s">
        <v>13</v>
      </c>
      <c r="W4" s="1218" t="s">
        <v>3</v>
      </c>
      <c r="X4" s="1219"/>
      <c r="Y4" s="496" t="s">
        <v>52</v>
      </c>
      <c r="Z4" s="497" t="s">
        <v>53</v>
      </c>
      <c r="AA4" s="35"/>
      <c r="AB4" s="33"/>
      <c r="AC4" s="32"/>
      <c r="AD4" s="32"/>
      <c r="AE4" s="32"/>
      <c r="AF4" s="32"/>
      <c r="AG4" s="34"/>
    </row>
    <row r="5" spans="1:50" s="44" customFormat="1" ht="52.35" customHeight="1">
      <c r="B5" s="136">
        <v>1</v>
      </c>
      <c r="C5" s="1216"/>
      <c r="D5" s="382"/>
      <c r="E5" s="383"/>
      <c r="F5" s="384"/>
      <c r="G5" s="382"/>
      <c r="H5" s="383"/>
      <c r="I5" s="384"/>
      <c r="J5" s="382"/>
      <c r="K5" s="383"/>
      <c r="L5" s="384"/>
      <c r="M5" s="382"/>
      <c r="N5" s="383"/>
      <c r="O5" s="384"/>
      <c r="P5" s="382"/>
      <c r="Q5" s="385"/>
      <c r="R5" s="384"/>
      <c r="S5" s="382"/>
      <c r="T5" s="383"/>
      <c r="U5" s="384"/>
      <c r="V5" s="1217"/>
      <c r="W5" s="137"/>
      <c r="X5" s="138"/>
      <c r="Y5" s="139"/>
      <c r="Z5" s="140"/>
      <c r="AA5" s="32"/>
      <c r="AB5" s="33"/>
      <c r="AC5" s="32" t="s">
        <v>28</v>
      </c>
      <c r="AD5" s="32" t="s">
        <v>29</v>
      </c>
      <c r="AE5" s="32" t="s">
        <v>30</v>
      </c>
      <c r="AF5" s="32" t="s">
        <v>31</v>
      </c>
      <c r="AG5" s="34"/>
      <c r="AH5" s="506"/>
      <c r="AI5" s="507" t="s">
        <v>256</v>
      </c>
      <c r="AJ5" s="508" t="s">
        <v>257</v>
      </c>
      <c r="AK5" s="509" t="s">
        <v>258</v>
      </c>
    </row>
    <row r="6" spans="1:50" ht="30" customHeight="1">
      <c r="B6" s="136" t="s">
        <v>5</v>
      </c>
      <c r="C6" s="1203"/>
      <c r="D6" s="236"/>
      <c r="E6" s="386"/>
      <c r="F6" s="387"/>
      <c r="G6" s="236"/>
      <c r="H6" s="388"/>
      <c r="I6" s="387"/>
      <c r="J6" s="236"/>
      <c r="K6" s="388"/>
      <c r="L6" s="387"/>
      <c r="M6" s="148"/>
      <c r="N6" s="149"/>
      <c r="O6" s="150"/>
      <c r="P6" s="236"/>
      <c r="Q6" s="386"/>
      <c r="R6" s="387"/>
      <c r="S6" s="148"/>
      <c r="T6" s="152"/>
      <c r="U6" s="150"/>
      <c r="V6" s="1217"/>
      <c r="W6" s="153"/>
      <c r="X6" s="154"/>
      <c r="Y6" s="155"/>
      <c r="Z6" s="140"/>
      <c r="AA6" s="35" t="s">
        <v>34</v>
      </c>
      <c r="AB6" s="33">
        <v>6</v>
      </c>
      <c r="AC6" s="33">
        <f>AB6*2</f>
        <v>12</v>
      </c>
      <c r="AD6" s="33"/>
      <c r="AE6" s="33">
        <f>AB6*15</f>
        <v>90</v>
      </c>
      <c r="AF6" s="33">
        <f>AC6*4+AE6*4</f>
        <v>408</v>
      </c>
      <c r="AG6" s="34"/>
      <c r="AH6" s="506"/>
      <c r="AI6" s="507"/>
      <c r="AJ6" s="508"/>
      <c r="AK6" s="509"/>
    </row>
    <row r="7" spans="1:50" ht="30" customHeight="1">
      <c r="B7" s="136">
        <v>1</v>
      </c>
      <c r="C7" s="1203"/>
      <c r="D7" s="236"/>
      <c r="E7" s="386"/>
      <c r="F7" s="387"/>
      <c r="G7" s="389"/>
      <c r="H7" s="386"/>
      <c r="I7" s="387"/>
      <c r="J7" s="389"/>
      <c r="K7" s="386"/>
      <c r="L7" s="387"/>
      <c r="M7" s="148"/>
      <c r="N7" s="149"/>
      <c r="O7" s="150"/>
      <c r="P7" s="236"/>
      <c r="Q7" s="386"/>
      <c r="R7" s="387"/>
      <c r="S7" s="148"/>
      <c r="T7" s="149"/>
      <c r="U7" s="150"/>
      <c r="V7" s="1217"/>
      <c r="W7" s="137"/>
      <c r="X7" s="159"/>
      <c r="Y7" s="139"/>
      <c r="Z7" s="140"/>
      <c r="AA7" s="36" t="s">
        <v>37</v>
      </c>
      <c r="AB7" s="33">
        <v>2</v>
      </c>
      <c r="AC7" s="37">
        <f>AB7*7</f>
        <v>14</v>
      </c>
      <c r="AD7" s="33">
        <f>AB7*5</f>
        <v>10</v>
      </c>
      <c r="AE7" s="33" t="s">
        <v>38</v>
      </c>
      <c r="AF7" s="38">
        <f>AC7*4+AD7*9</f>
        <v>146</v>
      </c>
      <c r="AG7" s="34"/>
      <c r="AH7" s="506"/>
      <c r="AI7" s="510"/>
      <c r="AJ7" s="511"/>
      <c r="AK7" s="512"/>
    </row>
    <row r="8" spans="1:50" ht="30" customHeight="1">
      <c r="B8" s="136" t="s">
        <v>7</v>
      </c>
      <c r="C8" s="1203"/>
      <c r="D8" s="236"/>
      <c r="E8" s="386"/>
      <c r="F8" s="387"/>
      <c r="G8" s="236"/>
      <c r="H8" s="390"/>
      <c r="I8" s="387"/>
      <c r="J8" s="236"/>
      <c r="K8" s="390"/>
      <c r="L8" s="387"/>
      <c r="M8" s="148"/>
      <c r="N8" s="149"/>
      <c r="O8" s="150"/>
      <c r="P8" s="236"/>
      <c r="Q8" s="390"/>
      <c r="R8" s="387"/>
      <c r="S8" s="148"/>
      <c r="T8" s="149"/>
      <c r="U8" s="150"/>
      <c r="V8" s="1217"/>
      <c r="W8" s="153"/>
      <c r="X8" s="154"/>
      <c r="Y8" s="139"/>
      <c r="Z8" s="140"/>
      <c r="AA8" s="32" t="s">
        <v>40</v>
      </c>
      <c r="AB8" s="33">
        <v>1.7</v>
      </c>
      <c r="AC8" s="33">
        <f>AB8*1</f>
        <v>1.7</v>
      </c>
      <c r="AD8" s="33" t="s">
        <v>38</v>
      </c>
      <c r="AE8" s="33">
        <f>AB8*5</f>
        <v>8.5</v>
      </c>
      <c r="AF8" s="33">
        <f>AC8*4+AE8*4</f>
        <v>40.799999999999997</v>
      </c>
      <c r="AG8" s="34"/>
      <c r="AH8" s="506"/>
      <c r="AI8" s="513"/>
      <c r="AJ8" s="511"/>
      <c r="AK8" s="512"/>
    </row>
    <row r="9" spans="1:50" ht="30" customHeight="1">
      <c r="B9" s="1212" t="s">
        <v>41</v>
      </c>
      <c r="C9" s="1203"/>
      <c r="D9" s="236"/>
      <c r="E9" s="386"/>
      <c r="F9" s="387"/>
      <c r="G9" s="236"/>
      <c r="H9" s="390"/>
      <c r="I9" s="387"/>
      <c r="J9" s="236"/>
      <c r="K9" s="390"/>
      <c r="L9" s="387"/>
      <c r="M9" s="236"/>
      <c r="N9" s="390"/>
      <c r="O9" s="387"/>
      <c r="P9" s="236"/>
      <c r="Q9" s="390"/>
      <c r="R9" s="387"/>
      <c r="S9" s="148"/>
      <c r="T9" s="164"/>
      <c r="U9" s="150"/>
      <c r="V9" s="1217"/>
      <c r="W9" s="137"/>
      <c r="X9" s="159"/>
      <c r="Y9" s="139"/>
      <c r="Z9" s="140"/>
      <c r="AA9" s="32" t="s">
        <v>43</v>
      </c>
      <c r="AB9" s="33">
        <v>2.5</v>
      </c>
      <c r="AC9" s="33"/>
      <c r="AD9" s="33">
        <f>AB9*5</f>
        <v>12.5</v>
      </c>
      <c r="AE9" s="33" t="s">
        <v>38</v>
      </c>
      <c r="AF9" s="33">
        <f>AD9*9</f>
        <v>112.5</v>
      </c>
      <c r="AG9" s="34"/>
      <c r="AH9" s="506"/>
      <c r="AI9" s="513"/>
      <c r="AJ9" s="511"/>
      <c r="AK9" s="512"/>
    </row>
    <row r="10" spans="1:50" ht="30" customHeight="1">
      <c r="B10" s="1212"/>
      <c r="C10" s="1203"/>
      <c r="D10" s="236"/>
      <c r="E10" s="386"/>
      <c r="F10" s="387"/>
      <c r="G10" s="236"/>
      <c r="H10" s="390"/>
      <c r="I10" s="387"/>
      <c r="J10" s="236"/>
      <c r="K10" s="390"/>
      <c r="L10" s="387"/>
      <c r="M10" s="236"/>
      <c r="N10" s="390"/>
      <c r="O10" s="387"/>
      <c r="P10" s="236"/>
      <c r="Q10" s="390"/>
      <c r="R10" s="387"/>
      <c r="S10" s="236"/>
      <c r="T10" s="390"/>
      <c r="U10" s="387"/>
      <c r="V10" s="1217"/>
      <c r="W10" s="166"/>
      <c r="X10" s="154"/>
      <c r="Y10" s="167"/>
      <c r="Z10" s="168"/>
      <c r="AA10" s="32" t="s">
        <v>45</v>
      </c>
      <c r="AB10" s="33"/>
      <c r="AC10" s="32"/>
      <c r="AD10" s="32"/>
      <c r="AE10" s="32">
        <f>AB10*15</f>
        <v>0</v>
      </c>
      <c r="AF10" s="32"/>
      <c r="AG10" s="34"/>
      <c r="AH10" s="506"/>
      <c r="AI10" s="513"/>
      <c r="AJ10" s="511"/>
      <c r="AK10" s="512"/>
    </row>
    <row r="11" spans="1:50" ht="30" customHeight="1">
      <c r="B11" s="169" t="s">
        <v>46</v>
      </c>
      <c r="C11" s="170"/>
      <c r="D11" s="236"/>
      <c r="E11" s="390"/>
      <c r="F11" s="387"/>
      <c r="G11" s="236"/>
      <c r="H11" s="390"/>
      <c r="I11" s="387"/>
      <c r="J11" s="236"/>
      <c r="K11" s="390"/>
      <c r="L11" s="387"/>
      <c r="M11" s="236"/>
      <c r="N11" s="390"/>
      <c r="O11" s="387"/>
      <c r="P11" s="236"/>
      <c r="Q11" s="390"/>
      <c r="R11" s="387"/>
      <c r="S11" s="236"/>
      <c r="T11" s="386"/>
      <c r="U11" s="387"/>
      <c r="V11" s="1217"/>
      <c r="W11" s="137"/>
      <c r="X11" s="159"/>
      <c r="Y11" s="173"/>
      <c r="Z11" s="140"/>
      <c r="AA11" s="32"/>
      <c r="AB11" s="33"/>
      <c r="AC11" s="32">
        <f>SUM(AC6:AC10)</f>
        <v>27.7</v>
      </c>
      <c r="AD11" s="32">
        <f>SUM(AD6:AD10)</f>
        <v>22.5</v>
      </c>
      <c r="AE11" s="32">
        <f>SUM(AE6:AE10)</f>
        <v>98.5</v>
      </c>
      <c r="AF11" s="32">
        <f>AC11*4+AD11*9+AE11*4</f>
        <v>707.3</v>
      </c>
      <c r="AG11" s="34"/>
      <c r="AH11" s="506"/>
      <c r="AI11" s="507"/>
      <c r="AJ11" s="508"/>
      <c r="AK11" s="509"/>
    </row>
    <row r="12" spans="1:50" ht="30" customHeight="1" thickBot="1">
      <c r="B12" s="174"/>
      <c r="C12" s="175"/>
      <c r="D12" s="391"/>
      <c r="E12" s="390"/>
      <c r="F12" s="387"/>
      <c r="G12" s="236"/>
      <c r="H12" s="390"/>
      <c r="I12" s="387"/>
      <c r="J12" s="236"/>
      <c r="K12" s="390"/>
      <c r="L12" s="387"/>
      <c r="M12" s="236"/>
      <c r="N12" s="390"/>
      <c r="O12" s="387"/>
      <c r="P12" s="236"/>
      <c r="Q12" s="390"/>
      <c r="R12" s="387"/>
      <c r="S12" s="236"/>
      <c r="T12" s="390"/>
      <c r="U12" s="387"/>
      <c r="V12" s="1217"/>
      <c r="W12" s="153"/>
      <c r="X12" s="154"/>
      <c r="Y12" s="177"/>
      <c r="Z12" s="178"/>
      <c r="AA12" s="32"/>
      <c r="AB12" s="33"/>
      <c r="AC12" s="39">
        <f>AC11*4/AF11</f>
        <v>0.1566520571186201</v>
      </c>
      <c r="AD12" s="39">
        <f>AD11*9/AF11</f>
        <v>0.28630001413827233</v>
      </c>
      <c r="AE12" s="39">
        <f>AE11*4/AF11</f>
        <v>0.5570479287431076</v>
      </c>
      <c r="AF12" s="32"/>
      <c r="AG12" s="34"/>
      <c r="AH12" s="514" t="s">
        <v>259</v>
      </c>
      <c r="AI12" s="507">
        <f>SUM(AI6:AI11)</f>
        <v>0</v>
      </c>
      <c r="AJ12" s="508">
        <f>SUM(AJ6:AJ11)</f>
        <v>0</v>
      </c>
      <c r="AK12" s="509">
        <f>SUM(AK6:AK11)</f>
        <v>0</v>
      </c>
    </row>
    <row r="13" spans="1:50" s="44" customFormat="1" ht="64.349999999999994" customHeight="1">
      <c r="B13" s="179">
        <v>1</v>
      </c>
      <c r="C13" s="1202"/>
      <c r="D13" s="402" t="str">
        <f>'1月菜單-佳祥'!D5</f>
        <v>糙 米 飯</v>
      </c>
      <c r="E13" s="403" t="s">
        <v>10</v>
      </c>
      <c r="F13" s="404"/>
      <c r="G13" s="402" t="str">
        <f>'1月菜單-佳祥'!D6</f>
        <v>醬爆肉絲+麻油米血</v>
      </c>
      <c r="H13" s="403" t="s">
        <v>49</v>
      </c>
      <c r="I13" s="404"/>
      <c r="J13" s="402" t="str">
        <f>'1月菜單-佳祥'!D7</f>
        <v>客家小炒(豆)</v>
      </c>
      <c r="K13" s="403" t="s">
        <v>49</v>
      </c>
      <c r="L13" s="404"/>
      <c r="M13" s="405" t="str">
        <f>'1月菜單-佳祥'!D8</f>
        <v>蛋燥白菜</v>
      </c>
      <c r="N13" s="406" t="s">
        <v>11</v>
      </c>
      <c r="O13" s="407"/>
      <c r="P13" s="402" t="str">
        <f>'1月菜單-佳祥'!D9</f>
        <v>深色蔬菜</v>
      </c>
      <c r="Q13" s="403" t="s">
        <v>201</v>
      </c>
      <c r="R13" s="404"/>
      <c r="S13" s="402" t="str">
        <f>'1月菜單-佳祥'!D10</f>
        <v>紫菜蛋花湯</v>
      </c>
      <c r="T13" s="403" t="s">
        <v>11</v>
      </c>
      <c r="U13" s="404"/>
      <c r="V13" s="1205"/>
      <c r="W13" s="180" t="s">
        <v>4</v>
      </c>
      <c r="X13" s="181"/>
      <c r="Y13" s="182" t="s">
        <v>27</v>
      </c>
      <c r="Z13" s="526">
        <f>AI20</f>
        <v>5.9499999999999993</v>
      </c>
      <c r="AA13" s="32"/>
      <c r="AB13" s="33"/>
      <c r="AC13" s="32" t="s">
        <v>28</v>
      </c>
      <c r="AD13" s="32" t="s">
        <v>29</v>
      </c>
      <c r="AE13" s="32" t="s">
        <v>30</v>
      </c>
      <c r="AF13" s="32" t="s">
        <v>31</v>
      </c>
      <c r="AG13" s="34"/>
      <c r="AH13" s="506"/>
      <c r="AI13" s="515"/>
      <c r="AJ13" s="516"/>
      <c r="AK13" s="517"/>
      <c r="AL13" s="73"/>
      <c r="AM13" s="74"/>
      <c r="AN13" s="73"/>
      <c r="AO13" s="71"/>
      <c r="AP13" s="71"/>
      <c r="AQ13" s="71"/>
      <c r="AR13" s="71"/>
      <c r="AS13" s="71"/>
      <c r="AT13" s="71"/>
      <c r="AU13" s="71"/>
      <c r="AV13" s="71"/>
      <c r="AW13" s="71"/>
      <c r="AX13" s="71"/>
    </row>
    <row r="14" spans="1:50" ht="30" customHeight="1">
      <c r="B14" s="136" t="s">
        <v>5</v>
      </c>
      <c r="C14" s="1203"/>
      <c r="D14" s="141" t="s">
        <v>87</v>
      </c>
      <c r="E14" s="151"/>
      <c r="F14" s="143">
        <v>68</v>
      </c>
      <c r="G14" s="144" t="s">
        <v>88</v>
      </c>
      <c r="H14" s="145"/>
      <c r="I14" s="146">
        <v>55</v>
      </c>
      <c r="J14" s="141" t="s">
        <v>140</v>
      </c>
      <c r="K14" s="147" t="s">
        <v>121</v>
      </c>
      <c r="L14" s="143">
        <v>50</v>
      </c>
      <c r="M14" s="148" t="s">
        <v>103</v>
      </c>
      <c r="N14" s="149"/>
      <c r="O14" s="150">
        <v>100</v>
      </c>
      <c r="P14" s="141" t="str">
        <f>P13</f>
        <v>深色蔬菜</v>
      </c>
      <c r="Q14" s="151"/>
      <c r="R14" s="143">
        <v>100</v>
      </c>
      <c r="S14" s="148" t="s">
        <v>146</v>
      </c>
      <c r="T14" s="152"/>
      <c r="U14" s="150">
        <v>40</v>
      </c>
      <c r="V14" s="1206"/>
      <c r="W14" s="185">
        <f>SUM(Z13*15)+SUM(Z15*5)</f>
        <v>101.24999999999999</v>
      </c>
      <c r="X14" s="154" t="s">
        <v>15</v>
      </c>
      <c r="Y14" s="155" t="s">
        <v>33</v>
      </c>
      <c r="Z14" s="527">
        <f>AJ20</f>
        <v>2.63</v>
      </c>
      <c r="AA14" s="35" t="s">
        <v>34</v>
      </c>
      <c r="AB14" s="33">
        <v>6.2</v>
      </c>
      <c r="AC14" s="33">
        <f>AB14*2</f>
        <v>12.4</v>
      </c>
      <c r="AD14" s="33"/>
      <c r="AE14" s="33">
        <f>AB14*15</f>
        <v>93</v>
      </c>
      <c r="AF14" s="33">
        <f>AC14*4+AE14*4</f>
        <v>421.6</v>
      </c>
      <c r="AG14" s="34"/>
      <c r="AH14" s="506"/>
      <c r="AI14" s="507" t="s">
        <v>256</v>
      </c>
      <c r="AJ14" s="508" t="s">
        <v>257</v>
      </c>
      <c r="AK14" s="509" t="s">
        <v>258</v>
      </c>
      <c r="AL14" s="75"/>
      <c r="AM14" s="76"/>
      <c r="AN14" s="75"/>
      <c r="AO14" s="53"/>
      <c r="AP14" s="53"/>
      <c r="AQ14" s="53"/>
      <c r="AR14" s="53"/>
      <c r="AS14" s="53"/>
      <c r="AT14" s="53"/>
      <c r="AU14" s="53"/>
      <c r="AV14" s="53"/>
      <c r="AW14" s="53"/>
      <c r="AX14" s="53"/>
    </row>
    <row r="15" spans="1:50" ht="30" customHeight="1">
      <c r="B15" s="136">
        <v>2</v>
      </c>
      <c r="C15" s="1203"/>
      <c r="D15" s="141" t="s">
        <v>100</v>
      </c>
      <c r="E15" s="151"/>
      <c r="F15" s="143">
        <v>34</v>
      </c>
      <c r="G15" s="156" t="s">
        <v>14</v>
      </c>
      <c r="H15" s="157"/>
      <c r="I15" s="158"/>
      <c r="J15" s="141" t="s">
        <v>88</v>
      </c>
      <c r="K15" s="162"/>
      <c r="L15" s="143">
        <v>6</v>
      </c>
      <c r="M15" s="148" t="s">
        <v>213</v>
      </c>
      <c r="N15" s="149"/>
      <c r="O15" s="150">
        <v>5</v>
      </c>
      <c r="P15" s="141" t="s">
        <v>81</v>
      </c>
      <c r="Q15" s="151"/>
      <c r="R15" s="143"/>
      <c r="S15" s="148" t="s">
        <v>213</v>
      </c>
      <c r="T15" s="149"/>
      <c r="U15" s="150">
        <v>5</v>
      </c>
      <c r="V15" s="1206"/>
      <c r="W15" s="137" t="s">
        <v>6</v>
      </c>
      <c r="X15" s="159"/>
      <c r="Y15" s="139" t="s">
        <v>36</v>
      </c>
      <c r="Z15" s="186">
        <f>AK20</f>
        <v>2.4</v>
      </c>
      <c r="AA15" s="36" t="s">
        <v>37</v>
      </c>
      <c r="AB15" s="33">
        <v>2.1</v>
      </c>
      <c r="AC15" s="37">
        <f>AB15*7</f>
        <v>14.700000000000001</v>
      </c>
      <c r="AD15" s="33">
        <f>AB15*5</f>
        <v>10.5</v>
      </c>
      <c r="AE15" s="33" t="s">
        <v>38</v>
      </c>
      <c r="AF15" s="38">
        <f>AC15*4+AD15*9</f>
        <v>153.30000000000001</v>
      </c>
      <c r="AG15" s="34"/>
      <c r="AH15" s="506"/>
      <c r="AI15" s="507">
        <v>5.0999999999999996</v>
      </c>
      <c r="AJ15" s="508">
        <v>1.57</v>
      </c>
      <c r="AK15" s="509">
        <v>1</v>
      </c>
      <c r="AL15" s="73"/>
      <c r="AM15" s="77"/>
      <c r="AN15" s="73"/>
      <c r="AO15" s="53"/>
      <c r="AP15" s="53"/>
      <c r="AQ15" s="53"/>
      <c r="AR15" s="53"/>
      <c r="AS15" s="53"/>
      <c r="AT15" s="53"/>
      <c r="AU15" s="53"/>
      <c r="AV15" s="53"/>
      <c r="AW15" s="53"/>
      <c r="AX15" s="53"/>
    </row>
    <row r="16" spans="1:50" ht="30" customHeight="1">
      <c r="B16" s="136" t="s">
        <v>7</v>
      </c>
      <c r="C16" s="1203"/>
      <c r="D16" s="176"/>
      <c r="E16" s="162"/>
      <c r="F16" s="143"/>
      <c r="G16" s="156" t="s">
        <v>57</v>
      </c>
      <c r="H16" s="160"/>
      <c r="I16" s="161"/>
      <c r="J16" s="141" t="s">
        <v>14</v>
      </c>
      <c r="K16" s="162"/>
      <c r="L16" s="143"/>
      <c r="M16" s="148" t="s">
        <v>81</v>
      </c>
      <c r="N16" s="149"/>
      <c r="O16" s="150"/>
      <c r="P16" s="141"/>
      <c r="Q16" s="162"/>
      <c r="R16" s="143"/>
      <c r="S16" s="148"/>
      <c r="T16" s="149"/>
      <c r="U16" s="150"/>
      <c r="V16" s="1206"/>
      <c r="W16" s="153">
        <f>SUM(Z14*5)+(Z16*5)</f>
        <v>24.65</v>
      </c>
      <c r="X16" s="154" t="s">
        <v>15</v>
      </c>
      <c r="Y16" s="139" t="s">
        <v>39</v>
      </c>
      <c r="Z16" s="140">
        <v>2.2999999999999998</v>
      </c>
      <c r="AA16" s="32" t="s">
        <v>40</v>
      </c>
      <c r="AB16" s="33">
        <v>1.8</v>
      </c>
      <c r="AC16" s="33">
        <f>AB16*1</f>
        <v>1.8</v>
      </c>
      <c r="AD16" s="33" t="s">
        <v>38</v>
      </c>
      <c r="AE16" s="33">
        <f>AB16*5</f>
        <v>9</v>
      </c>
      <c r="AF16" s="33">
        <f>AC16*4+AE16*4</f>
        <v>43.2</v>
      </c>
      <c r="AG16" s="34"/>
      <c r="AH16" s="506"/>
      <c r="AI16" s="513">
        <v>0.85</v>
      </c>
      <c r="AJ16" s="511">
        <v>0.71</v>
      </c>
      <c r="AK16" s="512">
        <v>1</v>
      </c>
      <c r="AL16" s="73"/>
      <c r="AM16" s="77"/>
      <c r="AN16" s="73"/>
      <c r="AO16" s="53"/>
      <c r="AP16" s="53"/>
      <c r="AQ16" s="53"/>
      <c r="AR16" s="53"/>
      <c r="AS16" s="53"/>
      <c r="AT16" s="53"/>
      <c r="AU16" s="53"/>
      <c r="AV16" s="53"/>
      <c r="AW16" s="53"/>
      <c r="AX16" s="53"/>
    </row>
    <row r="17" spans="2:50" ht="30" customHeight="1">
      <c r="B17" s="1212" t="s">
        <v>48</v>
      </c>
      <c r="C17" s="1203"/>
      <c r="D17" s="176"/>
      <c r="E17" s="162"/>
      <c r="F17" s="143"/>
      <c r="G17" s="156"/>
      <c r="H17" s="524"/>
      <c r="I17" s="525"/>
      <c r="J17" s="141"/>
      <c r="K17" s="162"/>
      <c r="L17" s="143"/>
      <c r="M17" s="163"/>
      <c r="N17" s="162"/>
      <c r="O17" s="143"/>
      <c r="P17" s="141"/>
      <c r="Q17" s="162"/>
      <c r="R17" s="143"/>
      <c r="S17" s="148"/>
      <c r="T17" s="164"/>
      <c r="U17" s="150"/>
      <c r="V17" s="1206"/>
      <c r="W17" s="137" t="s">
        <v>8</v>
      </c>
      <c r="X17" s="159"/>
      <c r="Y17" s="139" t="s">
        <v>42</v>
      </c>
      <c r="Z17" s="186">
        <v>0</v>
      </c>
      <c r="AA17" s="32" t="s">
        <v>43</v>
      </c>
      <c r="AB17" s="33">
        <v>2.5</v>
      </c>
      <c r="AC17" s="33"/>
      <c r="AD17" s="33">
        <f>AB17*5</f>
        <v>12.5</v>
      </c>
      <c r="AE17" s="33" t="s">
        <v>38</v>
      </c>
      <c r="AF17" s="33">
        <f>AD17*9</f>
        <v>112.5</v>
      </c>
      <c r="AG17" s="34"/>
      <c r="AH17" s="506"/>
      <c r="AI17" s="513"/>
      <c r="AJ17" s="511">
        <v>0.17</v>
      </c>
      <c r="AK17" s="512">
        <v>0.4</v>
      </c>
      <c r="AL17" s="73"/>
      <c r="AM17" s="78"/>
      <c r="AN17" s="73"/>
      <c r="AO17" s="53"/>
      <c r="AP17" s="53"/>
      <c r="AQ17" s="53"/>
      <c r="AR17" s="53"/>
      <c r="AS17" s="53"/>
      <c r="AT17" s="53"/>
      <c r="AU17" s="53"/>
      <c r="AV17" s="53"/>
      <c r="AW17" s="53"/>
      <c r="AX17" s="53"/>
    </row>
    <row r="18" spans="2:50" ht="30" customHeight="1">
      <c r="B18" s="1212"/>
      <c r="C18" s="1203"/>
      <c r="D18" s="176"/>
      <c r="E18" s="162"/>
      <c r="F18" s="143"/>
      <c r="G18" s="392" t="s">
        <v>198</v>
      </c>
      <c r="H18" s="394" t="s">
        <v>11</v>
      </c>
      <c r="I18" s="393"/>
      <c r="J18" s="141"/>
      <c r="K18" s="162"/>
      <c r="L18" s="143"/>
      <c r="M18" s="163"/>
      <c r="N18" s="162"/>
      <c r="O18" s="143"/>
      <c r="P18" s="141"/>
      <c r="Q18" s="162"/>
      <c r="R18" s="143"/>
      <c r="S18" s="141"/>
      <c r="T18" s="165"/>
      <c r="U18" s="143"/>
      <c r="V18" s="1206"/>
      <c r="W18" s="166">
        <f>SUM(Z13*2)+(Z14*7)</f>
        <v>30.31</v>
      </c>
      <c r="X18" s="154" t="s">
        <v>15</v>
      </c>
      <c r="Y18" s="167" t="s">
        <v>44</v>
      </c>
      <c r="Z18" s="188">
        <v>0</v>
      </c>
      <c r="AA18" s="32" t="s">
        <v>45</v>
      </c>
      <c r="AB18" s="33">
        <v>1</v>
      </c>
      <c r="AC18" s="32"/>
      <c r="AD18" s="32"/>
      <c r="AE18" s="32">
        <f>AB18*15</f>
        <v>15</v>
      </c>
      <c r="AF18" s="32"/>
      <c r="AG18" s="34"/>
      <c r="AH18" s="506"/>
      <c r="AI18" s="510"/>
      <c r="AJ18" s="511">
        <v>0.09</v>
      </c>
      <c r="AK18" s="512"/>
      <c r="AL18" s="73"/>
      <c r="AM18" s="78"/>
      <c r="AN18" s="73"/>
      <c r="AO18" s="53"/>
      <c r="AP18" s="53"/>
      <c r="AQ18" s="53"/>
      <c r="AR18" s="53"/>
      <c r="AS18" s="53"/>
      <c r="AT18" s="53"/>
      <c r="AU18" s="53"/>
      <c r="AV18" s="53"/>
      <c r="AW18" s="53"/>
      <c r="AX18" s="53"/>
    </row>
    <row r="19" spans="2:50" ht="30" customHeight="1">
      <c r="B19" s="169" t="s">
        <v>46</v>
      </c>
      <c r="C19" s="170"/>
      <c r="D19" s="176"/>
      <c r="E19" s="162"/>
      <c r="F19" s="143"/>
      <c r="G19" s="189" t="s">
        <v>199</v>
      </c>
      <c r="H19" s="190"/>
      <c r="I19" s="143">
        <v>35</v>
      </c>
      <c r="J19" s="141"/>
      <c r="K19" s="162"/>
      <c r="L19" s="143"/>
      <c r="M19" s="141"/>
      <c r="N19" s="162"/>
      <c r="O19" s="143"/>
      <c r="P19" s="141"/>
      <c r="Q19" s="162"/>
      <c r="R19" s="143"/>
      <c r="S19" s="163"/>
      <c r="T19" s="151"/>
      <c r="U19" s="143"/>
      <c r="V19" s="1206"/>
      <c r="W19" s="137" t="s">
        <v>9</v>
      </c>
      <c r="X19" s="159"/>
      <c r="Y19" s="173"/>
      <c r="Z19" s="186"/>
      <c r="AA19" s="32"/>
      <c r="AB19" s="33"/>
      <c r="AC19" s="32">
        <f>SUM(AC14:AC18)</f>
        <v>28.900000000000002</v>
      </c>
      <c r="AD19" s="32">
        <f>SUM(AD14:AD18)</f>
        <v>23</v>
      </c>
      <c r="AE19" s="32">
        <f>SUM(AE14:AE18)</f>
        <v>117</v>
      </c>
      <c r="AF19" s="32">
        <f>AC19*4+AD19*9+AE19*4</f>
        <v>790.6</v>
      </c>
      <c r="AG19" s="34"/>
      <c r="AH19" s="506"/>
      <c r="AI19" s="513"/>
      <c r="AJ19" s="511">
        <v>0.09</v>
      </c>
      <c r="AK19" s="512"/>
      <c r="AL19" s="73"/>
      <c r="AM19" s="78"/>
      <c r="AN19" s="73"/>
      <c r="AO19" s="53"/>
      <c r="AP19" s="53"/>
      <c r="AQ19" s="53"/>
      <c r="AR19" s="53"/>
      <c r="AS19" s="53"/>
      <c r="AT19" s="53"/>
      <c r="AU19" s="53"/>
      <c r="AV19" s="53"/>
      <c r="AW19" s="53"/>
      <c r="AX19" s="53"/>
    </row>
    <row r="20" spans="2:50" ht="30" customHeight="1" thickBot="1">
      <c r="B20" s="174"/>
      <c r="C20" s="175"/>
      <c r="D20" s="176"/>
      <c r="E20" s="162"/>
      <c r="F20" s="143"/>
      <c r="G20" s="189" t="s">
        <v>200</v>
      </c>
      <c r="H20" s="190"/>
      <c r="I20" s="143"/>
      <c r="J20" s="141"/>
      <c r="K20" s="162"/>
      <c r="L20" s="143"/>
      <c r="M20" s="141"/>
      <c r="N20" s="162"/>
      <c r="O20" s="143"/>
      <c r="P20" s="141"/>
      <c r="Q20" s="162"/>
      <c r="R20" s="143"/>
      <c r="S20" s="141"/>
      <c r="T20" s="162"/>
      <c r="U20" s="143"/>
      <c r="V20" s="1206"/>
      <c r="W20" s="153">
        <f>SUM(W14+W18)*4+(W16*9)</f>
        <v>748.08999999999992</v>
      </c>
      <c r="X20" s="154" t="s">
        <v>47</v>
      </c>
      <c r="Y20" s="177"/>
      <c r="Z20" s="188"/>
      <c r="AA20" s="32"/>
      <c r="AB20" s="33"/>
      <c r="AC20" s="39">
        <f>AC19*4/AF19</f>
        <v>0.14621806223121681</v>
      </c>
      <c r="AD20" s="39">
        <f>AD19*9/AF19</f>
        <v>0.26182646091576017</v>
      </c>
      <c r="AE20" s="39">
        <f>AE19*4/AF19</f>
        <v>0.59195547685302297</v>
      </c>
      <c r="AF20" s="32"/>
      <c r="AG20" s="34"/>
      <c r="AH20" s="514" t="s">
        <v>259</v>
      </c>
      <c r="AI20" s="513">
        <f>SUM(AI15:AI19)</f>
        <v>5.9499999999999993</v>
      </c>
      <c r="AJ20" s="511">
        <f>SUM(AJ15:AJ19)</f>
        <v>2.63</v>
      </c>
      <c r="AK20" s="512">
        <f>SUM(AK15:AK19)</f>
        <v>2.4</v>
      </c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</row>
    <row r="21" spans="2:50" s="44" customFormat="1" ht="61.35" customHeight="1">
      <c r="B21" s="201">
        <v>1</v>
      </c>
      <c r="C21" s="1202"/>
      <c r="D21" s="408" t="str">
        <f>'1月菜單-佳祥'!G5</f>
        <v>肉絲炒飯</v>
      </c>
      <c r="E21" s="406" t="s">
        <v>49</v>
      </c>
      <c r="F21" s="407"/>
      <c r="G21" s="405" t="str">
        <f>'1月菜單-佳祥'!G6</f>
        <v>鮮嫩里肌</v>
      </c>
      <c r="H21" s="406" t="s">
        <v>11</v>
      </c>
      <c r="I21" s="407"/>
      <c r="J21" s="405" t="str">
        <f>'1月菜單-佳祥'!G7</f>
        <v>燒烤魚輪條(加)</v>
      </c>
      <c r="K21" s="406" t="s">
        <v>11</v>
      </c>
      <c r="L21" s="407"/>
      <c r="M21" s="405" t="str">
        <f>'1月菜單-佳祥'!G8</f>
        <v>流沙奶黃包(冷)</v>
      </c>
      <c r="N21" s="406" t="s">
        <v>10</v>
      </c>
      <c r="O21" s="407"/>
      <c r="P21" s="405" t="str">
        <f>'1月菜單-佳祥'!G9</f>
        <v>有機深色蔬菜</v>
      </c>
      <c r="Q21" s="403" t="s">
        <v>201</v>
      </c>
      <c r="R21" s="407"/>
      <c r="S21" s="405" t="str">
        <f>'1月菜單-佳祥'!G10</f>
        <v>營養排骨湯</v>
      </c>
      <c r="T21" s="406" t="s">
        <v>11</v>
      </c>
      <c r="U21" s="409"/>
      <c r="V21" s="1209"/>
      <c r="W21" s="180" t="s">
        <v>4</v>
      </c>
      <c r="X21" s="181"/>
      <c r="Y21" s="182" t="s">
        <v>27</v>
      </c>
      <c r="Z21" s="535">
        <f>AI28</f>
        <v>6.25</v>
      </c>
      <c r="AA21" s="45"/>
      <c r="AB21" s="46"/>
      <c r="AC21" s="45" t="s">
        <v>28</v>
      </c>
      <c r="AD21" s="45" t="s">
        <v>29</v>
      </c>
      <c r="AE21" s="45" t="s">
        <v>30</v>
      </c>
      <c r="AF21" s="45" t="s">
        <v>31</v>
      </c>
      <c r="AG21" s="47"/>
      <c r="AH21" s="506"/>
      <c r="AI21" s="515"/>
      <c r="AJ21" s="516"/>
      <c r="AK21" s="517"/>
      <c r="AL21" s="71"/>
      <c r="AM21" s="71"/>
      <c r="AN21" s="71"/>
      <c r="AO21" s="71"/>
      <c r="AP21" s="71"/>
      <c r="AQ21" s="71"/>
      <c r="AR21" s="71"/>
      <c r="AS21" s="71"/>
      <c r="AT21" s="71"/>
      <c r="AU21" s="71"/>
      <c r="AV21" s="71"/>
      <c r="AW21" s="71"/>
      <c r="AX21" s="71"/>
    </row>
    <row r="22" spans="2:50" s="18" customFormat="1" ht="30" customHeight="1">
      <c r="B22" s="202" t="s">
        <v>5</v>
      </c>
      <c r="C22" s="1203"/>
      <c r="D22" s="171" t="s">
        <v>87</v>
      </c>
      <c r="E22" s="203"/>
      <c r="F22" s="172">
        <v>100</v>
      </c>
      <c r="G22" s="141" t="s">
        <v>202</v>
      </c>
      <c r="H22" s="151"/>
      <c r="I22" s="143">
        <v>60</v>
      </c>
      <c r="J22" s="204" t="s">
        <v>203</v>
      </c>
      <c r="K22" s="534" t="s">
        <v>123</v>
      </c>
      <c r="L22" s="206">
        <v>45</v>
      </c>
      <c r="M22" s="204" t="s">
        <v>205</v>
      </c>
      <c r="N22" s="205" t="s">
        <v>125</v>
      </c>
      <c r="O22" s="206">
        <v>30</v>
      </c>
      <c r="P22" s="171" t="str">
        <f>P21</f>
        <v>有機深色蔬菜</v>
      </c>
      <c r="Q22" s="203"/>
      <c r="R22" s="172">
        <v>120</v>
      </c>
      <c r="S22" s="148" t="s">
        <v>136</v>
      </c>
      <c r="T22" s="149"/>
      <c r="U22" s="150">
        <v>35</v>
      </c>
      <c r="V22" s="1210"/>
      <c r="W22" s="153">
        <f>SUM(Z21*15)+(Z23*5)+(Z25*15)</f>
        <v>101.5</v>
      </c>
      <c r="X22" s="154" t="s">
        <v>15</v>
      </c>
      <c r="Y22" s="155" t="s">
        <v>33</v>
      </c>
      <c r="Z22" s="527">
        <f>AJ28</f>
        <v>2.38</v>
      </c>
      <c r="AA22" s="35" t="s">
        <v>34</v>
      </c>
      <c r="AB22" s="33">
        <v>6.2</v>
      </c>
      <c r="AC22" s="33">
        <f>AB22*2</f>
        <v>12.4</v>
      </c>
      <c r="AD22" s="33"/>
      <c r="AE22" s="33">
        <f>AB22*15</f>
        <v>93</v>
      </c>
      <c r="AF22" s="33">
        <f>AC22*4+AE22*4</f>
        <v>421.6</v>
      </c>
      <c r="AG22" s="34"/>
      <c r="AH22" s="506"/>
      <c r="AI22" s="507" t="s">
        <v>256</v>
      </c>
      <c r="AJ22" s="508" t="s">
        <v>257</v>
      </c>
      <c r="AK22" s="509" t="s">
        <v>258</v>
      </c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</row>
    <row r="23" spans="2:50" s="18" customFormat="1" ht="30" customHeight="1">
      <c r="B23" s="202">
        <v>3</v>
      </c>
      <c r="C23" s="1203"/>
      <c r="D23" s="171" t="s">
        <v>88</v>
      </c>
      <c r="E23" s="207"/>
      <c r="F23" s="172">
        <v>5</v>
      </c>
      <c r="G23" s="141" t="s">
        <v>89</v>
      </c>
      <c r="H23" s="151"/>
      <c r="I23" s="143"/>
      <c r="J23" s="156" t="s">
        <v>204</v>
      </c>
      <c r="K23" s="208"/>
      <c r="L23" s="206"/>
      <c r="M23" s="156"/>
      <c r="N23" s="208"/>
      <c r="O23" s="206"/>
      <c r="P23" s="171" t="s">
        <v>14</v>
      </c>
      <c r="Q23" s="203"/>
      <c r="R23" s="172"/>
      <c r="S23" s="209" t="s">
        <v>206</v>
      </c>
      <c r="T23" s="210"/>
      <c r="U23" s="211">
        <v>5</v>
      </c>
      <c r="V23" s="1210"/>
      <c r="W23" s="137" t="s">
        <v>6</v>
      </c>
      <c r="X23" s="159"/>
      <c r="Y23" s="139" t="s">
        <v>36</v>
      </c>
      <c r="Z23" s="527">
        <f>AK28</f>
        <v>1.5499999999999998</v>
      </c>
      <c r="AA23" s="36" t="s">
        <v>37</v>
      </c>
      <c r="AB23" s="33">
        <v>2.2000000000000002</v>
      </c>
      <c r="AC23" s="37">
        <f>AB23*7</f>
        <v>15.400000000000002</v>
      </c>
      <c r="AD23" s="33">
        <f>AB23*5</f>
        <v>11</v>
      </c>
      <c r="AE23" s="33" t="s">
        <v>38</v>
      </c>
      <c r="AF23" s="38">
        <f>AC23*4+AD23*9</f>
        <v>160.60000000000002</v>
      </c>
      <c r="AG23" s="34"/>
      <c r="AH23" s="506"/>
      <c r="AI23" s="507">
        <v>5</v>
      </c>
      <c r="AJ23" s="508">
        <v>0.14000000000000001</v>
      </c>
      <c r="AK23" s="509">
        <v>1.2</v>
      </c>
      <c r="AL23" s="72"/>
      <c r="AM23" s="72"/>
      <c r="AN23" s="79"/>
      <c r="AO23" s="42"/>
      <c r="AP23" s="79"/>
      <c r="AQ23" s="72"/>
      <c r="AR23" s="72"/>
      <c r="AS23" s="72"/>
      <c r="AT23" s="72"/>
      <c r="AU23" s="72"/>
      <c r="AV23" s="72"/>
      <c r="AW23" s="72"/>
      <c r="AX23" s="72"/>
    </row>
    <row r="24" spans="2:50" s="18" customFormat="1" ht="30" customHeight="1">
      <c r="B24" s="202" t="s">
        <v>7</v>
      </c>
      <c r="C24" s="1203"/>
      <c r="D24" s="171" t="s">
        <v>90</v>
      </c>
      <c r="E24" s="207"/>
      <c r="F24" s="172">
        <v>5</v>
      </c>
      <c r="G24" s="141" t="s">
        <v>81</v>
      </c>
      <c r="H24" s="165"/>
      <c r="I24" s="143"/>
      <c r="J24" s="156"/>
      <c r="K24" s="212"/>
      <c r="L24" s="206"/>
      <c r="M24" s="156"/>
      <c r="N24" s="212"/>
      <c r="O24" s="206"/>
      <c r="P24" s="171"/>
      <c r="Q24" s="207"/>
      <c r="R24" s="172"/>
      <c r="S24" s="148"/>
      <c r="T24" s="164"/>
      <c r="U24" s="150"/>
      <c r="V24" s="1210"/>
      <c r="W24" s="153">
        <f>SUM(Z22*5)+(Z24*5)</f>
        <v>24.9</v>
      </c>
      <c r="X24" s="154" t="s">
        <v>15</v>
      </c>
      <c r="Y24" s="139" t="s">
        <v>39</v>
      </c>
      <c r="Z24" s="140">
        <v>2.6</v>
      </c>
      <c r="AA24" s="32" t="s">
        <v>40</v>
      </c>
      <c r="AB24" s="33">
        <v>1.6</v>
      </c>
      <c r="AC24" s="33">
        <f>AB24*1</f>
        <v>1.6</v>
      </c>
      <c r="AD24" s="33" t="s">
        <v>38</v>
      </c>
      <c r="AE24" s="33">
        <f>AB24*5</f>
        <v>8</v>
      </c>
      <c r="AF24" s="33">
        <f>AC24*4+AE24*4</f>
        <v>38.4</v>
      </c>
      <c r="AG24" s="34"/>
      <c r="AH24" s="506"/>
      <c r="AI24" s="513">
        <v>0.05</v>
      </c>
      <c r="AJ24" s="511">
        <v>0.09</v>
      </c>
      <c r="AK24" s="512">
        <v>0.35</v>
      </c>
      <c r="AL24" s="72"/>
      <c r="AM24" s="72"/>
      <c r="AN24" s="79"/>
      <c r="AO24" s="42"/>
      <c r="AP24" s="79"/>
      <c r="AQ24" s="72"/>
      <c r="AR24" s="72"/>
      <c r="AS24" s="72"/>
      <c r="AT24" s="72"/>
      <c r="AU24" s="72"/>
      <c r="AV24" s="72"/>
      <c r="AW24" s="72"/>
      <c r="AX24" s="72"/>
    </row>
    <row r="25" spans="2:50" s="18" customFormat="1" ht="30" customHeight="1">
      <c r="B25" s="1207" t="s">
        <v>50</v>
      </c>
      <c r="C25" s="1203"/>
      <c r="D25" s="171" t="s">
        <v>213</v>
      </c>
      <c r="E25" s="207"/>
      <c r="F25" s="172">
        <v>5</v>
      </c>
      <c r="G25" s="141"/>
      <c r="H25" s="165"/>
      <c r="I25" s="143"/>
      <c r="J25" s="171"/>
      <c r="K25" s="203"/>
      <c r="L25" s="172"/>
      <c r="M25" s="156"/>
      <c r="N25" s="203"/>
      <c r="O25" s="172"/>
      <c r="P25" s="171"/>
      <c r="Q25" s="207"/>
      <c r="R25" s="172"/>
      <c r="S25" s="171"/>
      <c r="T25" s="207"/>
      <c r="U25" s="172"/>
      <c r="V25" s="1210"/>
      <c r="W25" s="137" t="s">
        <v>8</v>
      </c>
      <c r="X25" s="159"/>
      <c r="Y25" s="139" t="s">
        <v>42</v>
      </c>
      <c r="Z25" s="186">
        <v>0</v>
      </c>
      <c r="AA25" s="32" t="s">
        <v>43</v>
      </c>
      <c r="AB25" s="33">
        <v>2.5</v>
      </c>
      <c r="AC25" s="33"/>
      <c r="AD25" s="33">
        <f>AB25*5</f>
        <v>12.5</v>
      </c>
      <c r="AE25" s="33" t="s">
        <v>38</v>
      </c>
      <c r="AF25" s="33">
        <f>AD25*9</f>
        <v>112.5</v>
      </c>
      <c r="AG25" s="34"/>
      <c r="AH25" s="506"/>
      <c r="AI25" s="513">
        <v>0.2</v>
      </c>
      <c r="AJ25" s="511">
        <v>1.71</v>
      </c>
      <c r="AK25" s="512"/>
      <c r="AL25" s="72"/>
      <c r="AM25" s="72"/>
      <c r="AN25" s="79"/>
      <c r="AO25" s="80"/>
      <c r="AP25" s="79"/>
      <c r="AQ25" s="72"/>
      <c r="AR25" s="72"/>
      <c r="AS25" s="72"/>
      <c r="AT25" s="72"/>
      <c r="AU25" s="72"/>
      <c r="AV25" s="72"/>
      <c r="AW25" s="72"/>
      <c r="AX25" s="72"/>
    </row>
    <row r="26" spans="2:50" s="18" customFormat="1" ht="30" customHeight="1">
      <c r="B26" s="1207"/>
      <c r="C26" s="1203"/>
      <c r="D26" s="171"/>
      <c r="E26" s="207"/>
      <c r="F26" s="172"/>
      <c r="G26" s="213"/>
      <c r="H26" s="165"/>
      <c r="I26" s="143"/>
      <c r="J26" s="214"/>
      <c r="K26" s="165"/>
      <c r="L26" s="143"/>
      <c r="M26" s="148"/>
      <c r="N26" s="207"/>
      <c r="O26" s="172"/>
      <c r="P26" s="171"/>
      <c r="Q26" s="207"/>
      <c r="R26" s="172"/>
      <c r="S26" s="141"/>
      <c r="T26" s="165"/>
      <c r="U26" s="215"/>
      <c r="V26" s="1210"/>
      <c r="W26" s="166">
        <f>SUM(Z21*2)+(Z22*7)</f>
        <v>29.16</v>
      </c>
      <c r="X26" s="154" t="s">
        <v>15</v>
      </c>
      <c r="Y26" s="167" t="s">
        <v>44</v>
      </c>
      <c r="Z26" s="186">
        <v>0</v>
      </c>
      <c r="AA26" s="32" t="s">
        <v>45</v>
      </c>
      <c r="AB26" s="33"/>
      <c r="AC26" s="32"/>
      <c r="AD26" s="32"/>
      <c r="AE26" s="32">
        <f>AB26*15</f>
        <v>0</v>
      </c>
      <c r="AF26" s="32"/>
      <c r="AG26" s="34"/>
      <c r="AH26" s="506"/>
      <c r="AI26" s="510">
        <v>1</v>
      </c>
      <c r="AJ26" s="511">
        <v>0.3</v>
      </c>
      <c r="AK26" s="512"/>
      <c r="AL26" s="72"/>
      <c r="AM26" s="72"/>
      <c r="AN26" s="79"/>
      <c r="AO26" s="80"/>
      <c r="AP26" s="79"/>
      <c r="AQ26" s="72"/>
      <c r="AR26" s="72"/>
      <c r="AS26" s="72"/>
      <c r="AT26" s="72"/>
      <c r="AU26" s="72"/>
      <c r="AV26" s="72"/>
      <c r="AW26" s="72"/>
      <c r="AX26" s="72"/>
    </row>
    <row r="27" spans="2:50" s="18" customFormat="1" ht="30" customHeight="1">
      <c r="B27" s="169" t="s">
        <v>46</v>
      </c>
      <c r="C27" s="170"/>
      <c r="D27" s="171"/>
      <c r="E27" s="207"/>
      <c r="F27" s="395"/>
      <c r="G27" s="171"/>
      <c r="H27" s="207"/>
      <c r="I27" s="172"/>
      <c r="J27" s="171"/>
      <c r="K27" s="207"/>
      <c r="L27" s="172"/>
      <c r="M27" s="171"/>
      <c r="N27" s="207"/>
      <c r="O27" s="172"/>
      <c r="P27" s="171"/>
      <c r="Q27" s="207"/>
      <c r="R27" s="172"/>
      <c r="S27" s="148"/>
      <c r="T27" s="164"/>
      <c r="U27" s="150"/>
      <c r="V27" s="1210"/>
      <c r="W27" s="137" t="s">
        <v>9</v>
      </c>
      <c r="X27" s="159"/>
      <c r="Y27" s="173"/>
      <c r="Z27" s="186"/>
      <c r="AA27" s="32"/>
      <c r="AB27" s="33"/>
      <c r="AC27" s="32">
        <f>SUM(AC22:AC26)</f>
        <v>29.400000000000006</v>
      </c>
      <c r="AD27" s="32">
        <f>SUM(AD22:AD26)</f>
        <v>23.5</v>
      </c>
      <c r="AE27" s="32">
        <f>SUM(AE22:AE26)</f>
        <v>101</v>
      </c>
      <c r="AF27" s="32">
        <f>AC27*4+AD27*9+AE27*4</f>
        <v>733.1</v>
      </c>
      <c r="AG27" s="34"/>
      <c r="AH27" s="506"/>
      <c r="AI27" s="513"/>
      <c r="AJ27" s="511">
        <v>0.14000000000000001</v>
      </c>
      <c r="AK27" s="512"/>
      <c r="AL27" s="72"/>
      <c r="AM27" s="72"/>
      <c r="AN27" s="43"/>
      <c r="AO27" s="80"/>
      <c r="AP27" s="79"/>
      <c r="AQ27" s="72"/>
      <c r="AR27" s="72"/>
      <c r="AS27" s="72"/>
      <c r="AT27" s="72"/>
      <c r="AU27" s="72"/>
      <c r="AV27" s="72"/>
      <c r="AW27" s="72"/>
      <c r="AX27" s="72"/>
    </row>
    <row r="28" spans="2:50" s="18" customFormat="1" ht="30" customHeight="1" thickBot="1">
      <c r="B28" s="396"/>
      <c r="C28" s="397"/>
      <c r="D28" s="197"/>
      <c r="E28" s="193"/>
      <c r="F28" s="194"/>
      <c r="G28" s="197"/>
      <c r="H28" s="193"/>
      <c r="I28" s="194"/>
      <c r="J28" s="197"/>
      <c r="K28" s="193"/>
      <c r="L28" s="194"/>
      <c r="M28" s="197"/>
      <c r="N28" s="193"/>
      <c r="O28" s="194"/>
      <c r="P28" s="197"/>
      <c r="Q28" s="193"/>
      <c r="R28" s="194"/>
      <c r="S28" s="197"/>
      <c r="T28" s="193"/>
      <c r="U28" s="221"/>
      <c r="V28" s="1211"/>
      <c r="W28" s="198">
        <f>SUM(W22+W26)*4+(W24*9)</f>
        <v>746.74</v>
      </c>
      <c r="X28" s="199" t="s">
        <v>47</v>
      </c>
      <c r="Y28" s="200"/>
      <c r="Z28" s="398"/>
      <c r="AA28" s="32"/>
      <c r="AB28" s="33"/>
      <c r="AC28" s="39">
        <f>AC27*4/AF27</f>
        <v>0.16041467739735374</v>
      </c>
      <c r="AD28" s="39">
        <f>AD27*9/AF27</f>
        <v>0.28850088664575091</v>
      </c>
      <c r="AE28" s="39">
        <f>AE27*4/AF27</f>
        <v>0.55108443595689538</v>
      </c>
      <c r="AF28" s="32"/>
      <c r="AG28" s="34"/>
      <c r="AH28" s="514" t="s">
        <v>259</v>
      </c>
      <c r="AI28" s="513">
        <f>SUM(AI23:AI27)</f>
        <v>6.25</v>
      </c>
      <c r="AJ28" s="511">
        <f>SUM(AJ23:AJ27)</f>
        <v>2.38</v>
      </c>
      <c r="AK28" s="512">
        <f>SUM(AK23:AK27)</f>
        <v>1.5499999999999998</v>
      </c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</row>
    <row r="29" spans="2:50" s="44" customFormat="1" ht="61.35" customHeight="1">
      <c r="B29" s="179">
        <v>1</v>
      </c>
      <c r="C29" s="1202"/>
      <c r="D29" s="402" t="str">
        <f>'1月菜單-佳祥'!J5</f>
        <v>藜 麥 飯</v>
      </c>
      <c r="E29" s="403" t="s">
        <v>24</v>
      </c>
      <c r="F29" s="404"/>
      <c r="G29" s="402" t="str">
        <f>'1月菜單-佳祥'!$J$6</f>
        <v>三 杯 雞</v>
      </c>
      <c r="H29" s="403" t="s">
        <v>11</v>
      </c>
      <c r="I29" s="404"/>
      <c r="J29" s="402" t="str">
        <f>'1月菜單-佳祥'!J7</f>
        <v>咖哩洋芋</v>
      </c>
      <c r="K29" s="403" t="s">
        <v>11</v>
      </c>
      <c r="L29" s="404"/>
      <c r="M29" s="530" t="str">
        <f>'1月菜單-佳祥'!J8</f>
        <v>細脯煎蛋(醃)</v>
      </c>
      <c r="N29" s="531" t="s">
        <v>211</v>
      </c>
      <c r="O29" s="532"/>
      <c r="P29" s="402" t="str">
        <f>'1月菜單-佳祥'!J9</f>
        <v>深色蔬菜</v>
      </c>
      <c r="Q29" s="403" t="s">
        <v>201</v>
      </c>
      <c r="R29" s="404"/>
      <c r="S29" s="402" t="str">
        <f>'1月菜單-佳祥'!J10</f>
        <v>粉絲蛋花湯</v>
      </c>
      <c r="T29" s="403" t="s">
        <v>26</v>
      </c>
      <c r="U29" s="404"/>
      <c r="V29" s="1205"/>
      <c r="W29" s="216" t="s">
        <v>4</v>
      </c>
      <c r="X29" s="217"/>
      <c r="Y29" s="182" t="s">
        <v>27</v>
      </c>
      <c r="Z29" s="535">
        <f>AI36</f>
        <v>6.0200000000000005</v>
      </c>
      <c r="AA29" s="32"/>
      <c r="AB29" s="33"/>
      <c r="AC29" s="32" t="s">
        <v>28</v>
      </c>
      <c r="AD29" s="32" t="s">
        <v>29</v>
      </c>
      <c r="AE29" s="32" t="s">
        <v>30</v>
      </c>
      <c r="AF29" s="32" t="s">
        <v>31</v>
      </c>
      <c r="AG29" s="34"/>
      <c r="AH29" s="506"/>
      <c r="AI29" s="518"/>
      <c r="AJ29" s="516"/>
      <c r="AK29" s="517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</row>
    <row r="30" spans="2:50" ht="30" customHeight="1">
      <c r="B30" s="136" t="s">
        <v>5</v>
      </c>
      <c r="C30" s="1203"/>
      <c r="D30" s="141" t="s">
        <v>87</v>
      </c>
      <c r="E30" s="151"/>
      <c r="F30" s="143">
        <v>74</v>
      </c>
      <c r="G30" s="171" t="s">
        <v>207</v>
      </c>
      <c r="H30" s="149"/>
      <c r="I30" s="150">
        <v>50</v>
      </c>
      <c r="J30" s="148" t="s">
        <v>210</v>
      </c>
      <c r="K30" s="149"/>
      <c r="L30" s="150">
        <v>45</v>
      </c>
      <c r="M30" s="528" t="s">
        <v>212</v>
      </c>
      <c r="N30" s="524" t="s">
        <v>126</v>
      </c>
      <c r="O30" s="529">
        <v>20</v>
      </c>
      <c r="P30" s="141" t="str">
        <f>P29</f>
        <v>深色蔬菜</v>
      </c>
      <c r="Q30" s="151"/>
      <c r="R30" s="143">
        <v>100</v>
      </c>
      <c r="S30" s="148" t="s">
        <v>54</v>
      </c>
      <c r="T30" s="149"/>
      <c r="U30" s="150">
        <v>30</v>
      </c>
      <c r="V30" s="1206"/>
      <c r="W30" s="153">
        <f>SUM(Z29*15)+(Z31*5)+(Z33*15)</f>
        <v>98.550000000000011</v>
      </c>
      <c r="X30" s="154" t="s">
        <v>32</v>
      </c>
      <c r="Y30" s="155" t="s">
        <v>33</v>
      </c>
      <c r="Z30" s="526">
        <f>AJ36</f>
        <v>2.4499999999999997</v>
      </c>
      <c r="AA30" s="35" t="s">
        <v>34</v>
      </c>
      <c r="AB30" s="33">
        <v>6.2</v>
      </c>
      <c r="AC30" s="33">
        <f>AB30*2</f>
        <v>12.4</v>
      </c>
      <c r="AD30" s="33"/>
      <c r="AE30" s="33">
        <f>AB30*15</f>
        <v>93</v>
      </c>
      <c r="AF30" s="33">
        <f>AC30*4+AE30*4</f>
        <v>421.6</v>
      </c>
      <c r="AG30" s="34"/>
      <c r="AH30" s="506"/>
      <c r="AI30" s="507" t="s">
        <v>256</v>
      </c>
      <c r="AJ30" s="508" t="s">
        <v>257</v>
      </c>
      <c r="AK30" s="509" t="s">
        <v>258</v>
      </c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</row>
    <row r="31" spans="2:50" ht="30" customHeight="1">
      <c r="B31" s="136">
        <v>4</v>
      </c>
      <c r="C31" s="1203"/>
      <c r="D31" s="141" t="s">
        <v>262</v>
      </c>
      <c r="E31" s="151"/>
      <c r="F31" s="143">
        <v>30</v>
      </c>
      <c r="G31" s="171" t="s">
        <v>208</v>
      </c>
      <c r="H31" s="149"/>
      <c r="I31" s="150"/>
      <c r="J31" s="141" t="s">
        <v>35</v>
      </c>
      <c r="K31" s="164"/>
      <c r="L31" s="150">
        <v>10</v>
      </c>
      <c r="M31" s="187" t="s">
        <v>213</v>
      </c>
      <c r="N31" s="227"/>
      <c r="O31" s="218">
        <v>40</v>
      </c>
      <c r="P31" s="141" t="s">
        <v>81</v>
      </c>
      <c r="Q31" s="151"/>
      <c r="R31" s="143"/>
      <c r="S31" s="148" t="s">
        <v>104</v>
      </c>
      <c r="T31" s="149"/>
      <c r="U31" s="150">
        <v>5</v>
      </c>
      <c r="V31" s="1206"/>
      <c r="W31" s="137" t="s">
        <v>6</v>
      </c>
      <c r="X31" s="159"/>
      <c r="Y31" s="139" t="s">
        <v>36</v>
      </c>
      <c r="Z31" s="526">
        <f>AK36</f>
        <v>1.65</v>
      </c>
      <c r="AA31" s="36" t="s">
        <v>37</v>
      </c>
      <c r="AB31" s="33">
        <v>2.1</v>
      </c>
      <c r="AC31" s="37">
        <f>AB31*7</f>
        <v>14.700000000000001</v>
      </c>
      <c r="AD31" s="33">
        <f>AB31*5</f>
        <v>10.5</v>
      </c>
      <c r="AE31" s="33" t="s">
        <v>38</v>
      </c>
      <c r="AF31" s="38">
        <f>AC31*4+AD31*9</f>
        <v>153.30000000000001</v>
      </c>
      <c r="AG31" s="34"/>
      <c r="AH31" s="506"/>
      <c r="AI31" s="507">
        <v>5.2</v>
      </c>
      <c r="AJ31" s="508">
        <v>1.66</v>
      </c>
      <c r="AK31" s="509">
        <v>0.1</v>
      </c>
      <c r="AL31" s="53"/>
      <c r="AM31" s="53"/>
      <c r="AN31" s="53"/>
      <c r="AO31" s="53"/>
      <c r="AP31" s="53"/>
      <c r="AQ31" s="53"/>
      <c r="AR31" s="53"/>
    </row>
    <row r="32" spans="2:50" ht="30" customHeight="1">
      <c r="B32" s="136" t="s">
        <v>7</v>
      </c>
      <c r="C32" s="1203"/>
      <c r="D32" s="176"/>
      <c r="E32" s="162"/>
      <c r="F32" s="143"/>
      <c r="G32" s="171" t="s">
        <v>209</v>
      </c>
      <c r="H32" s="164"/>
      <c r="I32" s="150"/>
      <c r="J32" s="148" t="s">
        <v>135</v>
      </c>
      <c r="K32" s="164"/>
      <c r="L32" s="150">
        <v>5</v>
      </c>
      <c r="M32" s="187"/>
      <c r="N32" s="227"/>
      <c r="O32" s="218"/>
      <c r="P32" s="141"/>
      <c r="Q32" s="162"/>
      <c r="R32" s="143"/>
      <c r="S32" s="148" t="s">
        <v>215</v>
      </c>
      <c r="T32" s="149"/>
      <c r="U32" s="150">
        <v>5</v>
      </c>
      <c r="V32" s="1206"/>
      <c r="W32" s="153">
        <f>SUM(Z30*5)+(Z32*5)</f>
        <v>26.25</v>
      </c>
      <c r="X32" s="154" t="s">
        <v>32</v>
      </c>
      <c r="Y32" s="139" t="s">
        <v>39</v>
      </c>
      <c r="Z32" s="140">
        <v>2.8</v>
      </c>
      <c r="AA32" s="32" t="s">
        <v>40</v>
      </c>
      <c r="AB32" s="33">
        <v>1.5</v>
      </c>
      <c r="AC32" s="33">
        <f>AB32*1</f>
        <v>1.5</v>
      </c>
      <c r="AD32" s="33" t="s">
        <v>38</v>
      </c>
      <c r="AE32" s="33">
        <f>AB32*5</f>
        <v>7.5</v>
      </c>
      <c r="AF32" s="33">
        <f>AC32*4+AE32*4</f>
        <v>36</v>
      </c>
      <c r="AG32" s="34"/>
      <c r="AH32" s="506"/>
      <c r="AI32" s="513">
        <v>0.5</v>
      </c>
      <c r="AJ32" s="511">
        <v>0.72</v>
      </c>
      <c r="AK32" s="512">
        <v>0.2</v>
      </c>
      <c r="AL32" s="53"/>
      <c r="AM32" s="53"/>
      <c r="AN32" s="53"/>
      <c r="AO32" s="53"/>
      <c r="AP32" s="53"/>
      <c r="AQ32" s="53"/>
      <c r="AR32" s="53"/>
    </row>
    <row r="33" spans="1:44" ht="30" customHeight="1">
      <c r="B33" s="1212" t="s">
        <v>55</v>
      </c>
      <c r="C33" s="1203"/>
      <c r="D33" s="176"/>
      <c r="E33" s="162"/>
      <c r="F33" s="143"/>
      <c r="G33" s="171"/>
      <c r="H33" s="164"/>
      <c r="I33" s="150"/>
      <c r="J33" s="148"/>
      <c r="K33" s="164"/>
      <c r="L33" s="150"/>
      <c r="M33" s="187"/>
      <c r="N33" s="228"/>
      <c r="O33" s="218"/>
      <c r="P33" s="141"/>
      <c r="Q33" s="162"/>
      <c r="R33" s="143"/>
      <c r="S33" s="148" t="s">
        <v>213</v>
      </c>
      <c r="T33" s="149"/>
      <c r="U33" s="150">
        <v>4</v>
      </c>
      <c r="V33" s="1206"/>
      <c r="W33" s="137" t="s">
        <v>8</v>
      </c>
      <c r="X33" s="159"/>
      <c r="Y33" s="139" t="s">
        <v>42</v>
      </c>
      <c r="Z33" s="140">
        <v>0</v>
      </c>
      <c r="AA33" s="32" t="s">
        <v>43</v>
      </c>
      <c r="AB33" s="33">
        <v>2.5</v>
      </c>
      <c r="AC33" s="33"/>
      <c r="AD33" s="33">
        <f>AB33*5</f>
        <v>12.5</v>
      </c>
      <c r="AE33" s="33" t="s">
        <v>38</v>
      </c>
      <c r="AF33" s="33">
        <f>AD33*9</f>
        <v>112.5</v>
      </c>
      <c r="AG33" s="34"/>
      <c r="AH33" s="506"/>
      <c r="AI33" s="513">
        <v>7.0000000000000007E-2</v>
      </c>
      <c r="AJ33" s="511">
        <v>7.0000000000000007E-2</v>
      </c>
      <c r="AK33" s="512">
        <v>1</v>
      </c>
      <c r="AL33" s="53"/>
      <c r="AM33" s="53"/>
      <c r="AN33" s="53"/>
      <c r="AO33" s="53"/>
      <c r="AP33" s="53"/>
      <c r="AQ33" s="53"/>
      <c r="AR33" s="53"/>
    </row>
    <row r="34" spans="1:44" ht="30" customHeight="1">
      <c r="B34" s="1212"/>
      <c r="C34" s="1203"/>
      <c r="D34" s="176"/>
      <c r="E34" s="162"/>
      <c r="F34" s="143"/>
      <c r="G34" s="171"/>
      <c r="H34" s="164"/>
      <c r="I34" s="150"/>
      <c r="J34" s="141"/>
      <c r="K34" s="162"/>
      <c r="L34" s="143"/>
      <c r="M34" s="189"/>
      <c r="N34" s="160"/>
      <c r="O34" s="206"/>
      <c r="P34" s="141"/>
      <c r="Q34" s="162"/>
      <c r="R34" s="143"/>
      <c r="S34" s="209"/>
      <c r="T34" s="219"/>
      <c r="U34" s="183"/>
      <c r="V34" s="1206"/>
      <c r="W34" s="166">
        <f>SUM(Z29*2)+(Z30*7)</f>
        <v>29.189999999999998</v>
      </c>
      <c r="X34" s="154" t="s">
        <v>32</v>
      </c>
      <c r="Y34" s="167" t="s">
        <v>44</v>
      </c>
      <c r="Z34" s="140">
        <v>0</v>
      </c>
      <c r="AA34" s="32" t="s">
        <v>45</v>
      </c>
      <c r="AB34" s="33">
        <v>1</v>
      </c>
      <c r="AC34" s="32"/>
      <c r="AD34" s="32"/>
      <c r="AE34" s="32">
        <f>AB34*15</f>
        <v>15</v>
      </c>
      <c r="AF34" s="32"/>
      <c r="AG34" s="34"/>
      <c r="AH34" s="506"/>
      <c r="AI34" s="510">
        <v>0.25</v>
      </c>
      <c r="AJ34" s="511"/>
      <c r="AK34" s="512">
        <v>0.35</v>
      </c>
      <c r="AL34" s="99"/>
      <c r="AM34" s="82"/>
      <c r="AN34" s="53"/>
      <c r="AO34" s="53"/>
      <c r="AP34" s="53"/>
      <c r="AQ34" s="53"/>
      <c r="AR34" s="53"/>
    </row>
    <row r="35" spans="1:44" ht="30" customHeight="1">
      <c r="B35" s="169" t="s">
        <v>46</v>
      </c>
      <c r="C35" s="170"/>
      <c r="D35" s="176"/>
      <c r="E35" s="162"/>
      <c r="F35" s="143"/>
      <c r="G35" s="220"/>
      <c r="H35" s="164"/>
      <c r="I35" s="150"/>
      <c r="J35" s="141"/>
      <c r="K35" s="162"/>
      <c r="L35" s="143"/>
      <c r="M35" s="189"/>
      <c r="N35" s="229"/>
      <c r="O35" s="206"/>
      <c r="P35" s="141"/>
      <c r="Q35" s="162"/>
      <c r="R35" s="143"/>
      <c r="S35" s="148"/>
      <c r="T35" s="164"/>
      <c r="U35" s="150"/>
      <c r="V35" s="1206"/>
      <c r="W35" s="137" t="s">
        <v>9</v>
      </c>
      <c r="X35" s="159"/>
      <c r="Y35" s="173"/>
      <c r="Z35" s="140"/>
      <c r="AA35" s="32"/>
      <c r="AB35" s="33"/>
      <c r="AC35" s="32">
        <f>SUM(AC30:AC34)</f>
        <v>28.6</v>
      </c>
      <c r="AD35" s="32">
        <f>SUM(AD30:AD34)</f>
        <v>23</v>
      </c>
      <c r="AE35" s="32">
        <f>SUM(AE30:AE34)</f>
        <v>115.5</v>
      </c>
      <c r="AF35" s="32">
        <f>AC35*4+AD35*9+AE35*4</f>
        <v>783.4</v>
      </c>
      <c r="AG35" s="34"/>
      <c r="AH35" s="506"/>
      <c r="AI35" s="513"/>
      <c r="AJ35" s="511"/>
      <c r="AK35" s="512"/>
      <c r="AL35" s="99"/>
      <c r="AM35" s="82"/>
      <c r="AN35" s="53"/>
      <c r="AO35" s="53"/>
      <c r="AP35" s="53"/>
      <c r="AQ35" s="53"/>
      <c r="AR35" s="53"/>
    </row>
    <row r="36" spans="1:44" ht="30" customHeight="1" thickBot="1">
      <c r="B36" s="191"/>
      <c r="C36" s="192"/>
      <c r="D36" s="176"/>
      <c r="E36" s="162"/>
      <c r="F36" s="143"/>
      <c r="G36" s="141"/>
      <c r="H36" s="162"/>
      <c r="I36" s="143"/>
      <c r="J36" s="141"/>
      <c r="K36" s="162"/>
      <c r="L36" s="143"/>
      <c r="M36" s="189"/>
      <c r="N36" s="229"/>
      <c r="O36" s="206"/>
      <c r="P36" s="141"/>
      <c r="Q36" s="162"/>
      <c r="R36" s="143"/>
      <c r="S36" s="148"/>
      <c r="T36" s="164"/>
      <c r="U36" s="150"/>
      <c r="V36" s="1208"/>
      <c r="W36" s="198">
        <f>SUM(W30+W34)*4+(W32*9)</f>
        <v>747.21</v>
      </c>
      <c r="X36" s="199" t="s">
        <v>47</v>
      </c>
      <c r="Y36" s="200"/>
      <c r="Z36" s="223"/>
      <c r="AA36" s="32"/>
      <c r="AB36" s="33"/>
      <c r="AC36" s="39">
        <f>AC35*4/AF35</f>
        <v>0.14603012509573654</v>
      </c>
      <c r="AD36" s="39">
        <f>AD35*9/AF35</f>
        <v>0.26423283124840441</v>
      </c>
      <c r="AE36" s="39">
        <f>AE35*4/AF35</f>
        <v>0.58973704365585911</v>
      </c>
      <c r="AF36" s="32"/>
      <c r="AG36" s="34"/>
      <c r="AH36" s="514" t="s">
        <v>259</v>
      </c>
      <c r="AI36" s="513">
        <f>SUM(AI31:AI35)</f>
        <v>6.0200000000000005</v>
      </c>
      <c r="AJ36" s="511">
        <f>SUM(AJ31:AJ35)</f>
        <v>2.4499999999999997</v>
      </c>
      <c r="AK36" s="512">
        <f>SUM(AK31:AK35)</f>
        <v>1.65</v>
      </c>
      <c r="AL36" s="86"/>
      <c r="AM36" s="82"/>
      <c r="AN36" s="53"/>
      <c r="AO36" s="53"/>
      <c r="AP36" s="53"/>
      <c r="AQ36" s="53"/>
      <c r="AR36" s="53"/>
    </row>
    <row r="37" spans="1:44" s="44" customFormat="1" ht="52.35" customHeight="1">
      <c r="B37" s="179">
        <v>1</v>
      </c>
      <c r="C37" s="1202"/>
      <c r="D37" s="405" t="str">
        <f>'1月菜單-佳祥'!$M$5</f>
        <v>香Q米飯</v>
      </c>
      <c r="E37" s="406" t="s">
        <v>24</v>
      </c>
      <c r="F37" s="407"/>
      <c r="G37" s="405" t="str">
        <f>'1月菜單-佳祥'!$M$6</f>
        <v>義式燉肉</v>
      </c>
      <c r="H37" s="406" t="s">
        <v>11</v>
      </c>
      <c r="I37" s="407"/>
      <c r="J37" s="405" t="str">
        <f>'1月菜單-佳祥'!M7</f>
        <v>海鮮排(海加炸)</v>
      </c>
      <c r="K37" s="406" t="s">
        <v>51</v>
      </c>
      <c r="L37" s="407"/>
      <c r="M37" s="530" t="str">
        <f>'1月菜單-佳祥'!M8</f>
        <v>清水肉羹</v>
      </c>
      <c r="N37" s="531" t="s">
        <v>11</v>
      </c>
      <c r="O37" s="532"/>
      <c r="P37" s="405" t="str">
        <f>'1月菜單-佳祥'!M9</f>
        <v>深色蔬菜</v>
      </c>
      <c r="Q37" s="406" t="s">
        <v>201</v>
      </c>
      <c r="R37" s="407"/>
      <c r="S37" s="533" t="str">
        <f>'1月菜單-佳祥'!M10</f>
        <v>柴魚味噌湯(豆)</v>
      </c>
      <c r="T37" s="410" t="s">
        <v>11</v>
      </c>
      <c r="U37" s="407"/>
      <c r="V37" s="1205"/>
      <c r="W37" s="216" t="s">
        <v>4</v>
      </c>
      <c r="X37" s="217"/>
      <c r="Y37" s="182" t="s">
        <v>27</v>
      </c>
      <c r="Z37" s="535">
        <f>AI45</f>
        <v>6.05</v>
      </c>
      <c r="AA37" s="32"/>
      <c r="AB37" s="33"/>
      <c r="AC37" s="32" t="s">
        <v>28</v>
      </c>
      <c r="AD37" s="32" t="s">
        <v>29</v>
      </c>
      <c r="AE37" s="32" t="s">
        <v>30</v>
      </c>
      <c r="AF37" s="32" t="s">
        <v>31</v>
      </c>
      <c r="AG37" s="34"/>
      <c r="AH37" s="506"/>
      <c r="AI37" s="519"/>
      <c r="AJ37" s="520"/>
      <c r="AK37" s="521"/>
      <c r="AL37" s="86"/>
      <c r="AM37" s="82"/>
      <c r="AN37" s="71"/>
      <c r="AO37" s="71"/>
      <c r="AP37" s="71"/>
      <c r="AQ37" s="71"/>
      <c r="AR37" s="71"/>
    </row>
    <row r="38" spans="1:44" ht="30" customHeight="1">
      <c r="B38" s="136" t="s">
        <v>5</v>
      </c>
      <c r="C38" s="1203"/>
      <c r="D38" s="163" t="s">
        <v>87</v>
      </c>
      <c r="E38" s="142"/>
      <c r="F38" s="143">
        <v>115</v>
      </c>
      <c r="G38" s="171" t="s">
        <v>216</v>
      </c>
      <c r="H38" s="151"/>
      <c r="I38" s="143">
        <v>50</v>
      </c>
      <c r="J38" s="148" t="s">
        <v>263</v>
      </c>
      <c r="K38" s="149" t="s">
        <v>124</v>
      </c>
      <c r="L38" s="150">
        <v>55</v>
      </c>
      <c r="M38" s="224" t="s">
        <v>218</v>
      </c>
      <c r="N38" s="227"/>
      <c r="O38" s="218">
        <v>55</v>
      </c>
      <c r="P38" s="141" t="str">
        <f>P37</f>
        <v>深色蔬菜</v>
      </c>
      <c r="Q38" s="151"/>
      <c r="R38" s="143">
        <v>120</v>
      </c>
      <c r="S38" s="522" t="s">
        <v>83</v>
      </c>
      <c r="T38" s="233" t="s">
        <v>122</v>
      </c>
      <c r="U38" s="150">
        <v>35</v>
      </c>
      <c r="V38" s="1206"/>
      <c r="W38" s="153">
        <f>SUM(Z37*15)+(Z39*5)+(Z41*15)</f>
        <v>99.75</v>
      </c>
      <c r="X38" s="154" t="s">
        <v>15</v>
      </c>
      <c r="Y38" s="155" t="s">
        <v>33</v>
      </c>
      <c r="Z38" s="526">
        <f>AJ45</f>
        <v>2.65</v>
      </c>
      <c r="AA38" s="35" t="s">
        <v>34</v>
      </c>
      <c r="AB38" s="33">
        <v>6</v>
      </c>
      <c r="AC38" s="33">
        <f>AB38*2</f>
        <v>12</v>
      </c>
      <c r="AD38" s="33"/>
      <c r="AE38" s="33">
        <f>AB38*15</f>
        <v>90</v>
      </c>
      <c r="AF38" s="33">
        <f>AC38*4+AE38*4</f>
        <v>408</v>
      </c>
      <c r="AG38" s="34"/>
      <c r="AH38" s="506"/>
      <c r="AI38" s="507" t="s">
        <v>256</v>
      </c>
      <c r="AJ38" s="508" t="s">
        <v>257</v>
      </c>
      <c r="AK38" s="509" t="s">
        <v>258</v>
      </c>
      <c r="AL38" s="86"/>
      <c r="AM38" s="82"/>
      <c r="AN38" s="53"/>
      <c r="AO38" s="53"/>
      <c r="AP38" s="53"/>
      <c r="AQ38" s="53"/>
      <c r="AR38" s="53"/>
    </row>
    <row r="39" spans="1:44" ht="30" customHeight="1">
      <c r="B39" s="136">
        <v>5</v>
      </c>
      <c r="C39" s="1203"/>
      <c r="D39" s="163"/>
      <c r="E39" s="142"/>
      <c r="F39" s="143"/>
      <c r="G39" s="171" t="s">
        <v>217</v>
      </c>
      <c r="H39" s="151"/>
      <c r="I39" s="143"/>
      <c r="J39" s="148"/>
      <c r="K39" s="149"/>
      <c r="L39" s="150"/>
      <c r="M39" s="224" t="s">
        <v>35</v>
      </c>
      <c r="N39" s="227"/>
      <c r="O39" s="218">
        <v>5</v>
      </c>
      <c r="P39" s="141" t="s">
        <v>81</v>
      </c>
      <c r="Q39" s="151"/>
      <c r="R39" s="143"/>
      <c r="S39" s="522" t="s">
        <v>130</v>
      </c>
      <c r="T39" s="184"/>
      <c r="U39" s="150"/>
      <c r="V39" s="1206"/>
      <c r="W39" s="137" t="s">
        <v>6</v>
      </c>
      <c r="X39" s="159"/>
      <c r="Y39" s="139" t="s">
        <v>36</v>
      </c>
      <c r="Z39" s="140">
        <f>AK45</f>
        <v>1.7999999999999998</v>
      </c>
      <c r="AA39" s="36" t="s">
        <v>37</v>
      </c>
      <c r="AB39" s="33">
        <v>2.2000000000000002</v>
      </c>
      <c r="AC39" s="37">
        <f>AB39*7</f>
        <v>15.400000000000002</v>
      </c>
      <c r="AD39" s="33">
        <f>AB39*5</f>
        <v>11</v>
      </c>
      <c r="AE39" s="33" t="s">
        <v>38</v>
      </c>
      <c r="AF39" s="38">
        <f>AC39*4+AD39*9</f>
        <v>160.60000000000002</v>
      </c>
      <c r="AG39" s="34"/>
      <c r="AH39" s="506"/>
      <c r="AI39" s="507">
        <v>5.75</v>
      </c>
      <c r="AJ39" s="508">
        <v>1.42</v>
      </c>
      <c r="AK39" s="509">
        <v>0.6</v>
      </c>
      <c r="AL39" s="86"/>
      <c r="AM39" s="82"/>
      <c r="AN39" s="53"/>
      <c r="AO39" s="53"/>
      <c r="AP39" s="53"/>
      <c r="AQ39" s="53"/>
      <c r="AR39" s="53"/>
    </row>
    <row r="40" spans="1:44" ht="30" customHeight="1">
      <c r="B40" s="136" t="s">
        <v>7</v>
      </c>
      <c r="C40" s="1203"/>
      <c r="D40" s="163"/>
      <c r="E40" s="142"/>
      <c r="F40" s="143"/>
      <c r="G40" s="171" t="s">
        <v>57</v>
      </c>
      <c r="H40" s="162"/>
      <c r="I40" s="143"/>
      <c r="J40" s="148"/>
      <c r="K40" s="149"/>
      <c r="L40" s="150"/>
      <c r="M40" s="224" t="s">
        <v>219</v>
      </c>
      <c r="N40" s="227"/>
      <c r="O40" s="218">
        <v>10</v>
      </c>
      <c r="P40" s="141"/>
      <c r="Q40" s="162"/>
      <c r="R40" s="143"/>
      <c r="S40" s="522" t="s">
        <v>106</v>
      </c>
      <c r="T40" s="184"/>
      <c r="U40" s="150"/>
      <c r="V40" s="1206"/>
      <c r="W40" s="153">
        <f>SUM(Z38*5)+(Z40*5)</f>
        <v>25.25</v>
      </c>
      <c r="X40" s="154" t="s">
        <v>15</v>
      </c>
      <c r="Y40" s="139" t="s">
        <v>39</v>
      </c>
      <c r="Z40" s="140">
        <v>2.4</v>
      </c>
      <c r="AA40" s="32" t="s">
        <v>40</v>
      </c>
      <c r="AB40" s="33">
        <v>1.7</v>
      </c>
      <c r="AC40" s="33">
        <f>AB40*1</f>
        <v>1.7</v>
      </c>
      <c r="AD40" s="33" t="s">
        <v>38</v>
      </c>
      <c r="AE40" s="33">
        <f>AB40*5</f>
        <v>8.5</v>
      </c>
      <c r="AF40" s="33">
        <f>AC40*4+AE40*4</f>
        <v>40.799999999999997</v>
      </c>
      <c r="AG40" s="34"/>
      <c r="AH40" s="506"/>
      <c r="AI40" s="510">
        <v>0.3</v>
      </c>
      <c r="AJ40" s="511">
        <v>0.8</v>
      </c>
      <c r="AK40" s="512">
        <v>1.2</v>
      </c>
      <c r="AL40" s="53"/>
      <c r="AM40" s="53"/>
      <c r="AN40" s="53"/>
      <c r="AO40" s="53"/>
      <c r="AP40" s="53"/>
      <c r="AQ40" s="53"/>
      <c r="AR40" s="53"/>
    </row>
    <row r="41" spans="1:44" ht="30" customHeight="1">
      <c r="B41" s="1212" t="s">
        <v>55</v>
      </c>
      <c r="C41" s="1203"/>
      <c r="D41" s="163"/>
      <c r="E41" s="142"/>
      <c r="F41" s="143"/>
      <c r="G41" s="171"/>
      <c r="H41" s="162"/>
      <c r="I41" s="143"/>
      <c r="J41" s="148"/>
      <c r="K41" s="149"/>
      <c r="L41" s="150"/>
      <c r="M41" s="224"/>
      <c r="N41" s="227"/>
      <c r="O41" s="218"/>
      <c r="P41" s="141"/>
      <c r="Q41" s="162"/>
      <c r="R41" s="143"/>
      <c r="S41" s="522"/>
      <c r="T41" s="184"/>
      <c r="U41" s="150"/>
      <c r="V41" s="1206"/>
      <c r="W41" s="137" t="s">
        <v>8</v>
      </c>
      <c r="X41" s="159"/>
      <c r="Y41" s="139" t="s">
        <v>42</v>
      </c>
      <c r="Z41" s="140">
        <v>0</v>
      </c>
      <c r="AA41" s="32"/>
      <c r="AB41" s="33"/>
      <c r="AC41" s="33"/>
      <c r="AD41" s="33"/>
      <c r="AE41" s="33"/>
      <c r="AF41" s="33"/>
      <c r="AG41" s="34"/>
      <c r="AH41" s="506"/>
      <c r="AI41" s="513"/>
      <c r="AJ41" s="511">
        <v>0.18</v>
      </c>
      <c r="AK41" s="512"/>
      <c r="AL41" s="53"/>
      <c r="AM41" s="53"/>
      <c r="AN41" s="53"/>
      <c r="AO41" s="53"/>
      <c r="AP41" s="53"/>
      <c r="AQ41" s="53"/>
      <c r="AR41" s="53"/>
    </row>
    <row r="42" spans="1:44" ht="30" customHeight="1">
      <c r="B42" s="1212"/>
      <c r="C42" s="1203"/>
      <c r="D42" s="163"/>
      <c r="E42" s="142"/>
      <c r="F42" s="143"/>
      <c r="G42" s="171"/>
      <c r="H42" s="162"/>
      <c r="I42" s="143"/>
      <c r="J42" s="148"/>
      <c r="K42" s="149"/>
      <c r="L42" s="150"/>
      <c r="M42" s="224"/>
      <c r="N42" s="227"/>
      <c r="O42" s="218"/>
      <c r="P42" s="141"/>
      <c r="Q42" s="162"/>
      <c r="R42" s="143"/>
      <c r="S42" s="522"/>
      <c r="T42" s="184"/>
      <c r="U42" s="150"/>
      <c r="V42" s="1206"/>
      <c r="W42" s="166">
        <f>SUM(Z37*2)+(Z38*7)</f>
        <v>30.65</v>
      </c>
      <c r="X42" s="154" t="s">
        <v>15</v>
      </c>
      <c r="Y42" s="167" t="s">
        <v>44</v>
      </c>
      <c r="Z42" s="140">
        <v>0</v>
      </c>
      <c r="AA42" s="32"/>
      <c r="AB42" s="33"/>
      <c r="AC42" s="33"/>
      <c r="AD42" s="33"/>
      <c r="AE42" s="33"/>
      <c r="AF42" s="33"/>
      <c r="AG42" s="34"/>
      <c r="AH42" s="506"/>
      <c r="AI42" s="513"/>
      <c r="AJ42" s="511">
        <v>0.25</v>
      </c>
      <c r="AK42" s="512"/>
      <c r="AL42" s="53"/>
      <c r="AM42" s="53"/>
      <c r="AN42" s="53"/>
      <c r="AO42" s="53"/>
      <c r="AP42" s="53"/>
      <c r="AQ42" s="53"/>
      <c r="AR42" s="53"/>
    </row>
    <row r="43" spans="1:44" ht="30" customHeight="1">
      <c r="B43" s="174" t="s">
        <v>46</v>
      </c>
      <c r="C43" s="1203"/>
      <c r="D43" s="163"/>
      <c r="E43" s="142"/>
      <c r="F43" s="143"/>
      <c r="G43" s="220"/>
      <c r="H43" s="162"/>
      <c r="I43" s="143"/>
      <c r="J43" s="148"/>
      <c r="K43" s="149"/>
      <c r="L43" s="150"/>
      <c r="M43" s="224"/>
      <c r="N43" s="227"/>
      <c r="O43" s="218"/>
      <c r="P43" s="141"/>
      <c r="Q43" s="162"/>
      <c r="R43" s="143"/>
      <c r="S43" s="522"/>
      <c r="T43" s="184"/>
      <c r="U43" s="150"/>
      <c r="V43" s="1206"/>
      <c r="W43" s="137" t="s">
        <v>9</v>
      </c>
      <c r="X43" s="159"/>
      <c r="Y43" s="173"/>
      <c r="Z43" s="140"/>
      <c r="AA43" s="32"/>
      <c r="AB43" s="33"/>
      <c r="AC43" s="33"/>
      <c r="AD43" s="33"/>
      <c r="AE43" s="33"/>
      <c r="AF43" s="33"/>
      <c r="AG43" s="34"/>
      <c r="AH43" s="506"/>
      <c r="AI43" s="513"/>
      <c r="AJ43" s="511"/>
      <c r="AK43" s="512"/>
      <c r="AL43" s="53"/>
      <c r="AM43" s="53"/>
      <c r="AN43" s="53"/>
      <c r="AO43" s="53"/>
      <c r="AP43" s="53"/>
      <c r="AQ43" s="53"/>
      <c r="AR43" s="53"/>
    </row>
    <row r="44" spans="1:44" ht="30" customHeight="1" thickBot="1">
      <c r="B44" s="191"/>
      <c r="C44" s="1204"/>
      <c r="D44" s="230"/>
      <c r="E44" s="231"/>
      <c r="F44" s="194"/>
      <c r="G44" s="197"/>
      <c r="H44" s="193"/>
      <c r="I44" s="194"/>
      <c r="J44" s="195"/>
      <c r="K44" s="222"/>
      <c r="L44" s="196"/>
      <c r="M44" s="225"/>
      <c r="N44" s="232"/>
      <c r="O44" s="226"/>
      <c r="P44" s="197"/>
      <c r="Q44" s="231"/>
      <c r="R44" s="194"/>
      <c r="S44" s="523"/>
      <c r="T44" s="234"/>
      <c r="U44" s="196"/>
      <c r="V44" s="1208"/>
      <c r="W44" s="198">
        <f>SUM(W38+W42)*4+(W40*9)</f>
        <v>748.85</v>
      </c>
      <c r="X44" s="199" t="s">
        <v>47</v>
      </c>
      <c r="Y44" s="200"/>
      <c r="Z44" s="223"/>
      <c r="AA44" s="32" t="s">
        <v>43</v>
      </c>
      <c r="AB44" s="33">
        <v>2.5</v>
      </c>
      <c r="AC44" s="33"/>
      <c r="AD44" s="33">
        <f>AB44*5</f>
        <v>12.5</v>
      </c>
      <c r="AE44" s="33" t="s">
        <v>38</v>
      </c>
      <c r="AF44" s="33">
        <f>AD44*9</f>
        <v>112.5</v>
      </c>
      <c r="AG44" s="34"/>
      <c r="AH44" s="506"/>
      <c r="AI44" s="507"/>
      <c r="AJ44" s="508"/>
      <c r="AK44" s="509"/>
      <c r="AL44" s="53"/>
      <c r="AM44" s="53"/>
      <c r="AN44" s="53"/>
      <c r="AO44" s="53"/>
      <c r="AP44" s="53"/>
      <c r="AQ44" s="53"/>
      <c r="AR44" s="53"/>
    </row>
    <row r="45" spans="1:44" ht="30">
      <c r="A45" s="53"/>
      <c r="B45" s="135"/>
      <c r="C45" s="53"/>
      <c r="D45" s="53"/>
      <c r="AH45" s="514" t="s">
        <v>259</v>
      </c>
      <c r="AI45" s="507">
        <f>SUM(AI39:AI44)</f>
        <v>6.05</v>
      </c>
      <c r="AJ45" s="508">
        <f>SUM(AJ39:AJ44)</f>
        <v>2.65</v>
      </c>
      <c r="AK45" s="509">
        <f>SUM(AK39:AK44)</f>
        <v>1.7999999999999998</v>
      </c>
    </row>
    <row r="46" spans="1:44">
      <c r="A46" s="53"/>
      <c r="B46" s="57"/>
      <c r="C46" s="53"/>
      <c r="D46" s="53"/>
    </row>
  </sheetData>
  <mergeCells count="19">
    <mergeCell ref="B33:B34"/>
    <mergeCell ref="C21:C26"/>
    <mergeCell ref="V2:Z3"/>
    <mergeCell ref="B1:Y1"/>
    <mergeCell ref="B2:G2"/>
    <mergeCell ref="C5:C10"/>
    <mergeCell ref="V5:V12"/>
    <mergeCell ref="B9:B10"/>
    <mergeCell ref="W4:X4"/>
    <mergeCell ref="C37:C44"/>
    <mergeCell ref="V13:V20"/>
    <mergeCell ref="B25:B26"/>
    <mergeCell ref="V37:V44"/>
    <mergeCell ref="V21:V28"/>
    <mergeCell ref="C13:C18"/>
    <mergeCell ref="B17:B18"/>
    <mergeCell ref="B41:B42"/>
    <mergeCell ref="C29:C34"/>
    <mergeCell ref="V29:V36"/>
  </mergeCells>
  <phoneticPr fontId="19" type="noConversion"/>
  <printOptions horizontalCentered="1" verticalCentered="1"/>
  <pageMargins left="0.19685039370078741" right="0.15748031496062992" top="0.11811023622047245" bottom="0.15748031496062992" header="0.51181102362204722" footer="0.23622047244094491"/>
  <pageSetup paperSize="9" scale="3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K51"/>
  <sheetViews>
    <sheetView view="pageBreakPreview" topLeftCell="A21" zoomScale="30" zoomScaleNormal="60" zoomScaleSheetLayoutView="30" workbookViewId="0">
      <selection activeCell="W42" sqref="W42"/>
    </sheetView>
  </sheetViews>
  <sheetFormatPr defaultRowHeight="21"/>
  <cols>
    <col min="1" max="1" width="1.875" style="54" customWidth="1"/>
    <col min="2" max="2" width="11.5" style="55" customWidth="1"/>
    <col min="3" max="3" width="0" style="54" hidden="1" customWidth="1"/>
    <col min="4" max="4" width="30.875" style="54" customWidth="1"/>
    <col min="5" max="5" width="11.125" style="51" customWidth="1"/>
    <col min="6" max="6" width="16.125" style="54" customWidth="1"/>
    <col min="7" max="7" width="41.5" style="54" customWidth="1"/>
    <col min="8" max="8" width="12.625" style="51" customWidth="1"/>
    <col min="9" max="9" width="18.375" style="54" customWidth="1"/>
    <col min="10" max="10" width="45.875" style="54" customWidth="1"/>
    <col min="11" max="11" width="10.875" style="52" customWidth="1"/>
    <col min="12" max="12" width="15.875" style="54" customWidth="1"/>
    <col min="13" max="13" width="45.875" style="54" customWidth="1"/>
    <col min="14" max="14" width="13" style="52" customWidth="1"/>
    <col min="15" max="15" width="14.875" style="54" customWidth="1"/>
    <col min="16" max="16" width="37" style="54" customWidth="1"/>
    <col min="17" max="17" width="10.875" style="58" customWidth="1"/>
    <col min="18" max="18" width="15.375" style="54" customWidth="1"/>
    <col min="19" max="19" width="39.875" style="54" customWidth="1"/>
    <col min="20" max="20" width="11" style="52" customWidth="1"/>
    <col min="21" max="21" width="15.5" style="54" customWidth="1"/>
    <col min="22" max="22" width="7.375" style="56" customWidth="1"/>
    <col min="23" max="23" width="16.5" style="19" customWidth="1"/>
    <col min="24" max="24" width="9.875" style="20" customWidth="1"/>
    <col min="25" max="25" width="19.5" style="21" customWidth="1"/>
    <col min="26" max="26" width="14.625" style="54" customWidth="1"/>
    <col min="27" max="27" width="6" style="53" hidden="1" customWidth="1"/>
    <col min="28" max="28" width="5.5" style="57" hidden="1" customWidth="1"/>
    <col min="29" max="29" width="7.875" style="53" hidden="1" customWidth="1"/>
    <col min="30" max="30" width="8" style="53" hidden="1" customWidth="1"/>
    <col min="31" max="31" width="7.875" style="53" hidden="1" customWidth="1"/>
    <col min="32" max="33" width="9" style="54"/>
    <col min="34" max="38" width="0" style="54" hidden="1" customWidth="1"/>
    <col min="39" max="16384" width="9" style="54"/>
  </cols>
  <sheetData>
    <row r="1" spans="1:37" ht="138" customHeight="1">
      <c r="A1" s="117"/>
      <c r="B1" s="1214" t="s">
        <v>238</v>
      </c>
      <c r="C1" s="1214"/>
      <c r="D1" s="1214"/>
      <c r="E1" s="1214"/>
      <c r="F1" s="1214"/>
      <c r="G1" s="1214"/>
      <c r="H1" s="1214"/>
      <c r="I1" s="1214"/>
      <c r="J1" s="1214"/>
      <c r="K1" s="1214"/>
      <c r="L1" s="1214"/>
      <c r="M1" s="1214"/>
      <c r="N1" s="1214"/>
      <c r="O1" s="1214"/>
      <c r="P1" s="1214"/>
      <c r="Q1" s="1214"/>
      <c r="R1" s="1214"/>
      <c r="S1" s="1214"/>
      <c r="T1" s="1214"/>
      <c r="U1" s="1214"/>
      <c r="V1" s="1214"/>
      <c r="W1" s="1214"/>
      <c r="X1" s="1214"/>
      <c r="Y1" s="1214"/>
      <c r="Z1" s="29"/>
      <c r="AA1" s="40"/>
      <c r="AB1" s="41"/>
      <c r="AC1" s="40"/>
      <c r="AD1" s="40"/>
      <c r="AE1" s="40"/>
    </row>
    <row r="2" spans="1:37" s="53" customFormat="1" ht="28.7" customHeight="1">
      <c r="A2" s="119" t="s">
        <v>176</v>
      </c>
      <c r="B2" s="1215"/>
      <c r="C2" s="1215"/>
      <c r="D2" s="1215"/>
      <c r="E2" s="1215"/>
      <c r="F2" s="1215"/>
      <c r="G2" s="1215"/>
      <c r="H2" s="50"/>
      <c r="I2" s="29"/>
      <c r="J2" s="29"/>
      <c r="K2" s="50"/>
      <c r="L2" s="29"/>
      <c r="M2" s="29"/>
      <c r="N2" s="50"/>
      <c r="O2" s="29"/>
      <c r="P2" s="29"/>
      <c r="Q2" s="50"/>
      <c r="R2" s="29"/>
      <c r="S2" s="29"/>
      <c r="T2" s="50"/>
      <c r="U2" s="29"/>
      <c r="V2" s="1213" t="s">
        <v>79</v>
      </c>
      <c r="W2" s="1213"/>
      <c r="X2" s="1213"/>
      <c r="Y2" s="1213"/>
      <c r="Z2" s="1213"/>
      <c r="AA2" s="40"/>
      <c r="AB2" s="41"/>
      <c r="AC2" s="40"/>
      <c r="AD2" s="40"/>
      <c r="AE2" s="40"/>
    </row>
    <row r="3" spans="1:37" s="53" customFormat="1" ht="36.6" customHeight="1" thickBot="1">
      <c r="B3" s="235" t="s">
        <v>181</v>
      </c>
      <c r="C3" s="133"/>
      <c r="D3" s="134"/>
      <c r="E3" s="48"/>
      <c r="F3" s="29"/>
      <c r="G3" s="29"/>
      <c r="H3" s="48"/>
      <c r="I3" s="29"/>
      <c r="J3" s="29"/>
      <c r="K3" s="48"/>
      <c r="L3" s="29"/>
      <c r="M3" s="29"/>
      <c r="N3" s="48"/>
      <c r="O3" s="29"/>
      <c r="P3" s="29"/>
      <c r="Q3" s="48"/>
      <c r="R3" s="29"/>
      <c r="S3" s="27"/>
      <c r="T3" s="48"/>
      <c r="U3" s="29"/>
      <c r="V3" s="1213"/>
      <c r="W3" s="1213"/>
      <c r="X3" s="1213"/>
      <c r="Y3" s="1213"/>
      <c r="Z3" s="1213"/>
      <c r="AA3" s="40"/>
      <c r="AB3" s="41"/>
      <c r="AC3" s="40"/>
      <c r="AD3" s="40"/>
      <c r="AE3" s="40"/>
    </row>
    <row r="4" spans="1:37" s="16" customFormat="1" ht="192.6" customHeight="1" thickBot="1">
      <c r="B4" s="493" t="s">
        <v>0</v>
      </c>
      <c r="C4" s="494" t="s">
        <v>1</v>
      </c>
      <c r="D4" s="399" t="s">
        <v>177</v>
      </c>
      <c r="E4" s="400" t="s">
        <v>182</v>
      </c>
      <c r="F4" s="401" t="s">
        <v>25</v>
      </c>
      <c r="G4" s="540" t="s">
        <v>178</v>
      </c>
      <c r="H4" s="400" t="s">
        <v>182</v>
      </c>
      <c r="I4" s="498" t="s">
        <v>25</v>
      </c>
      <c r="J4" s="399" t="s">
        <v>179</v>
      </c>
      <c r="K4" s="400" t="s">
        <v>182</v>
      </c>
      <c r="L4" s="401" t="s">
        <v>25</v>
      </c>
      <c r="M4" s="399" t="s">
        <v>180</v>
      </c>
      <c r="N4" s="604" t="s">
        <v>182</v>
      </c>
      <c r="O4" s="567" t="s">
        <v>25</v>
      </c>
      <c r="P4" s="399" t="s">
        <v>180</v>
      </c>
      <c r="Q4" s="400" t="s">
        <v>182</v>
      </c>
      <c r="R4" s="401" t="s">
        <v>25</v>
      </c>
      <c r="S4" s="572" t="s">
        <v>2</v>
      </c>
      <c r="T4" s="400" t="s">
        <v>182</v>
      </c>
      <c r="U4" s="498" t="s">
        <v>25</v>
      </c>
      <c r="V4" s="495" t="s">
        <v>13</v>
      </c>
      <c r="W4" s="1218" t="s">
        <v>3</v>
      </c>
      <c r="X4" s="1219"/>
      <c r="Y4" s="496" t="s">
        <v>52</v>
      </c>
      <c r="Z4" s="497" t="s">
        <v>53</v>
      </c>
      <c r="AA4" s="35"/>
      <c r="AB4" s="33"/>
      <c r="AC4" s="32"/>
      <c r="AD4" s="32"/>
      <c r="AE4" s="32"/>
    </row>
    <row r="5" spans="1:37" s="17" customFormat="1" ht="66" customHeight="1" thickBot="1">
      <c r="B5" s="577">
        <v>1</v>
      </c>
      <c r="C5" s="1221"/>
      <c r="D5" s="412" t="str">
        <f>'1月菜單-佳祥'!$A$16</f>
        <v>香Q米飯</v>
      </c>
      <c r="E5" s="413" t="s">
        <v>24</v>
      </c>
      <c r="F5" s="414"/>
      <c r="G5" s="541" t="str">
        <f>'1月菜單-佳祥'!$A$17</f>
        <v>糖醋排骨</v>
      </c>
      <c r="H5" s="413" t="s">
        <v>11</v>
      </c>
      <c r="I5" s="426"/>
      <c r="J5" s="412" t="str">
        <f>'1月菜單-佳祥'!A18</f>
        <v>紅仁炒蛋</v>
      </c>
      <c r="K5" s="413" t="s">
        <v>49</v>
      </c>
      <c r="L5" s="414"/>
      <c r="M5" s="412" t="str">
        <f>'1月菜單-佳祥'!A19</f>
        <v>沙茶白菜</v>
      </c>
      <c r="N5" s="603" t="s">
        <v>11</v>
      </c>
      <c r="O5" s="568"/>
      <c r="P5" s="412" t="str">
        <f>'1月菜單-佳祥'!A20</f>
        <v>深色蔬菜</v>
      </c>
      <c r="Q5" s="411" t="s">
        <v>201</v>
      </c>
      <c r="R5" s="414"/>
      <c r="S5" s="541" t="str">
        <f>'1月菜單-佳祥'!A21</f>
        <v>什錦米粉湯</v>
      </c>
      <c r="T5" s="413" t="s">
        <v>26</v>
      </c>
      <c r="U5" s="414"/>
      <c r="V5" s="1220"/>
      <c r="W5" s="240" t="s">
        <v>4</v>
      </c>
      <c r="X5" s="238"/>
      <c r="Y5" s="239" t="s">
        <v>27</v>
      </c>
      <c r="Z5" s="461">
        <f>AI12</f>
        <v>6</v>
      </c>
      <c r="AA5" s="240"/>
      <c r="AB5" s="241"/>
      <c r="AC5" s="240" t="s">
        <v>28</v>
      </c>
      <c r="AD5" s="240" t="s">
        <v>29</v>
      </c>
      <c r="AE5" s="240" t="s">
        <v>30</v>
      </c>
      <c r="AF5" s="242"/>
      <c r="AG5" s="242"/>
      <c r="AH5" s="506"/>
      <c r="AI5" s="507" t="s">
        <v>256</v>
      </c>
      <c r="AJ5" s="508" t="s">
        <v>257</v>
      </c>
      <c r="AK5" s="509" t="s">
        <v>258</v>
      </c>
    </row>
    <row r="6" spans="1:37" ht="32.1" customHeight="1">
      <c r="B6" s="577" t="s">
        <v>5</v>
      </c>
      <c r="C6" s="1222"/>
      <c r="D6" s="243" t="s">
        <v>87</v>
      </c>
      <c r="E6" s="244"/>
      <c r="F6" s="245">
        <v>115</v>
      </c>
      <c r="G6" s="542" t="s">
        <v>220</v>
      </c>
      <c r="H6" s="246"/>
      <c r="I6" s="561">
        <v>60</v>
      </c>
      <c r="J6" s="243" t="s">
        <v>213</v>
      </c>
      <c r="K6" s="248"/>
      <c r="L6" s="245">
        <v>20</v>
      </c>
      <c r="M6" s="249" t="s">
        <v>103</v>
      </c>
      <c r="N6" s="605"/>
      <c r="O6" s="323">
        <v>70</v>
      </c>
      <c r="P6" s="243" t="str">
        <f>P5</f>
        <v>深色蔬菜</v>
      </c>
      <c r="Q6" s="252"/>
      <c r="R6" s="245">
        <v>100</v>
      </c>
      <c r="S6" s="334" t="s">
        <v>54</v>
      </c>
      <c r="T6" s="253"/>
      <c r="U6" s="332">
        <v>20</v>
      </c>
      <c r="V6" s="1220"/>
      <c r="W6" s="429">
        <f>SUM(Z5*15)+(Z7*5)+(Z9*15)</f>
        <v>102.8</v>
      </c>
      <c r="X6" s="255" t="s">
        <v>32</v>
      </c>
      <c r="Y6" s="256" t="s">
        <v>33</v>
      </c>
      <c r="Z6" s="596">
        <f>AJ12</f>
        <v>2.0699999999999998</v>
      </c>
      <c r="AA6" s="257" t="s">
        <v>34</v>
      </c>
      <c r="AB6" s="241">
        <v>6</v>
      </c>
      <c r="AC6" s="241">
        <f>AB6*2</f>
        <v>12</v>
      </c>
      <c r="AD6" s="241"/>
      <c r="AE6" s="241">
        <f>AB6*15</f>
        <v>90</v>
      </c>
      <c r="AF6" s="242"/>
      <c r="AG6" s="242"/>
      <c r="AH6" s="506"/>
      <c r="AI6" s="507">
        <v>5.75</v>
      </c>
      <c r="AJ6" s="508">
        <v>1.71</v>
      </c>
      <c r="AK6" s="509">
        <v>0.5</v>
      </c>
    </row>
    <row r="7" spans="1:37" ht="32.1" customHeight="1">
      <c r="B7" s="577">
        <v>8</v>
      </c>
      <c r="C7" s="1222"/>
      <c r="D7" s="243"/>
      <c r="E7" s="244"/>
      <c r="F7" s="245"/>
      <c r="G7" s="543" t="s">
        <v>217</v>
      </c>
      <c r="H7" s="246"/>
      <c r="I7" s="561"/>
      <c r="J7" s="258" t="s">
        <v>104</v>
      </c>
      <c r="K7" s="252"/>
      <c r="L7" s="245">
        <v>50</v>
      </c>
      <c r="M7" s="249" t="s">
        <v>35</v>
      </c>
      <c r="N7" s="606"/>
      <c r="O7" s="323">
        <v>5</v>
      </c>
      <c r="P7" s="243" t="s">
        <v>81</v>
      </c>
      <c r="Q7" s="252"/>
      <c r="R7" s="245"/>
      <c r="S7" s="334" t="s">
        <v>92</v>
      </c>
      <c r="T7" s="250"/>
      <c r="U7" s="332">
        <v>5</v>
      </c>
      <c r="V7" s="1220"/>
      <c r="W7" s="240" t="s">
        <v>6</v>
      </c>
      <c r="X7" s="260"/>
      <c r="Y7" s="239" t="s">
        <v>36</v>
      </c>
      <c r="Z7" s="596">
        <f>AK12</f>
        <v>2.5600000000000005</v>
      </c>
      <c r="AA7" s="261" t="s">
        <v>37</v>
      </c>
      <c r="AB7" s="241">
        <v>2</v>
      </c>
      <c r="AC7" s="262">
        <f>AB7*7</f>
        <v>14</v>
      </c>
      <c r="AD7" s="241">
        <f>AB7*5</f>
        <v>10</v>
      </c>
      <c r="AE7" s="241" t="s">
        <v>38</v>
      </c>
      <c r="AF7" s="242"/>
      <c r="AG7" s="242"/>
      <c r="AH7" s="506"/>
      <c r="AI7" s="510">
        <v>0.25</v>
      </c>
      <c r="AJ7" s="511">
        <v>0.36</v>
      </c>
      <c r="AK7" s="512">
        <v>0.7</v>
      </c>
    </row>
    <row r="8" spans="1:37" ht="32.1" customHeight="1">
      <c r="B8" s="577" t="s">
        <v>7</v>
      </c>
      <c r="C8" s="1222"/>
      <c r="D8" s="243"/>
      <c r="E8" s="244"/>
      <c r="F8" s="245"/>
      <c r="G8" s="543" t="s">
        <v>14</v>
      </c>
      <c r="H8" s="263"/>
      <c r="I8" s="482"/>
      <c r="J8" s="243" t="s">
        <v>14</v>
      </c>
      <c r="K8" s="265"/>
      <c r="L8" s="245"/>
      <c r="M8" s="249" t="s">
        <v>214</v>
      </c>
      <c r="N8" s="605"/>
      <c r="O8" s="323">
        <v>3</v>
      </c>
      <c r="P8" s="243"/>
      <c r="Q8" s="265"/>
      <c r="R8" s="245"/>
      <c r="S8" s="334" t="s">
        <v>235</v>
      </c>
      <c r="T8" s="250"/>
      <c r="U8" s="332">
        <v>3</v>
      </c>
      <c r="V8" s="1220"/>
      <c r="W8" s="599">
        <f>SUM(Z6*5)+(Z8*5)</f>
        <v>25.35</v>
      </c>
      <c r="X8" s="255" t="s">
        <v>32</v>
      </c>
      <c r="Y8" s="239" t="s">
        <v>39</v>
      </c>
      <c r="Z8" s="461">
        <v>3</v>
      </c>
      <c r="AA8" s="240" t="s">
        <v>40</v>
      </c>
      <c r="AB8" s="241">
        <v>1.5</v>
      </c>
      <c r="AC8" s="241">
        <f>AB8*1</f>
        <v>1.5</v>
      </c>
      <c r="AD8" s="241" t="s">
        <v>38</v>
      </c>
      <c r="AE8" s="241">
        <f>AB8*5</f>
        <v>7.5</v>
      </c>
      <c r="AF8" s="242"/>
      <c r="AG8" s="242"/>
      <c r="AH8" s="506"/>
      <c r="AI8" s="513"/>
      <c r="AJ8" s="511"/>
      <c r="AK8" s="512">
        <v>0.08</v>
      </c>
    </row>
    <row r="9" spans="1:37" ht="32.1" customHeight="1">
      <c r="B9" s="1223" t="s">
        <v>41</v>
      </c>
      <c r="C9" s="1222"/>
      <c r="D9" s="266"/>
      <c r="E9" s="244"/>
      <c r="F9" s="267"/>
      <c r="G9" s="350"/>
      <c r="H9" s="269"/>
      <c r="I9" s="349"/>
      <c r="J9" s="243"/>
      <c r="K9" s="265"/>
      <c r="L9" s="245"/>
      <c r="M9" s="266" t="s">
        <v>227</v>
      </c>
      <c r="N9" s="607"/>
      <c r="O9" s="315"/>
      <c r="P9" s="243"/>
      <c r="Q9" s="265"/>
      <c r="R9" s="245"/>
      <c r="S9" s="334" t="s">
        <v>171</v>
      </c>
      <c r="T9" s="259"/>
      <c r="U9" s="332">
        <v>5</v>
      </c>
      <c r="V9" s="1220"/>
      <c r="W9" s="240" t="s">
        <v>8</v>
      </c>
      <c r="X9" s="260"/>
      <c r="Y9" s="239" t="s">
        <v>42</v>
      </c>
      <c r="Z9" s="461">
        <v>0</v>
      </c>
      <c r="AA9" s="240" t="s">
        <v>43</v>
      </c>
      <c r="AB9" s="241">
        <v>2.5</v>
      </c>
      <c r="AC9" s="241"/>
      <c r="AD9" s="241">
        <f>AB9*5</f>
        <v>12.5</v>
      </c>
      <c r="AE9" s="241" t="s">
        <v>38</v>
      </c>
      <c r="AF9" s="242"/>
      <c r="AG9" s="242"/>
      <c r="AH9" s="506"/>
      <c r="AI9" s="513"/>
      <c r="AJ9" s="511"/>
      <c r="AK9" s="512">
        <v>1</v>
      </c>
    </row>
    <row r="10" spans="1:37" ht="32.1" customHeight="1">
      <c r="B10" s="1223"/>
      <c r="C10" s="1222"/>
      <c r="D10" s="266"/>
      <c r="E10" s="244"/>
      <c r="F10" s="267"/>
      <c r="G10" s="544"/>
      <c r="H10" s="271"/>
      <c r="I10" s="562"/>
      <c r="J10" s="243"/>
      <c r="K10" s="265"/>
      <c r="L10" s="245"/>
      <c r="M10" s="266"/>
      <c r="N10" s="607"/>
      <c r="O10" s="315"/>
      <c r="P10" s="243"/>
      <c r="Q10" s="265"/>
      <c r="R10" s="245"/>
      <c r="S10" s="549"/>
      <c r="T10" s="248"/>
      <c r="U10" s="322"/>
      <c r="V10" s="1220"/>
      <c r="W10" s="598">
        <f>SUM(Z5*2)+(Z6*7)</f>
        <v>26.49</v>
      </c>
      <c r="X10" s="255" t="s">
        <v>32</v>
      </c>
      <c r="Y10" s="272" t="s">
        <v>44</v>
      </c>
      <c r="Z10" s="578">
        <v>0</v>
      </c>
      <c r="AA10" s="240" t="s">
        <v>45</v>
      </c>
      <c r="AB10" s="241"/>
      <c r="AC10" s="240"/>
      <c r="AD10" s="240"/>
      <c r="AE10" s="240">
        <f>AB10*15</f>
        <v>0</v>
      </c>
      <c r="AF10" s="242"/>
      <c r="AG10" s="242"/>
      <c r="AH10" s="506"/>
      <c r="AI10" s="513"/>
      <c r="AJ10" s="511"/>
      <c r="AK10" s="512">
        <v>0.28000000000000003</v>
      </c>
    </row>
    <row r="11" spans="1:37" ht="32.1" customHeight="1">
      <c r="B11" s="463" t="s">
        <v>46</v>
      </c>
      <c r="C11" s="273"/>
      <c r="D11" s="266"/>
      <c r="E11" s="265"/>
      <c r="F11" s="267"/>
      <c r="G11" s="545"/>
      <c r="H11" s="275"/>
      <c r="I11" s="287"/>
      <c r="J11" s="243"/>
      <c r="K11" s="265"/>
      <c r="L11" s="245"/>
      <c r="M11" s="243"/>
      <c r="N11" s="607"/>
      <c r="O11" s="315"/>
      <c r="P11" s="243"/>
      <c r="Q11" s="265"/>
      <c r="R11" s="245"/>
      <c r="S11" s="564"/>
      <c r="T11" s="252"/>
      <c r="U11" s="322"/>
      <c r="V11" s="1220"/>
      <c r="W11" s="240" t="s">
        <v>9</v>
      </c>
      <c r="X11" s="260"/>
      <c r="Y11" s="277"/>
      <c r="Z11" s="461"/>
      <c r="AA11" s="240"/>
      <c r="AB11" s="241"/>
      <c r="AC11" s="240">
        <f>SUM(AC6:AC10)</f>
        <v>27.5</v>
      </c>
      <c r="AD11" s="240">
        <f>SUM(AD6:AD10)</f>
        <v>22.5</v>
      </c>
      <c r="AE11" s="240">
        <f>SUM(AE6:AE10)</f>
        <v>97.5</v>
      </c>
      <c r="AF11" s="242"/>
      <c r="AG11" s="242"/>
      <c r="AH11" s="506"/>
      <c r="AI11" s="507"/>
      <c r="AJ11" s="508"/>
      <c r="AK11" s="509"/>
    </row>
    <row r="12" spans="1:37" ht="32.1" customHeight="1" thickBot="1">
      <c r="B12" s="579"/>
      <c r="C12" s="278"/>
      <c r="D12" s="279"/>
      <c r="E12" s="265"/>
      <c r="F12" s="245"/>
      <c r="G12" s="546"/>
      <c r="H12" s="280"/>
      <c r="I12" s="563"/>
      <c r="J12" s="243"/>
      <c r="K12" s="265"/>
      <c r="L12" s="245"/>
      <c r="M12" s="243"/>
      <c r="N12" s="607"/>
      <c r="O12" s="315"/>
      <c r="P12" s="243"/>
      <c r="Q12" s="265"/>
      <c r="R12" s="245"/>
      <c r="S12" s="549"/>
      <c r="T12" s="265"/>
      <c r="U12" s="322"/>
      <c r="V12" s="1220"/>
      <c r="W12" s="651">
        <f>SUM(W6+W10)*4+(W8*9)</f>
        <v>745.31</v>
      </c>
      <c r="X12" s="255" t="s">
        <v>47</v>
      </c>
      <c r="Y12" s="281"/>
      <c r="Z12" s="580"/>
      <c r="AA12" s="240"/>
      <c r="AB12" s="241"/>
      <c r="AC12" s="282" t="e">
        <f>AC11*4/#REF!</f>
        <v>#REF!</v>
      </c>
      <c r="AD12" s="282" t="e">
        <f>AD11*9/#REF!</f>
        <v>#REF!</v>
      </c>
      <c r="AE12" s="282" t="e">
        <f>AE11*4/#REF!</f>
        <v>#REF!</v>
      </c>
      <c r="AF12" s="242"/>
      <c r="AG12" s="242"/>
      <c r="AH12" s="514" t="s">
        <v>259</v>
      </c>
      <c r="AI12" s="507">
        <f>SUM(AI6:AI11)</f>
        <v>6</v>
      </c>
      <c r="AJ12" s="508">
        <f>SUM(AJ6:AJ11)</f>
        <v>2.0699999999999998</v>
      </c>
      <c r="AK12" s="509">
        <f>SUM(AK6:AK11)</f>
        <v>2.5600000000000005</v>
      </c>
    </row>
    <row r="13" spans="1:37" s="17" customFormat="1" ht="63" customHeight="1" thickBot="1">
      <c r="B13" s="581">
        <v>1</v>
      </c>
      <c r="C13" s="1225"/>
      <c r="D13" s="412" t="str">
        <f>'1月菜單-佳祥'!D16:F16</f>
        <v>小 米 飯</v>
      </c>
      <c r="E13" s="413" t="s">
        <v>24</v>
      </c>
      <c r="F13" s="415"/>
      <c r="G13" s="541" t="str">
        <f>'1月菜單-佳祥'!D17</f>
        <v>菲力雞排+燴鮮菇</v>
      </c>
      <c r="H13" s="413" t="s">
        <v>11</v>
      </c>
      <c r="I13" s="416"/>
      <c r="J13" s="412" t="str">
        <f>'1月菜單-佳祥'!D18</f>
        <v>麻婆豆腐(豆)</v>
      </c>
      <c r="K13" s="413" t="s">
        <v>11</v>
      </c>
      <c r="L13" s="415"/>
      <c r="M13" s="412" t="str">
        <f>'1月菜單-佳祥'!D19</f>
        <v>鮮燴黃瓜</v>
      </c>
      <c r="N13" s="603" t="s">
        <v>11</v>
      </c>
      <c r="O13" s="569"/>
      <c r="P13" s="412" t="str">
        <f>'1月菜單-佳祥'!D20</f>
        <v>淺色蔬菜</v>
      </c>
      <c r="Q13" s="411" t="s">
        <v>201</v>
      </c>
      <c r="R13" s="415"/>
      <c r="S13" s="541" t="str">
        <f>'1月菜單-佳祥'!D21</f>
        <v>脆筍肉片湯(醃)</v>
      </c>
      <c r="T13" s="413" t="s">
        <v>26</v>
      </c>
      <c r="U13" s="415"/>
      <c r="V13" s="1226" t="s">
        <v>153</v>
      </c>
      <c r="W13" s="442" t="s">
        <v>4</v>
      </c>
      <c r="X13" s="284"/>
      <c r="Y13" s="285" t="s">
        <v>27</v>
      </c>
      <c r="Z13" s="461">
        <f>AI20</f>
        <v>6</v>
      </c>
      <c r="AA13" s="240"/>
      <c r="AB13" s="241"/>
      <c r="AC13" s="240" t="s">
        <v>28</v>
      </c>
      <c r="AD13" s="240" t="s">
        <v>29</v>
      </c>
      <c r="AE13" s="240" t="s">
        <v>30</v>
      </c>
      <c r="AF13" s="242"/>
      <c r="AG13" s="242"/>
      <c r="AH13" s="506"/>
      <c r="AI13" s="515"/>
      <c r="AJ13" s="516"/>
      <c r="AK13" s="517"/>
    </row>
    <row r="14" spans="1:37" ht="32.1" customHeight="1">
      <c r="B14" s="577" t="s">
        <v>5</v>
      </c>
      <c r="C14" s="1222"/>
      <c r="D14" s="243" t="s">
        <v>87</v>
      </c>
      <c r="E14" s="252"/>
      <c r="F14" s="245">
        <v>80</v>
      </c>
      <c r="G14" s="547" t="s">
        <v>223</v>
      </c>
      <c r="H14" s="286"/>
      <c r="I14" s="287">
        <v>60</v>
      </c>
      <c r="J14" s="288" t="s">
        <v>83</v>
      </c>
      <c r="K14" s="289" t="s">
        <v>122</v>
      </c>
      <c r="L14" s="290">
        <v>60</v>
      </c>
      <c r="M14" s="249" t="s">
        <v>222</v>
      </c>
      <c r="N14" s="605"/>
      <c r="O14" s="323">
        <v>75</v>
      </c>
      <c r="P14" s="243" t="str">
        <f>P13</f>
        <v>淺色蔬菜</v>
      </c>
      <c r="Q14" s="252"/>
      <c r="R14" s="245">
        <v>100</v>
      </c>
      <c r="S14" s="573" t="s">
        <v>172</v>
      </c>
      <c r="T14" s="292" t="s">
        <v>126</v>
      </c>
      <c r="U14" s="499">
        <v>30</v>
      </c>
      <c r="V14" s="1220"/>
      <c r="W14" s="537">
        <f>SUM(Z13*15)+SUM(Z15*5)</f>
        <v>102.5</v>
      </c>
      <c r="X14" s="255" t="s">
        <v>32</v>
      </c>
      <c r="Y14" s="256" t="s">
        <v>33</v>
      </c>
      <c r="Z14" s="597">
        <f>AJ20</f>
        <v>2.5300000000000002</v>
      </c>
      <c r="AA14" s="257" t="s">
        <v>34</v>
      </c>
      <c r="AB14" s="241">
        <v>6.2</v>
      </c>
      <c r="AC14" s="241">
        <f>AB14*2</f>
        <v>12.4</v>
      </c>
      <c r="AD14" s="241"/>
      <c r="AE14" s="241">
        <f>AB14*15</f>
        <v>93</v>
      </c>
      <c r="AF14" s="242"/>
      <c r="AG14" s="242"/>
      <c r="AH14" s="506"/>
      <c r="AI14" s="507" t="s">
        <v>256</v>
      </c>
      <c r="AJ14" s="508" t="s">
        <v>257</v>
      </c>
      <c r="AK14" s="509" t="s">
        <v>258</v>
      </c>
    </row>
    <row r="15" spans="1:37" ht="32.1" customHeight="1">
      <c r="B15" s="577">
        <v>9</v>
      </c>
      <c r="C15" s="1222"/>
      <c r="D15" s="243" t="s">
        <v>99</v>
      </c>
      <c r="E15" s="252"/>
      <c r="F15" s="245">
        <v>40</v>
      </c>
      <c r="G15" s="432" t="s">
        <v>81</v>
      </c>
      <c r="H15" s="295"/>
      <c r="I15" s="287"/>
      <c r="J15" s="243" t="s">
        <v>107</v>
      </c>
      <c r="K15" s="248"/>
      <c r="L15" s="245">
        <v>5</v>
      </c>
      <c r="M15" s="249" t="s">
        <v>35</v>
      </c>
      <c r="N15" s="605"/>
      <c r="O15" s="323">
        <v>5</v>
      </c>
      <c r="P15" s="243" t="s">
        <v>81</v>
      </c>
      <c r="Q15" s="252"/>
      <c r="R15" s="245"/>
      <c r="S15" s="573" t="s">
        <v>173</v>
      </c>
      <c r="T15" s="292"/>
      <c r="U15" s="499">
        <v>5</v>
      </c>
      <c r="V15" s="1220"/>
      <c r="W15" s="240" t="s">
        <v>6</v>
      </c>
      <c r="X15" s="260"/>
      <c r="Y15" s="239" t="s">
        <v>36</v>
      </c>
      <c r="Z15" s="460">
        <f>AK20</f>
        <v>2.5</v>
      </c>
      <c r="AA15" s="261" t="s">
        <v>37</v>
      </c>
      <c r="AB15" s="241">
        <v>2</v>
      </c>
      <c r="AC15" s="262">
        <f>AB15*7</f>
        <v>14</v>
      </c>
      <c r="AD15" s="241">
        <f>AB15*5</f>
        <v>10</v>
      </c>
      <c r="AE15" s="241" t="s">
        <v>38</v>
      </c>
      <c r="AF15" s="242"/>
      <c r="AG15" s="242"/>
      <c r="AH15" s="506"/>
      <c r="AI15" s="507">
        <v>6</v>
      </c>
      <c r="AJ15" s="508">
        <v>1.5</v>
      </c>
      <c r="AK15" s="509">
        <v>0.4</v>
      </c>
    </row>
    <row r="16" spans="1:37" ht="32.1" customHeight="1" thickBot="1">
      <c r="B16" s="577" t="s">
        <v>7</v>
      </c>
      <c r="C16" s="1222"/>
      <c r="D16" s="279"/>
      <c r="E16" s="265"/>
      <c r="F16" s="245"/>
      <c r="G16" s="432"/>
      <c r="H16" s="295"/>
      <c r="I16" s="287"/>
      <c r="J16" s="296" t="s">
        <v>14</v>
      </c>
      <c r="K16" s="289"/>
      <c r="L16" s="290"/>
      <c r="M16" s="249" t="s">
        <v>14</v>
      </c>
      <c r="N16" s="605"/>
      <c r="O16" s="323"/>
      <c r="P16" s="243"/>
      <c r="Q16" s="265"/>
      <c r="R16" s="245"/>
      <c r="S16" s="574" t="s">
        <v>108</v>
      </c>
      <c r="T16" s="292"/>
      <c r="U16" s="499"/>
      <c r="V16" s="1220"/>
      <c r="W16" s="599">
        <f>SUM(Z14*5)+(Z16*5)</f>
        <v>23.650000000000002</v>
      </c>
      <c r="X16" s="255" t="s">
        <v>32</v>
      </c>
      <c r="Y16" s="239" t="s">
        <v>39</v>
      </c>
      <c r="Z16" s="461">
        <v>2.2000000000000002</v>
      </c>
      <c r="AA16" s="240" t="s">
        <v>40</v>
      </c>
      <c r="AB16" s="241">
        <v>1.7</v>
      </c>
      <c r="AC16" s="241">
        <f>AB16*1</f>
        <v>1.7</v>
      </c>
      <c r="AD16" s="241" t="s">
        <v>38</v>
      </c>
      <c r="AE16" s="241">
        <f>AB16*5</f>
        <v>8.5</v>
      </c>
      <c r="AF16" s="242"/>
      <c r="AG16" s="242"/>
      <c r="AH16" s="506"/>
      <c r="AI16" s="513"/>
      <c r="AJ16" s="511">
        <v>0.75</v>
      </c>
      <c r="AK16" s="512">
        <v>0.8</v>
      </c>
    </row>
    <row r="17" spans="2:37" ht="32.1" customHeight="1" thickBot="1">
      <c r="B17" s="1223" t="s">
        <v>48</v>
      </c>
      <c r="C17" s="1222"/>
      <c r="D17" s="279"/>
      <c r="E17" s="265"/>
      <c r="F17" s="245"/>
      <c r="G17" s="600" t="s">
        <v>221</v>
      </c>
      <c r="H17" s="601" t="s">
        <v>11</v>
      </c>
      <c r="I17" s="602"/>
      <c r="J17" s="296"/>
      <c r="K17" s="289"/>
      <c r="L17" s="290"/>
      <c r="M17" s="274"/>
      <c r="N17" s="605"/>
      <c r="O17" s="323"/>
      <c r="P17" s="243"/>
      <c r="Q17" s="265"/>
      <c r="R17" s="245"/>
      <c r="S17" s="549"/>
      <c r="T17" s="252"/>
      <c r="U17" s="322"/>
      <c r="V17" s="1220"/>
      <c r="W17" s="240" t="s">
        <v>8</v>
      </c>
      <c r="X17" s="260"/>
      <c r="Y17" s="239" t="s">
        <v>42</v>
      </c>
      <c r="Z17" s="460">
        <v>0</v>
      </c>
      <c r="AA17" s="240" t="s">
        <v>43</v>
      </c>
      <c r="AB17" s="241">
        <v>2.5</v>
      </c>
      <c r="AC17" s="241"/>
      <c r="AD17" s="241">
        <f>AB17*5</f>
        <v>12.5</v>
      </c>
      <c r="AE17" s="241" t="s">
        <v>38</v>
      </c>
      <c r="AF17" s="242"/>
      <c r="AG17" s="242"/>
      <c r="AH17" s="506"/>
      <c r="AI17" s="513"/>
      <c r="AJ17" s="511">
        <v>0.14000000000000001</v>
      </c>
      <c r="AK17" s="512">
        <v>1</v>
      </c>
    </row>
    <row r="18" spans="2:37" ht="32.1" customHeight="1">
      <c r="B18" s="1223"/>
      <c r="C18" s="1222"/>
      <c r="D18" s="279"/>
      <c r="E18" s="265"/>
      <c r="F18" s="245"/>
      <c r="G18" s="432" t="s">
        <v>85</v>
      </c>
      <c r="H18" s="297"/>
      <c r="I18" s="287">
        <v>40</v>
      </c>
      <c r="J18" s="296"/>
      <c r="K18" s="289"/>
      <c r="L18" s="290"/>
      <c r="M18" s="298"/>
      <c r="N18" s="354"/>
      <c r="O18" s="323"/>
      <c r="P18" s="243"/>
      <c r="Q18" s="265"/>
      <c r="R18" s="245"/>
      <c r="S18" s="549"/>
      <c r="T18" s="252"/>
      <c r="U18" s="322"/>
      <c r="V18" s="1220"/>
      <c r="W18" s="598">
        <f>SUM(Z13*2)+(Z14*7)</f>
        <v>29.71</v>
      </c>
      <c r="X18" s="255" t="s">
        <v>32</v>
      </c>
      <c r="Y18" s="272" t="s">
        <v>44</v>
      </c>
      <c r="Z18" s="582">
        <v>0</v>
      </c>
      <c r="AA18" s="240" t="s">
        <v>45</v>
      </c>
      <c r="AB18" s="241">
        <v>1</v>
      </c>
      <c r="AC18" s="240"/>
      <c r="AD18" s="240"/>
      <c r="AE18" s="240">
        <f>AB18*15</f>
        <v>15</v>
      </c>
      <c r="AF18" s="242"/>
      <c r="AG18" s="242"/>
      <c r="AH18" s="506"/>
      <c r="AI18" s="510"/>
      <c r="AJ18" s="511">
        <v>0.14000000000000001</v>
      </c>
      <c r="AK18" s="512">
        <v>0.3</v>
      </c>
    </row>
    <row r="19" spans="2:37" ht="32.1" customHeight="1">
      <c r="B19" s="463" t="s">
        <v>46</v>
      </c>
      <c r="C19" s="273"/>
      <c r="D19" s="279"/>
      <c r="E19" s="265"/>
      <c r="F19" s="245"/>
      <c r="G19" s="315"/>
      <c r="H19" s="300"/>
      <c r="I19" s="322"/>
      <c r="J19" s="249"/>
      <c r="K19" s="289"/>
      <c r="L19" s="251"/>
      <c r="M19" s="301"/>
      <c r="N19" s="357"/>
      <c r="O19" s="315"/>
      <c r="P19" s="243"/>
      <c r="Q19" s="265"/>
      <c r="R19" s="245"/>
      <c r="S19" s="564"/>
      <c r="T19" s="252"/>
      <c r="U19" s="322"/>
      <c r="V19" s="1220"/>
      <c r="W19" s="240" t="s">
        <v>9</v>
      </c>
      <c r="X19" s="260"/>
      <c r="Y19" s="277"/>
      <c r="Z19" s="460"/>
      <c r="AA19" s="240"/>
      <c r="AB19" s="241"/>
      <c r="AC19" s="240">
        <f>SUM(AC14:AC18)</f>
        <v>28.099999999999998</v>
      </c>
      <c r="AD19" s="240">
        <f>SUM(AD14:AD18)</f>
        <v>22.5</v>
      </c>
      <c r="AE19" s="240">
        <f>SUM(AE14:AE18)</f>
        <v>116.5</v>
      </c>
      <c r="AF19" s="242"/>
      <c r="AG19" s="242"/>
      <c r="AH19" s="506"/>
      <c r="AI19" s="513"/>
      <c r="AJ19" s="511"/>
      <c r="AK19" s="512"/>
    </row>
    <row r="20" spans="2:37" ht="32.1" customHeight="1" thickBot="1">
      <c r="B20" s="583"/>
      <c r="C20" s="302"/>
      <c r="D20" s="303"/>
      <c r="E20" s="304"/>
      <c r="F20" s="305"/>
      <c r="G20" s="548"/>
      <c r="H20" s="306"/>
      <c r="I20" s="500"/>
      <c r="J20" s="307"/>
      <c r="K20" s="308"/>
      <c r="L20" s="309"/>
      <c r="M20" s="310"/>
      <c r="N20" s="280"/>
      <c r="O20" s="548"/>
      <c r="P20" s="311"/>
      <c r="Q20" s="304"/>
      <c r="R20" s="305"/>
      <c r="S20" s="575"/>
      <c r="T20" s="304"/>
      <c r="U20" s="500"/>
      <c r="V20" s="1227"/>
      <c r="W20" s="652">
        <f>SUM(W14+W18)*4+(W16*9)</f>
        <v>741.69</v>
      </c>
      <c r="X20" s="312" t="s">
        <v>47</v>
      </c>
      <c r="Y20" s="313"/>
      <c r="Z20" s="584"/>
      <c r="AA20" s="240"/>
      <c r="AB20" s="241"/>
      <c r="AC20" s="282" t="e">
        <f>AC19*4/#REF!</f>
        <v>#REF!</v>
      </c>
      <c r="AD20" s="282" t="e">
        <f>AD19*9/#REF!</f>
        <v>#REF!</v>
      </c>
      <c r="AE20" s="282" t="e">
        <f>AE19*4/#REF!</f>
        <v>#REF!</v>
      </c>
      <c r="AF20" s="314"/>
      <c r="AG20" s="314"/>
      <c r="AH20" s="514" t="s">
        <v>259</v>
      </c>
      <c r="AI20" s="513">
        <f>SUM(AI15:AI19)</f>
        <v>6</v>
      </c>
      <c r="AJ20" s="511">
        <f>SUM(AJ15:AJ19)</f>
        <v>2.5300000000000002</v>
      </c>
      <c r="AK20" s="512">
        <f>SUM(AK15:AK19)</f>
        <v>2.5</v>
      </c>
    </row>
    <row r="21" spans="2:37" s="17" customFormat="1" ht="66" customHeight="1" thickBot="1">
      <c r="B21" s="585">
        <v>1</v>
      </c>
      <c r="C21" s="1225"/>
      <c r="D21" s="412" t="str">
        <f>'1月菜單-佳祥'!G16</f>
        <v>肉絲炒麵</v>
      </c>
      <c r="E21" s="413" t="s">
        <v>49</v>
      </c>
      <c r="F21" s="415"/>
      <c r="G21" s="541" t="str">
        <f>'1月菜單-佳祥'!$G$17</f>
        <v>脆皮雞翅(炸)</v>
      </c>
      <c r="H21" s="413" t="s">
        <v>51</v>
      </c>
      <c r="I21" s="416"/>
      <c r="J21" s="412" t="str">
        <f>'1月菜單-佳祥'!G18</f>
        <v>現烤黑糖馬來糕(加)</v>
      </c>
      <c r="K21" s="413" t="s">
        <v>10</v>
      </c>
      <c r="L21" s="415"/>
      <c r="M21" s="412" t="str">
        <f>'1月菜單-佳祥'!G19</f>
        <v>招牌滷味(豆)</v>
      </c>
      <c r="N21" s="603" t="s">
        <v>82</v>
      </c>
      <c r="O21" s="569"/>
      <c r="P21" s="412" t="str">
        <f>'1月菜單-佳祥'!G20</f>
        <v>有機深色蔬菜</v>
      </c>
      <c r="Q21" s="411" t="s">
        <v>201</v>
      </c>
      <c r="R21" s="415"/>
      <c r="S21" s="541" t="str">
        <f>'1月菜單-佳祥'!G21</f>
        <v>玉米濃湯</v>
      </c>
      <c r="T21" s="603" t="s">
        <v>26</v>
      </c>
      <c r="U21" s="569"/>
      <c r="V21" s="1230"/>
      <c r="W21" s="442" t="s">
        <v>4</v>
      </c>
      <c r="X21" s="284"/>
      <c r="Y21" s="285" t="s">
        <v>27</v>
      </c>
      <c r="Z21" s="596">
        <f>AI28</f>
        <v>6.5200000000000005</v>
      </c>
      <c r="AA21" s="240"/>
      <c r="AB21" s="241"/>
      <c r="AC21" s="240" t="s">
        <v>28</v>
      </c>
      <c r="AD21" s="240" t="s">
        <v>29</v>
      </c>
      <c r="AE21" s="240" t="s">
        <v>30</v>
      </c>
      <c r="AF21" s="315"/>
      <c r="AG21" s="316"/>
      <c r="AH21" s="506"/>
      <c r="AI21" s="515"/>
      <c r="AJ21" s="516"/>
      <c r="AK21" s="517"/>
    </row>
    <row r="22" spans="2:37" s="18" customFormat="1" ht="32.1" customHeight="1">
      <c r="B22" s="586" t="s">
        <v>5</v>
      </c>
      <c r="C22" s="1222"/>
      <c r="D22" s="274" t="s">
        <v>91</v>
      </c>
      <c r="E22" s="317"/>
      <c r="F22" s="276">
        <v>200</v>
      </c>
      <c r="G22" s="549" t="s">
        <v>264</v>
      </c>
      <c r="H22" s="252"/>
      <c r="I22" s="322">
        <v>60</v>
      </c>
      <c r="J22" s="243" t="s">
        <v>224</v>
      </c>
      <c r="K22" s="252" t="s">
        <v>123</v>
      </c>
      <c r="L22" s="245">
        <v>30</v>
      </c>
      <c r="M22" s="258" t="s">
        <v>161</v>
      </c>
      <c r="N22" s="318" t="s">
        <v>121</v>
      </c>
      <c r="O22" s="315">
        <v>30</v>
      </c>
      <c r="P22" s="274" t="str">
        <f>P21</f>
        <v>有機深色蔬菜</v>
      </c>
      <c r="Q22" s="317"/>
      <c r="R22" s="276">
        <v>120</v>
      </c>
      <c r="S22" s="334" t="s">
        <v>228</v>
      </c>
      <c r="T22" s="250"/>
      <c r="U22" s="332">
        <v>10</v>
      </c>
      <c r="V22" s="1231"/>
      <c r="W22" s="429">
        <f>SUM(Z21*15)+(Z23*5)+(Z25*15)</f>
        <v>105.80000000000001</v>
      </c>
      <c r="X22" s="255" t="s">
        <v>32</v>
      </c>
      <c r="Y22" s="256" t="s">
        <v>33</v>
      </c>
      <c r="Z22" s="597">
        <f>AJ28</f>
        <v>2.48</v>
      </c>
      <c r="AA22" s="257" t="s">
        <v>34</v>
      </c>
      <c r="AB22" s="241">
        <v>6.2</v>
      </c>
      <c r="AC22" s="241">
        <f>AB22*2</f>
        <v>12.4</v>
      </c>
      <c r="AD22" s="241"/>
      <c r="AE22" s="241">
        <f>AB22*15</f>
        <v>93</v>
      </c>
      <c r="AF22" s="315"/>
      <c r="AG22" s="315"/>
      <c r="AH22" s="506"/>
      <c r="AI22" s="507" t="s">
        <v>256</v>
      </c>
      <c r="AJ22" s="508" t="s">
        <v>257</v>
      </c>
      <c r="AK22" s="509" t="s">
        <v>258</v>
      </c>
    </row>
    <row r="23" spans="2:37" s="18" customFormat="1" ht="32.1" customHeight="1">
      <c r="B23" s="586">
        <v>10</v>
      </c>
      <c r="C23" s="1222"/>
      <c r="D23" s="274" t="s">
        <v>86</v>
      </c>
      <c r="E23" s="320"/>
      <c r="F23" s="276">
        <v>35</v>
      </c>
      <c r="G23" s="549" t="s">
        <v>57</v>
      </c>
      <c r="H23" s="252"/>
      <c r="I23" s="322"/>
      <c r="J23" s="243"/>
      <c r="K23" s="248"/>
      <c r="L23" s="245"/>
      <c r="M23" s="258" t="s">
        <v>160</v>
      </c>
      <c r="N23" s="318"/>
      <c r="O23" s="315">
        <v>30</v>
      </c>
      <c r="P23" s="274" t="s">
        <v>14</v>
      </c>
      <c r="Q23" s="317"/>
      <c r="R23" s="276"/>
      <c r="S23" s="334" t="s">
        <v>229</v>
      </c>
      <c r="T23" s="250"/>
      <c r="U23" s="332">
        <v>10</v>
      </c>
      <c r="V23" s="1231"/>
      <c r="W23" s="240" t="s">
        <v>6</v>
      </c>
      <c r="X23" s="260"/>
      <c r="Y23" s="239" t="s">
        <v>36</v>
      </c>
      <c r="Z23" s="460">
        <f>AK28</f>
        <v>1.6</v>
      </c>
      <c r="AA23" s="261" t="s">
        <v>37</v>
      </c>
      <c r="AB23" s="241">
        <v>2.1</v>
      </c>
      <c r="AC23" s="262">
        <f>AB23*7</f>
        <v>14.700000000000001</v>
      </c>
      <c r="AD23" s="241">
        <f>AB23*5</f>
        <v>10.5</v>
      </c>
      <c r="AE23" s="241" t="s">
        <v>38</v>
      </c>
      <c r="AF23" s="315"/>
      <c r="AG23" s="315"/>
      <c r="AH23" s="506"/>
      <c r="AI23" s="507">
        <v>4.4400000000000004</v>
      </c>
      <c r="AJ23" s="508">
        <v>0.14000000000000001</v>
      </c>
      <c r="AK23" s="509">
        <v>0.4</v>
      </c>
    </row>
    <row r="24" spans="2:37" s="18" customFormat="1" ht="32.1" customHeight="1">
      <c r="B24" s="586" t="s">
        <v>7</v>
      </c>
      <c r="C24" s="1222"/>
      <c r="D24" s="274" t="s">
        <v>80</v>
      </c>
      <c r="E24" s="320"/>
      <c r="F24" s="276">
        <v>5</v>
      </c>
      <c r="G24" s="549" t="s">
        <v>14</v>
      </c>
      <c r="H24" s="248"/>
      <c r="I24" s="322"/>
      <c r="J24" s="243"/>
      <c r="K24" s="248"/>
      <c r="L24" s="245"/>
      <c r="M24" s="258" t="s">
        <v>89</v>
      </c>
      <c r="N24" s="608"/>
      <c r="O24" s="315"/>
      <c r="P24" s="274"/>
      <c r="Q24" s="320"/>
      <c r="R24" s="276"/>
      <c r="S24" s="334" t="s">
        <v>213</v>
      </c>
      <c r="T24" s="250"/>
      <c r="U24" s="332">
        <v>5</v>
      </c>
      <c r="V24" s="1231"/>
      <c r="W24" s="429">
        <f>SUM(Z22*5)+(Z24*5)</f>
        <v>23.4</v>
      </c>
      <c r="X24" s="255" t="s">
        <v>32</v>
      </c>
      <c r="Y24" s="239" t="s">
        <v>39</v>
      </c>
      <c r="Z24" s="461">
        <v>2.2000000000000002</v>
      </c>
      <c r="AA24" s="240" t="s">
        <v>40</v>
      </c>
      <c r="AB24" s="241">
        <v>1.6</v>
      </c>
      <c r="AC24" s="241">
        <f>AB24*1</f>
        <v>1.6</v>
      </c>
      <c r="AD24" s="241" t="s">
        <v>38</v>
      </c>
      <c r="AE24" s="241">
        <f>AB24*5</f>
        <v>8</v>
      </c>
      <c r="AF24" s="321"/>
      <c r="AG24" s="315"/>
      <c r="AH24" s="506"/>
      <c r="AI24" s="513">
        <v>1</v>
      </c>
      <c r="AJ24" s="511">
        <v>1.5</v>
      </c>
      <c r="AK24" s="512">
        <v>1.2</v>
      </c>
    </row>
    <row r="25" spans="2:37" s="18" customFormat="1" ht="32.1" customHeight="1">
      <c r="B25" s="1224" t="s">
        <v>50</v>
      </c>
      <c r="C25" s="1222"/>
      <c r="D25" s="274" t="s">
        <v>101</v>
      </c>
      <c r="E25" s="320"/>
      <c r="F25" s="276">
        <v>5</v>
      </c>
      <c r="G25" s="549"/>
      <c r="H25" s="248"/>
      <c r="I25" s="322"/>
      <c r="J25" s="243"/>
      <c r="K25" s="248"/>
      <c r="L25" s="245"/>
      <c r="M25" s="258"/>
      <c r="N25" s="609"/>
      <c r="O25" s="432"/>
      <c r="P25" s="274"/>
      <c r="Q25" s="320"/>
      <c r="R25" s="276"/>
      <c r="S25" s="549"/>
      <c r="T25" s="248"/>
      <c r="U25" s="322"/>
      <c r="V25" s="1231"/>
      <c r="W25" s="240" t="s">
        <v>8</v>
      </c>
      <c r="X25" s="260"/>
      <c r="Y25" s="239" t="s">
        <v>42</v>
      </c>
      <c r="Z25" s="460">
        <v>0</v>
      </c>
      <c r="AA25" s="240" t="s">
        <v>43</v>
      </c>
      <c r="AB25" s="241">
        <v>2.5</v>
      </c>
      <c r="AC25" s="241"/>
      <c r="AD25" s="241">
        <f>AB25*5</f>
        <v>12.5</v>
      </c>
      <c r="AE25" s="241" t="s">
        <v>38</v>
      </c>
      <c r="AF25" s="323"/>
      <c r="AG25" s="324"/>
      <c r="AH25" s="506"/>
      <c r="AI25" s="513">
        <v>0.85</v>
      </c>
      <c r="AJ25" s="511">
        <v>0.75</v>
      </c>
      <c r="AK25" s="512"/>
    </row>
    <row r="26" spans="2:37" s="18" customFormat="1" ht="32.1" customHeight="1">
      <c r="B26" s="1224"/>
      <c r="C26" s="1222"/>
      <c r="D26" s="274" t="s">
        <v>81</v>
      </c>
      <c r="E26" s="320"/>
      <c r="F26" s="276"/>
      <c r="G26" s="550"/>
      <c r="H26" s="248"/>
      <c r="I26" s="322"/>
      <c r="J26" s="243"/>
      <c r="K26" s="248"/>
      <c r="L26" s="245"/>
      <c r="M26" s="249"/>
      <c r="N26" s="610"/>
      <c r="O26" s="432"/>
      <c r="P26" s="274"/>
      <c r="Q26" s="320"/>
      <c r="R26" s="276"/>
      <c r="S26" s="549"/>
      <c r="T26" s="248"/>
      <c r="U26" s="322"/>
      <c r="V26" s="1231"/>
      <c r="W26" s="278">
        <f>SUM(Z21*2)+(Z22*7)</f>
        <v>30.4</v>
      </c>
      <c r="X26" s="255" t="s">
        <v>32</v>
      </c>
      <c r="Y26" s="272" t="s">
        <v>44</v>
      </c>
      <c r="Z26" s="460">
        <v>0</v>
      </c>
      <c r="AA26" s="240" t="s">
        <v>45</v>
      </c>
      <c r="AB26" s="241"/>
      <c r="AC26" s="240"/>
      <c r="AD26" s="240"/>
      <c r="AE26" s="240">
        <f>AB26*15</f>
        <v>0</v>
      </c>
      <c r="AF26" s="323"/>
      <c r="AG26" s="323"/>
      <c r="AH26" s="506"/>
      <c r="AI26" s="510">
        <v>0.23</v>
      </c>
      <c r="AJ26" s="511">
        <v>0.09</v>
      </c>
      <c r="AK26" s="512"/>
    </row>
    <row r="27" spans="2:37" s="18" customFormat="1" ht="32.1" customHeight="1">
      <c r="B27" s="463" t="s">
        <v>46</v>
      </c>
      <c r="C27" s="273"/>
      <c r="D27" s="274"/>
      <c r="E27" s="320"/>
      <c r="F27" s="554"/>
      <c r="G27" s="545"/>
      <c r="H27" s="320"/>
      <c r="I27" s="287"/>
      <c r="J27" s="274"/>
      <c r="K27" s="320"/>
      <c r="L27" s="276"/>
      <c r="M27" s="274"/>
      <c r="N27" s="610"/>
      <c r="O27" s="432"/>
      <c r="P27" s="274"/>
      <c r="Q27" s="320"/>
      <c r="R27" s="276"/>
      <c r="S27" s="334"/>
      <c r="T27" s="259"/>
      <c r="U27" s="332"/>
      <c r="V27" s="1231"/>
      <c r="W27" s="240" t="s">
        <v>9</v>
      </c>
      <c r="X27" s="260"/>
      <c r="Y27" s="277"/>
      <c r="Z27" s="460"/>
      <c r="AA27" s="240"/>
      <c r="AB27" s="241"/>
      <c r="AC27" s="240">
        <f>SUM(AC22:AC26)</f>
        <v>28.700000000000003</v>
      </c>
      <c r="AD27" s="240">
        <f>SUM(AD22:AD26)</f>
        <v>23</v>
      </c>
      <c r="AE27" s="240">
        <f>SUM(AE22:AE26)</f>
        <v>101</v>
      </c>
      <c r="AF27" s="323"/>
      <c r="AG27" s="323"/>
      <c r="AH27" s="506"/>
      <c r="AI27" s="513"/>
      <c r="AJ27" s="511"/>
      <c r="AK27" s="512"/>
    </row>
    <row r="28" spans="2:37" s="18" customFormat="1" ht="32.1" customHeight="1" thickBot="1">
      <c r="B28" s="587"/>
      <c r="C28" s="240"/>
      <c r="D28" s="243"/>
      <c r="E28" s="265"/>
      <c r="F28" s="245"/>
      <c r="G28" s="549"/>
      <c r="H28" s="265"/>
      <c r="I28" s="322"/>
      <c r="J28" s="243"/>
      <c r="K28" s="265"/>
      <c r="L28" s="245"/>
      <c r="M28" s="243"/>
      <c r="N28" s="607"/>
      <c r="O28" s="315"/>
      <c r="P28" s="243"/>
      <c r="Q28" s="265"/>
      <c r="R28" s="245"/>
      <c r="S28" s="549"/>
      <c r="T28" s="265"/>
      <c r="U28" s="322"/>
      <c r="V28" s="1231"/>
      <c r="W28" s="651">
        <f>SUM(W22+W26)*4+(W24*9)</f>
        <v>755.40000000000009</v>
      </c>
      <c r="X28" s="255" t="s">
        <v>47</v>
      </c>
      <c r="Y28" s="281"/>
      <c r="Z28" s="460"/>
      <c r="AA28" s="240"/>
      <c r="AB28" s="241"/>
      <c r="AC28" s="282" t="e">
        <f>AC27*4/#REF!</f>
        <v>#REF!</v>
      </c>
      <c r="AD28" s="282" t="e">
        <f>AD27*9/#REF!</f>
        <v>#REF!</v>
      </c>
      <c r="AE28" s="282" t="e">
        <f>AE27*4/#REF!</f>
        <v>#REF!</v>
      </c>
      <c r="AF28" s="323"/>
      <c r="AG28" s="326"/>
      <c r="AH28" s="514" t="s">
        <v>259</v>
      </c>
      <c r="AI28" s="513">
        <f>SUM(AI23:AI27)</f>
        <v>6.5200000000000005</v>
      </c>
      <c r="AJ28" s="511">
        <f>SUM(AJ23:AJ27)</f>
        <v>2.48</v>
      </c>
      <c r="AK28" s="512">
        <f>SUM(AK23:AK27)</f>
        <v>1.6</v>
      </c>
    </row>
    <row r="29" spans="2:37" s="44" customFormat="1" ht="67.7" customHeight="1" thickBot="1">
      <c r="B29" s="581">
        <v>1</v>
      </c>
      <c r="C29" s="1225"/>
      <c r="D29" s="417" t="str">
        <f>'1月菜單-佳祥'!J16</f>
        <v>胚芽米飯</v>
      </c>
      <c r="E29" s="418" t="s">
        <v>10</v>
      </c>
      <c r="F29" s="419"/>
      <c r="G29" s="551" t="str">
        <f>'1月菜單-佳祥'!J17</f>
        <v>椒鹽魚丁(海炸)生鮮水產</v>
      </c>
      <c r="H29" s="418" t="s">
        <v>51</v>
      </c>
      <c r="I29" s="501"/>
      <c r="J29" s="417" t="str">
        <f>'1月菜單-佳祥'!J18</f>
        <v>開陽蒲瓜</v>
      </c>
      <c r="K29" s="418" t="s">
        <v>11</v>
      </c>
      <c r="L29" s="419"/>
      <c r="M29" s="417" t="str">
        <f>'1月菜單-佳祥'!J19</f>
        <v>瓜仔肉燥(醃)</v>
      </c>
      <c r="N29" s="611" t="s">
        <v>11</v>
      </c>
      <c r="O29" s="570"/>
      <c r="P29" s="417" t="str">
        <f>'1月菜單-佳祥'!J20</f>
        <v>深色蔬菜</v>
      </c>
      <c r="Q29" s="411" t="s">
        <v>201</v>
      </c>
      <c r="R29" s="419"/>
      <c r="S29" s="551" t="str">
        <f>'1月菜單-佳祥'!J21</f>
        <v>酸辣湯(豆)</v>
      </c>
      <c r="T29" s="418" t="s">
        <v>11</v>
      </c>
      <c r="U29" s="419"/>
      <c r="V29" s="1226"/>
      <c r="W29" s="538" t="s">
        <v>4</v>
      </c>
      <c r="X29" s="327"/>
      <c r="Y29" s="328" t="s">
        <v>75</v>
      </c>
      <c r="Z29" s="456">
        <f>AI36</f>
        <v>6</v>
      </c>
      <c r="AA29" s="329"/>
      <c r="AB29" s="330"/>
      <c r="AC29" s="329" t="s">
        <v>76</v>
      </c>
      <c r="AD29" s="329" t="s">
        <v>77</v>
      </c>
      <c r="AE29" s="329" t="s">
        <v>78</v>
      </c>
      <c r="AF29" s="323"/>
      <c r="AG29" s="326"/>
      <c r="AH29" s="506"/>
      <c r="AI29" s="518"/>
      <c r="AJ29" s="516"/>
      <c r="AK29" s="517"/>
    </row>
    <row r="30" spans="2:37" ht="32.1" customHeight="1">
      <c r="B30" s="577" t="s">
        <v>5</v>
      </c>
      <c r="C30" s="1222"/>
      <c r="D30" s="249" t="s">
        <v>87</v>
      </c>
      <c r="E30" s="250"/>
      <c r="F30" s="251">
        <v>80</v>
      </c>
      <c r="G30" s="552" t="s">
        <v>230</v>
      </c>
      <c r="H30" s="331" t="s">
        <v>124</v>
      </c>
      <c r="I30" s="452">
        <v>60</v>
      </c>
      <c r="J30" s="249" t="s">
        <v>232</v>
      </c>
      <c r="K30" s="250"/>
      <c r="L30" s="251">
        <v>75</v>
      </c>
      <c r="M30" s="298" t="s">
        <v>128</v>
      </c>
      <c r="N30" s="348"/>
      <c r="O30" s="323">
        <v>25</v>
      </c>
      <c r="P30" s="249" t="str">
        <f>P29</f>
        <v>深色蔬菜</v>
      </c>
      <c r="Q30" s="250"/>
      <c r="R30" s="245">
        <v>100</v>
      </c>
      <c r="S30" s="545" t="s">
        <v>141</v>
      </c>
      <c r="T30" s="317" t="s">
        <v>121</v>
      </c>
      <c r="U30" s="287">
        <v>20</v>
      </c>
      <c r="V30" s="1220"/>
      <c r="W30" s="663">
        <f>SUM(Z29*15)+(Z31*5)+(Z33*15)</f>
        <v>101.75</v>
      </c>
      <c r="X30" s="335" t="s">
        <v>58</v>
      </c>
      <c r="Y30" s="336" t="s">
        <v>59</v>
      </c>
      <c r="Z30" s="613">
        <f>AJ36</f>
        <v>2.61</v>
      </c>
      <c r="AA30" s="337" t="s">
        <v>68</v>
      </c>
      <c r="AB30" s="330">
        <v>6</v>
      </c>
      <c r="AC30" s="330">
        <f>AB30*2</f>
        <v>12</v>
      </c>
      <c r="AD30" s="330"/>
      <c r="AE30" s="330">
        <f>AB30*15</f>
        <v>90</v>
      </c>
      <c r="AF30" s="314"/>
      <c r="AG30" s="314"/>
      <c r="AH30" s="506"/>
      <c r="AI30" s="507" t="s">
        <v>256</v>
      </c>
      <c r="AJ30" s="508" t="s">
        <v>257</v>
      </c>
      <c r="AK30" s="509" t="s">
        <v>258</v>
      </c>
    </row>
    <row r="31" spans="2:37" ht="32.1" customHeight="1">
      <c r="B31" s="577">
        <v>11</v>
      </c>
      <c r="C31" s="1222"/>
      <c r="D31" s="249" t="s">
        <v>102</v>
      </c>
      <c r="E31" s="250"/>
      <c r="F31" s="251">
        <v>40</v>
      </c>
      <c r="G31" s="552" t="s">
        <v>231</v>
      </c>
      <c r="H31" s="338"/>
      <c r="I31" s="452"/>
      <c r="J31" s="249" t="s">
        <v>35</v>
      </c>
      <c r="K31" s="250"/>
      <c r="L31" s="251">
        <v>5</v>
      </c>
      <c r="M31" s="294" t="s">
        <v>233</v>
      </c>
      <c r="N31" s="462" t="s">
        <v>127</v>
      </c>
      <c r="O31" s="432">
        <v>40</v>
      </c>
      <c r="P31" s="249" t="s">
        <v>81</v>
      </c>
      <c r="Q31" s="250"/>
      <c r="R31" s="251"/>
      <c r="S31" s="552" t="s">
        <v>92</v>
      </c>
      <c r="T31" s="331"/>
      <c r="U31" s="452">
        <v>10</v>
      </c>
      <c r="V31" s="1220"/>
      <c r="W31" s="536" t="s">
        <v>6</v>
      </c>
      <c r="X31" s="339"/>
      <c r="Y31" s="340" t="s">
        <v>60</v>
      </c>
      <c r="Z31" s="613">
        <f>AK36</f>
        <v>2.35</v>
      </c>
      <c r="AA31" s="341" t="s">
        <v>69</v>
      </c>
      <c r="AB31" s="330">
        <v>2</v>
      </c>
      <c r="AC31" s="342">
        <f>AB31*7</f>
        <v>14</v>
      </c>
      <c r="AD31" s="330">
        <f>AB31*5</f>
        <v>10</v>
      </c>
      <c r="AE31" s="330" t="s">
        <v>70</v>
      </c>
      <c r="AF31" s="314"/>
      <c r="AG31" s="314"/>
      <c r="AH31" s="506"/>
      <c r="AI31" s="507">
        <v>6</v>
      </c>
      <c r="AJ31" s="508">
        <v>1.71</v>
      </c>
      <c r="AK31" s="509">
        <v>0.8</v>
      </c>
    </row>
    <row r="32" spans="2:37" ht="32.1" customHeight="1">
      <c r="B32" s="577" t="s">
        <v>7</v>
      </c>
      <c r="C32" s="1222"/>
      <c r="D32" s="343"/>
      <c r="E32" s="259"/>
      <c r="F32" s="251"/>
      <c r="G32" s="552"/>
      <c r="H32" s="338"/>
      <c r="I32" s="452"/>
      <c r="J32" s="249" t="s">
        <v>14</v>
      </c>
      <c r="K32" s="250"/>
      <c r="L32" s="251"/>
      <c r="M32" s="294" t="s">
        <v>14</v>
      </c>
      <c r="N32" s="271"/>
      <c r="O32" s="432"/>
      <c r="P32" s="249"/>
      <c r="Q32" s="259"/>
      <c r="R32" s="251"/>
      <c r="S32" s="549" t="s">
        <v>235</v>
      </c>
      <c r="T32" s="248"/>
      <c r="U32" s="322">
        <v>5</v>
      </c>
      <c r="V32" s="1220"/>
      <c r="W32" s="663">
        <f>SUM(Z30*5)+(Z32*5)</f>
        <v>24.549999999999997</v>
      </c>
      <c r="X32" s="335" t="s">
        <v>58</v>
      </c>
      <c r="Y32" s="340" t="s">
        <v>61</v>
      </c>
      <c r="Z32" s="461">
        <v>2.2999999999999998</v>
      </c>
      <c r="AA32" s="329" t="s">
        <v>71</v>
      </c>
      <c r="AB32" s="330">
        <v>1.8</v>
      </c>
      <c r="AC32" s="330">
        <f>AB32*1</f>
        <v>1.8</v>
      </c>
      <c r="AD32" s="330" t="s">
        <v>70</v>
      </c>
      <c r="AE32" s="330">
        <f>AB32*5</f>
        <v>9</v>
      </c>
      <c r="AF32" s="314"/>
      <c r="AG32" s="314"/>
      <c r="AH32" s="506"/>
      <c r="AI32" s="513"/>
      <c r="AJ32" s="511">
        <v>0.71</v>
      </c>
      <c r="AK32" s="512">
        <v>0.4</v>
      </c>
    </row>
    <row r="33" spans="2:37" ht="32.1" customHeight="1">
      <c r="B33" s="1223" t="s">
        <v>55</v>
      </c>
      <c r="C33" s="1222"/>
      <c r="D33" s="343"/>
      <c r="E33" s="259"/>
      <c r="F33" s="251"/>
      <c r="G33" s="552"/>
      <c r="H33" s="338"/>
      <c r="I33" s="452"/>
      <c r="J33" s="249"/>
      <c r="K33" s="259"/>
      <c r="L33" s="251"/>
      <c r="M33" s="299"/>
      <c r="N33" s="263"/>
      <c r="O33" s="315"/>
      <c r="P33" s="249"/>
      <c r="Q33" s="259"/>
      <c r="R33" s="251"/>
      <c r="S33" s="549" t="s">
        <v>213</v>
      </c>
      <c r="T33" s="248"/>
      <c r="U33" s="322">
        <v>3</v>
      </c>
      <c r="V33" s="1220"/>
      <c r="W33" s="536" t="s">
        <v>8</v>
      </c>
      <c r="X33" s="339"/>
      <c r="Y33" s="340" t="s">
        <v>62</v>
      </c>
      <c r="Z33" s="588">
        <v>0</v>
      </c>
      <c r="AA33" s="329" t="s">
        <v>72</v>
      </c>
      <c r="AB33" s="330">
        <v>2.5</v>
      </c>
      <c r="AC33" s="330"/>
      <c r="AD33" s="330">
        <f>AB33*5</f>
        <v>12.5</v>
      </c>
      <c r="AE33" s="330" t="s">
        <v>70</v>
      </c>
      <c r="AF33" s="314"/>
      <c r="AG33" s="314"/>
      <c r="AH33" s="506"/>
      <c r="AI33" s="513"/>
      <c r="AJ33" s="511">
        <v>0.14000000000000001</v>
      </c>
      <c r="AK33" s="512">
        <v>1</v>
      </c>
    </row>
    <row r="34" spans="2:37" ht="32.1" customHeight="1">
      <c r="B34" s="1223"/>
      <c r="C34" s="1222"/>
      <c r="D34" s="343"/>
      <c r="E34" s="259"/>
      <c r="F34" s="251"/>
      <c r="G34" s="552"/>
      <c r="H34" s="338"/>
      <c r="I34" s="452"/>
      <c r="J34" s="243"/>
      <c r="K34" s="248"/>
      <c r="L34" s="245"/>
      <c r="M34" s="299"/>
      <c r="N34" s="263"/>
      <c r="O34" s="315"/>
      <c r="P34" s="249"/>
      <c r="Q34" s="259"/>
      <c r="R34" s="251"/>
      <c r="S34" s="549"/>
      <c r="T34" s="248"/>
      <c r="U34" s="322"/>
      <c r="V34" s="1220"/>
      <c r="W34" s="664">
        <f>SUM(Z29*2)+(Z30*7)</f>
        <v>30.27</v>
      </c>
      <c r="X34" s="335" t="s">
        <v>58</v>
      </c>
      <c r="Y34" s="344" t="s">
        <v>63</v>
      </c>
      <c r="Z34" s="588">
        <v>0</v>
      </c>
      <c r="AA34" s="329" t="s">
        <v>73</v>
      </c>
      <c r="AB34" s="330">
        <v>1</v>
      </c>
      <c r="AC34" s="329"/>
      <c r="AD34" s="329"/>
      <c r="AE34" s="329">
        <f>AB34*15</f>
        <v>15</v>
      </c>
      <c r="AF34" s="314"/>
      <c r="AG34" s="314"/>
      <c r="AH34" s="506"/>
      <c r="AI34" s="510"/>
      <c r="AJ34" s="511">
        <v>0.05</v>
      </c>
      <c r="AK34" s="512">
        <v>0.15</v>
      </c>
    </row>
    <row r="35" spans="2:37" ht="32.1" customHeight="1">
      <c r="B35" s="463" t="s">
        <v>46</v>
      </c>
      <c r="C35" s="273"/>
      <c r="D35" s="343"/>
      <c r="E35" s="259"/>
      <c r="F35" s="251"/>
      <c r="G35" s="334"/>
      <c r="H35" s="259"/>
      <c r="I35" s="332"/>
      <c r="J35" s="249"/>
      <c r="K35" s="259"/>
      <c r="L35" s="251"/>
      <c r="M35" s="299"/>
      <c r="N35" s="263"/>
      <c r="O35" s="315"/>
      <c r="P35" s="249"/>
      <c r="Q35" s="259"/>
      <c r="R35" s="251"/>
      <c r="S35" s="334"/>
      <c r="T35" s="259"/>
      <c r="U35" s="332"/>
      <c r="V35" s="1220"/>
      <c r="W35" s="536" t="s">
        <v>9</v>
      </c>
      <c r="X35" s="339"/>
      <c r="Y35" s="345"/>
      <c r="Z35" s="588"/>
      <c r="AA35" s="329"/>
      <c r="AB35" s="330"/>
      <c r="AC35" s="329">
        <f>SUM(AC30:AC34)</f>
        <v>27.8</v>
      </c>
      <c r="AD35" s="329">
        <f>SUM(AD30:AD34)</f>
        <v>22.5</v>
      </c>
      <c r="AE35" s="329">
        <f>SUM(AE30:AE34)</f>
        <v>114</v>
      </c>
      <c r="AF35" s="242"/>
      <c r="AG35" s="242"/>
      <c r="AH35" s="506"/>
      <c r="AI35" s="513"/>
      <c r="AJ35" s="511"/>
      <c r="AK35" s="512"/>
    </row>
    <row r="36" spans="2:37" ht="32.1" customHeight="1" thickBot="1">
      <c r="B36" s="583"/>
      <c r="C36" s="302"/>
      <c r="D36" s="343"/>
      <c r="E36" s="259"/>
      <c r="F36" s="251"/>
      <c r="G36" s="553"/>
      <c r="H36" s="490"/>
      <c r="I36" s="502"/>
      <c r="J36" s="307"/>
      <c r="K36" s="490"/>
      <c r="L36" s="309"/>
      <c r="M36" s="491"/>
      <c r="N36" s="612"/>
      <c r="O36" s="323"/>
      <c r="P36" s="307"/>
      <c r="Q36" s="490"/>
      <c r="R36" s="309"/>
      <c r="S36" s="553"/>
      <c r="T36" s="490"/>
      <c r="U36" s="502"/>
      <c r="V36" s="1220"/>
      <c r="W36" s="650">
        <f>SUM(W30+W34)*4+(W32*9)</f>
        <v>749.03</v>
      </c>
      <c r="X36" s="335" t="s">
        <v>64</v>
      </c>
      <c r="Y36" s="346"/>
      <c r="Z36" s="588"/>
      <c r="AA36" s="329"/>
      <c r="AB36" s="330"/>
      <c r="AC36" s="347" t="e">
        <f>AC35*4/#REF!</f>
        <v>#REF!</v>
      </c>
      <c r="AD36" s="347" t="e">
        <f>AD35*9/#REF!</f>
        <v>#REF!</v>
      </c>
      <c r="AE36" s="347" t="e">
        <f>AE35*4/#REF!</f>
        <v>#REF!</v>
      </c>
      <c r="AF36" s="242"/>
      <c r="AG36" s="242"/>
      <c r="AH36" s="514" t="s">
        <v>259</v>
      </c>
      <c r="AI36" s="513">
        <f>SUM(AI31:AI35)</f>
        <v>6</v>
      </c>
      <c r="AJ36" s="511">
        <f>SUM(AJ31:AJ35)</f>
        <v>2.61</v>
      </c>
      <c r="AK36" s="512">
        <f>SUM(AK31:AK35)</f>
        <v>2.35</v>
      </c>
    </row>
    <row r="37" spans="2:37" s="17" customFormat="1" ht="51.6" customHeight="1" thickBot="1">
      <c r="B37" s="581">
        <v>1</v>
      </c>
      <c r="C37" s="1221"/>
      <c r="D37" s="420" t="str">
        <f>'1月菜單-佳祥'!M16</f>
        <v>香Q米飯</v>
      </c>
      <c r="E37" s="421" t="s">
        <v>24</v>
      </c>
      <c r="F37" s="555"/>
      <c r="G37" s="423" t="str">
        <f>'1月菜單-佳祥'!M17</f>
        <v>傳香滷肉</v>
      </c>
      <c r="H37" s="422" t="s">
        <v>82</v>
      </c>
      <c r="I37" s="422"/>
      <c r="J37" s="420" t="str">
        <f>'1月菜單-佳祥'!M18</f>
        <v>中式香腸(加)</v>
      </c>
      <c r="K37" s="421" t="s">
        <v>12</v>
      </c>
      <c r="L37" s="555"/>
      <c r="M37" s="420" t="str">
        <f>'1月菜單-佳祥'!M19</f>
        <v>高麗XO醬</v>
      </c>
      <c r="N37" s="421" t="s">
        <v>49</v>
      </c>
      <c r="O37" s="570"/>
      <c r="P37" s="420" t="str">
        <f>'1月菜單-佳祥'!M20</f>
        <v>深色蔬菜</v>
      </c>
      <c r="Q37" s="411" t="s">
        <v>201</v>
      </c>
      <c r="R37" s="555"/>
      <c r="S37" s="423" t="str">
        <f>'1月菜單-佳祥'!M21</f>
        <v>菜 頭 湯</v>
      </c>
      <c r="T37" s="421" t="s">
        <v>26</v>
      </c>
      <c r="U37" s="555"/>
      <c r="V37" s="1228"/>
      <c r="W37" s="538" t="s">
        <v>4</v>
      </c>
      <c r="X37" s="327"/>
      <c r="Y37" s="328" t="s">
        <v>27</v>
      </c>
      <c r="Z37" s="456">
        <f>AI45</f>
        <v>6</v>
      </c>
      <c r="AA37" s="329"/>
      <c r="AB37" s="330"/>
      <c r="AC37" s="329" t="s">
        <v>65</v>
      </c>
      <c r="AD37" s="329" t="s">
        <v>66</v>
      </c>
      <c r="AE37" s="329" t="s">
        <v>67</v>
      </c>
      <c r="AF37" s="242"/>
      <c r="AG37" s="242"/>
      <c r="AH37" s="506"/>
      <c r="AI37" s="519"/>
      <c r="AJ37" s="520"/>
      <c r="AK37" s="521"/>
    </row>
    <row r="38" spans="2:37" ht="32.1" customHeight="1">
      <c r="B38" s="577" t="s">
        <v>5</v>
      </c>
      <c r="C38" s="1222"/>
      <c r="D38" s="268" t="s">
        <v>87</v>
      </c>
      <c r="E38" s="348"/>
      <c r="F38" s="270">
        <v>120</v>
      </c>
      <c r="G38" s="350" t="s">
        <v>162</v>
      </c>
      <c r="H38" s="349"/>
      <c r="I38" s="349">
        <v>60</v>
      </c>
      <c r="J38" s="268" t="s">
        <v>96</v>
      </c>
      <c r="K38" s="348" t="s">
        <v>123</v>
      </c>
      <c r="L38" s="270">
        <v>20</v>
      </c>
      <c r="M38" s="565" t="s">
        <v>54</v>
      </c>
      <c r="N38" s="352"/>
      <c r="O38" s="571">
        <v>85</v>
      </c>
      <c r="P38" s="268" t="str">
        <f>P37</f>
        <v>深色蔬菜</v>
      </c>
      <c r="Q38" s="348"/>
      <c r="R38" s="264">
        <v>100</v>
      </c>
      <c r="S38" s="543" t="s">
        <v>136</v>
      </c>
      <c r="T38" s="353"/>
      <c r="U38" s="482">
        <v>30</v>
      </c>
      <c r="V38" s="1229"/>
      <c r="W38" s="663">
        <f>SUM(Z37*15)+(Z39*5)+(Z41*15)</f>
        <v>100.75</v>
      </c>
      <c r="X38" s="335" t="s">
        <v>15</v>
      </c>
      <c r="Y38" s="336" t="s">
        <v>33</v>
      </c>
      <c r="Z38" s="613">
        <f>AJ45</f>
        <v>2.35</v>
      </c>
      <c r="AA38" s="337" t="s">
        <v>68</v>
      </c>
      <c r="AB38" s="330">
        <v>6</v>
      </c>
      <c r="AC38" s="330">
        <f>AB38*2</f>
        <v>12</v>
      </c>
      <c r="AD38" s="330"/>
      <c r="AE38" s="330">
        <f>AB38*15</f>
        <v>90</v>
      </c>
      <c r="AF38" s="242"/>
      <c r="AG38" s="242"/>
      <c r="AH38" s="506"/>
      <c r="AI38" s="507" t="s">
        <v>256</v>
      </c>
      <c r="AJ38" s="508" t="s">
        <v>257</v>
      </c>
      <c r="AK38" s="509" t="s">
        <v>258</v>
      </c>
    </row>
    <row r="39" spans="2:37" ht="32.1" customHeight="1">
      <c r="B39" s="577">
        <v>12</v>
      </c>
      <c r="C39" s="1222"/>
      <c r="D39" s="268"/>
      <c r="E39" s="348"/>
      <c r="F39" s="270"/>
      <c r="G39" s="350" t="s">
        <v>81</v>
      </c>
      <c r="H39" s="349"/>
      <c r="I39" s="349"/>
      <c r="J39" s="566"/>
      <c r="K39" s="354"/>
      <c r="L39" s="270"/>
      <c r="M39" s="565" t="s">
        <v>14</v>
      </c>
      <c r="N39" s="355"/>
      <c r="O39" s="571"/>
      <c r="P39" s="268" t="s">
        <v>81</v>
      </c>
      <c r="Q39" s="348"/>
      <c r="R39" s="270"/>
      <c r="S39" s="543" t="s">
        <v>236</v>
      </c>
      <c r="T39" s="318"/>
      <c r="U39" s="482">
        <v>5</v>
      </c>
      <c r="V39" s="1229"/>
      <c r="W39" s="536" t="s">
        <v>6</v>
      </c>
      <c r="X39" s="339"/>
      <c r="Y39" s="340" t="s">
        <v>36</v>
      </c>
      <c r="Z39" s="613">
        <f>AK45</f>
        <v>2.15</v>
      </c>
      <c r="AA39" s="341" t="s">
        <v>69</v>
      </c>
      <c r="AB39" s="330">
        <v>2.2999999999999998</v>
      </c>
      <c r="AC39" s="342">
        <f>AB39*7</f>
        <v>16.099999999999998</v>
      </c>
      <c r="AD39" s="330">
        <f>AB39*5</f>
        <v>11.5</v>
      </c>
      <c r="AE39" s="330" t="s">
        <v>70</v>
      </c>
      <c r="AF39" s="242"/>
      <c r="AG39" s="242"/>
      <c r="AH39" s="506"/>
      <c r="AI39" s="507">
        <v>6</v>
      </c>
      <c r="AJ39" s="508">
        <v>1.71</v>
      </c>
      <c r="AK39" s="509">
        <v>0.85</v>
      </c>
    </row>
    <row r="40" spans="2:37" ht="32.1" customHeight="1">
      <c r="B40" s="577" t="s">
        <v>7</v>
      </c>
      <c r="C40" s="1222"/>
      <c r="D40" s="268"/>
      <c r="E40" s="348"/>
      <c r="F40" s="270"/>
      <c r="G40" s="350" t="s">
        <v>89</v>
      </c>
      <c r="H40" s="349"/>
      <c r="I40" s="349"/>
      <c r="J40" s="268"/>
      <c r="K40" s="354"/>
      <c r="L40" s="270"/>
      <c r="M40" s="565" t="s">
        <v>163</v>
      </c>
      <c r="N40" s="352"/>
      <c r="O40" s="571"/>
      <c r="P40" s="268"/>
      <c r="Q40" s="348"/>
      <c r="R40" s="270"/>
      <c r="S40" s="543"/>
      <c r="T40" s="318"/>
      <c r="U40" s="482"/>
      <c r="V40" s="1229"/>
      <c r="W40" s="663">
        <f>SUM(Z38*5)+(Z40*5)</f>
        <v>25.75</v>
      </c>
      <c r="X40" s="335" t="s">
        <v>15</v>
      </c>
      <c r="Y40" s="340" t="s">
        <v>39</v>
      </c>
      <c r="Z40" s="461">
        <v>2.8</v>
      </c>
      <c r="AA40" s="329" t="s">
        <v>71</v>
      </c>
      <c r="AB40" s="330">
        <v>1.6</v>
      </c>
      <c r="AC40" s="330">
        <f>AB40*1</f>
        <v>1.6</v>
      </c>
      <c r="AD40" s="330" t="s">
        <v>70</v>
      </c>
      <c r="AE40" s="330">
        <f>AB40*5</f>
        <v>8</v>
      </c>
      <c r="AF40" s="242"/>
      <c r="AG40" s="242"/>
      <c r="AH40" s="506"/>
      <c r="AI40" s="510"/>
      <c r="AJ40" s="511">
        <v>0.5</v>
      </c>
      <c r="AK40" s="512">
        <v>1</v>
      </c>
    </row>
    <row r="41" spans="2:37" ht="32.1" customHeight="1">
      <c r="B41" s="1223" t="s">
        <v>56</v>
      </c>
      <c r="C41" s="1222"/>
      <c r="D41" s="268"/>
      <c r="E41" s="348"/>
      <c r="F41" s="270"/>
      <c r="G41" s="350"/>
      <c r="H41" s="349"/>
      <c r="I41" s="349"/>
      <c r="J41" s="268"/>
      <c r="K41" s="354"/>
      <c r="L41" s="270"/>
      <c r="M41" s="565"/>
      <c r="N41" s="352"/>
      <c r="O41" s="571"/>
      <c r="P41" s="268"/>
      <c r="Q41" s="348"/>
      <c r="R41" s="270"/>
      <c r="S41" s="543"/>
      <c r="T41" s="318"/>
      <c r="U41" s="482"/>
      <c r="V41" s="1229"/>
      <c r="W41" s="536" t="s">
        <v>8</v>
      </c>
      <c r="X41" s="339"/>
      <c r="Y41" s="340" t="s">
        <v>42</v>
      </c>
      <c r="Z41" s="588">
        <v>0</v>
      </c>
      <c r="AA41" s="329"/>
      <c r="AB41" s="330"/>
      <c r="AC41" s="330"/>
      <c r="AD41" s="330"/>
      <c r="AE41" s="330"/>
      <c r="AF41" s="242"/>
      <c r="AG41" s="242"/>
      <c r="AH41" s="506"/>
      <c r="AI41" s="513"/>
      <c r="AJ41" s="511">
        <v>0.14000000000000001</v>
      </c>
      <c r="AK41" s="512">
        <v>0.3</v>
      </c>
    </row>
    <row r="42" spans="2:37" ht="32.1" customHeight="1">
      <c r="B42" s="1223"/>
      <c r="C42" s="1222"/>
      <c r="D42" s="268"/>
      <c r="E42" s="348"/>
      <c r="F42" s="270"/>
      <c r="G42" s="543"/>
      <c r="H42" s="349"/>
      <c r="I42" s="349"/>
      <c r="J42" s="268"/>
      <c r="K42" s="354"/>
      <c r="L42" s="270"/>
      <c r="M42" s="565"/>
      <c r="N42" s="356"/>
      <c r="O42" s="571"/>
      <c r="P42" s="268"/>
      <c r="Q42" s="348"/>
      <c r="R42" s="270"/>
      <c r="S42" s="576"/>
      <c r="T42" s="357"/>
      <c r="U42" s="482"/>
      <c r="V42" s="1229"/>
      <c r="W42" s="664">
        <f>SUM(Z37*2)+(Z38*7)</f>
        <v>28.45</v>
      </c>
      <c r="X42" s="335" t="s">
        <v>15</v>
      </c>
      <c r="Y42" s="344" t="s">
        <v>44</v>
      </c>
      <c r="Z42" s="588">
        <v>0</v>
      </c>
      <c r="AA42" s="329" t="s">
        <v>72</v>
      </c>
      <c r="AB42" s="330">
        <v>2.5</v>
      </c>
      <c r="AC42" s="330"/>
      <c r="AD42" s="330">
        <f>AB42*5</f>
        <v>12.5</v>
      </c>
      <c r="AE42" s="330" t="s">
        <v>70</v>
      </c>
      <c r="AF42" s="242"/>
      <c r="AG42" s="242"/>
      <c r="AH42" s="506"/>
      <c r="AI42" s="513"/>
      <c r="AJ42" s="511"/>
      <c r="AK42" s="512"/>
    </row>
    <row r="43" spans="2:37" ht="32.1" customHeight="1">
      <c r="B43" s="463" t="s">
        <v>46</v>
      </c>
      <c r="C43" s="314"/>
      <c r="D43" s="556"/>
      <c r="E43" s="358"/>
      <c r="F43" s="557"/>
      <c r="G43" s="360"/>
      <c r="H43" s="359"/>
      <c r="I43" s="361"/>
      <c r="J43" s="556"/>
      <c r="K43" s="358"/>
      <c r="L43" s="557"/>
      <c r="M43" s="360"/>
      <c r="N43" s="359"/>
      <c r="O43" s="361"/>
      <c r="P43" s="556"/>
      <c r="Q43" s="358"/>
      <c r="R43" s="557"/>
      <c r="S43" s="360"/>
      <c r="T43" s="358"/>
      <c r="U43" s="361"/>
      <c r="V43" s="539"/>
      <c r="W43" s="536" t="s">
        <v>9</v>
      </c>
      <c r="X43" s="339"/>
      <c r="Y43" s="345"/>
      <c r="Z43" s="588"/>
      <c r="AA43" s="314"/>
      <c r="AB43" s="362"/>
      <c r="AC43" s="314"/>
      <c r="AD43" s="314"/>
      <c r="AE43" s="314"/>
      <c r="AF43" s="242"/>
      <c r="AG43" s="242"/>
      <c r="AH43" s="506"/>
      <c r="AI43" s="513"/>
      <c r="AJ43" s="511"/>
      <c r="AK43" s="512"/>
    </row>
    <row r="44" spans="2:37" ht="32.1" customHeight="1" thickBot="1">
      <c r="B44" s="583"/>
      <c r="C44" s="589"/>
      <c r="D44" s="558"/>
      <c r="E44" s="559"/>
      <c r="F44" s="560"/>
      <c r="G44" s="590"/>
      <c r="H44" s="591"/>
      <c r="I44" s="592"/>
      <c r="J44" s="558"/>
      <c r="K44" s="559"/>
      <c r="L44" s="560"/>
      <c r="M44" s="590"/>
      <c r="N44" s="591"/>
      <c r="O44" s="592"/>
      <c r="P44" s="558"/>
      <c r="Q44" s="559"/>
      <c r="R44" s="560"/>
      <c r="S44" s="590"/>
      <c r="T44" s="559"/>
      <c r="U44" s="592"/>
      <c r="V44" s="503"/>
      <c r="W44" s="649">
        <f>SUM(W38+W42)*4+(W40*9)</f>
        <v>748.55</v>
      </c>
      <c r="X44" s="593" t="s">
        <v>47</v>
      </c>
      <c r="Y44" s="594"/>
      <c r="Z44" s="595"/>
      <c r="AA44" s="314"/>
      <c r="AB44" s="362"/>
      <c r="AC44" s="314"/>
      <c r="AD44" s="314"/>
      <c r="AE44" s="314"/>
      <c r="AF44" s="242"/>
      <c r="AG44" s="242"/>
      <c r="AH44" s="506"/>
      <c r="AI44" s="507"/>
      <c r="AJ44" s="508"/>
      <c r="AK44" s="509"/>
    </row>
    <row r="45" spans="2:37" ht="32.25">
      <c r="B45" s="363"/>
      <c r="C45" s="242"/>
      <c r="D45" s="242"/>
      <c r="E45" s="364"/>
      <c r="F45" s="242"/>
      <c r="G45" s="242"/>
      <c r="H45" s="364"/>
      <c r="I45" s="242"/>
      <c r="J45" s="242"/>
      <c r="K45" s="364"/>
      <c r="L45" s="242"/>
      <c r="M45" s="242"/>
      <c r="N45" s="364"/>
      <c r="O45" s="242"/>
      <c r="P45" s="242"/>
      <c r="Q45" s="364"/>
      <c r="R45" s="242"/>
      <c r="S45" s="242"/>
      <c r="T45" s="364"/>
      <c r="U45" s="242"/>
      <c r="V45" s="365"/>
      <c r="W45" s="242"/>
      <c r="X45" s="366"/>
      <c r="Y45" s="363"/>
      <c r="Z45" s="242"/>
      <c r="AA45" s="314"/>
      <c r="AB45" s="362"/>
      <c r="AC45" s="314"/>
      <c r="AD45" s="314"/>
      <c r="AE45" s="314"/>
      <c r="AF45" s="242"/>
      <c r="AG45" s="242"/>
      <c r="AH45" s="514" t="s">
        <v>259</v>
      </c>
      <c r="AI45" s="507">
        <f>SUM(AI39:AI44)</f>
        <v>6</v>
      </c>
      <c r="AJ45" s="508">
        <f>SUM(AJ39:AJ44)</f>
        <v>2.35</v>
      </c>
      <c r="AK45" s="509">
        <f>SUM(AK39:AK44)</f>
        <v>2.15</v>
      </c>
    </row>
    <row r="46" spans="2:37" ht="32.25">
      <c r="B46" s="363"/>
      <c r="C46" s="242"/>
      <c r="D46" s="242"/>
      <c r="E46" s="364"/>
      <c r="F46" s="242"/>
      <c r="G46" s="242"/>
      <c r="H46" s="364"/>
      <c r="I46" s="242"/>
      <c r="J46" s="242"/>
      <c r="K46" s="364"/>
      <c r="L46" s="242"/>
      <c r="M46" s="242"/>
      <c r="N46" s="364"/>
      <c r="O46" s="242"/>
      <c r="P46" s="242"/>
      <c r="Q46" s="364"/>
      <c r="R46" s="242"/>
      <c r="S46" s="242"/>
      <c r="T46" s="364"/>
      <c r="U46" s="242"/>
      <c r="V46" s="365"/>
      <c r="W46" s="242"/>
      <c r="X46" s="366"/>
      <c r="Y46" s="363"/>
      <c r="Z46" s="242"/>
      <c r="AA46" s="314"/>
      <c r="AB46" s="362"/>
      <c r="AC46" s="314"/>
      <c r="AD46" s="314"/>
      <c r="AE46" s="314"/>
      <c r="AF46" s="242"/>
      <c r="AG46" s="242"/>
      <c r="AH46" s="242"/>
    </row>
    <row r="47" spans="2:37" ht="32.25">
      <c r="B47" s="363"/>
      <c r="C47" s="242"/>
      <c r="D47" s="242"/>
      <c r="E47" s="364"/>
      <c r="F47" s="242"/>
      <c r="G47" s="242"/>
      <c r="H47" s="364"/>
      <c r="I47" s="242"/>
      <c r="J47" s="242"/>
      <c r="K47" s="364"/>
      <c r="L47" s="242"/>
      <c r="M47" s="242"/>
      <c r="N47" s="364"/>
      <c r="O47" s="242"/>
      <c r="P47" s="242"/>
      <c r="Q47" s="364"/>
      <c r="R47" s="242"/>
      <c r="S47" s="242"/>
      <c r="T47" s="364"/>
      <c r="U47" s="242"/>
      <c r="V47" s="365"/>
      <c r="W47" s="242"/>
      <c r="X47" s="366"/>
      <c r="Y47" s="363"/>
      <c r="Z47" s="242"/>
      <c r="AA47" s="314"/>
      <c r="AB47" s="362"/>
      <c r="AC47" s="314"/>
      <c r="AD47" s="314"/>
      <c r="AE47" s="314"/>
      <c r="AF47" s="242"/>
      <c r="AG47" s="242"/>
      <c r="AH47" s="242"/>
    </row>
    <row r="48" spans="2:37" ht="32.25">
      <c r="B48" s="363"/>
      <c r="C48" s="242"/>
      <c r="D48" s="242"/>
      <c r="E48" s="364"/>
      <c r="F48" s="242"/>
      <c r="G48" s="242"/>
      <c r="H48" s="364"/>
      <c r="I48" s="242"/>
      <c r="J48" s="242"/>
      <c r="K48" s="364"/>
      <c r="L48" s="242"/>
      <c r="M48" s="242"/>
      <c r="N48" s="364"/>
      <c r="O48" s="242"/>
      <c r="P48" s="242"/>
      <c r="Q48" s="364"/>
      <c r="R48" s="242"/>
      <c r="S48" s="242"/>
      <c r="T48" s="364"/>
      <c r="U48" s="242"/>
      <c r="V48" s="365"/>
      <c r="W48" s="242"/>
      <c r="X48" s="366"/>
      <c r="Y48" s="363"/>
      <c r="Z48" s="242"/>
      <c r="AA48" s="314"/>
      <c r="AB48" s="362"/>
      <c r="AC48" s="314"/>
      <c r="AD48" s="314"/>
      <c r="AE48" s="314"/>
      <c r="AF48" s="242"/>
      <c r="AG48" s="242"/>
      <c r="AH48" s="242"/>
    </row>
    <row r="49" spans="2:34" ht="32.25">
      <c r="B49" s="363"/>
      <c r="C49" s="242"/>
      <c r="D49" s="242"/>
      <c r="E49" s="364"/>
      <c r="F49" s="242"/>
      <c r="G49" s="242"/>
      <c r="H49" s="364"/>
      <c r="I49" s="242"/>
      <c r="J49" s="242"/>
      <c r="K49" s="364"/>
      <c r="L49" s="242"/>
      <c r="M49" s="242"/>
      <c r="N49" s="364"/>
      <c r="O49" s="242"/>
      <c r="P49" s="242"/>
      <c r="Q49" s="364"/>
      <c r="R49" s="242"/>
      <c r="S49" s="242"/>
      <c r="T49" s="364"/>
      <c r="U49" s="242"/>
      <c r="V49" s="365"/>
      <c r="W49" s="242"/>
      <c r="X49" s="366"/>
      <c r="Y49" s="363"/>
      <c r="Z49" s="242"/>
      <c r="AA49" s="314"/>
      <c r="AB49" s="362"/>
      <c r="AC49" s="314"/>
      <c r="AD49" s="314"/>
      <c r="AE49" s="314"/>
      <c r="AF49" s="242"/>
      <c r="AG49" s="242"/>
      <c r="AH49" s="242"/>
    </row>
    <row r="50" spans="2:34" ht="32.25">
      <c r="B50" s="363"/>
      <c r="C50" s="242"/>
      <c r="D50" s="242"/>
      <c r="E50" s="364"/>
      <c r="F50" s="242"/>
      <c r="G50" s="242"/>
      <c r="H50" s="364"/>
      <c r="I50" s="242"/>
      <c r="J50" s="242"/>
      <c r="K50" s="364"/>
      <c r="L50" s="242"/>
      <c r="M50" s="242"/>
      <c r="N50" s="364"/>
      <c r="O50" s="242"/>
      <c r="P50" s="242"/>
      <c r="Q50" s="364"/>
      <c r="R50" s="242"/>
      <c r="S50" s="242"/>
      <c r="T50" s="364"/>
      <c r="U50" s="242"/>
      <c r="V50" s="365"/>
      <c r="W50" s="242"/>
      <c r="X50" s="366"/>
      <c r="Y50" s="363"/>
      <c r="Z50" s="242"/>
      <c r="AA50" s="314"/>
      <c r="AB50" s="362"/>
      <c r="AC50" s="314"/>
      <c r="AD50" s="314"/>
      <c r="AE50" s="314"/>
      <c r="AF50" s="242"/>
      <c r="AG50" s="242"/>
      <c r="AH50" s="242"/>
    </row>
    <row r="51" spans="2:34" ht="32.25">
      <c r="B51" s="363"/>
      <c r="C51" s="242"/>
      <c r="D51" s="242"/>
      <c r="E51" s="364"/>
      <c r="F51" s="242"/>
      <c r="G51" s="242"/>
      <c r="H51" s="364"/>
      <c r="I51" s="242"/>
      <c r="J51" s="242"/>
      <c r="K51" s="364"/>
      <c r="L51" s="242"/>
      <c r="M51" s="242"/>
      <c r="N51" s="364"/>
      <c r="O51" s="242"/>
      <c r="P51" s="242"/>
      <c r="Q51" s="364"/>
      <c r="R51" s="242"/>
      <c r="S51" s="242"/>
      <c r="T51" s="364"/>
      <c r="U51" s="242"/>
      <c r="V51" s="365"/>
      <c r="W51" s="242"/>
      <c r="X51" s="366"/>
      <c r="Y51" s="363"/>
      <c r="Z51" s="242"/>
      <c r="AA51" s="314"/>
      <c r="AB51" s="362"/>
      <c r="AC51" s="314"/>
      <c r="AD51" s="314"/>
      <c r="AE51" s="314"/>
      <c r="AF51" s="242"/>
      <c r="AG51" s="242"/>
      <c r="AH51" s="242"/>
    </row>
  </sheetData>
  <mergeCells count="19">
    <mergeCell ref="B1:Y1"/>
    <mergeCell ref="B41:B42"/>
    <mergeCell ref="B9:B10"/>
    <mergeCell ref="V13:V20"/>
    <mergeCell ref="V29:V36"/>
    <mergeCell ref="C13:C18"/>
    <mergeCell ref="C29:C34"/>
    <mergeCell ref="V37:V42"/>
    <mergeCell ref="B33:B34"/>
    <mergeCell ref="V21:V28"/>
    <mergeCell ref="V5:V12"/>
    <mergeCell ref="C37:C42"/>
    <mergeCell ref="B17:B18"/>
    <mergeCell ref="B2:G2"/>
    <mergeCell ref="B25:B26"/>
    <mergeCell ref="V2:Z3"/>
    <mergeCell ref="C21:C26"/>
    <mergeCell ref="C5:C10"/>
    <mergeCell ref="W4:X4"/>
  </mergeCells>
  <phoneticPr fontId="19" type="noConversion"/>
  <conditionalFormatting sqref="N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{71B0E240-C6D0-42ED-822E-43EA9887DFFF}</x14:id>
        </ext>
      </extLst>
    </cfRule>
  </conditionalFormatting>
  <printOptions horizontalCentered="1" verticalCentered="1"/>
  <pageMargins left="0.23622047244094491" right="0.15748031496062992" top="0.11811023622047245" bottom="0.15748031496062992" header="0.51181102362204722" footer="0.23622047244094491"/>
  <pageSetup paperSize="9" scale="29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1B0E240-C6D0-42ED-822E-43EA9887DFFF}">
            <x14:dataBar minLength="0" maxLength="100" negativeBarColorSameAsPositive="1" axisPosition="none">
              <x14:cfvo type="min"/>
              <x14:cfvo type="max"/>
            </x14:dataBar>
          </x14:cfRule>
          <xm:sqref>N7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L45"/>
  <sheetViews>
    <sheetView view="pageBreakPreview" zoomScale="30" zoomScaleNormal="60" zoomScaleSheetLayoutView="30" workbookViewId="0">
      <selection activeCell="AM13" sqref="AM13"/>
    </sheetView>
  </sheetViews>
  <sheetFormatPr defaultRowHeight="21"/>
  <cols>
    <col min="1" max="1" width="1.875" style="5" customWidth="1"/>
    <col min="2" max="2" width="11.625" style="11" customWidth="1"/>
    <col min="3" max="3" width="0" style="5" hidden="1" customWidth="1"/>
    <col min="4" max="4" width="30.875" style="5" customWidth="1"/>
    <col min="5" max="5" width="10.625" style="49" customWidth="1"/>
    <col min="6" max="6" width="14.125" style="5" customWidth="1"/>
    <col min="7" max="7" width="39.125" style="5" customWidth="1"/>
    <col min="8" max="8" width="10.875" style="49" customWidth="1"/>
    <col min="9" max="9" width="14.625" style="5" customWidth="1"/>
    <col min="10" max="10" width="44.375" style="5" customWidth="1"/>
    <col min="11" max="11" width="10.875" style="49" customWidth="1"/>
    <col min="12" max="12" width="15" style="5" customWidth="1"/>
    <col min="13" max="13" width="40.625" style="5" customWidth="1"/>
    <col min="14" max="14" width="11.875" style="49" customWidth="1"/>
    <col min="15" max="15" width="14.5" style="5" customWidth="1"/>
    <col min="16" max="16" width="42.125" style="5" customWidth="1"/>
    <col min="17" max="17" width="11.875" style="49" customWidth="1"/>
    <col min="18" max="18" width="13.375" style="5" customWidth="1"/>
    <col min="19" max="19" width="38.125" style="5" customWidth="1"/>
    <col min="20" max="20" width="12.125" style="49" customWidth="1"/>
    <col min="21" max="21" width="15.125" style="5" customWidth="1"/>
    <col min="22" max="22" width="8.125" style="13" customWidth="1"/>
    <col min="23" max="23" width="16.875" style="12" customWidth="1"/>
    <col min="24" max="24" width="10.875" style="20" customWidth="1"/>
    <col min="25" max="25" width="19.875" style="14" customWidth="1"/>
    <col min="26" max="26" width="13.5" style="5" customWidth="1"/>
    <col min="27" max="27" width="6" style="1" hidden="1" customWidth="1"/>
    <col min="28" max="28" width="5.5" style="2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34" width="9" style="5"/>
    <col min="35" max="38" width="0" style="5" hidden="1" customWidth="1"/>
    <col min="39" max="16384" width="9" style="5"/>
  </cols>
  <sheetData>
    <row r="1" spans="1:38" s="1" customFormat="1" ht="100.35" customHeight="1">
      <c r="A1" s="116"/>
      <c r="B1" s="1214" t="s">
        <v>175</v>
      </c>
      <c r="C1" s="1214"/>
      <c r="D1" s="1214"/>
      <c r="E1" s="1214"/>
      <c r="F1" s="1214"/>
      <c r="G1" s="1214"/>
      <c r="H1" s="1214"/>
      <c r="I1" s="1214"/>
      <c r="J1" s="1214"/>
      <c r="K1" s="1214"/>
      <c r="L1" s="1214"/>
      <c r="M1" s="1214"/>
      <c r="N1" s="1214"/>
      <c r="O1" s="1214"/>
      <c r="P1" s="1214"/>
      <c r="Q1" s="1214"/>
      <c r="R1" s="1214"/>
      <c r="S1" s="1214"/>
      <c r="T1" s="1214"/>
      <c r="U1" s="1214"/>
      <c r="V1" s="1214"/>
      <c r="W1" s="1214"/>
      <c r="X1" s="1214"/>
      <c r="Y1" s="1214"/>
      <c r="Z1" s="29"/>
      <c r="AA1" s="27"/>
      <c r="AB1" s="28"/>
    </row>
    <row r="2" spans="1:38" s="1" customFormat="1" ht="18.600000000000001" customHeight="1">
      <c r="A2" s="119" t="s">
        <v>176</v>
      </c>
      <c r="B2" s="1215"/>
      <c r="C2" s="1215"/>
      <c r="D2" s="1215"/>
      <c r="E2" s="1215"/>
      <c r="F2" s="1215"/>
      <c r="G2" s="1215"/>
      <c r="H2" s="50"/>
      <c r="I2" s="29"/>
      <c r="J2" s="29"/>
      <c r="K2" s="50"/>
      <c r="L2" s="29"/>
      <c r="M2" s="29"/>
      <c r="N2" s="50"/>
      <c r="O2" s="29"/>
      <c r="P2" s="29"/>
      <c r="Q2" s="50"/>
      <c r="R2" s="29"/>
      <c r="S2" s="29"/>
      <c r="T2" s="50"/>
      <c r="U2" s="29"/>
      <c r="V2" s="1213" t="s">
        <v>79</v>
      </c>
      <c r="W2" s="1213"/>
      <c r="X2" s="1213"/>
      <c r="Y2" s="1213"/>
      <c r="Z2" s="1213"/>
      <c r="AA2" s="27"/>
      <c r="AB2" s="28"/>
    </row>
    <row r="3" spans="1:38" s="1" customFormat="1" ht="52.35" customHeight="1" thickBot="1">
      <c r="B3" s="235" t="s">
        <v>181</v>
      </c>
      <c r="C3" s="133"/>
      <c r="D3" s="134"/>
      <c r="E3" s="48"/>
      <c r="F3" s="29"/>
      <c r="G3" s="29"/>
      <c r="H3" s="48"/>
      <c r="I3" s="29"/>
      <c r="J3" s="29"/>
      <c r="K3" s="48"/>
      <c r="L3" s="29"/>
      <c r="M3" s="29"/>
      <c r="N3" s="48"/>
      <c r="O3" s="29"/>
      <c r="P3" s="29"/>
      <c r="Q3" s="48"/>
      <c r="R3" s="29"/>
      <c r="S3" s="27"/>
      <c r="T3" s="48"/>
      <c r="U3" s="29"/>
      <c r="V3" s="1213"/>
      <c r="W3" s="1213"/>
      <c r="X3" s="1213"/>
      <c r="Y3" s="1213"/>
      <c r="Z3" s="1213"/>
      <c r="AA3" s="27"/>
      <c r="AB3" s="28"/>
    </row>
    <row r="4" spans="1:38" s="3" customFormat="1" ht="192.6" customHeight="1" thickBot="1">
      <c r="B4" s="493" t="s">
        <v>0</v>
      </c>
      <c r="C4" s="494" t="s">
        <v>1</v>
      </c>
      <c r="D4" s="399" t="s">
        <v>177</v>
      </c>
      <c r="E4" s="400" t="s">
        <v>182</v>
      </c>
      <c r="F4" s="401" t="s">
        <v>25</v>
      </c>
      <c r="G4" s="399" t="s">
        <v>178</v>
      </c>
      <c r="H4" s="400" t="s">
        <v>182</v>
      </c>
      <c r="I4" s="401" t="s">
        <v>25</v>
      </c>
      <c r="J4" s="540" t="s">
        <v>179</v>
      </c>
      <c r="K4" s="400" t="s">
        <v>182</v>
      </c>
      <c r="L4" s="498" t="s">
        <v>25</v>
      </c>
      <c r="M4" s="399" t="s">
        <v>180</v>
      </c>
      <c r="N4" s="400" t="s">
        <v>182</v>
      </c>
      <c r="O4" s="401" t="s">
        <v>25</v>
      </c>
      <c r="P4" s="540" t="s">
        <v>180</v>
      </c>
      <c r="Q4" s="400" t="s">
        <v>182</v>
      </c>
      <c r="R4" s="498" t="s">
        <v>25</v>
      </c>
      <c r="S4" s="492" t="s">
        <v>2</v>
      </c>
      <c r="T4" s="400" t="s">
        <v>182</v>
      </c>
      <c r="U4" s="401" t="s">
        <v>25</v>
      </c>
      <c r="V4" s="495" t="s">
        <v>13</v>
      </c>
      <c r="W4" s="1232" t="s">
        <v>3</v>
      </c>
      <c r="X4" s="1219"/>
      <c r="Y4" s="496" t="s">
        <v>52</v>
      </c>
      <c r="Z4" s="497" t="s">
        <v>53</v>
      </c>
      <c r="AA4" s="30"/>
      <c r="AB4" s="28"/>
      <c r="AC4" s="1"/>
      <c r="AD4" s="1"/>
      <c r="AE4" s="1"/>
      <c r="AF4" s="1"/>
    </row>
    <row r="5" spans="1:38" s="4" customFormat="1" ht="64.349999999999994" customHeight="1" thickBot="1">
      <c r="B5" s="635">
        <v>1</v>
      </c>
      <c r="C5" s="1233"/>
      <c r="D5" s="424" t="str">
        <f>'1月菜單-佳祥'!A28</f>
        <v>香Q米飯</v>
      </c>
      <c r="E5" s="425" t="s">
        <v>24</v>
      </c>
      <c r="F5" s="414"/>
      <c r="G5" s="424" t="str">
        <f>'1月菜單-佳祥'!A29</f>
        <v>鐵路肉排</v>
      </c>
      <c r="H5" s="425" t="s">
        <v>82</v>
      </c>
      <c r="I5" s="414"/>
      <c r="J5" s="614" t="str">
        <f>'1月菜單-佳祥'!A30</f>
        <v>蕃茄炒蛋</v>
      </c>
      <c r="K5" s="425" t="s">
        <v>49</v>
      </c>
      <c r="L5" s="426"/>
      <c r="M5" s="424" t="str">
        <f>'1月菜單-佳祥'!A31</f>
        <v>肉燥銀芽</v>
      </c>
      <c r="N5" s="425" t="s">
        <v>49</v>
      </c>
      <c r="O5" s="414"/>
      <c r="P5" s="614" t="str">
        <f>'1月菜單-佳祥'!A32</f>
        <v>深色蔬菜</v>
      </c>
      <c r="Q5" s="413" t="s">
        <v>201</v>
      </c>
      <c r="R5" s="426"/>
      <c r="S5" s="424" t="str">
        <f>'1月菜單-佳祥'!A33</f>
        <v>和風味噌湯(豆)</v>
      </c>
      <c r="T5" s="425" t="s">
        <v>26</v>
      </c>
      <c r="U5" s="414"/>
      <c r="V5" s="1236"/>
      <c r="W5" s="631" t="s">
        <v>4</v>
      </c>
      <c r="X5" s="427"/>
      <c r="Y5" s="285" t="s">
        <v>110</v>
      </c>
      <c r="Z5" s="456">
        <f>AJ12</f>
        <v>6</v>
      </c>
      <c r="AA5" s="27"/>
      <c r="AB5" s="28"/>
      <c r="AC5" s="1" t="s">
        <v>28</v>
      </c>
      <c r="AD5" s="1" t="s">
        <v>29</v>
      </c>
      <c r="AE5" s="1" t="s">
        <v>30</v>
      </c>
      <c r="AF5" s="1" t="s">
        <v>31</v>
      </c>
      <c r="AI5" s="506"/>
      <c r="AJ5" s="507" t="s">
        <v>256</v>
      </c>
      <c r="AK5" s="508" t="s">
        <v>257</v>
      </c>
      <c r="AL5" s="509" t="s">
        <v>258</v>
      </c>
    </row>
    <row r="6" spans="1:38" ht="28.35" customHeight="1">
      <c r="B6" s="636" t="s">
        <v>5</v>
      </c>
      <c r="C6" s="1234"/>
      <c r="D6" s="291" t="s">
        <v>87</v>
      </c>
      <c r="E6" s="292"/>
      <c r="F6" s="293">
        <v>120</v>
      </c>
      <c r="G6" s="243" t="s">
        <v>202</v>
      </c>
      <c r="H6" s="252"/>
      <c r="I6" s="245">
        <v>55</v>
      </c>
      <c r="J6" s="617" t="s">
        <v>145</v>
      </c>
      <c r="K6" s="428"/>
      <c r="L6" s="562">
        <v>40</v>
      </c>
      <c r="M6" s="249" t="s">
        <v>138</v>
      </c>
      <c r="N6" s="250"/>
      <c r="O6" s="251">
        <v>65</v>
      </c>
      <c r="P6" s="552" t="str">
        <f>P5</f>
        <v>深色蔬菜</v>
      </c>
      <c r="Q6" s="331"/>
      <c r="R6" s="452">
        <v>100</v>
      </c>
      <c r="S6" s="249" t="s">
        <v>83</v>
      </c>
      <c r="T6" s="253" t="s">
        <v>122</v>
      </c>
      <c r="U6" s="251">
        <v>30</v>
      </c>
      <c r="V6" s="1237"/>
      <c r="W6" s="643">
        <f>SUM(Z5*15)+(Z7*5)+(Z9*15)</f>
        <v>100.75</v>
      </c>
      <c r="X6" s="255" t="s">
        <v>111</v>
      </c>
      <c r="Y6" s="256" t="s">
        <v>112</v>
      </c>
      <c r="Z6" s="596">
        <f>AK12</f>
        <v>2.6200000000000006</v>
      </c>
      <c r="AA6" s="30" t="s">
        <v>34</v>
      </c>
      <c r="AB6" s="28">
        <v>6</v>
      </c>
      <c r="AC6" s="2">
        <f>AB6*2</f>
        <v>12</v>
      </c>
      <c r="AD6" s="2"/>
      <c r="AE6" s="2">
        <f>AB6*15</f>
        <v>90</v>
      </c>
      <c r="AF6" s="2">
        <f>AC6*4+AE6*4</f>
        <v>408</v>
      </c>
      <c r="AH6" s="81"/>
      <c r="AI6" s="506"/>
      <c r="AJ6" s="507">
        <v>6</v>
      </c>
      <c r="AK6" s="508">
        <v>1.57</v>
      </c>
      <c r="AL6" s="509">
        <v>0.4</v>
      </c>
    </row>
    <row r="7" spans="1:38" ht="28.35" customHeight="1">
      <c r="B7" s="636">
        <v>15</v>
      </c>
      <c r="C7" s="1234"/>
      <c r="D7" s="291"/>
      <c r="E7" s="292"/>
      <c r="F7" s="293"/>
      <c r="G7" s="243" t="s">
        <v>89</v>
      </c>
      <c r="H7" s="252"/>
      <c r="I7" s="245"/>
      <c r="J7" s="549" t="s">
        <v>213</v>
      </c>
      <c r="K7" s="367"/>
      <c r="L7" s="432">
        <v>30</v>
      </c>
      <c r="M7" s="243" t="s">
        <v>35</v>
      </c>
      <c r="N7" s="259"/>
      <c r="O7" s="251">
        <v>5</v>
      </c>
      <c r="P7" s="552" t="s">
        <v>81</v>
      </c>
      <c r="Q7" s="331"/>
      <c r="R7" s="452"/>
      <c r="S7" s="249" t="s">
        <v>105</v>
      </c>
      <c r="T7" s="250"/>
      <c r="U7" s="251">
        <v>5</v>
      </c>
      <c r="V7" s="1237"/>
      <c r="W7" s="237" t="s">
        <v>6</v>
      </c>
      <c r="X7" s="260"/>
      <c r="Y7" s="239" t="s">
        <v>113</v>
      </c>
      <c r="Z7" s="596">
        <f>AL12</f>
        <v>2.15</v>
      </c>
      <c r="AA7" s="31" t="s">
        <v>37</v>
      </c>
      <c r="AB7" s="28">
        <v>2</v>
      </c>
      <c r="AC7" s="6">
        <f>AB7*7</f>
        <v>14</v>
      </c>
      <c r="AD7" s="2">
        <f>AB7*5</f>
        <v>10</v>
      </c>
      <c r="AE7" s="2" t="s">
        <v>38</v>
      </c>
      <c r="AF7" s="7">
        <f>AC7*4+AD7*9</f>
        <v>146</v>
      </c>
      <c r="AH7" s="82"/>
      <c r="AI7" s="506"/>
      <c r="AJ7" s="510"/>
      <c r="AK7" s="511">
        <v>0.54</v>
      </c>
      <c r="AL7" s="512">
        <v>0.7</v>
      </c>
    </row>
    <row r="8" spans="1:38" ht="28.35" customHeight="1">
      <c r="B8" s="636" t="s">
        <v>7</v>
      </c>
      <c r="C8" s="1234"/>
      <c r="D8" s="291"/>
      <c r="E8" s="292"/>
      <c r="F8" s="293"/>
      <c r="G8" s="243" t="s">
        <v>81</v>
      </c>
      <c r="H8" s="248"/>
      <c r="I8" s="245"/>
      <c r="J8" s="432" t="s">
        <v>143</v>
      </c>
      <c r="K8" s="271"/>
      <c r="L8" s="432"/>
      <c r="M8" s="249" t="s">
        <v>107</v>
      </c>
      <c r="N8" s="259"/>
      <c r="O8" s="251">
        <v>8</v>
      </c>
      <c r="P8" s="552"/>
      <c r="Q8" s="430"/>
      <c r="R8" s="452"/>
      <c r="S8" s="249" t="s">
        <v>130</v>
      </c>
      <c r="T8" s="250"/>
      <c r="U8" s="251"/>
      <c r="V8" s="1237"/>
      <c r="W8" s="254">
        <f>SUM(Z6*5)+(Z8*5)</f>
        <v>24.6</v>
      </c>
      <c r="X8" s="255" t="s">
        <v>111</v>
      </c>
      <c r="Y8" s="239" t="s">
        <v>114</v>
      </c>
      <c r="Z8" s="461">
        <v>2.2999999999999998</v>
      </c>
      <c r="AA8" s="27" t="s">
        <v>40</v>
      </c>
      <c r="AB8" s="28">
        <v>1.5</v>
      </c>
      <c r="AC8" s="2">
        <f>AB8*1</f>
        <v>1.5</v>
      </c>
      <c r="AD8" s="2" t="s">
        <v>38</v>
      </c>
      <c r="AE8" s="2">
        <f>AB8*5</f>
        <v>7.5</v>
      </c>
      <c r="AF8" s="2">
        <f>AC8*4+AE8*4</f>
        <v>36</v>
      </c>
      <c r="AH8" s="82"/>
      <c r="AI8" s="506"/>
      <c r="AJ8" s="513"/>
      <c r="AK8" s="511">
        <v>0.14000000000000001</v>
      </c>
      <c r="AL8" s="512">
        <v>1</v>
      </c>
    </row>
    <row r="9" spans="1:38" ht="28.35" customHeight="1">
      <c r="B9" s="1239" t="s">
        <v>41</v>
      </c>
      <c r="C9" s="1234"/>
      <c r="D9" s="291"/>
      <c r="E9" s="292"/>
      <c r="F9" s="293"/>
      <c r="G9" s="243"/>
      <c r="H9" s="248"/>
      <c r="I9" s="245"/>
      <c r="J9" s="432"/>
      <c r="K9" s="271"/>
      <c r="L9" s="432"/>
      <c r="M9" s="249" t="s">
        <v>57</v>
      </c>
      <c r="N9" s="259"/>
      <c r="O9" s="251"/>
      <c r="P9" s="552"/>
      <c r="Q9" s="430"/>
      <c r="R9" s="452"/>
      <c r="S9" s="249" t="s">
        <v>106</v>
      </c>
      <c r="T9" s="259"/>
      <c r="U9" s="251"/>
      <c r="V9" s="1237"/>
      <c r="W9" s="237" t="s">
        <v>8</v>
      </c>
      <c r="X9" s="260"/>
      <c r="Y9" s="239" t="s">
        <v>115</v>
      </c>
      <c r="Z9" s="461">
        <v>0</v>
      </c>
      <c r="AA9" s="27" t="s">
        <v>43</v>
      </c>
      <c r="AB9" s="28">
        <v>2.5</v>
      </c>
      <c r="AC9" s="2"/>
      <c r="AD9" s="2">
        <f>AB9*5</f>
        <v>12.5</v>
      </c>
      <c r="AE9" s="2" t="s">
        <v>38</v>
      </c>
      <c r="AF9" s="2">
        <f>AD9*9</f>
        <v>112.5</v>
      </c>
      <c r="AH9" s="82"/>
      <c r="AI9" s="506"/>
      <c r="AJ9" s="513"/>
      <c r="AK9" s="511">
        <v>0.37</v>
      </c>
      <c r="AL9" s="512">
        <v>0.05</v>
      </c>
    </row>
    <row r="10" spans="1:38" ht="28.35" customHeight="1">
      <c r="B10" s="1239"/>
      <c r="C10" s="1234"/>
      <c r="D10" s="291"/>
      <c r="E10" s="292"/>
      <c r="F10" s="293"/>
      <c r="G10" s="325"/>
      <c r="H10" s="248"/>
      <c r="I10" s="245"/>
      <c r="J10" s="545"/>
      <c r="K10" s="271"/>
      <c r="L10" s="432"/>
      <c r="M10" s="243"/>
      <c r="N10" s="248"/>
      <c r="O10" s="245"/>
      <c r="P10" s="552"/>
      <c r="Q10" s="430"/>
      <c r="R10" s="452"/>
      <c r="S10" s="249"/>
      <c r="T10" s="259"/>
      <c r="U10" s="251"/>
      <c r="V10" s="1237"/>
      <c r="W10" s="645">
        <f>SUM(Z5*2)+(Z6*7)</f>
        <v>30.340000000000003</v>
      </c>
      <c r="X10" s="255" t="s">
        <v>111</v>
      </c>
      <c r="Y10" s="272" t="s">
        <v>116</v>
      </c>
      <c r="Z10" s="578">
        <v>0</v>
      </c>
      <c r="AA10" s="27" t="s">
        <v>45</v>
      </c>
      <c r="AB10" s="28"/>
      <c r="AE10" s="1">
        <f>AB10*15</f>
        <v>0</v>
      </c>
      <c r="AH10" s="1"/>
      <c r="AI10" s="506"/>
      <c r="AJ10" s="513"/>
      <c r="AK10" s="511"/>
      <c r="AL10" s="512"/>
    </row>
    <row r="11" spans="1:38" ht="28.35" customHeight="1">
      <c r="B11" s="463" t="s">
        <v>46</v>
      </c>
      <c r="C11" s="431"/>
      <c r="D11" s="291"/>
      <c r="E11" s="430"/>
      <c r="F11" s="293"/>
      <c r="G11" s="294"/>
      <c r="H11" s="433"/>
      <c r="I11" s="333"/>
      <c r="J11" s="549"/>
      <c r="K11" s="248"/>
      <c r="L11" s="322"/>
      <c r="M11" s="243"/>
      <c r="N11" s="430"/>
      <c r="O11" s="245"/>
      <c r="P11" s="552"/>
      <c r="Q11" s="430"/>
      <c r="R11" s="452"/>
      <c r="S11" s="296"/>
      <c r="T11" s="338"/>
      <c r="U11" s="251"/>
      <c r="V11" s="1237"/>
      <c r="W11" s="237" t="s">
        <v>9</v>
      </c>
      <c r="X11" s="260"/>
      <c r="Y11" s="277"/>
      <c r="Z11" s="461"/>
      <c r="AA11" s="27"/>
      <c r="AB11" s="28"/>
      <c r="AC11" s="1">
        <f>SUM(AC6:AC10)</f>
        <v>27.5</v>
      </c>
      <c r="AD11" s="1">
        <f>SUM(AD6:AD10)</f>
        <v>22.5</v>
      </c>
      <c r="AE11" s="1">
        <f>SUM(AE6:AE10)</f>
        <v>97.5</v>
      </c>
      <c r="AF11" s="1">
        <f>AC11*4+AD11*9+AE11*4</f>
        <v>702.5</v>
      </c>
      <c r="AH11" s="1"/>
      <c r="AI11" s="506"/>
      <c r="AJ11" s="507"/>
      <c r="AK11" s="508"/>
      <c r="AL11" s="509"/>
    </row>
    <row r="12" spans="1:38" ht="28.35" customHeight="1" thickBot="1">
      <c r="B12" s="637"/>
      <c r="C12" s="434"/>
      <c r="D12" s="435"/>
      <c r="E12" s="436"/>
      <c r="F12" s="437"/>
      <c r="G12" s="294"/>
      <c r="H12" s="354"/>
      <c r="I12" s="333"/>
      <c r="J12" s="615"/>
      <c r="K12" s="436"/>
      <c r="L12" s="439"/>
      <c r="M12" s="311"/>
      <c r="N12" s="436"/>
      <c r="O12" s="305"/>
      <c r="P12" s="615"/>
      <c r="Q12" s="436"/>
      <c r="R12" s="439"/>
      <c r="S12" s="438"/>
      <c r="T12" s="436"/>
      <c r="U12" s="437"/>
      <c r="V12" s="1238"/>
      <c r="W12" s="653">
        <f>SUM(W6+W10)*4+(W8*9)</f>
        <v>745.76</v>
      </c>
      <c r="X12" s="489" t="s">
        <v>117</v>
      </c>
      <c r="Y12" s="313"/>
      <c r="Z12" s="632"/>
      <c r="AA12" s="27"/>
      <c r="AB12" s="28"/>
      <c r="AC12" s="8">
        <f>AC11*4/AF11</f>
        <v>0.15658362989323843</v>
      </c>
      <c r="AD12" s="8">
        <f>AD11*9/AF11</f>
        <v>0.28825622775800713</v>
      </c>
      <c r="AE12" s="8">
        <f>AE11*4/AF11</f>
        <v>0.55516014234875444</v>
      </c>
      <c r="AH12" s="1"/>
      <c r="AI12" s="514" t="s">
        <v>259</v>
      </c>
      <c r="AJ12" s="507">
        <f>SUM(AJ6:AJ11)</f>
        <v>6</v>
      </c>
      <c r="AK12" s="508">
        <f>SUM(AK6:AK11)</f>
        <v>2.6200000000000006</v>
      </c>
      <c r="AL12" s="509">
        <f>SUM(AL6:AL11)</f>
        <v>2.15</v>
      </c>
    </row>
    <row r="13" spans="1:38" s="4" customFormat="1" ht="67.349999999999994" customHeight="1" thickBot="1">
      <c r="B13" s="635">
        <v>1</v>
      </c>
      <c r="C13" s="1233"/>
      <c r="D13" s="424" t="str">
        <f>'1月菜單-佳祥'!D28</f>
        <v>麥 片 飯</v>
      </c>
      <c r="E13" s="425" t="s">
        <v>24</v>
      </c>
      <c r="F13" s="440"/>
      <c r="G13" s="424" t="str">
        <f>'1月菜單-佳祥'!D29</f>
        <v xml:space="preserve">鹹酥雞(炸)+螞蟻上樹 </v>
      </c>
      <c r="H13" s="425" t="s">
        <v>51</v>
      </c>
      <c r="I13" s="440"/>
      <c r="J13" s="614" t="str">
        <f>'1月菜單-佳祥'!D30</f>
        <v>紅燒獅子頭(加)</v>
      </c>
      <c r="K13" s="425" t="s">
        <v>82</v>
      </c>
      <c r="L13" s="441"/>
      <c r="M13" s="424" t="str">
        <f>'1月菜單-佳祥'!D31</f>
        <v>美味洋薯</v>
      </c>
      <c r="N13" s="425" t="s">
        <v>49</v>
      </c>
      <c r="O13" s="440"/>
      <c r="P13" s="614" t="str">
        <f>'1月菜單-佳祥'!D32</f>
        <v>深色蔬菜</v>
      </c>
      <c r="Q13" s="413" t="s">
        <v>201</v>
      </c>
      <c r="R13" s="441"/>
      <c r="S13" s="424" t="str">
        <f>'1月菜單-佳祥'!D33</f>
        <v>香菇肉羹湯(醃)</v>
      </c>
      <c r="T13" s="425" t="s">
        <v>26</v>
      </c>
      <c r="U13" s="440"/>
      <c r="V13" s="1226"/>
      <c r="W13" s="283" t="s">
        <v>4</v>
      </c>
      <c r="X13" s="284"/>
      <c r="Y13" s="285" t="s">
        <v>110</v>
      </c>
      <c r="Z13" s="644">
        <f>AJ20</f>
        <v>6.160000000000001</v>
      </c>
      <c r="AA13" s="27"/>
      <c r="AB13" s="28"/>
      <c r="AC13" s="1" t="s">
        <v>28</v>
      </c>
      <c r="AD13" s="1" t="s">
        <v>29</v>
      </c>
      <c r="AE13" s="1" t="s">
        <v>30</v>
      </c>
      <c r="AF13" s="1" t="s">
        <v>31</v>
      </c>
      <c r="AH13" s="83"/>
      <c r="AI13" s="506"/>
      <c r="AJ13" s="515"/>
      <c r="AK13" s="516"/>
      <c r="AL13" s="517"/>
    </row>
    <row r="14" spans="1:38" ht="39.950000000000003" customHeight="1">
      <c r="B14" s="636" t="s">
        <v>5</v>
      </c>
      <c r="C14" s="1234"/>
      <c r="D14" s="296" t="s">
        <v>87</v>
      </c>
      <c r="E14" s="331"/>
      <c r="F14" s="290">
        <v>65</v>
      </c>
      <c r="G14" s="243" t="s">
        <v>207</v>
      </c>
      <c r="H14" s="252"/>
      <c r="I14" s="245">
        <v>50</v>
      </c>
      <c r="J14" s="617" t="s">
        <v>164</v>
      </c>
      <c r="K14" s="428"/>
      <c r="L14" s="562">
        <v>40</v>
      </c>
      <c r="M14" s="443" t="s">
        <v>210</v>
      </c>
      <c r="N14" s="317"/>
      <c r="O14" s="276">
        <v>60</v>
      </c>
      <c r="P14" s="465" t="str">
        <f>P13</f>
        <v>深色蔬菜</v>
      </c>
      <c r="Q14" s="445"/>
      <c r="R14" s="624">
        <v>100</v>
      </c>
      <c r="S14" s="249" t="s">
        <v>214</v>
      </c>
      <c r="T14" s="250"/>
      <c r="U14" s="251">
        <v>5</v>
      </c>
      <c r="V14" s="1220"/>
      <c r="W14" s="254">
        <f>SUM(Z13*15)+(Z15*5)+(Z17*15)</f>
        <v>101.90000000000002</v>
      </c>
      <c r="X14" s="255" t="s">
        <v>111</v>
      </c>
      <c r="Y14" s="256" t="s">
        <v>112</v>
      </c>
      <c r="Z14" s="597">
        <f>AK20</f>
        <v>2.68</v>
      </c>
      <c r="AA14" s="30" t="s">
        <v>34</v>
      </c>
      <c r="AB14" s="28">
        <v>6</v>
      </c>
      <c r="AC14" s="2">
        <f>AB14*2</f>
        <v>12</v>
      </c>
      <c r="AD14" s="2"/>
      <c r="AE14" s="2">
        <f>AB14*15</f>
        <v>90</v>
      </c>
      <c r="AF14" s="2">
        <f>AC14*4+AE14*4</f>
        <v>408</v>
      </c>
      <c r="AH14" s="1"/>
      <c r="AI14" s="506"/>
      <c r="AJ14" s="507" t="s">
        <v>256</v>
      </c>
      <c r="AK14" s="508" t="s">
        <v>257</v>
      </c>
      <c r="AL14" s="509" t="s">
        <v>258</v>
      </c>
    </row>
    <row r="15" spans="1:38" ht="39.950000000000003" customHeight="1">
      <c r="B15" s="636">
        <v>16</v>
      </c>
      <c r="C15" s="1234"/>
      <c r="D15" s="296" t="s">
        <v>98</v>
      </c>
      <c r="E15" s="331"/>
      <c r="F15" s="290">
        <v>33</v>
      </c>
      <c r="G15" s="243" t="s">
        <v>239</v>
      </c>
      <c r="H15" s="252"/>
      <c r="I15" s="245"/>
      <c r="J15" s="549" t="s">
        <v>57</v>
      </c>
      <c r="K15" s="367"/>
      <c r="L15" s="432"/>
      <c r="M15" s="443" t="s">
        <v>35</v>
      </c>
      <c r="N15" s="447"/>
      <c r="O15" s="276">
        <v>10</v>
      </c>
      <c r="P15" s="465" t="s">
        <v>81</v>
      </c>
      <c r="Q15" s="445"/>
      <c r="R15" s="624"/>
      <c r="S15" s="249" t="s">
        <v>174</v>
      </c>
      <c r="T15" s="253" t="s">
        <v>126</v>
      </c>
      <c r="U15" s="251">
        <v>30</v>
      </c>
      <c r="V15" s="1220"/>
      <c r="W15" s="237" t="s">
        <v>6</v>
      </c>
      <c r="X15" s="260"/>
      <c r="Y15" s="239" t="s">
        <v>113</v>
      </c>
      <c r="Z15" s="460">
        <f>AL20</f>
        <v>1.9</v>
      </c>
      <c r="AA15" s="31" t="s">
        <v>37</v>
      </c>
      <c r="AB15" s="28">
        <v>2.2000000000000002</v>
      </c>
      <c r="AC15" s="6">
        <f>AB15*7</f>
        <v>15.400000000000002</v>
      </c>
      <c r="AD15" s="2">
        <f>AB15*5</f>
        <v>11</v>
      </c>
      <c r="AE15" s="2" t="s">
        <v>38</v>
      </c>
      <c r="AF15" s="7">
        <f>AC15*4+AD15*9</f>
        <v>160.60000000000002</v>
      </c>
      <c r="AH15" s="84"/>
      <c r="AI15" s="506"/>
      <c r="AJ15" s="507">
        <v>4.9000000000000004</v>
      </c>
      <c r="AK15" s="508">
        <v>1.6</v>
      </c>
      <c r="AL15" s="509">
        <v>0.4</v>
      </c>
    </row>
    <row r="16" spans="1:38" ht="39.950000000000003" customHeight="1" thickBot="1">
      <c r="B16" s="636" t="s">
        <v>7</v>
      </c>
      <c r="C16" s="1234"/>
      <c r="D16" s="448"/>
      <c r="E16" s="430"/>
      <c r="F16" s="290"/>
      <c r="G16" s="243"/>
      <c r="H16" s="248"/>
      <c r="I16" s="245"/>
      <c r="J16" s="432"/>
      <c r="K16" s="271"/>
      <c r="L16" s="432"/>
      <c r="M16" s="443" t="s">
        <v>14</v>
      </c>
      <c r="N16" s="449"/>
      <c r="O16" s="276"/>
      <c r="P16" s="465"/>
      <c r="Q16" s="450"/>
      <c r="R16" s="624"/>
      <c r="S16" s="249" t="s">
        <v>104</v>
      </c>
      <c r="T16" s="259"/>
      <c r="U16" s="251">
        <v>5</v>
      </c>
      <c r="V16" s="1220"/>
      <c r="W16" s="254">
        <f>SUM(Z14*5)+(Z16*5)</f>
        <v>24.9</v>
      </c>
      <c r="X16" s="255" t="s">
        <v>111</v>
      </c>
      <c r="Y16" s="239" t="s">
        <v>114</v>
      </c>
      <c r="Z16" s="461">
        <v>2.2999999999999998</v>
      </c>
      <c r="AA16" s="27" t="s">
        <v>40</v>
      </c>
      <c r="AB16" s="28">
        <v>1.6</v>
      </c>
      <c r="AC16" s="2">
        <f>AB16*1</f>
        <v>1.6</v>
      </c>
      <c r="AD16" s="2" t="s">
        <v>38</v>
      </c>
      <c r="AE16" s="2">
        <f>AB16*5</f>
        <v>8</v>
      </c>
      <c r="AF16" s="2">
        <f>AC16*4+AE16*4</f>
        <v>38.4</v>
      </c>
      <c r="AH16" s="84"/>
      <c r="AI16" s="506"/>
      <c r="AJ16" s="513">
        <v>0.4</v>
      </c>
      <c r="AK16" s="511">
        <v>0.14000000000000001</v>
      </c>
      <c r="AL16" s="512">
        <v>0.1</v>
      </c>
    </row>
    <row r="17" spans="2:38" ht="39.950000000000003" customHeight="1" thickBot="1">
      <c r="B17" s="1239" t="s">
        <v>48</v>
      </c>
      <c r="C17" s="1234"/>
      <c r="D17" s="448"/>
      <c r="E17" s="430"/>
      <c r="F17" s="290"/>
      <c r="G17" s="640" t="s">
        <v>95</v>
      </c>
      <c r="H17" s="641" t="s">
        <v>49</v>
      </c>
      <c r="I17" s="642"/>
      <c r="J17" s="432"/>
      <c r="K17" s="271"/>
      <c r="L17" s="432"/>
      <c r="M17" s="443"/>
      <c r="N17" s="449"/>
      <c r="O17" s="276"/>
      <c r="P17" s="465"/>
      <c r="Q17" s="450"/>
      <c r="R17" s="624"/>
      <c r="S17" s="243" t="s">
        <v>101</v>
      </c>
      <c r="T17" s="451"/>
      <c r="U17" s="245">
        <v>5</v>
      </c>
      <c r="V17" s="1220"/>
      <c r="W17" s="237" t="s">
        <v>8</v>
      </c>
      <c r="X17" s="260"/>
      <c r="Y17" s="239" t="s">
        <v>115</v>
      </c>
      <c r="Z17" s="460">
        <v>0</v>
      </c>
      <c r="AA17" s="27" t="s">
        <v>43</v>
      </c>
      <c r="AB17" s="28">
        <v>2.5</v>
      </c>
      <c r="AC17" s="2"/>
      <c r="AD17" s="2">
        <f>AB17*5</f>
        <v>12.5</v>
      </c>
      <c r="AE17" s="2" t="s">
        <v>38</v>
      </c>
      <c r="AF17" s="2">
        <f>AD17*9</f>
        <v>112.5</v>
      </c>
      <c r="AH17" s="85"/>
      <c r="AI17" s="506"/>
      <c r="AJ17" s="513">
        <v>0.2</v>
      </c>
      <c r="AK17" s="511">
        <v>0.8</v>
      </c>
      <c r="AL17" s="512">
        <v>1</v>
      </c>
    </row>
    <row r="18" spans="2:38" ht="28.7" customHeight="1">
      <c r="B18" s="1239"/>
      <c r="C18" s="1234"/>
      <c r="D18" s="448"/>
      <c r="E18" s="430"/>
      <c r="F18" s="290"/>
      <c r="G18" s="325" t="s">
        <v>54</v>
      </c>
      <c r="H18" s="248"/>
      <c r="I18" s="245">
        <v>40</v>
      </c>
      <c r="J18" s="545"/>
      <c r="K18" s="271"/>
      <c r="L18" s="432"/>
      <c r="M18" s="443"/>
      <c r="N18" s="449"/>
      <c r="O18" s="276"/>
      <c r="P18" s="552"/>
      <c r="Q18" s="430"/>
      <c r="R18" s="452"/>
      <c r="S18" s="243"/>
      <c r="T18" s="248"/>
      <c r="U18" s="245"/>
      <c r="V18" s="1220"/>
      <c r="W18" s="645">
        <f>SUM(Z5*2)+(Z6*7)</f>
        <v>30.340000000000003</v>
      </c>
      <c r="X18" s="255" t="s">
        <v>111</v>
      </c>
      <c r="Y18" s="272" t="s">
        <v>116</v>
      </c>
      <c r="Z18" s="582">
        <v>0</v>
      </c>
      <c r="AA18" s="27" t="s">
        <v>45</v>
      </c>
      <c r="AB18" s="28">
        <v>1</v>
      </c>
      <c r="AE18" s="1">
        <f>AB18*15</f>
        <v>15</v>
      </c>
      <c r="AH18" s="79"/>
      <c r="AI18" s="506"/>
      <c r="AJ18" s="510">
        <v>0.66</v>
      </c>
      <c r="AK18" s="511">
        <v>0.14000000000000001</v>
      </c>
      <c r="AL18" s="512">
        <v>0.4</v>
      </c>
    </row>
    <row r="19" spans="2:38" ht="28.35" customHeight="1">
      <c r="B19" s="463" t="s">
        <v>46</v>
      </c>
      <c r="C19" s="431"/>
      <c r="D19" s="448"/>
      <c r="E19" s="430"/>
      <c r="F19" s="290"/>
      <c r="G19" s="294" t="s">
        <v>215</v>
      </c>
      <c r="H19" s="433"/>
      <c r="I19" s="333">
        <v>8</v>
      </c>
      <c r="J19" s="549"/>
      <c r="K19" s="248"/>
      <c r="L19" s="322"/>
      <c r="M19" s="443"/>
      <c r="N19" s="449"/>
      <c r="O19" s="276"/>
      <c r="P19" s="552"/>
      <c r="Q19" s="430"/>
      <c r="R19" s="452"/>
      <c r="S19" s="296"/>
      <c r="T19" s="430"/>
      <c r="U19" s="290"/>
      <c r="V19" s="1220"/>
      <c r="W19" s="237" t="s">
        <v>9</v>
      </c>
      <c r="X19" s="260"/>
      <c r="Y19" s="277"/>
      <c r="Z19" s="460"/>
      <c r="AA19" s="27"/>
      <c r="AB19" s="28"/>
      <c r="AC19" s="1">
        <f>SUM(AC14:AC18)</f>
        <v>29.000000000000004</v>
      </c>
      <c r="AD19" s="1">
        <f>SUM(AD14:AD18)</f>
        <v>23.5</v>
      </c>
      <c r="AE19" s="1">
        <f>SUM(AE14:AE18)</f>
        <v>113</v>
      </c>
      <c r="AF19" s="1">
        <f>AC19*4+AD19*9+AE19*4</f>
        <v>779.5</v>
      </c>
      <c r="AH19" s="84"/>
      <c r="AI19" s="506"/>
      <c r="AJ19" s="513"/>
      <c r="AK19" s="511"/>
      <c r="AL19" s="512"/>
    </row>
    <row r="20" spans="2:38" ht="28.35" customHeight="1" thickBot="1">
      <c r="B20" s="638"/>
      <c r="C20" s="453"/>
      <c r="D20" s="448"/>
      <c r="E20" s="430"/>
      <c r="F20" s="290"/>
      <c r="G20" s="294" t="s">
        <v>107</v>
      </c>
      <c r="H20" s="354"/>
      <c r="I20" s="333">
        <v>5</v>
      </c>
      <c r="J20" s="615"/>
      <c r="K20" s="436"/>
      <c r="L20" s="439"/>
      <c r="M20" s="299"/>
      <c r="N20" s="454"/>
      <c r="O20" s="319"/>
      <c r="P20" s="552"/>
      <c r="Q20" s="430"/>
      <c r="R20" s="452"/>
      <c r="S20" s="296"/>
      <c r="T20" s="430"/>
      <c r="U20" s="290"/>
      <c r="V20" s="1220"/>
      <c r="W20" s="654">
        <f>SUM(W14+W18)*4+(W16*9)</f>
        <v>753.06000000000006</v>
      </c>
      <c r="X20" s="255" t="s">
        <v>117</v>
      </c>
      <c r="Y20" s="281"/>
      <c r="Z20" s="582"/>
      <c r="AA20" s="27"/>
      <c r="AB20" s="28"/>
      <c r="AC20" s="8">
        <f>AC19*4/AF19</f>
        <v>0.14881334188582426</v>
      </c>
      <c r="AD20" s="8">
        <f>AD19*9/AF19</f>
        <v>0.27132777421423987</v>
      </c>
      <c r="AE20" s="8">
        <f>AE19*4/AF19</f>
        <v>0.5798588838999359</v>
      </c>
      <c r="AH20" s="1"/>
      <c r="AI20" s="514" t="s">
        <v>259</v>
      </c>
      <c r="AJ20" s="513">
        <f>SUM(AJ15:AJ19)</f>
        <v>6.160000000000001</v>
      </c>
      <c r="AK20" s="511">
        <f>SUM(AK15:AK19)</f>
        <v>2.68</v>
      </c>
      <c r="AL20" s="512">
        <f>SUM(AL15:AL19)</f>
        <v>1.9</v>
      </c>
    </row>
    <row r="21" spans="2:38" s="4" customFormat="1" ht="61.35" customHeight="1" thickBot="1">
      <c r="B21" s="455">
        <v>1</v>
      </c>
      <c r="C21" s="1233"/>
      <c r="D21" s="424" t="str">
        <f>'1月菜單-佳祥'!G28</f>
        <v>手工刀削麵</v>
      </c>
      <c r="E21" s="425" t="s">
        <v>74</v>
      </c>
      <c r="F21" s="440"/>
      <c r="G21" s="625" t="str">
        <f>'1月菜單-佳祥'!G29</f>
        <v>客家魯肉</v>
      </c>
      <c r="H21" s="614" t="s">
        <v>11</v>
      </c>
      <c r="I21" s="440"/>
      <c r="J21" s="614" t="str">
        <f>'1月菜單-佳祥'!G30</f>
        <v>公館割包(冷)</v>
      </c>
      <c r="K21" s="425" t="s">
        <v>10</v>
      </c>
      <c r="L21" s="441"/>
      <c r="M21" s="424" t="str">
        <f>'1月菜單-佳祥'!G31</f>
        <v>梅粉地瓜條</v>
      </c>
      <c r="N21" s="425" t="s">
        <v>12</v>
      </c>
      <c r="O21" s="440"/>
      <c r="P21" s="614" t="str">
        <f>'1月菜單-佳祥'!G32</f>
        <v>有機深色蔬菜</v>
      </c>
      <c r="Q21" s="413" t="s">
        <v>201</v>
      </c>
      <c r="R21" s="441"/>
      <c r="S21" s="424" t="str">
        <f>'1月菜單-佳祥'!G33</f>
        <v>養生雞湯</v>
      </c>
      <c r="T21" s="425" t="s">
        <v>26</v>
      </c>
      <c r="U21" s="440"/>
      <c r="V21" s="1230"/>
      <c r="W21" s="283" t="s">
        <v>4</v>
      </c>
      <c r="X21" s="284"/>
      <c r="Y21" s="285" t="s">
        <v>27</v>
      </c>
      <c r="Z21" s="456">
        <f>AJ28</f>
        <v>6</v>
      </c>
      <c r="AA21" s="27"/>
      <c r="AB21" s="28"/>
      <c r="AC21" s="1" t="s">
        <v>28</v>
      </c>
      <c r="AD21" s="1" t="s">
        <v>29</v>
      </c>
      <c r="AE21" s="1" t="s">
        <v>30</v>
      </c>
      <c r="AF21" s="1" t="s">
        <v>31</v>
      </c>
      <c r="AH21" s="83"/>
      <c r="AI21" s="506"/>
      <c r="AJ21" s="515"/>
      <c r="AK21" s="516"/>
      <c r="AL21" s="517"/>
    </row>
    <row r="22" spans="2:38" s="9" customFormat="1" ht="27.75" customHeight="1">
      <c r="B22" s="457" t="s">
        <v>5</v>
      </c>
      <c r="C22" s="1234"/>
      <c r="D22" s="443" t="s">
        <v>165</v>
      </c>
      <c r="E22" s="458"/>
      <c r="F22" s="616">
        <v>150</v>
      </c>
      <c r="G22" s="258" t="s">
        <v>109</v>
      </c>
      <c r="H22" s="318"/>
      <c r="I22" s="264">
        <v>55</v>
      </c>
      <c r="J22" s="459" t="s">
        <v>240</v>
      </c>
      <c r="K22" s="250" t="s">
        <v>125</v>
      </c>
      <c r="L22" s="332">
        <v>30</v>
      </c>
      <c r="M22" s="249" t="s">
        <v>241</v>
      </c>
      <c r="N22" s="250"/>
      <c r="O22" s="251">
        <v>40</v>
      </c>
      <c r="P22" s="465" t="str">
        <f>P21</f>
        <v>有機深色蔬菜</v>
      </c>
      <c r="Q22" s="445"/>
      <c r="R22" s="624">
        <v>120</v>
      </c>
      <c r="S22" s="249" t="s">
        <v>218</v>
      </c>
      <c r="T22" s="317"/>
      <c r="U22" s="276">
        <v>30</v>
      </c>
      <c r="V22" s="1231"/>
      <c r="W22" s="254">
        <f>SUM(Z21*15)+(Z23*5)+(Z25*15)</f>
        <v>100</v>
      </c>
      <c r="X22" s="255" t="s">
        <v>32</v>
      </c>
      <c r="Y22" s="256" t="s">
        <v>33</v>
      </c>
      <c r="Z22" s="597">
        <f>AK28</f>
        <v>2.59</v>
      </c>
      <c r="AA22" s="30" t="s">
        <v>34</v>
      </c>
      <c r="AB22" s="28">
        <v>6</v>
      </c>
      <c r="AC22" s="2">
        <f>AB22*2</f>
        <v>12</v>
      </c>
      <c r="AD22" s="2"/>
      <c r="AE22" s="2">
        <f>AB22*15</f>
        <v>90</v>
      </c>
      <c r="AF22" s="2">
        <f>AC22*4+AE22*4</f>
        <v>408</v>
      </c>
      <c r="AI22" s="506"/>
      <c r="AJ22" s="507" t="s">
        <v>256</v>
      </c>
      <c r="AK22" s="508" t="s">
        <v>257</v>
      </c>
      <c r="AL22" s="509" t="s">
        <v>258</v>
      </c>
    </row>
    <row r="23" spans="2:38" s="9" customFormat="1" ht="28.35" customHeight="1">
      <c r="B23" s="457">
        <v>17</v>
      </c>
      <c r="C23" s="1234"/>
      <c r="D23" s="243" t="s">
        <v>86</v>
      </c>
      <c r="E23" s="265"/>
      <c r="F23" s="245">
        <v>45</v>
      </c>
      <c r="G23" s="258" t="s">
        <v>89</v>
      </c>
      <c r="H23" s="318"/>
      <c r="I23" s="264"/>
      <c r="J23" s="334"/>
      <c r="K23" s="250"/>
      <c r="L23" s="332"/>
      <c r="M23" s="249" t="s">
        <v>242</v>
      </c>
      <c r="N23" s="259"/>
      <c r="O23" s="251"/>
      <c r="P23" s="465" t="s">
        <v>81</v>
      </c>
      <c r="Q23" s="445"/>
      <c r="R23" s="624"/>
      <c r="S23" s="249" t="s">
        <v>207</v>
      </c>
      <c r="T23" s="317"/>
      <c r="U23" s="276">
        <v>5</v>
      </c>
      <c r="V23" s="1231"/>
      <c r="W23" s="237" t="s">
        <v>6</v>
      </c>
      <c r="X23" s="260"/>
      <c r="Y23" s="239" t="s">
        <v>36</v>
      </c>
      <c r="Z23" s="460">
        <f>AL28</f>
        <v>2</v>
      </c>
      <c r="AA23" s="31" t="s">
        <v>37</v>
      </c>
      <c r="AB23" s="28">
        <v>2</v>
      </c>
      <c r="AC23" s="6">
        <f>AB23*7</f>
        <v>14</v>
      </c>
      <c r="AD23" s="2">
        <f>AB23*5</f>
        <v>10</v>
      </c>
      <c r="AE23" s="2" t="s">
        <v>38</v>
      </c>
      <c r="AF23" s="7">
        <f>AC23*4+AD23*9</f>
        <v>146</v>
      </c>
      <c r="AI23" s="506"/>
      <c r="AJ23" s="507">
        <v>5</v>
      </c>
      <c r="AK23" s="508">
        <v>0.14000000000000001</v>
      </c>
      <c r="AL23" s="509">
        <v>0.5</v>
      </c>
    </row>
    <row r="24" spans="2:38" s="9" customFormat="1" ht="28.35" customHeight="1">
      <c r="B24" s="457" t="s">
        <v>7</v>
      </c>
      <c r="C24" s="1234"/>
      <c r="D24" s="243" t="s">
        <v>80</v>
      </c>
      <c r="E24" s="265"/>
      <c r="F24" s="245">
        <v>5</v>
      </c>
      <c r="G24" s="268" t="s">
        <v>14</v>
      </c>
      <c r="H24" s="263"/>
      <c r="I24" s="264"/>
      <c r="J24" s="334"/>
      <c r="K24" s="250"/>
      <c r="L24" s="332"/>
      <c r="M24" s="249"/>
      <c r="N24" s="250"/>
      <c r="O24" s="251"/>
      <c r="P24" s="465"/>
      <c r="Q24" s="450"/>
      <c r="R24" s="624"/>
      <c r="S24" s="443"/>
      <c r="T24" s="447"/>
      <c r="U24" s="276"/>
      <c r="V24" s="1231"/>
      <c r="W24" s="654">
        <f>SUM(Z22*5)+(Z24*5)</f>
        <v>24.95</v>
      </c>
      <c r="X24" s="255" t="s">
        <v>32</v>
      </c>
      <c r="Y24" s="239" t="s">
        <v>39</v>
      </c>
      <c r="Z24" s="461">
        <v>2.4</v>
      </c>
      <c r="AA24" s="27" t="s">
        <v>40</v>
      </c>
      <c r="AB24" s="28">
        <v>1.5</v>
      </c>
      <c r="AC24" s="2">
        <f>AB24*1</f>
        <v>1.5</v>
      </c>
      <c r="AD24" s="2" t="s">
        <v>38</v>
      </c>
      <c r="AE24" s="2">
        <f>AB24*5</f>
        <v>7.5</v>
      </c>
      <c r="AF24" s="2">
        <f>AC24*4+AE24*4</f>
        <v>36</v>
      </c>
      <c r="AI24" s="506"/>
      <c r="AJ24" s="513">
        <v>1</v>
      </c>
      <c r="AK24" s="511">
        <v>1.57</v>
      </c>
      <c r="AL24" s="512">
        <v>1.2</v>
      </c>
    </row>
    <row r="25" spans="2:38" s="9" customFormat="1" ht="28.35" customHeight="1">
      <c r="B25" s="1235" t="s">
        <v>50</v>
      </c>
      <c r="C25" s="1234"/>
      <c r="D25" s="243" t="s">
        <v>101</v>
      </c>
      <c r="E25" s="265"/>
      <c r="F25" s="245">
        <v>5</v>
      </c>
      <c r="G25" s="268"/>
      <c r="H25" s="271"/>
      <c r="I25" s="619"/>
      <c r="J25" s="334"/>
      <c r="K25" s="259"/>
      <c r="L25" s="332"/>
      <c r="M25" s="249"/>
      <c r="N25" s="259"/>
      <c r="O25" s="251"/>
      <c r="P25" s="465"/>
      <c r="Q25" s="450"/>
      <c r="R25" s="624"/>
      <c r="S25" s="274"/>
      <c r="T25" s="449"/>
      <c r="U25" s="276"/>
      <c r="V25" s="1231"/>
      <c r="W25" s="237" t="s">
        <v>8</v>
      </c>
      <c r="X25" s="260"/>
      <c r="Y25" s="239" t="s">
        <v>42</v>
      </c>
      <c r="Z25" s="460">
        <v>0</v>
      </c>
      <c r="AA25" s="27" t="s">
        <v>43</v>
      </c>
      <c r="AB25" s="28">
        <v>2.5</v>
      </c>
      <c r="AC25" s="2"/>
      <c r="AD25" s="2">
        <f>AB25*5</f>
        <v>12.5</v>
      </c>
      <c r="AE25" s="2" t="s">
        <v>38</v>
      </c>
      <c r="AF25" s="2">
        <f>AD25*9</f>
        <v>112.5</v>
      </c>
      <c r="AI25" s="506"/>
      <c r="AJ25" s="513"/>
      <c r="AK25" s="511">
        <v>0.72</v>
      </c>
      <c r="AL25" s="512">
        <v>0.3</v>
      </c>
    </row>
    <row r="26" spans="2:38" s="9" customFormat="1" ht="28.35" customHeight="1">
      <c r="B26" s="1235"/>
      <c r="C26" s="1234"/>
      <c r="D26" s="243" t="s">
        <v>81</v>
      </c>
      <c r="E26" s="265"/>
      <c r="F26" s="245"/>
      <c r="G26" s="268"/>
      <c r="H26" s="354"/>
      <c r="I26" s="620"/>
      <c r="J26" s="334"/>
      <c r="K26" s="259"/>
      <c r="L26" s="332"/>
      <c r="M26" s="249"/>
      <c r="N26" s="259"/>
      <c r="O26" s="251"/>
      <c r="P26" s="465"/>
      <c r="Q26" s="450"/>
      <c r="R26" s="624"/>
      <c r="S26" s="274"/>
      <c r="T26" s="449"/>
      <c r="U26" s="276"/>
      <c r="V26" s="1231"/>
      <c r="W26" s="645">
        <f>SUM(Z5*2)+(Z6*7)</f>
        <v>30.340000000000003</v>
      </c>
      <c r="X26" s="255" t="s">
        <v>32</v>
      </c>
      <c r="Y26" s="272" t="s">
        <v>44</v>
      </c>
      <c r="Z26" s="460">
        <v>0</v>
      </c>
      <c r="AA26" s="27" t="s">
        <v>45</v>
      </c>
      <c r="AB26" s="28"/>
      <c r="AC26" s="1"/>
      <c r="AD26" s="1"/>
      <c r="AE26" s="1">
        <f>AB26*15</f>
        <v>0</v>
      </c>
      <c r="AF26" s="1"/>
      <c r="AI26" s="506"/>
      <c r="AJ26" s="510"/>
      <c r="AK26" s="511">
        <v>0.16</v>
      </c>
      <c r="AL26" s="512"/>
    </row>
    <row r="27" spans="2:38" s="9" customFormat="1" ht="28.35" customHeight="1">
      <c r="B27" s="463" t="s">
        <v>46</v>
      </c>
      <c r="C27" s="431"/>
      <c r="D27" s="249"/>
      <c r="E27" s="259"/>
      <c r="F27" s="251"/>
      <c r="G27" s="621"/>
      <c r="H27" s="464"/>
      <c r="I27" s="247"/>
      <c r="J27" s="465"/>
      <c r="K27" s="450"/>
      <c r="L27" s="624"/>
      <c r="M27" s="444"/>
      <c r="N27" s="450"/>
      <c r="O27" s="446"/>
      <c r="P27" s="465"/>
      <c r="Q27" s="450"/>
      <c r="R27" s="624"/>
      <c r="S27" s="274"/>
      <c r="T27" s="449"/>
      <c r="U27" s="276"/>
      <c r="V27" s="1231"/>
      <c r="W27" s="237" t="s">
        <v>9</v>
      </c>
      <c r="X27" s="260"/>
      <c r="Y27" s="277"/>
      <c r="Z27" s="460"/>
      <c r="AA27" s="27"/>
      <c r="AB27" s="28"/>
      <c r="AC27" s="1">
        <f>SUM(AC22:AC26)</f>
        <v>27.5</v>
      </c>
      <c r="AD27" s="1">
        <f>SUM(AD22:AD26)</f>
        <v>22.5</v>
      </c>
      <c r="AE27" s="1">
        <f>SUM(AE22:AE26)</f>
        <v>97.5</v>
      </c>
      <c r="AF27" s="1">
        <f>AC27*4+AD27*9+AE27*4</f>
        <v>702.5</v>
      </c>
      <c r="AI27" s="506"/>
      <c r="AJ27" s="513"/>
      <c r="AK27" s="511"/>
      <c r="AL27" s="512"/>
    </row>
    <row r="28" spans="2:38" s="9" customFormat="1" ht="28.35" customHeight="1" thickBot="1">
      <c r="B28" s="466"/>
      <c r="C28" s="467"/>
      <c r="D28" s="468"/>
      <c r="E28" s="469"/>
      <c r="F28" s="473"/>
      <c r="G28" s="622"/>
      <c r="H28" s="471"/>
      <c r="I28" s="623"/>
      <c r="J28" s="472"/>
      <c r="K28" s="469"/>
      <c r="L28" s="470"/>
      <c r="M28" s="468"/>
      <c r="N28" s="469"/>
      <c r="O28" s="473"/>
      <c r="P28" s="472"/>
      <c r="Q28" s="469"/>
      <c r="R28" s="470"/>
      <c r="S28" s="468"/>
      <c r="T28" s="436"/>
      <c r="U28" s="437"/>
      <c r="V28" s="1240"/>
      <c r="W28" s="653">
        <f>SUM(W22+W26)*4+(W24*9)</f>
        <v>745.91</v>
      </c>
      <c r="X28" s="312" t="s">
        <v>47</v>
      </c>
      <c r="Y28" s="313"/>
      <c r="Z28" s="474"/>
      <c r="AA28" s="27"/>
      <c r="AB28" s="28"/>
      <c r="AC28" s="8">
        <f>AC27*4/AF27</f>
        <v>0.15658362989323843</v>
      </c>
      <c r="AD28" s="8">
        <f>AD27*9/AF27</f>
        <v>0.28825622775800713</v>
      </c>
      <c r="AE28" s="8">
        <f>AE27*4/AF27</f>
        <v>0.55516014234875444</v>
      </c>
      <c r="AF28" s="10"/>
      <c r="AI28" s="514" t="s">
        <v>259</v>
      </c>
      <c r="AJ28" s="513">
        <f>SUM(AJ23:AJ27)</f>
        <v>6</v>
      </c>
      <c r="AK28" s="511">
        <f>SUM(AK23:AK27)</f>
        <v>2.59</v>
      </c>
      <c r="AL28" s="512">
        <f>SUM(AL23:AL27)</f>
        <v>2</v>
      </c>
    </row>
    <row r="29" spans="2:38" s="4" customFormat="1" ht="69" customHeight="1" thickBot="1">
      <c r="B29" s="635">
        <v>1</v>
      </c>
      <c r="C29" s="1233"/>
      <c r="D29" s="424" t="str">
        <f>'1月菜單-佳祥'!J28</f>
        <v>糙 米 飯</v>
      </c>
      <c r="E29" s="425" t="s">
        <v>24</v>
      </c>
      <c r="F29" s="440"/>
      <c r="G29" s="424" t="str">
        <f>'1月菜單-佳祥'!J29</f>
        <v>台南虱目魚排(海加炸)</v>
      </c>
      <c r="H29" s="425" t="s">
        <v>51</v>
      </c>
      <c r="I29" s="440"/>
      <c r="J29" s="614" t="str">
        <f>'1月菜單-佳祥'!J30</f>
        <v>甜麵乾丁(豆)</v>
      </c>
      <c r="K29" s="425" t="s">
        <v>11</v>
      </c>
      <c r="L29" s="441"/>
      <c r="M29" s="625" t="str">
        <f>'1月菜單-佳祥'!J31</f>
        <v>日式關東煮</v>
      </c>
      <c r="N29" s="475" t="s">
        <v>11</v>
      </c>
      <c r="O29" s="626"/>
      <c r="P29" s="629" t="str">
        <f>'1月菜單-佳祥'!J32</f>
        <v>深色蔬菜</v>
      </c>
      <c r="Q29" s="413" t="s">
        <v>201</v>
      </c>
      <c r="R29" s="626"/>
      <c r="S29" s="629" t="str">
        <f>'1月菜單-佳祥'!J33</f>
        <v>榨菜肉絲湯(醃)</v>
      </c>
      <c r="T29" s="475" t="s">
        <v>26</v>
      </c>
      <c r="U29" s="626"/>
      <c r="V29" s="1236"/>
      <c r="W29" s="631" t="s">
        <v>4</v>
      </c>
      <c r="X29" s="427"/>
      <c r="Y29" s="478" t="s">
        <v>27</v>
      </c>
      <c r="Z29" s="648">
        <f>AJ36</f>
        <v>6.02</v>
      </c>
      <c r="AA29" s="27"/>
      <c r="AB29" s="28"/>
      <c r="AC29" s="1" t="s">
        <v>28</v>
      </c>
      <c r="AD29" s="1" t="s">
        <v>29</v>
      </c>
      <c r="AE29" s="1" t="s">
        <v>30</v>
      </c>
      <c r="AF29" s="1" t="s">
        <v>31</v>
      </c>
      <c r="AI29" s="506"/>
      <c r="AJ29" s="518"/>
      <c r="AK29" s="516"/>
      <c r="AL29" s="517"/>
    </row>
    <row r="30" spans="2:38" ht="36" customHeight="1">
      <c r="B30" s="636" t="s">
        <v>5</v>
      </c>
      <c r="C30" s="1234"/>
      <c r="D30" s="296" t="s">
        <v>87</v>
      </c>
      <c r="E30" s="331"/>
      <c r="F30" s="290">
        <v>78</v>
      </c>
      <c r="G30" s="296" t="s">
        <v>144</v>
      </c>
      <c r="H30" s="331" t="s">
        <v>129</v>
      </c>
      <c r="I30" s="290">
        <v>55</v>
      </c>
      <c r="J30" s="334" t="s">
        <v>107</v>
      </c>
      <c r="K30" s="250"/>
      <c r="L30" s="332">
        <v>10</v>
      </c>
      <c r="M30" s="621" t="s">
        <v>218</v>
      </c>
      <c r="N30" s="246"/>
      <c r="O30" s="247">
        <v>40</v>
      </c>
      <c r="P30" s="479" t="str">
        <f>P29</f>
        <v>深色蔬菜</v>
      </c>
      <c r="Q30" s="351"/>
      <c r="R30" s="571">
        <v>120</v>
      </c>
      <c r="S30" s="298" t="s">
        <v>168</v>
      </c>
      <c r="T30" s="269" t="s">
        <v>126</v>
      </c>
      <c r="U30" s="270">
        <v>30</v>
      </c>
      <c r="V30" s="1237"/>
      <c r="W30" s="254">
        <f>SUM(Z29*15)+(Z31*5)+(Z33*15)</f>
        <v>100.8</v>
      </c>
      <c r="X30" s="255" t="s">
        <v>32</v>
      </c>
      <c r="Y30" s="353" t="s">
        <v>33</v>
      </c>
      <c r="Z30" s="647">
        <f>AK36</f>
        <v>2.64</v>
      </c>
      <c r="AA30" s="30" t="s">
        <v>34</v>
      </c>
      <c r="AB30" s="28">
        <v>6</v>
      </c>
      <c r="AC30" s="2">
        <f>AB30*2</f>
        <v>12</v>
      </c>
      <c r="AD30" s="2"/>
      <c r="AE30" s="2">
        <f>AB30*15</f>
        <v>90</v>
      </c>
      <c r="AF30" s="2">
        <f>AC30*4+AE30*4</f>
        <v>408</v>
      </c>
      <c r="AI30" s="506"/>
      <c r="AJ30" s="507" t="s">
        <v>256</v>
      </c>
      <c r="AK30" s="508" t="s">
        <v>257</v>
      </c>
      <c r="AL30" s="509" t="s">
        <v>258</v>
      </c>
    </row>
    <row r="31" spans="2:38" ht="28.35" customHeight="1">
      <c r="B31" s="636">
        <v>18</v>
      </c>
      <c r="C31" s="1234"/>
      <c r="D31" s="296" t="s">
        <v>100</v>
      </c>
      <c r="E31" s="331"/>
      <c r="F31" s="290">
        <v>38</v>
      </c>
      <c r="G31" s="296"/>
      <c r="H31" s="338"/>
      <c r="I31" s="290"/>
      <c r="J31" s="334" t="s">
        <v>243</v>
      </c>
      <c r="K31" s="253" t="s">
        <v>122</v>
      </c>
      <c r="L31" s="332">
        <v>50</v>
      </c>
      <c r="M31" s="258" t="s">
        <v>35</v>
      </c>
      <c r="N31" s="318"/>
      <c r="O31" s="264">
        <v>20</v>
      </c>
      <c r="P31" s="315" t="s">
        <v>81</v>
      </c>
      <c r="Q31" s="357"/>
      <c r="R31" s="482"/>
      <c r="S31" s="298" t="s">
        <v>101</v>
      </c>
      <c r="T31" s="348"/>
      <c r="U31" s="270">
        <v>3</v>
      </c>
      <c r="V31" s="1237"/>
      <c r="W31" s="237" t="s">
        <v>6</v>
      </c>
      <c r="X31" s="260"/>
      <c r="Y31" s="480" t="s">
        <v>36</v>
      </c>
      <c r="Z31" s="633">
        <f>AL36</f>
        <v>2.0999999999999996</v>
      </c>
      <c r="AA31" s="31" t="s">
        <v>37</v>
      </c>
      <c r="AB31" s="28">
        <v>2.2999999999999998</v>
      </c>
      <c r="AC31" s="6">
        <f>AB31*7</f>
        <v>16.099999999999998</v>
      </c>
      <c r="AD31" s="2">
        <f>AB31*5</f>
        <v>11.5</v>
      </c>
      <c r="AE31" s="2" t="s">
        <v>38</v>
      </c>
      <c r="AF31" s="7">
        <f>AC31*4+AD31*9</f>
        <v>167.89999999999998</v>
      </c>
      <c r="AI31" s="506"/>
      <c r="AJ31" s="507">
        <v>5.8</v>
      </c>
      <c r="AK31" s="508">
        <v>1.57</v>
      </c>
      <c r="AL31" s="509">
        <v>0.6</v>
      </c>
    </row>
    <row r="32" spans="2:38" ht="28.35" customHeight="1">
      <c r="B32" s="636" t="s">
        <v>7</v>
      </c>
      <c r="C32" s="1234"/>
      <c r="D32" s="448"/>
      <c r="E32" s="430"/>
      <c r="F32" s="290"/>
      <c r="G32" s="296"/>
      <c r="H32" s="338"/>
      <c r="I32" s="290"/>
      <c r="J32" s="618" t="s">
        <v>244</v>
      </c>
      <c r="K32" s="250"/>
      <c r="L32" s="332"/>
      <c r="M32" s="258" t="s">
        <v>199</v>
      </c>
      <c r="N32" s="263"/>
      <c r="O32" s="264">
        <v>8</v>
      </c>
      <c r="P32" s="315"/>
      <c r="Q32" s="357"/>
      <c r="R32" s="482"/>
      <c r="S32" s="298"/>
      <c r="T32" s="348"/>
      <c r="U32" s="270"/>
      <c r="V32" s="1237"/>
      <c r="W32" s="254">
        <f>SUM(Z30*5)+(Z32*5)</f>
        <v>24.700000000000003</v>
      </c>
      <c r="X32" s="255" t="s">
        <v>32</v>
      </c>
      <c r="Y32" s="480" t="s">
        <v>39</v>
      </c>
      <c r="Z32" s="633">
        <v>2.2999999999999998</v>
      </c>
      <c r="AA32" s="27" t="s">
        <v>40</v>
      </c>
      <c r="AB32" s="28">
        <v>1.5</v>
      </c>
      <c r="AC32" s="2">
        <f>AB32*1</f>
        <v>1.5</v>
      </c>
      <c r="AD32" s="2" t="s">
        <v>38</v>
      </c>
      <c r="AE32" s="2">
        <f>AB32*5</f>
        <v>7.5</v>
      </c>
      <c r="AF32" s="2">
        <f>AC32*4+AE32*4</f>
        <v>36</v>
      </c>
      <c r="AI32" s="506"/>
      <c r="AJ32" s="513">
        <v>0.22</v>
      </c>
      <c r="AK32" s="511">
        <v>0.28000000000000003</v>
      </c>
      <c r="AL32" s="512">
        <v>1.2</v>
      </c>
    </row>
    <row r="33" spans="2:38" ht="28.35" customHeight="1">
      <c r="B33" s="1239" t="s">
        <v>55</v>
      </c>
      <c r="C33" s="1234"/>
      <c r="D33" s="448"/>
      <c r="E33" s="430"/>
      <c r="F33" s="290"/>
      <c r="G33" s="296"/>
      <c r="H33" s="338"/>
      <c r="I33" s="290"/>
      <c r="J33" s="334"/>
      <c r="K33" s="250"/>
      <c r="L33" s="332"/>
      <c r="M33" s="258" t="s">
        <v>106</v>
      </c>
      <c r="N33" s="318"/>
      <c r="O33" s="264"/>
      <c r="P33" s="479"/>
      <c r="Q33" s="454"/>
      <c r="R33" s="571"/>
      <c r="S33" s="298"/>
      <c r="T33" s="354"/>
      <c r="U33" s="270"/>
      <c r="V33" s="1237"/>
      <c r="W33" s="237" t="s">
        <v>8</v>
      </c>
      <c r="X33" s="260"/>
      <c r="Y33" s="480" t="s">
        <v>42</v>
      </c>
      <c r="Z33" s="633">
        <v>0</v>
      </c>
      <c r="AA33" s="27" t="s">
        <v>43</v>
      </c>
      <c r="AB33" s="28">
        <v>2.5</v>
      </c>
      <c r="AC33" s="2"/>
      <c r="AD33" s="2">
        <f>AB33*5</f>
        <v>12.5</v>
      </c>
      <c r="AE33" s="2" t="s">
        <v>38</v>
      </c>
      <c r="AF33" s="2">
        <f>AD33*9</f>
        <v>112.5</v>
      </c>
      <c r="AI33" s="506"/>
      <c r="AJ33" s="513"/>
      <c r="AK33" s="511">
        <v>0.71</v>
      </c>
      <c r="AL33" s="512">
        <v>0.3</v>
      </c>
    </row>
    <row r="34" spans="2:38" ht="28.35" customHeight="1">
      <c r="B34" s="1239"/>
      <c r="C34" s="1234"/>
      <c r="D34" s="448"/>
      <c r="E34" s="430"/>
      <c r="F34" s="290"/>
      <c r="G34" s="296"/>
      <c r="H34" s="338"/>
      <c r="I34" s="290"/>
      <c r="J34" s="334"/>
      <c r="K34" s="259"/>
      <c r="L34" s="332"/>
      <c r="M34" s="268"/>
      <c r="N34" s="354"/>
      <c r="O34" s="270"/>
      <c r="P34" s="479"/>
      <c r="Q34" s="454"/>
      <c r="R34" s="571"/>
      <c r="S34" s="298"/>
      <c r="T34" s="354"/>
      <c r="U34" s="270"/>
      <c r="V34" s="1237"/>
      <c r="W34" s="645">
        <f>SUM(Z5*2)+(Z6*7)</f>
        <v>30.340000000000003</v>
      </c>
      <c r="X34" s="255" t="s">
        <v>32</v>
      </c>
      <c r="Y34" s="481" t="s">
        <v>44</v>
      </c>
      <c r="Z34" s="633">
        <v>0</v>
      </c>
      <c r="AA34" s="27" t="s">
        <v>45</v>
      </c>
      <c r="AB34" s="28">
        <v>1</v>
      </c>
      <c r="AE34" s="1">
        <f>AB34*15</f>
        <v>15</v>
      </c>
      <c r="AI34" s="506"/>
      <c r="AJ34" s="510"/>
      <c r="AK34" s="511">
        <v>0.08</v>
      </c>
      <c r="AL34" s="512"/>
    </row>
    <row r="35" spans="2:38" ht="28.35" customHeight="1">
      <c r="B35" s="463" t="s">
        <v>46</v>
      </c>
      <c r="C35" s="431"/>
      <c r="D35" s="448"/>
      <c r="E35" s="430"/>
      <c r="F35" s="290"/>
      <c r="G35" s="296"/>
      <c r="H35" s="430"/>
      <c r="I35" s="290"/>
      <c r="J35" s="334"/>
      <c r="K35" s="259"/>
      <c r="L35" s="332"/>
      <c r="M35" s="258"/>
      <c r="N35" s="263"/>
      <c r="O35" s="264"/>
      <c r="P35" s="479"/>
      <c r="Q35" s="454"/>
      <c r="R35" s="571"/>
      <c r="S35" s="301"/>
      <c r="T35" s="318"/>
      <c r="U35" s="264"/>
      <c r="V35" s="1237"/>
      <c r="W35" s="237" t="s">
        <v>9</v>
      </c>
      <c r="X35" s="260"/>
      <c r="Y35" s="483"/>
      <c r="Z35" s="633"/>
      <c r="AA35" s="27"/>
      <c r="AB35" s="28"/>
      <c r="AC35" s="1">
        <f>SUM(AC30:AC34)</f>
        <v>29.599999999999998</v>
      </c>
      <c r="AD35" s="1">
        <f>SUM(AD30:AD34)</f>
        <v>24</v>
      </c>
      <c r="AE35" s="1">
        <f>SUM(AE30:AE34)</f>
        <v>112.5</v>
      </c>
      <c r="AF35" s="1">
        <f>AC35*4+AD35*9+AE35*4</f>
        <v>784.4</v>
      </c>
      <c r="AI35" s="506"/>
      <c r="AJ35" s="513"/>
      <c r="AK35" s="511"/>
      <c r="AL35" s="512"/>
    </row>
    <row r="36" spans="2:38" ht="28.35" customHeight="1" thickBot="1">
      <c r="B36" s="637"/>
      <c r="C36" s="434"/>
      <c r="D36" s="435"/>
      <c r="E36" s="436"/>
      <c r="F36" s="437"/>
      <c r="G36" s="438"/>
      <c r="H36" s="436"/>
      <c r="I36" s="437"/>
      <c r="J36" s="615"/>
      <c r="K36" s="436"/>
      <c r="L36" s="439"/>
      <c r="M36" s="627"/>
      <c r="N36" s="484"/>
      <c r="O36" s="628"/>
      <c r="P36" s="485"/>
      <c r="Q36" s="484"/>
      <c r="R36" s="486"/>
      <c r="S36" s="630"/>
      <c r="T36" s="484"/>
      <c r="U36" s="628"/>
      <c r="V36" s="1238"/>
      <c r="W36" s="653">
        <f>SUM(W30+W34)*4+(W32*9)</f>
        <v>746.8599999999999</v>
      </c>
      <c r="X36" s="312" t="s">
        <v>47</v>
      </c>
      <c r="Y36" s="487"/>
      <c r="Z36" s="634"/>
      <c r="AA36" s="27"/>
      <c r="AB36" s="28"/>
      <c r="AC36" s="8">
        <f>AC35*4/AF35</f>
        <v>0.15094339622641509</v>
      </c>
      <c r="AD36" s="8">
        <f>AD35*9/AF35</f>
        <v>0.27536970933197347</v>
      </c>
      <c r="AE36" s="8">
        <f>AE35*4/AF35</f>
        <v>0.57368689444161147</v>
      </c>
      <c r="AI36" s="514" t="s">
        <v>259</v>
      </c>
      <c r="AJ36" s="513">
        <f>SUM(AJ31:AJ35)</f>
        <v>6.02</v>
      </c>
      <c r="AK36" s="511">
        <f>SUM(AK31:AK35)</f>
        <v>2.64</v>
      </c>
      <c r="AL36" s="512">
        <f>SUM(AL31:AL35)</f>
        <v>2.0999999999999996</v>
      </c>
    </row>
    <row r="37" spans="2:38" s="4" customFormat="1" ht="64.349999999999994" customHeight="1" thickBot="1">
      <c r="B37" s="635">
        <v>1</v>
      </c>
      <c r="C37" s="1233"/>
      <c r="D37" s="424" t="str">
        <f>'1月菜單-佳祥'!$M$28</f>
        <v>香Q米飯</v>
      </c>
      <c r="E37" s="425" t="s">
        <v>10</v>
      </c>
      <c r="F37" s="440"/>
      <c r="G37" s="424" t="str">
        <f>'1月菜單-佳祥'!$M$29</f>
        <v>餘香肉絲</v>
      </c>
      <c r="H37" s="425" t="s">
        <v>11</v>
      </c>
      <c r="I37" s="440"/>
      <c r="J37" s="614" t="str">
        <f>'1月菜單-佳祥'!$M$30</f>
        <v>肉醬通心麵</v>
      </c>
      <c r="K37" s="425" t="s">
        <v>11</v>
      </c>
      <c r="L37" s="441"/>
      <c r="M37" s="625" t="str">
        <f>'1月菜單-佳祥'!$M$31</f>
        <v>玉米四色</v>
      </c>
      <c r="N37" s="475" t="s">
        <v>11</v>
      </c>
      <c r="O37" s="626"/>
      <c r="P37" s="476" t="str">
        <f>'1月菜單-佳祥'!$M$32</f>
        <v>淺色蔬菜</v>
      </c>
      <c r="Q37" s="413" t="s">
        <v>201</v>
      </c>
      <c r="R37" s="477"/>
      <c r="S37" s="629" t="str">
        <f>'1月菜單-佳祥'!$M$33</f>
        <v>薑絲海芽湯</v>
      </c>
      <c r="T37" s="475" t="s">
        <v>11</v>
      </c>
      <c r="U37" s="626"/>
      <c r="V37" s="1236"/>
      <c r="W37" s="631" t="s">
        <v>4</v>
      </c>
      <c r="X37" s="427"/>
      <c r="Y37" s="478" t="s">
        <v>27</v>
      </c>
      <c r="Z37" s="646">
        <f>AJ45</f>
        <v>6.45</v>
      </c>
      <c r="AA37" s="27"/>
      <c r="AB37" s="28"/>
      <c r="AC37" s="1" t="s">
        <v>28</v>
      </c>
      <c r="AD37" s="1" t="s">
        <v>29</v>
      </c>
      <c r="AE37" s="1" t="s">
        <v>30</v>
      </c>
      <c r="AF37" s="1" t="s">
        <v>31</v>
      </c>
      <c r="AI37" s="506"/>
      <c r="AJ37" s="519"/>
      <c r="AK37" s="520"/>
      <c r="AL37" s="521"/>
    </row>
    <row r="38" spans="2:38" ht="28.35" customHeight="1">
      <c r="B38" s="636" t="s">
        <v>5</v>
      </c>
      <c r="C38" s="1234"/>
      <c r="D38" s="296" t="s">
        <v>87</v>
      </c>
      <c r="E38" s="331"/>
      <c r="F38" s="290">
        <v>96</v>
      </c>
      <c r="G38" s="296" t="s">
        <v>101</v>
      </c>
      <c r="H38" s="331"/>
      <c r="I38" s="290">
        <v>60</v>
      </c>
      <c r="J38" s="549" t="s">
        <v>234</v>
      </c>
      <c r="K38" s="367"/>
      <c r="L38" s="432">
        <v>20</v>
      </c>
      <c r="M38" s="621" t="s">
        <v>90</v>
      </c>
      <c r="N38" s="246"/>
      <c r="O38" s="247">
        <v>40</v>
      </c>
      <c r="P38" s="479" t="str">
        <f>P37</f>
        <v>淺色蔬菜</v>
      </c>
      <c r="Q38" s="351"/>
      <c r="R38" s="571">
        <v>120</v>
      </c>
      <c r="S38" s="148" t="s">
        <v>146</v>
      </c>
      <c r="T38" s="152"/>
      <c r="U38" s="150">
        <v>40</v>
      </c>
      <c r="V38" s="1237"/>
      <c r="W38" s="643">
        <f>SUM(Z37*15)+(Z39*5)+(Z41*15)</f>
        <v>105.75</v>
      </c>
      <c r="X38" s="255" t="s">
        <v>15</v>
      </c>
      <c r="Y38" s="353" t="s">
        <v>33</v>
      </c>
      <c r="Z38" s="647">
        <f>AK45</f>
        <v>2.2279999999999998</v>
      </c>
      <c r="AA38" s="30" t="s">
        <v>34</v>
      </c>
      <c r="AB38" s="28">
        <v>6</v>
      </c>
      <c r="AC38" s="2">
        <f>AB38*2</f>
        <v>12</v>
      </c>
      <c r="AD38" s="2"/>
      <c r="AE38" s="2">
        <f>AB38*15</f>
        <v>90</v>
      </c>
      <c r="AF38" s="2">
        <f>AC38*4+AE38*4</f>
        <v>408</v>
      </c>
      <c r="AI38" s="506"/>
      <c r="AJ38" s="507" t="s">
        <v>256</v>
      </c>
      <c r="AK38" s="508" t="s">
        <v>257</v>
      </c>
      <c r="AL38" s="509" t="s">
        <v>258</v>
      </c>
    </row>
    <row r="39" spans="2:38" ht="28.35" customHeight="1">
      <c r="B39" s="636">
        <v>19</v>
      </c>
      <c r="C39" s="1234"/>
      <c r="D39" s="296"/>
      <c r="E39" s="331"/>
      <c r="F39" s="290"/>
      <c r="G39" s="296" t="s">
        <v>14</v>
      </c>
      <c r="H39" s="338"/>
      <c r="I39" s="290"/>
      <c r="J39" s="432" t="s">
        <v>107</v>
      </c>
      <c r="K39" s="367"/>
      <c r="L39" s="432">
        <v>15</v>
      </c>
      <c r="M39" s="258" t="s">
        <v>166</v>
      </c>
      <c r="N39" s="318"/>
      <c r="O39" s="264">
        <v>10</v>
      </c>
      <c r="P39" s="315" t="s">
        <v>81</v>
      </c>
      <c r="Q39" s="357"/>
      <c r="R39" s="482"/>
      <c r="S39" s="148" t="s">
        <v>213</v>
      </c>
      <c r="T39" s="149"/>
      <c r="U39" s="150">
        <v>5</v>
      </c>
      <c r="V39" s="1237"/>
      <c r="W39" s="237" t="s">
        <v>6</v>
      </c>
      <c r="X39" s="260"/>
      <c r="Y39" s="480" t="s">
        <v>36</v>
      </c>
      <c r="Z39" s="633">
        <f>AL45</f>
        <v>1.7999999999999998</v>
      </c>
      <c r="AA39" s="31" t="s">
        <v>37</v>
      </c>
      <c r="AB39" s="28">
        <v>2.2999999999999998</v>
      </c>
      <c r="AC39" s="6">
        <f>AB39*7</f>
        <v>16.099999999999998</v>
      </c>
      <c r="AD39" s="2">
        <f>AB39*5</f>
        <v>11.5</v>
      </c>
      <c r="AE39" s="2" t="s">
        <v>38</v>
      </c>
      <c r="AF39" s="7">
        <f>AC39*4+AD39*9</f>
        <v>167.89999999999998</v>
      </c>
      <c r="AI39" s="506"/>
      <c r="AJ39" s="507">
        <v>4.8</v>
      </c>
      <c r="AK39" s="508">
        <v>1.71</v>
      </c>
      <c r="AL39" s="509">
        <v>0.2</v>
      </c>
    </row>
    <row r="40" spans="2:38" ht="28.35" customHeight="1">
      <c r="B40" s="636" t="s">
        <v>7</v>
      </c>
      <c r="C40" s="1234"/>
      <c r="D40" s="448"/>
      <c r="E40" s="430"/>
      <c r="F40" s="290"/>
      <c r="G40" s="296" t="s">
        <v>57</v>
      </c>
      <c r="H40" s="338"/>
      <c r="I40" s="290"/>
      <c r="J40" s="432" t="s">
        <v>217</v>
      </c>
      <c r="K40" s="271"/>
      <c r="L40" s="432"/>
      <c r="M40" s="258" t="s">
        <v>167</v>
      </c>
      <c r="N40" s="263"/>
      <c r="O40" s="264">
        <v>20</v>
      </c>
      <c r="P40" s="315"/>
      <c r="Q40" s="357"/>
      <c r="R40" s="482"/>
      <c r="S40" s="298"/>
      <c r="T40" s="348"/>
      <c r="U40" s="270"/>
      <c r="V40" s="1237"/>
      <c r="W40" s="643">
        <f>SUM(Z38*5)+(Z40*5)</f>
        <v>22.14</v>
      </c>
      <c r="X40" s="255" t="s">
        <v>15</v>
      </c>
      <c r="Y40" s="480" t="s">
        <v>39</v>
      </c>
      <c r="Z40" s="633">
        <v>2.2000000000000002</v>
      </c>
      <c r="AA40" s="27" t="s">
        <v>40</v>
      </c>
      <c r="AB40" s="28">
        <v>1.6</v>
      </c>
      <c r="AC40" s="2">
        <f>AB40*1</f>
        <v>1.6</v>
      </c>
      <c r="AD40" s="2" t="s">
        <v>38</v>
      </c>
      <c r="AE40" s="2">
        <f>AB40*5</f>
        <v>8</v>
      </c>
      <c r="AF40" s="2">
        <f>AC40*4+AE40*4</f>
        <v>38.4</v>
      </c>
      <c r="AI40" s="506"/>
      <c r="AJ40" s="510">
        <v>1</v>
      </c>
      <c r="AK40" s="511">
        <v>0.42799999999999999</v>
      </c>
      <c r="AL40" s="512">
        <v>1.2</v>
      </c>
    </row>
    <row r="41" spans="2:38" ht="42" customHeight="1">
      <c r="B41" s="1239" t="s">
        <v>56</v>
      </c>
      <c r="C41" s="1234"/>
      <c r="D41" s="448"/>
      <c r="E41" s="430"/>
      <c r="F41" s="290"/>
      <c r="G41" s="296"/>
      <c r="H41" s="338"/>
      <c r="I41" s="290"/>
      <c r="J41" s="334"/>
      <c r="K41" s="250"/>
      <c r="L41" s="332"/>
      <c r="M41" s="258" t="s">
        <v>142</v>
      </c>
      <c r="N41" s="318"/>
      <c r="O41" s="264">
        <v>5</v>
      </c>
      <c r="P41" s="479"/>
      <c r="Q41" s="454"/>
      <c r="R41" s="571"/>
      <c r="S41" s="298"/>
      <c r="T41" s="354"/>
      <c r="U41" s="270"/>
      <c r="V41" s="1237"/>
      <c r="W41" s="237" t="s">
        <v>8</v>
      </c>
      <c r="X41" s="260"/>
      <c r="Y41" s="480" t="s">
        <v>42</v>
      </c>
      <c r="Z41" s="633">
        <v>0</v>
      </c>
      <c r="AA41" s="27"/>
      <c r="AB41" s="28"/>
      <c r="AC41" s="2"/>
      <c r="AD41" s="2"/>
      <c r="AE41" s="2"/>
      <c r="AF41" s="2"/>
      <c r="AI41" s="506"/>
      <c r="AJ41" s="513">
        <v>0.47</v>
      </c>
      <c r="AK41" s="511">
        <v>0.09</v>
      </c>
      <c r="AL41" s="512">
        <v>0.4</v>
      </c>
    </row>
    <row r="42" spans="2:38" ht="31.35" customHeight="1">
      <c r="B42" s="1239"/>
      <c r="C42" s="1234"/>
      <c r="D42" s="448"/>
      <c r="E42" s="430"/>
      <c r="F42" s="290"/>
      <c r="G42" s="296"/>
      <c r="H42" s="338"/>
      <c r="I42" s="290"/>
      <c r="J42" s="334"/>
      <c r="K42" s="259"/>
      <c r="L42" s="332"/>
      <c r="M42" s="268"/>
      <c r="N42" s="354"/>
      <c r="O42" s="270"/>
      <c r="P42" s="479"/>
      <c r="Q42" s="454"/>
      <c r="R42" s="571"/>
      <c r="S42" s="298"/>
      <c r="T42" s="354"/>
      <c r="U42" s="270"/>
      <c r="V42" s="1237"/>
      <c r="W42" s="645">
        <f>SUM(Z13*2)+(Z14*7)</f>
        <v>31.080000000000005</v>
      </c>
      <c r="X42" s="255" t="s">
        <v>15</v>
      </c>
      <c r="Y42" s="481" t="s">
        <v>44</v>
      </c>
      <c r="Z42" s="633">
        <v>0</v>
      </c>
      <c r="AA42" s="27" t="s">
        <v>43</v>
      </c>
      <c r="AB42" s="28">
        <v>2.5</v>
      </c>
      <c r="AC42" s="2"/>
      <c r="AD42" s="2">
        <f>AB42*5</f>
        <v>12.5</v>
      </c>
      <c r="AE42" s="2" t="s">
        <v>38</v>
      </c>
      <c r="AF42" s="2">
        <f>AD42*9</f>
        <v>112.5</v>
      </c>
      <c r="AI42" s="506"/>
      <c r="AJ42" s="513">
        <v>0.11</v>
      </c>
      <c r="AK42" s="511"/>
      <c r="AL42" s="512"/>
    </row>
    <row r="43" spans="2:38" ht="32.25">
      <c r="B43" s="463" t="s">
        <v>46</v>
      </c>
      <c r="C43" s="488"/>
      <c r="D43" s="448"/>
      <c r="E43" s="430"/>
      <c r="F43" s="290"/>
      <c r="G43" s="296"/>
      <c r="H43" s="430"/>
      <c r="I43" s="290"/>
      <c r="J43" s="334"/>
      <c r="K43" s="259"/>
      <c r="L43" s="332"/>
      <c r="M43" s="258"/>
      <c r="N43" s="263"/>
      <c r="O43" s="264"/>
      <c r="P43" s="479"/>
      <c r="Q43" s="454"/>
      <c r="R43" s="571"/>
      <c r="S43" s="301"/>
      <c r="T43" s="318"/>
      <c r="U43" s="264"/>
      <c r="V43" s="1237"/>
      <c r="W43" s="237" t="s">
        <v>9</v>
      </c>
      <c r="X43" s="260"/>
      <c r="Y43" s="483"/>
      <c r="Z43" s="633"/>
      <c r="AI43" s="506"/>
      <c r="AJ43" s="513">
        <v>7.0000000000000007E-2</v>
      </c>
      <c r="AK43" s="511"/>
      <c r="AL43" s="512"/>
    </row>
    <row r="44" spans="2:38" ht="33" thickBot="1">
      <c r="B44" s="637"/>
      <c r="C44" s="639"/>
      <c r="D44" s="435"/>
      <c r="E44" s="436"/>
      <c r="F44" s="437"/>
      <c r="G44" s="438"/>
      <c r="H44" s="436"/>
      <c r="I44" s="437"/>
      <c r="J44" s="615"/>
      <c r="K44" s="436"/>
      <c r="L44" s="439"/>
      <c r="M44" s="627"/>
      <c r="N44" s="484"/>
      <c r="O44" s="628"/>
      <c r="P44" s="485"/>
      <c r="Q44" s="484"/>
      <c r="R44" s="486"/>
      <c r="S44" s="630"/>
      <c r="T44" s="484"/>
      <c r="U44" s="628"/>
      <c r="V44" s="1238"/>
      <c r="W44" s="653">
        <f>SUM(W38+W42)*4+(W40*9)</f>
        <v>746.58</v>
      </c>
      <c r="X44" s="312" t="s">
        <v>47</v>
      </c>
      <c r="Y44" s="487"/>
      <c r="Z44" s="634"/>
      <c r="AI44" s="506"/>
      <c r="AJ44" s="507"/>
      <c r="AK44" s="508"/>
      <c r="AL44" s="509"/>
    </row>
    <row r="45" spans="2:38" ht="25.5">
      <c r="AI45" s="514" t="s">
        <v>259</v>
      </c>
      <c r="AJ45" s="507">
        <f>SUM(AJ39:AJ44)</f>
        <v>6.45</v>
      </c>
      <c r="AK45" s="508">
        <f>SUM(AK39:AK44)</f>
        <v>2.2279999999999998</v>
      </c>
      <c r="AL45" s="509">
        <f>SUM(AL39:AL44)</f>
        <v>1.7999999999999998</v>
      </c>
    </row>
  </sheetData>
  <mergeCells count="19">
    <mergeCell ref="B33:B34"/>
    <mergeCell ref="B17:B18"/>
    <mergeCell ref="C37:C42"/>
    <mergeCell ref="V13:V20"/>
    <mergeCell ref="C29:C34"/>
    <mergeCell ref="V29:V36"/>
    <mergeCell ref="C21:C26"/>
    <mergeCell ref="B41:B42"/>
    <mergeCell ref="V37:V44"/>
    <mergeCell ref="W4:X4"/>
    <mergeCell ref="C13:C18"/>
    <mergeCell ref="B25:B26"/>
    <mergeCell ref="B1:Y1"/>
    <mergeCell ref="B2:G2"/>
    <mergeCell ref="C5:C10"/>
    <mergeCell ref="V5:V12"/>
    <mergeCell ref="B9:B10"/>
    <mergeCell ref="V21:V28"/>
    <mergeCell ref="V2:Z3"/>
  </mergeCells>
  <phoneticPr fontId="19" type="noConversion"/>
  <conditionalFormatting sqref="K7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{580F179F-2043-42C9-8CD5-79AA63B7A982}</x14:id>
        </ext>
      </extLst>
    </cfRule>
  </conditionalFormatting>
  <conditionalFormatting sqref="K9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{A60F7C9C-D6B1-4FA9-B5A7-12BF1650FEBE}</x14:id>
        </ext>
      </extLst>
    </cfRule>
  </conditionalFormatting>
  <conditionalFormatting sqref="K8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{B015A55C-8014-4D89-9926-C844027E9CBD}</x14:id>
        </ext>
      </extLst>
    </cfRule>
  </conditionalFormatting>
  <conditionalFormatting sqref="K6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{7B9CE0BE-98E5-4BB2-9C56-9DB83668877B}</x14:id>
        </ext>
      </extLst>
    </cfRule>
  </conditionalFormatting>
  <conditionalFormatting sqref="K8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{D7971663-AB38-484A-818B-A51C30BBCFB3}</x14:id>
        </ext>
      </extLst>
    </cfRule>
  </conditionalFormatting>
  <conditionalFormatting sqref="K7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{3674DD4A-F04E-4355-A2D9-33BA249DD155}</x14:id>
        </ext>
      </extLst>
    </cfRule>
  </conditionalFormatting>
  <conditionalFormatting sqref="K15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{56BB08FA-0B26-494C-BF27-C3B8DD1A45EB}</x14:id>
        </ext>
      </extLst>
    </cfRule>
  </conditionalFormatting>
  <conditionalFormatting sqref="K17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{9ED9E942-A8F1-4E1F-A854-9B4F6C3A9111}</x14:id>
        </ext>
      </extLst>
    </cfRule>
  </conditionalFormatting>
  <conditionalFormatting sqref="K16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{F1597EA2-ACF4-48F2-B9EE-79E50ADCEA75}</x14:id>
        </ext>
      </extLst>
    </cfRule>
  </conditionalFormatting>
  <conditionalFormatting sqref="K14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{C8D57F4B-9D62-4F6F-A7CC-99148CD532AB}</x14:id>
        </ext>
      </extLst>
    </cfRule>
  </conditionalFormatting>
  <conditionalFormatting sqref="K16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{69E6411D-D784-4E46-BE7E-D0E778C7CB54}</x14:id>
        </ext>
      </extLst>
    </cfRule>
  </conditionalFormatting>
  <conditionalFormatting sqref="K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{83AFF32D-1D43-4973-83E5-06408204D6E5}</x14:id>
        </ext>
      </extLst>
    </cfRule>
  </conditionalFormatting>
  <printOptions horizontalCentered="1" verticalCentered="1"/>
  <pageMargins left="0.31496062992125984" right="0.15748031496062992" top="0.19685039370078741" bottom="0.15748031496062992" header="0.51181102362204722" footer="0.23622047244094491"/>
  <pageSetup paperSize="9" scale="3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80F179F-2043-42C9-8CD5-79AA63B7A982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  <x14:conditionalFormatting xmlns:xm="http://schemas.microsoft.com/office/excel/2006/main">
          <x14:cfRule type="dataBar" id="{A60F7C9C-D6B1-4FA9-B5A7-12BF1650FEBE}">
            <x14:dataBar minLength="0" maxLength="100" negativeBarColorSameAsPositive="1" axisPosition="none">
              <x14:cfvo type="min"/>
              <x14:cfvo type="max"/>
            </x14:dataBar>
          </x14:cfRule>
          <xm:sqref>K9</xm:sqref>
        </x14:conditionalFormatting>
        <x14:conditionalFormatting xmlns:xm="http://schemas.microsoft.com/office/excel/2006/main">
          <x14:cfRule type="dataBar" id="{B015A55C-8014-4D89-9926-C844027E9CBD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7B9CE0BE-98E5-4BB2-9C56-9DB83668877B}">
            <x14:dataBar minLength="0" maxLength="100" negativeBarColorSameAsPositive="1" axisPosition="none">
              <x14:cfvo type="min"/>
              <x14:cfvo type="max"/>
            </x14:dataBar>
          </x14:cfRule>
          <xm:sqref>K6</xm:sqref>
        </x14:conditionalFormatting>
        <x14:conditionalFormatting xmlns:xm="http://schemas.microsoft.com/office/excel/2006/main">
          <x14:cfRule type="dataBar" id="{D7971663-AB38-484A-818B-A51C30BBCFB3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3674DD4A-F04E-4355-A2D9-33BA249DD155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  <x14:conditionalFormatting xmlns:xm="http://schemas.microsoft.com/office/excel/2006/main">
          <x14:cfRule type="dataBar" id="{56BB08FA-0B26-494C-BF27-C3B8DD1A45EB}">
            <x14:dataBar minLength="0" maxLength="100" negativeBarColorSameAsPositive="1" axisPosition="none">
              <x14:cfvo type="min"/>
              <x14:cfvo type="max"/>
            </x14:dataBar>
          </x14:cfRule>
          <xm:sqref>K15</xm:sqref>
        </x14:conditionalFormatting>
        <x14:conditionalFormatting xmlns:xm="http://schemas.microsoft.com/office/excel/2006/main">
          <x14:cfRule type="dataBar" id="{9ED9E942-A8F1-4E1F-A854-9B4F6C3A9111}">
            <x14:dataBar minLength="0" maxLength="100" negativeBarColorSameAsPositive="1" axisPosition="none">
              <x14:cfvo type="min"/>
              <x14:cfvo type="max"/>
            </x14:dataBar>
          </x14:cfRule>
          <xm:sqref>K17</xm:sqref>
        </x14:conditionalFormatting>
        <x14:conditionalFormatting xmlns:xm="http://schemas.microsoft.com/office/excel/2006/main">
          <x14:cfRule type="dataBar" id="{F1597EA2-ACF4-48F2-B9EE-79E50ADCEA75}">
            <x14:dataBar minLength="0" maxLength="100" negativeBarColorSameAsPositive="1" axisPosition="none">
              <x14:cfvo type="min"/>
              <x14:cfvo type="max"/>
            </x14:dataBar>
          </x14:cfRule>
          <xm:sqref>K16</xm:sqref>
        </x14:conditionalFormatting>
        <x14:conditionalFormatting xmlns:xm="http://schemas.microsoft.com/office/excel/2006/main">
          <x14:cfRule type="dataBar" id="{C8D57F4B-9D62-4F6F-A7CC-99148CD532AB}">
            <x14:dataBar minLength="0" maxLength="100" negativeBarColorSameAsPositive="1" axisPosition="none">
              <x14:cfvo type="min"/>
              <x14:cfvo type="max"/>
            </x14:dataBar>
          </x14:cfRule>
          <xm:sqref>K14</xm:sqref>
        </x14:conditionalFormatting>
        <x14:conditionalFormatting xmlns:xm="http://schemas.microsoft.com/office/excel/2006/main">
          <x14:cfRule type="dataBar" id="{69E6411D-D784-4E46-BE7E-D0E778C7CB54}">
            <x14:dataBar minLength="0" maxLength="100" negativeBarColorSameAsPositive="1" axisPosition="none">
              <x14:cfvo type="min"/>
              <x14:cfvo type="max"/>
            </x14:dataBar>
          </x14:cfRule>
          <xm:sqref>K16</xm:sqref>
        </x14:conditionalFormatting>
        <x14:conditionalFormatting xmlns:xm="http://schemas.microsoft.com/office/excel/2006/main">
          <x14:cfRule type="dataBar" id="{83AFF32D-1D43-4973-83E5-06408204D6E5}">
            <x14:dataBar minLength="0" maxLength="100" negativeBarColorSameAsPositive="1" axisPosition="none">
              <x14:cfvo type="min"/>
              <x14:cfvo type="max"/>
            </x14:dataBar>
          </x14:cfRule>
          <xm:sqref>K15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BA75"/>
  <sheetViews>
    <sheetView view="pageBreakPreview" topLeftCell="A3" zoomScale="10" zoomScaleNormal="100" zoomScaleSheetLayoutView="10" workbookViewId="0">
      <selection activeCell="AC15" sqref="AC15"/>
    </sheetView>
  </sheetViews>
  <sheetFormatPr defaultRowHeight="16.5"/>
  <cols>
    <col min="1" max="1" width="82" style="1375" customWidth="1"/>
    <col min="2" max="3" width="82" style="55" customWidth="1"/>
    <col min="4" max="4" width="103.875" style="1375" customWidth="1"/>
    <col min="5" max="6" width="103.875" style="55" customWidth="1"/>
    <col min="7" max="7" width="91.125" style="1378" customWidth="1"/>
    <col min="8" max="9" width="91.125" style="55" customWidth="1"/>
    <col min="10" max="10" width="105.625" style="1378" customWidth="1"/>
    <col min="11" max="12" width="105.625" style="55" customWidth="1"/>
    <col min="13" max="13" width="85.625" style="1378" customWidth="1"/>
    <col min="14" max="15" width="85.625" style="55" customWidth="1"/>
    <col min="16" max="28" width="9" style="55"/>
    <col min="29" max="29" width="180.125" style="55" customWidth="1"/>
    <col min="30" max="16384" width="9" style="55"/>
  </cols>
  <sheetData>
    <row r="1" spans="1:53" ht="406.7" customHeight="1">
      <c r="A1" s="1241" t="s">
        <v>350</v>
      </c>
      <c r="B1" s="1241"/>
      <c r="C1" s="1241"/>
      <c r="D1" s="1241"/>
      <c r="E1" s="1241"/>
      <c r="F1" s="1241"/>
      <c r="G1" s="1241"/>
      <c r="H1" s="1241"/>
      <c r="I1" s="1241"/>
      <c r="J1" s="1241"/>
      <c r="K1" s="1241"/>
      <c r="L1" s="1241"/>
      <c r="M1" s="1241"/>
      <c r="N1" s="1241"/>
      <c r="O1" s="62"/>
    </row>
    <row r="2" spans="1:53" ht="327.60000000000002" customHeight="1">
      <c r="A2" s="902" t="s">
        <v>351</v>
      </c>
      <c r="B2" s="906"/>
      <c r="C2" s="906"/>
      <c r="D2" s="906"/>
      <c r="E2" s="906"/>
      <c r="F2" s="906"/>
      <c r="G2" s="906"/>
      <c r="H2" s="906"/>
      <c r="I2" s="906"/>
      <c r="J2" s="906"/>
      <c r="K2" s="906"/>
      <c r="L2" s="906"/>
      <c r="M2" s="1242" t="s">
        <v>352</v>
      </c>
      <c r="N2" s="1242"/>
      <c r="O2" s="1242"/>
    </row>
    <row r="3" spans="1:53" ht="9" customHeight="1" thickBot="1">
      <c r="A3" s="63"/>
      <c r="B3" s="887"/>
      <c r="C3" s="887"/>
      <c r="D3" s="887"/>
      <c r="E3" s="887"/>
      <c r="F3" s="887"/>
      <c r="G3" s="887"/>
      <c r="H3" s="887"/>
      <c r="I3" s="887"/>
      <c r="J3" s="887"/>
      <c r="K3" s="887"/>
      <c r="L3" s="887"/>
      <c r="M3" s="887"/>
      <c r="N3" s="887"/>
      <c r="O3" s="64"/>
    </row>
    <row r="4" spans="1:53" s="113" customFormat="1" ht="210.6" customHeight="1" thickTop="1" thickBot="1">
      <c r="A4" s="874"/>
      <c r="B4" s="875"/>
      <c r="C4" s="875"/>
      <c r="D4" s="876"/>
      <c r="E4" s="876"/>
      <c r="F4" s="876"/>
      <c r="G4" s="1243"/>
      <c r="H4" s="1243"/>
      <c r="I4" s="1243"/>
      <c r="J4" s="1244">
        <v>16</v>
      </c>
      <c r="K4" s="1245"/>
      <c r="L4" s="1246"/>
      <c r="M4" s="1247">
        <v>17</v>
      </c>
      <c r="N4" s="1248"/>
      <c r="O4" s="1249"/>
      <c r="P4" s="114"/>
      <c r="Q4" s="114"/>
    </row>
    <row r="5" spans="1:53" s="100" customFormat="1" ht="180" customHeight="1">
      <c r="A5" s="883"/>
      <c r="B5" s="884"/>
      <c r="C5" s="884"/>
      <c r="D5" s="885"/>
      <c r="E5" s="885"/>
      <c r="F5" s="885"/>
      <c r="G5" s="1250"/>
      <c r="H5" s="1250"/>
      <c r="I5" s="1250"/>
      <c r="J5" s="1167" t="s">
        <v>23</v>
      </c>
      <c r="K5" s="904"/>
      <c r="L5" s="1251"/>
      <c r="M5" s="1167" t="s">
        <v>23</v>
      </c>
      <c r="N5" s="904"/>
      <c r="O5" s="1168"/>
      <c r="P5" s="115"/>
      <c r="Q5" s="107"/>
    </row>
    <row r="6" spans="1:53" s="102" customFormat="1" ht="180" customHeight="1">
      <c r="A6" s="861"/>
      <c r="B6" s="862"/>
      <c r="C6" s="862"/>
      <c r="D6" s="862"/>
      <c r="E6" s="862"/>
      <c r="F6" s="862"/>
      <c r="G6" s="1252"/>
      <c r="H6" s="1253"/>
      <c r="I6" s="1253"/>
      <c r="J6" s="1254" t="s">
        <v>353</v>
      </c>
      <c r="K6" s="1255"/>
      <c r="L6" s="1256"/>
      <c r="M6" s="1257" t="s">
        <v>279</v>
      </c>
      <c r="N6" s="1258"/>
      <c r="O6" s="1259"/>
      <c r="P6" s="110"/>
      <c r="Q6" s="110"/>
      <c r="AM6"/>
    </row>
    <row r="7" spans="1:53" s="100" customFormat="1" ht="180" customHeight="1">
      <c r="A7" s="867"/>
      <c r="B7" s="868"/>
      <c r="C7" s="868"/>
      <c r="D7" s="869"/>
      <c r="E7" s="869"/>
      <c r="F7" s="869"/>
      <c r="G7" s="1260"/>
      <c r="H7" s="1260"/>
      <c r="I7" s="1260"/>
      <c r="J7" s="1127" t="s">
        <v>346</v>
      </c>
      <c r="K7" s="1261"/>
      <c r="L7" s="1129"/>
      <c r="M7" s="1262" t="s">
        <v>354</v>
      </c>
      <c r="N7" s="1260"/>
      <c r="O7" s="1263"/>
      <c r="P7" s="107"/>
      <c r="Q7" s="107"/>
    </row>
    <row r="8" spans="1:53" s="100" customFormat="1" ht="180" customHeight="1">
      <c r="A8" s="850"/>
      <c r="B8" s="851"/>
      <c r="C8" s="851"/>
      <c r="D8" s="852"/>
      <c r="E8" s="852"/>
      <c r="F8" s="852"/>
      <c r="G8" s="1264"/>
      <c r="H8" s="1264"/>
      <c r="I8" s="1264"/>
      <c r="J8" s="1265" t="s">
        <v>355</v>
      </c>
      <c r="K8" s="1266"/>
      <c r="L8" s="1267"/>
      <c r="M8" s="1265" t="s">
        <v>280</v>
      </c>
      <c r="N8" s="1268"/>
      <c r="O8" s="1269"/>
      <c r="P8" s="107"/>
      <c r="Q8" s="107"/>
    </row>
    <row r="9" spans="1:53" s="109" customFormat="1" ht="180" customHeight="1">
      <c r="A9" s="857"/>
      <c r="B9" s="858"/>
      <c r="C9" s="858"/>
      <c r="D9" s="858"/>
      <c r="E9" s="858"/>
      <c r="F9" s="858"/>
      <c r="G9" s="1270"/>
      <c r="H9" s="1270"/>
      <c r="I9" s="1270"/>
      <c r="J9" s="1271" t="s">
        <v>118</v>
      </c>
      <c r="K9" s="1272"/>
      <c r="L9" s="1273"/>
      <c r="M9" s="1271" t="s">
        <v>118</v>
      </c>
      <c r="N9" s="1274"/>
      <c r="O9" s="1275"/>
      <c r="P9" s="1276"/>
      <c r="Q9" s="108"/>
    </row>
    <row r="10" spans="1:53" s="106" customFormat="1" ht="180" customHeight="1">
      <c r="A10" s="845"/>
      <c r="B10" s="846"/>
      <c r="C10" s="846"/>
      <c r="D10" s="847"/>
      <c r="E10" s="847"/>
      <c r="F10" s="847"/>
      <c r="G10" s="1277"/>
      <c r="H10" s="1277"/>
      <c r="I10" s="1277"/>
      <c r="J10" s="1278" t="s">
        <v>347</v>
      </c>
      <c r="K10" s="1279"/>
      <c r="L10" s="1280"/>
      <c r="M10" s="1278" t="s">
        <v>356</v>
      </c>
      <c r="N10" s="1281"/>
      <c r="O10" s="1282"/>
      <c r="P10" s="1283"/>
      <c r="Q10" s="1283"/>
      <c r="AD10" s="131"/>
      <c r="AE10" s="1069"/>
      <c r="AF10" s="1069"/>
      <c r="AG10" s="1069"/>
      <c r="AH10" s="131"/>
      <c r="AI10" s="131"/>
      <c r="AJ10" s="131"/>
      <c r="AK10" s="131"/>
    </row>
    <row r="11" spans="1:53" s="69" customFormat="1" ht="15.6" customHeight="1" thickBot="1">
      <c r="A11" s="1284"/>
      <c r="B11" s="1285"/>
      <c r="C11" s="1285"/>
      <c r="D11" s="1286"/>
      <c r="E11" s="1286"/>
      <c r="F11" s="1286"/>
      <c r="G11" s="1287"/>
      <c r="H11" s="1287"/>
      <c r="I11" s="1287"/>
      <c r="J11" s="1288"/>
      <c r="K11" s="1289"/>
      <c r="L11" s="1290"/>
      <c r="M11" s="1288"/>
      <c r="N11" s="1289"/>
      <c r="O11" s="1291"/>
      <c r="Q11" s="68"/>
    </row>
    <row r="12" spans="1:53" s="88" customFormat="1" ht="54.95" customHeight="1">
      <c r="A12" s="1292"/>
      <c r="B12" s="685"/>
      <c r="C12" s="686"/>
      <c r="D12" s="1293"/>
      <c r="E12" s="685"/>
      <c r="F12" s="686"/>
      <c r="G12" s="1294"/>
      <c r="H12" s="699"/>
      <c r="I12" s="702"/>
      <c r="J12" s="126" t="s">
        <v>4</v>
      </c>
      <c r="K12" s="655">
        <f>[1]第三週明細!W30</f>
        <v>98.8</v>
      </c>
      <c r="L12" s="128" t="s">
        <v>111</v>
      </c>
      <c r="M12" s="126" t="s">
        <v>4</v>
      </c>
      <c r="N12" s="655">
        <f>[1]第三週明細!W38</f>
        <v>98.35</v>
      </c>
      <c r="O12" s="372" t="s">
        <v>111</v>
      </c>
      <c r="P12" s="91"/>
      <c r="Q12" s="91"/>
    </row>
    <row r="13" spans="1:53" s="88" customFormat="1" ht="54.95" customHeight="1">
      <c r="A13" s="1292"/>
      <c r="B13" s="685"/>
      <c r="C13" s="686"/>
      <c r="D13" s="1293"/>
      <c r="E13" s="685"/>
      <c r="F13" s="686"/>
      <c r="G13" s="1294"/>
      <c r="H13" s="699"/>
      <c r="I13" s="702"/>
      <c r="J13" s="120" t="s">
        <v>6</v>
      </c>
      <c r="K13" s="656">
        <f>[1]第三週明細!W32</f>
        <v>24.824999999999999</v>
      </c>
      <c r="L13" s="122" t="s">
        <v>132</v>
      </c>
      <c r="M13" s="120" t="s">
        <v>6</v>
      </c>
      <c r="N13" s="121">
        <f>[1]第三週明細!W40</f>
        <v>25.300000000000004</v>
      </c>
      <c r="O13" s="373" t="s">
        <v>132</v>
      </c>
      <c r="P13" s="91"/>
      <c r="Q13" s="91"/>
    </row>
    <row r="14" spans="1:53" s="88" customFormat="1" ht="54.95" customHeight="1">
      <c r="A14" s="1292"/>
      <c r="B14" s="685"/>
      <c r="C14" s="686"/>
      <c r="D14" s="1293"/>
      <c r="E14" s="685"/>
      <c r="F14" s="686"/>
      <c r="G14" s="1294"/>
      <c r="H14" s="699"/>
      <c r="I14" s="702"/>
      <c r="J14" s="120" t="s">
        <v>8</v>
      </c>
      <c r="K14" s="658">
        <f>[1]第三週明細!W34</f>
        <v>29.294999999999998</v>
      </c>
      <c r="L14" s="122" t="s">
        <v>132</v>
      </c>
      <c r="M14" s="120" t="s">
        <v>8</v>
      </c>
      <c r="N14" s="121">
        <f>[1]第三週明細!W42</f>
        <v>31.400000000000006</v>
      </c>
      <c r="O14" s="373" t="s">
        <v>132</v>
      </c>
      <c r="P14" s="91"/>
      <c r="Q14" s="91"/>
    </row>
    <row r="15" spans="1:53" s="88" customFormat="1" ht="54.95" customHeight="1" thickBot="1">
      <c r="A15" s="1295"/>
      <c r="B15" s="669"/>
      <c r="C15" s="670"/>
      <c r="D15" s="1296"/>
      <c r="E15" s="669"/>
      <c r="F15" s="670"/>
      <c r="G15" s="1294"/>
      <c r="H15" s="699"/>
      <c r="I15" s="702"/>
      <c r="J15" s="125" t="s">
        <v>9</v>
      </c>
      <c r="K15" s="657">
        <f>[1]第三週明細!W36</f>
        <v>735.80499999999995</v>
      </c>
      <c r="L15" s="129" t="s">
        <v>133</v>
      </c>
      <c r="M15" s="120" t="s">
        <v>9</v>
      </c>
      <c r="N15" s="658">
        <f>[1]第三週明細!W44</f>
        <v>746.7</v>
      </c>
      <c r="O15" s="373" t="s">
        <v>133</v>
      </c>
      <c r="P15" s="91"/>
      <c r="Q15" s="91"/>
    </row>
    <row r="16" spans="1:53" s="1310" customFormat="1" ht="276.60000000000002" customHeight="1" thickBot="1">
      <c r="A16" s="1297">
        <v>19</v>
      </c>
      <c r="B16" s="1298"/>
      <c r="C16" s="1299"/>
      <c r="D16" s="1300">
        <v>20</v>
      </c>
      <c r="E16" s="1301"/>
      <c r="F16" s="1302"/>
      <c r="G16" s="1303">
        <v>21</v>
      </c>
      <c r="H16" s="1304"/>
      <c r="I16" s="1305"/>
      <c r="J16" s="1306">
        <v>22</v>
      </c>
      <c r="K16" s="1306"/>
      <c r="L16" s="1306"/>
      <c r="M16" s="1307">
        <v>23</v>
      </c>
      <c r="N16" s="1308"/>
      <c r="O16" s="1309"/>
      <c r="X16" s="1311"/>
      <c r="Y16" s="1311"/>
      <c r="Z16" s="1311"/>
      <c r="AA16" s="1311"/>
      <c r="AB16" s="1311"/>
      <c r="AC16" s="1311"/>
      <c r="AD16" s="1311"/>
      <c r="AE16" s="1311"/>
      <c r="AF16" s="1311"/>
      <c r="AG16" s="1311"/>
      <c r="AH16" s="1311"/>
      <c r="AI16" s="1311"/>
      <c r="AJ16" s="1311"/>
      <c r="AK16" s="1311"/>
      <c r="AL16" s="1311"/>
      <c r="AM16" s="1311"/>
      <c r="AN16" s="1311"/>
      <c r="AO16" s="1311"/>
      <c r="AP16" s="1311"/>
      <c r="AQ16" s="1311"/>
      <c r="AR16" s="1311"/>
      <c r="AS16" s="1311"/>
      <c r="AT16" s="1311"/>
      <c r="AU16" s="1311"/>
      <c r="AV16" s="1311"/>
      <c r="AW16" s="1311"/>
      <c r="AX16" s="1311"/>
      <c r="AY16" s="1311"/>
      <c r="AZ16" s="1311"/>
      <c r="BA16" s="1311"/>
    </row>
    <row r="17" spans="1:53" s="1312" customFormat="1" ht="180" customHeight="1">
      <c r="A17" s="903" t="s">
        <v>23</v>
      </c>
      <c r="B17" s="904"/>
      <c r="C17" s="1251"/>
      <c r="D17" s="1095" t="s">
        <v>94</v>
      </c>
      <c r="E17" s="1096"/>
      <c r="F17" s="1097"/>
      <c r="G17" s="785" t="s">
        <v>281</v>
      </c>
      <c r="H17" s="786"/>
      <c r="I17" s="787"/>
      <c r="J17" s="1095" t="s">
        <v>149</v>
      </c>
      <c r="K17" s="1096"/>
      <c r="L17" s="1097"/>
      <c r="M17" s="1167" t="s">
        <v>23</v>
      </c>
      <c r="N17" s="904"/>
      <c r="O17" s="1168"/>
      <c r="Q17" s="105"/>
      <c r="X17" s="917"/>
      <c r="Y17" s="917"/>
      <c r="Z17" s="917"/>
      <c r="AA17" s="906"/>
      <c r="AB17" s="906"/>
      <c r="AC17" s="906"/>
      <c r="AD17" s="906"/>
      <c r="AE17" s="906"/>
      <c r="AF17" s="906"/>
      <c r="AG17" s="1313"/>
      <c r="AH17" s="1313"/>
      <c r="AI17" s="1313"/>
      <c r="AJ17" s="1313"/>
      <c r="AK17" s="1313"/>
      <c r="AL17" s="1313"/>
      <c r="AM17" s="1313"/>
      <c r="AN17" s="1313"/>
      <c r="AO17" s="1313"/>
      <c r="AP17" s="1313"/>
      <c r="AQ17" s="1313"/>
      <c r="AR17" s="1313"/>
      <c r="AS17" s="1313"/>
      <c r="AT17" s="1313"/>
      <c r="AU17" s="1313"/>
      <c r="AV17" s="1313"/>
      <c r="AW17" s="1313"/>
      <c r="AX17" s="1313"/>
      <c r="AY17" s="1313"/>
      <c r="AZ17" s="1313"/>
      <c r="BA17" s="1313"/>
    </row>
    <row r="18" spans="1:53" s="1312" customFormat="1" ht="180" customHeight="1">
      <c r="A18" s="1314" t="s">
        <v>282</v>
      </c>
      <c r="B18" s="1258"/>
      <c r="C18" s="1256"/>
      <c r="D18" s="1315" t="s">
        <v>357</v>
      </c>
      <c r="E18" s="1316"/>
      <c r="F18" s="1317"/>
      <c r="G18" s="1254" t="s">
        <v>358</v>
      </c>
      <c r="H18" s="1258"/>
      <c r="I18" s="1256"/>
      <c r="J18" s="1257" t="s">
        <v>283</v>
      </c>
      <c r="K18" s="1258"/>
      <c r="L18" s="1256"/>
      <c r="M18" s="1257" t="s">
        <v>284</v>
      </c>
      <c r="N18" s="1258"/>
      <c r="O18" s="1259"/>
      <c r="Q18" s="101"/>
      <c r="X18" s="1318"/>
      <c r="Y18" s="1318"/>
      <c r="Z18" s="1318"/>
      <c r="AA18" s="1318"/>
      <c r="AB18" s="1318"/>
      <c r="AC18" s="1318"/>
      <c r="AD18" s="1318"/>
      <c r="AE18" s="1318"/>
      <c r="AF18" s="1318"/>
      <c r="AG18" s="1313"/>
      <c r="AH18" s="1313"/>
      <c r="AI18" s="1313"/>
      <c r="AJ18" s="1313"/>
      <c r="AK18" s="1313"/>
      <c r="AL18" s="1313"/>
      <c r="AM18" s="1313"/>
      <c r="AN18" s="1313"/>
      <c r="AO18" s="1313"/>
      <c r="AP18" s="1313"/>
      <c r="AQ18" s="1313"/>
      <c r="AR18" s="1313"/>
      <c r="AS18" s="1313"/>
      <c r="AT18" s="1313"/>
      <c r="AU18" s="1313"/>
      <c r="AV18" s="1313"/>
      <c r="AW18" s="1313"/>
      <c r="AX18" s="1313"/>
      <c r="AY18" s="1313"/>
      <c r="AZ18" s="1313"/>
      <c r="BA18" s="1313"/>
    </row>
    <row r="19" spans="1:53" s="1312" customFormat="1" ht="180" customHeight="1">
      <c r="A19" s="1319" t="s">
        <v>285</v>
      </c>
      <c r="B19" s="1153"/>
      <c r="C19" s="1154"/>
      <c r="D19" s="1143" t="s">
        <v>359</v>
      </c>
      <c r="E19" s="1144"/>
      <c r="F19" s="1145"/>
      <c r="G19" s="1127" t="s">
        <v>360</v>
      </c>
      <c r="H19" s="1128"/>
      <c r="I19" s="1129"/>
      <c r="J19" s="1127" t="s">
        <v>286</v>
      </c>
      <c r="K19" s="1128"/>
      <c r="L19" s="1129"/>
      <c r="M19" s="1143" t="s">
        <v>287</v>
      </c>
      <c r="N19" s="1144"/>
      <c r="O19" s="1164"/>
      <c r="X19" s="1320"/>
      <c r="Y19" s="1320"/>
      <c r="Z19" s="1320"/>
      <c r="AA19" s="764"/>
      <c r="AB19" s="764"/>
      <c r="AC19" s="764"/>
      <c r="AD19" s="764"/>
      <c r="AE19" s="764"/>
      <c r="AF19" s="764"/>
      <c r="AG19" s="1313"/>
      <c r="AH19" s="1313"/>
      <c r="AI19" s="1313"/>
      <c r="AJ19" s="1313"/>
      <c r="AK19" s="1313"/>
      <c r="AL19" s="1313"/>
      <c r="AM19" s="1313"/>
      <c r="AN19" s="1313"/>
      <c r="AO19" s="1313"/>
      <c r="AP19" s="1313"/>
      <c r="AQ19" s="1313"/>
      <c r="AR19" s="1313"/>
      <c r="AS19" s="1313"/>
      <c r="AT19" s="1313"/>
      <c r="AU19" s="1313"/>
      <c r="AV19" s="1313"/>
      <c r="AW19" s="1313"/>
      <c r="AX19" s="1313"/>
      <c r="AY19" s="1313"/>
      <c r="AZ19" s="1313"/>
      <c r="BA19" s="1313"/>
    </row>
    <row r="20" spans="1:53" s="1312" customFormat="1" ht="180" customHeight="1">
      <c r="A20" s="1321" t="s">
        <v>95</v>
      </c>
      <c r="B20" s="1322"/>
      <c r="C20" s="1323"/>
      <c r="D20" s="1265" t="s">
        <v>361</v>
      </c>
      <c r="E20" s="1268"/>
      <c r="F20" s="1267"/>
      <c r="G20" s="1265" t="s">
        <v>362</v>
      </c>
      <c r="H20" s="1268"/>
      <c r="I20" s="1267"/>
      <c r="J20" s="1324" t="s">
        <v>137</v>
      </c>
      <c r="K20" s="1325"/>
      <c r="L20" s="1326"/>
      <c r="M20" s="1265" t="s">
        <v>363</v>
      </c>
      <c r="N20" s="1268"/>
      <c r="O20" s="1269"/>
      <c r="P20" s="105"/>
      <c r="X20" s="1325"/>
      <c r="Y20" s="1325"/>
      <c r="Z20" s="1325"/>
      <c r="AA20" s="1268"/>
      <c r="AB20" s="1268"/>
      <c r="AC20" s="1268"/>
      <c r="AD20" s="1268"/>
      <c r="AE20" s="1268"/>
      <c r="AF20" s="1268"/>
      <c r="AG20" s="1313"/>
      <c r="AH20" s="1313"/>
      <c r="AI20" s="1313"/>
      <c r="AJ20" s="1313"/>
      <c r="AK20" s="1313"/>
      <c r="AL20" s="1313"/>
      <c r="AM20" s="1313"/>
      <c r="AN20" s="1313"/>
      <c r="AO20" s="1313"/>
      <c r="AP20" s="1313"/>
      <c r="AQ20" s="1313"/>
      <c r="AR20" s="1313"/>
      <c r="AS20" s="1313"/>
      <c r="AT20" s="1313"/>
      <c r="AU20" s="1313"/>
      <c r="AV20" s="1313"/>
      <c r="AW20" s="1313"/>
      <c r="AX20" s="1313"/>
      <c r="AY20" s="1313"/>
      <c r="AZ20" s="1313"/>
      <c r="BA20" s="1313"/>
    </row>
    <row r="21" spans="1:53" s="1328" customFormat="1" ht="180" customHeight="1">
      <c r="A21" s="1327" t="s">
        <v>118</v>
      </c>
      <c r="B21" s="1274"/>
      <c r="C21" s="1273"/>
      <c r="D21" s="1271" t="s">
        <v>118</v>
      </c>
      <c r="E21" s="1274"/>
      <c r="F21" s="1273"/>
      <c r="G21" s="1271" t="s">
        <v>134</v>
      </c>
      <c r="H21" s="1274"/>
      <c r="I21" s="1273"/>
      <c r="J21" s="1271" t="s">
        <v>118</v>
      </c>
      <c r="K21" s="1274"/>
      <c r="L21" s="1273"/>
      <c r="M21" s="1271" t="s">
        <v>118</v>
      </c>
      <c r="N21" s="1274"/>
      <c r="O21" s="1275"/>
      <c r="P21" s="101"/>
      <c r="X21" s="1274"/>
      <c r="Y21" s="1274"/>
      <c r="Z21" s="1274"/>
      <c r="AA21" s="1274"/>
      <c r="AB21" s="1274"/>
      <c r="AC21" s="1274"/>
      <c r="AD21" s="1274"/>
      <c r="AE21" s="1274"/>
      <c r="AF21" s="1274"/>
      <c r="AG21" s="1329"/>
      <c r="AH21" s="1329"/>
      <c r="AI21" s="1329"/>
      <c r="AJ21" s="1329"/>
      <c r="AK21" s="1329"/>
      <c r="AL21" s="1329"/>
      <c r="AM21" s="1329"/>
      <c r="AN21" s="1329"/>
      <c r="AO21" s="1329"/>
      <c r="AP21" s="1329"/>
      <c r="AQ21" s="1329"/>
      <c r="AR21" s="1329"/>
      <c r="AS21" s="1329"/>
      <c r="AT21" s="1329"/>
      <c r="AU21" s="1329"/>
      <c r="AV21" s="1329"/>
      <c r="AW21" s="1329"/>
      <c r="AX21" s="1329"/>
      <c r="AY21" s="1329"/>
      <c r="AZ21" s="1329"/>
      <c r="BA21" s="1329"/>
    </row>
    <row r="22" spans="1:53" s="1335" customFormat="1" ht="180" customHeight="1">
      <c r="A22" s="1330" t="s">
        <v>364</v>
      </c>
      <c r="B22" s="1331"/>
      <c r="C22" s="1332"/>
      <c r="D22" s="1333" t="s">
        <v>196</v>
      </c>
      <c r="E22" s="1331"/>
      <c r="F22" s="1332"/>
      <c r="G22" s="1333" t="s">
        <v>365</v>
      </c>
      <c r="H22" s="1331"/>
      <c r="I22" s="1332"/>
      <c r="J22" s="1278" t="s">
        <v>131</v>
      </c>
      <c r="K22" s="1281"/>
      <c r="L22" s="1280"/>
      <c r="M22" s="1333" t="s">
        <v>169</v>
      </c>
      <c r="N22" s="1331"/>
      <c r="O22" s="1334"/>
      <c r="X22" s="1281"/>
      <c r="Y22" s="1281"/>
      <c r="Z22" s="1281"/>
      <c r="AA22" s="1331"/>
      <c r="AB22" s="1331"/>
      <c r="AC22" s="1331"/>
      <c r="AD22" s="1331"/>
      <c r="AE22" s="1331"/>
      <c r="AF22" s="1331"/>
      <c r="AG22" s="1336"/>
      <c r="AH22" s="1336"/>
      <c r="AI22" s="1336"/>
      <c r="AJ22" s="1336"/>
      <c r="AK22" s="1336"/>
      <c r="AL22" s="1336"/>
      <c r="AM22" s="1336"/>
      <c r="AN22" s="1336"/>
      <c r="AO22" s="1336"/>
      <c r="AP22" s="1336"/>
      <c r="AQ22" s="1336"/>
      <c r="AR22" s="1336"/>
      <c r="AS22" s="1336"/>
      <c r="AT22" s="1336"/>
      <c r="AU22" s="1336"/>
      <c r="AV22" s="1336"/>
      <c r="AW22" s="1336"/>
      <c r="AX22" s="1336"/>
      <c r="AY22" s="1336"/>
      <c r="AZ22" s="1336"/>
      <c r="BA22" s="1336"/>
    </row>
    <row r="23" spans="1:53" s="69" customFormat="1" ht="177.6" customHeight="1" thickBot="1">
      <c r="A23" s="1200"/>
      <c r="B23" s="1135"/>
      <c r="C23" s="1136"/>
      <c r="D23" s="805" t="s">
        <v>366</v>
      </c>
      <c r="E23" s="800"/>
      <c r="F23" s="801"/>
      <c r="G23" s="1134"/>
      <c r="H23" s="1135"/>
      <c r="I23" s="1136"/>
      <c r="J23" s="1134"/>
      <c r="K23" s="1135"/>
      <c r="L23" s="1136"/>
      <c r="M23" s="1159"/>
      <c r="N23" s="1160"/>
      <c r="O23" s="1161"/>
      <c r="Q23" s="68"/>
      <c r="X23" s="1337"/>
      <c r="Y23" s="1337"/>
      <c r="Z23" s="1337"/>
      <c r="AA23" s="1338"/>
      <c r="AB23" s="1338"/>
      <c r="AC23" s="1338"/>
      <c r="AD23" s="1339"/>
      <c r="AE23" s="1339"/>
      <c r="AF23" s="1339"/>
      <c r="AG23" s="1340"/>
      <c r="AH23" s="1340"/>
      <c r="AI23" s="1340"/>
      <c r="AJ23" s="1340"/>
      <c r="AK23" s="1340"/>
      <c r="AL23" s="1340"/>
      <c r="AM23" s="1340"/>
      <c r="AN23" s="1340"/>
      <c r="AO23" s="1340"/>
      <c r="AP23" s="1340"/>
      <c r="AQ23" s="1340"/>
      <c r="AR23" s="1340"/>
      <c r="AS23" s="1340"/>
      <c r="AT23" s="1340"/>
      <c r="AU23" s="1340"/>
      <c r="AV23" s="1340"/>
      <c r="AW23" s="1340"/>
      <c r="AX23" s="1340"/>
      <c r="AY23" s="1340"/>
      <c r="AZ23" s="1340"/>
      <c r="BA23" s="1340"/>
    </row>
    <row r="24" spans="1:53" s="1342" customFormat="1" ht="54.95" customHeight="1">
      <c r="A24" s="368" t="str">
        <f>[1]第四週明細!W5</f>
        <v>醣類：</v>
      </c>
      <c r="B24" s="655">
        <f>[1]第四週明細!W6</f>
        <v>102.75</v>
      </c>
      <c r="C24" s="128" t="s">
        <v>15</v>
      </c>
      <c r="D24" s="126" t="s">
        <v>16</v>
      </c>
      <c r="E24" s="127">
        <f>[1]第四週明細!W14</f>
        <v>101</v>
      </c>
      <c r="F24" s="128" t="s">
        <v>15</v>
      </c>
      <c r="G24" s="126" t="s">
        <v>16</v>
      </c>
      <c r="H24" s="127">
        <f>[1]第四週明細!W22</f>
        <v>99.999999999999986</v>
      </c>
      <c r="I24" s="673" t="s">
        <v>15</v>
      </c>
      <c r="J24" s="1341" t="s">
        <v>16</v>
      </c>
      <c r="K24" s="675">
        <f>[1]第四週明細!W30</f>
        <v>102.5</v>
      </c>
      <c r="L24" s="504" t="s">
        <v>15</v>
      </c>
      <c r="M24" s="1341" t="s">
        <v>16</v>
      </c>
      <c r="N24" s="655">
        <f>[1]第四週明細!W38</f>
        <v>96.850000000000009</v>
      </c>
      <c r="O24" s="661" t="s">
        <v>15</v>
      </c>
      <c r="X24" s="1343"/>
      <c r="Y24" s="1343"/>
      <c r="Z24" s="1343"/>
      <c r="AA24" s="1343"/>
      <c r="AB24" s="1343"/>
      <c r="AC24" s="1343"/>
      <c r="AD24" s="1343"/>
      <c r="AE24" s="1343"/>
      <c r="AF24" s="1343"/>
      <c r="AG24" s="1343"/>
      <c r="AH24" s="1343"/>
      <c r="AI24" s="1343"/>
      <c r="AJ24" s="1343"/>
      <c r="AK24" s="1343"/>
      <c r="AL24" s="1343"/>
      <c r="AM24" s="1343"/>
      <c r="AN24" s="1343"/>
      <c r="AO24" s="1343"/>
      <c r="AP24" s="1343"/>
      <c r="AQ24" s="1343"/>
      <c r="AR24" s="1343"/>
      <c r="AS24" s="1343"/>
      <c r="AT24" s="1343"/>
      <c r="AU24" s="1343"/>
      <c r="AV24" s="1343"/>
      <c r="AW24" s="1343"/>
      <c r="AX24" s="1343"/>
      <c r="AY24" s="1343"/>
      <c r="AZ24" s="1343"/>
      <c r="BA24" s="1343"/>
    </row>
    <row r="25" spans="1:53" s="1342" customFormat="1" ht="54.95" customHeight="1">
      <c r="A25" s="370" t="str">
        <f>[1]第四週明細!W7</f>
        <v>脂肪：</v>
      </c>
      <c r="B25" s="656">
        <f>[1]第四週明細!W8</f>
        <v>25.15</v>
      </c>
      <c r="C25" s="122" t="s">
        <v>17</v>
      </c>
      <c r="D25" s="120" t="s">
        <v>19</v>
      </c>
      <c r="E25" s="121">
        <f>[1]第四週明細!W16</f>
        <v>24.599999999999998</v>
      </c>
      <c r="F25" s="122" t="s">
        <v>17</v>
      </c>
      <c r="G25" s="120" t="s">
        <v>19</v>
      </c>
      <c r="H25" s="656">
        <f>[1]第四週明細!W24</f>
        <v>25.575000000000003</v>
      </c>
      <c r="I25" s="123" t="s">
        <v>17</v>
      </c>
      <c r="J25" s="1344" t="s">
        <v>19</v>
      </c>
      <c r="K25" s="688">
        <f>[1]第四週明細!W32</f>
        <v>24.6</v>
      </c>
      <c r="L25" s="124" t="s">
        <v>17</v>
      </c>
      <c r="M25" s="1344" t="s">
        <v>19</v>
      </c>
      <c r="N25" s="656">
        <f>[1]第四週明細!W40</f>
        <v>27.09</v>
      </c>
      <c r="O25" s="369" t="s">
        <v>17</v>
      </c>
      <c r="X25" s="1343"/>
      <c r="Y25" s="1343"/>
      <c r="Z25" s="1343"/>
      <c r="AA25" s="1343"/>
      <c r="AB25" s="1343"/>
      <c r="AC25" s="1343"/>
      <c r="AD25" s="1343"/>
      <c r="AE25" s="1343"/>
      <c r="AF25" s="1343"/>
      <c r="AG25" s="1343"/>
      <c r="AH25" s="1343"/>
      <c r="AI25" s="1343"/>
      <c r="AJ25" s="1343"/>
      <c r="AK25" s="1343"/>
      <c r="AL25" s="1343"/>
      <c r="AM25" s="1343"/>
      <c r="AN25" s="1343"/>
      <c r="AO25" s="1343"/>
      <c r="AP25" s="1343"/>
      <c r="AQ25" s="1343"/>
      <c r="AR25" s="1343"/>
      <c r="AS25" s="1343"/>
      <c r="AT25" s="1343"/>
      <c r="AU25" s="1343"/>
      <c r="AV25" s="1343"/>
      <c r="AW25" s="1343"/>
      <c r="AX25" s="1343"/>
      <c r="AY25" s="1343"/>
      <c r="AZ25" s="1343"/>
      <c r="BA25" s="1343"/>
    </row>
    <row r="26" spans="1:53" s="1342" customFormat="1" ht="54.95" customHeight="1">
      <c r="A26" s="370" t="str">
        <f>[1]第四週明細!W9</f>
        <v>蛋白質：</v>
      </c>
      <c r="B26" s="656">
        <f>[1]第四週明細!W10</f>
        <v>27.61</v>
      </c>
      <c r="C26" s="122" t="s">
        <v>17</v>
      </c>
      <c r="D26" s="120" t="s">
        <v>20</v>
      </c>
      <c r="E26" s="656">
        <f>[1]第四週明細!W18</f>
        <v>31.04</v>
      </c>
      <c r="F26" s="122" t="s">
        <v>17</v>
      </c>
      <c r="G26" s="120" t="s">
        <v>20</v>
      </c>
      <c r="H26" s="656">
        <f>[1]第四週明細!W26</f>
        <v>26.805</v>
      </c>
      <c r="I26" s="123" t="s">
        <v>17</v>
      </c>
      <c r="J26" s="1344" t="s">
        <v>20</v>
      </c>
      <c r="K26" s="689">
        <f>[1]第四週明細!W34</f>
        <v>28.94</v>
      </c>
      <c r="L26" s="124" t="s">
        <v>17</v>
      </c>
      <c r="M26" s="1344" t="s">
        <v>20</v>
      </c>
      <c r="N26" s="656">
        <f>[1]第四週明細!W42</f>
        <v>29.605999999999998</v>
      </c>
      <c r="O26" s="369" t="s">
        <v>17</v>
      </c>
      <c r="X26" s="1343"/>
      <c r="Y26" s="1343"/>
      <c r="Z26" s="1343"/>
      <c r="AA26" s="1343"/>
      <c r="AB26" s="1343"/>
      <c r="AC26" s="1343"/>
      <c r="AD26" s="1343"/>
      <c r="AE26" s="1343"/>
      <c r="AF26" s="1343"/>
      <c r="AG26" s="1343"/>
      <c r="AH26" s="1343"/>
      <c r="AI26" s="1343"/>
      <c r="AJ26" s="1343"/>
      <c r="AK26" s="1343"/>
      <c r="AL26" s="1343"/>
      <c r="AM26" s="1343"/>
      <c r="AN26" s="1343"/>
      <c r="AO26" s="1343"/>
      <c r="AP26" s="1343"/>
      <c r="AQ26" s="1343"/>
      <c r="AR26" s="1343"/>
      <c r="AS26" s="1343"/>
      <c r="AT26" s="1343"/>
      <c r="AU26" s="1343"/>
      <c r="AV26" s="1343"/>
      <c r="AW26" s="1343"/>
      <c r="AX26" s="1343"/>
      <c r="AY26" s="1343"/>
      <c r="AZ26" s="1343"/>
      <c r="BA26" s="1343"/>
    </row>
    <row r="27" spans="1:53" s="1342" customFormat="1" ht="50.1" customHeight="1" thickBot="1">
      <c r="A27" s="370" t="str">
        <f>[1]第四週明細!W11</f>
        <v>熱量：</v>
      </c>
      <c r="B27" s="656">
        <f>[1]第四週明細!W12</f>
        <v>747.79000000000008</v>
      </c>
      <c r="C27" s="122" t="s">
        <v>18</v>
      </c>
      <c r="D27" s="120" t="s">
        <v>21</v>
      </c>
      <c r="E27" s="656">
        <f>[1]第四週明細!W20</f>
        <v>749.56</v>
      </c>
      <c r="F27" s="122" t="s">
        <v>18</v>
      </c>
      <c r="G27" s="120" t="s">
        <v>21</v>
      </c>
      <c r="H27" s="656">
        <f>[1]第四週明細!W28</f>
        <v>737.39499999999998</v>
      </c>
      <c r="I27" s="123" t="s">
        <v>18</v>
      </c>
      <c r="J27" s="1344" t="s">
        <v>21</v>
      </c>
      <c r="K27" s="689">
        <f>[1]第四週明細!W36</f>
        <v>747.16</v>
      </c>
      <c r="L27" s="124" t="s">
        <v>18</v>
      </c>
      <c r="M27" s="1344" t="s">
        <v>21</v>
      </c>
      <c r="N27" s="656">
        <f>[1]第四週明細!W44</f>
        <v>749.63400000000001</v>
      </c>
      <c r="O27" s="369" t="s">
        <v>18</v>
      </c>
      <c r="X27" s="1343"/>
      <c r="Y27" s="1343"/>
      <c r="Z27" s="1343"/>
      <c r="AA27" s="1343"/>
      <c r="AB27" s="1343"/>
      <c r="AC27" s="1343"/>
      <c r="AD27" s="1343"/>
      <c r="AE27" s="1343"/>
      <c r="AF27" s="1343"/>
      <c r="AG27" s="1343"/>
      <c r="AH27" s="1343"/>
      <c r="AI27" s="1343"/>
      <c r="AJ27" s="1343"/>
      <c r="AK27" s="1343"/>
      <c r="AL27" s="1343"/>
      <c r="AM27" s="1343"/>
      <c r="AN27" s="1343"/>
      <c r="AO27" s="1343"/>
      <c r="AP27" s="1343"/>
      <c r="AQ27" s="1343"/>
      <c r="AR27" s="1343"/>
      <c r="AS27" s="1343"/>
      <c r="AT27" s="1343"/>
      <c r="AU27" s="1343"/>
      <c r="AV27" s="1343"/>
      <c r="AW27" s="1343"/>
      <c r="AX27" s="1343"/>
      <c r="AY27" s="1343"/>
      <c r="AZ27" s="1343"/>
      <c r="BA27" s="1343"/>
    </row>
    <row r="28" spans="1:53" s="113" customFormat="1" ht="264.60000000000002" customHeight="1" thickBot="1">
      <c r="A28" s="1297">
        <v>26</v>
      </c>
      <c r="B28" s="1298"/>
      <c r="C28" s="1299"/>
      <c r="D28" s="1300">
        <v>27</v>
      </c>
      <c r="E28" s="1301"/>
      <c r="F28" s="1302"/>
      <c r="G28" s="1345">
        <v>28</v>
      </c>
      <c r="H28" s="1346"/>
      <c r="I28" s="1347"/>
      <c r="J28" s="1348">
        <v>29</v>
      </c>
      <c r="K28" s="1306"/>
      <c r="L28" s="1349"/>
      <c r="M28" s="778"/>
      <c r="N28" s="778"/>
      <c r="O28" s="779"/>
      <c r="P28" s="1350"/>
      <c r="X28" s="114"/>
      <c r="Y28" s="114"/>
      <c r="Z28" s="114"/>
      <c r="AA28" s="114"/>
      <c r="AB28" s="114"/>
      <c r="AC28" s="1351"/>
      <c r="AD28" s="1351"/>
      <c r="AE28" s="1351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  <c r="AZ28" s="114"/>
      <c r="BA28" s="114"/>
    </row>
    <row r="29" spans="1:53" s="1353" customFormat="1" ht="180" customHeight="1">
      <c r="A29" s="903" t="s">
        <v>23</v>
      </c>
      <c r="B29" s="904"/>
      <c r="C29" s="1251"/>
      <c r="D29" s="1095" t="s">
        <v>84</v>
      </c>
      <c r="E29" s="1096"/>
      <c r="F29" s="1096"/>
      <c r="G29" s="785"/>
      <c r="H29" s="786"/>
      <c r="I29" s="787"/>
      <c r="J29" s="1095" t="s">
        <v>93</v>
      </c>
      <c r="K29" s="1096"/>
      <c r="L29" s="1097"/>
      <c r="M29" s="789"/>
      <c r="N29" s="789"/>
      <c r="O29" s="790"/>
      <c r="P29" s="1352"/>
      <c r="X29" s="1354"/>
      <c r="Y29" s="1354"/>
      <c r="Z29" s="1354"/>
      <c r="AA29" s="1354"/>
      <c r="AB29" s="1354"/>
      <c r="AC29" s="1355"/>
      <c r="AD29" s="1355"/>
      <c r="AE29" s="1355"/>
      <c r="AF29" s="1354"/>
      <c r="AG29" s="1354"/>
      <c r="AH29" s="1354"/>
      <c r="AI29" s="1354"/>
      <c r="AJ29" s="1354"/>
      <c r="AK29" s="1354"/>
      <c r="AL29" s="1354"/>
      <c r="AM29" s="1354"/>
      <c r="AN29" s="1354"/>
      <c r="AO29" s="1354"/>
      <c r="AP29" s="1354"/>
      <c r="AQ29" s="1354"/>
      <c r="AR29" s="1354"/>
      <c r="AS29" s="1354"/>
      <c r="AT29" s="1354"/>
      <c r="AU29" s="1354"/>
      <c r="AV29" s="1354"/>
      <c r="AW29" s="1354"/>
      <c r="AX29" s="1354"/>
      <c r="AY29" s="1354"/>
      <c r="AZ29" s="1354"/>
      <c r="BA29" s="1354"/>
    </row>
    <row r="30" spans="1:53" s="1358" customFormat="1" ht="180" customHeight="1">
      <c r="A30" s="1314" t="s">
        <v>288</v>
      </c>
      <c r="B30" s="1258"/>
      <c r="C30" s="1256"/>
      <c r="D30" s="1356" t="s">
        <v>289</v>
      </c>
      <c r="E30" s="1253"/>
      <c r="F30" s="1253"/>
      <c r="G30" s="748">
        <v>228</v>
      </c>
      <c r="H30" s="749"/>
      <c r="I30" s="750"/>
      <c r="J30" s="1357" t="s">
        <v>367</v>
      </c>
      <c r="K30" s="1316"/>
      <c r="L30" s="1317"/>
      <c r="M30" s="754"/>
      <c r="N30" s="754"/>
      <c r="O30" s="755"/>
      <c r="AC30" s="1322"/>
      <c r="AD30" s="1322"/>
      <c r="AE30" s="1322"/>
      <c r="AF30" s="1359"/>
      <c r="AG30" s="1359"/>
      <c r="AH30" s="1359"/>
      <c r="AI30" s="1359"/>
      <c r="AJ30" s="1359"/>
      <c r="AK30" s="1359"/>
      <c r="AL30" s="1359"/>
      <c r="AM30" s="1359"/>
      <c r="AN30" s="1359"/>
      <c r="AO30" s="1359"/>
      <c r="AP30" s="1359"/>
      <c r="AQ30" s="1359"/>
    </row>
    <row r="31" spans="1:53" s="1353" customFormat="1" ht="180" customHeight="1">
      <c r="A31" s="1181" t="s">
        <v>368</v>
      </c>
      <c r="B31" s="1128"/>
      <c r="C31" s="1129"/>
      <c r="D31" s="1143" t="s">
        <v>369</v>
      </c>
      <c r="E31" s="1144"/>
      <c r="F31" s="1144"/>
      <c r="G31" s="727"/>
      <c r="H31" s="728"/>
      <c r="I31" s="729"/>
      <c r="J31" s="1152" t="s">
        <v>370</v>
      </c>
      <c r="K31" s="1153"/>
      <c r="L31" s="1154"/>
      <c r="M31" s="764"/>
      <c r="N31" s="764"/>
      <c r="O31" s="765"/>
      <c r="W31"/>
      <c r="AC31" s="1274"/>
      <c r="AD31" s="1274"/>
      <c r="AE31" s="1274"/>
      <c r="AF31" s="1354"/>
      <c r="AG31" s="1354"/>
      <c r="AH31" s="1354"/>
      <c r="AI31" s="1354"/>
      <c r="AJ31" s="1354"/>
      <c r="AK31" s="1354"/>
      <c r="AL31" s="1354"/>
      <c r="AM31" s="1354"/>
      <c r="AN31" s="1354"/>
      <c r="AO31" s="1354"/>
      <c r="AP31" s="1354"/>
      <c r="AQ31" s="1354"/>
    </row>
    <row r="32" spans="1:53" s="1353" customFormat="1" ht="180" customHeight="1">
      <c r="A32" s="1360" t="s">
        <v>290</v>
      </c>
      <c r="B32" s="1268"/>
      <c r="C32" s="1267"/>
      <c r="D32" s="1265" t="s">
        <v>371</v>
      </c>
      <c r="E32" s="1268"/>
      <c r="F32" s="1268"/>
      <c r="G32" s="727" t="s">
        <v>372</v>
      </c>
      <c r="H32" s="728"/>
      <c r="I32" s="729"/>
      <c r="J32" s="1361" t="s">
        <v>291</v>
      </c>
      <c r="K32" s="1322"/>
      <c r="L32" s="1323"/>
      <c r="M32" s="733"/>
      <c r="N32" s="733"/>
      <c r="O32" s="734"/>
      <c r="AC32" s="1362"/>
      <c r="AD32" s="1362"/>
      <c r="AE32" s="1362"/>
      <c r="AF32" s="1354"/>
      <c r="AG32" s="1354"/>
      <c r="AH32" s="1354"/>
      <c r="AI32" s="1354"/>
      <c r="AJ32" s="1354"/>
      <c r="AK32" s="1354"/>
      <c r="AL32" s="1354"/>
      <c r="AM32" s="1354"/>
      <c r="AN32" s="1354"/>
      <c r="AO32" s="1354"/>
      <c r="AP32" s="1354"/>
      <c r="AQ32" s="1354"/>
    </row>
    <row r="33" spans="1:43" s="1353" customFormat="1" ht="180" customHeight="1">
      <c r="A33" s="1327" t="s">
        <v>118</v>
      </c>
      <c r="B33" s="1274"/>
      <c r="C33" s="1274"/>
      <c r="D33" s="1271" t="s">
        <v>134</v>
      </c>
      <c r="E33" s="1274"/>
      <c r="F33" s="1274"/>
      <c r="G33" s="709"/>
      <c r="H33" s="710"/>
      <c r="I33" s="711"/>
      <c r="J33" s="1271" t="s">
        <v>118</v>
      </c>
      <c r="K33" s="1274"/>
      <c r="L33" s="1273"/>
      <c r="M33" s="741"/>
      <c r="N33" s="741"/>
      <c r="O33" s="742"/>
      <c r="AC33" s="1354"/>
      <c r="AD33" s="1354"/>
      <c r="AE33" s="1354"/>
      <c r="AF33" s="1354"/>
      <c r="AG33" s="1354"/>
      <c r="AH33" s="1354"/>
      <c r="AI33" s="1363"/>
      <c r="AJ33" s="1354"/>
      <c r="AK33" s="1354"/>
      <c r="AL33" s="1354"/>
      <c r="AM33" s="1354"/>
      <c r="AN33" s="1354"/>
      <c r="AO33" s="1354"/>
      <c r="AP33" s="1354"/>
      <c r="AQ33" s="1354"/>
    </row>
    <row r="34" spans="1:43" s="1353" customFormat="1" ht="180" customHeight="1" thickBot="1">
      <c r="A34" s="1330" t="s">
        <v>373</v>
      </c>
      <c r="B34" s="1331"/>
      <c r="C34" s="1332"/>
      <c r="D34" s="1333" t="s">
        <v>148</v>
      </c>
      <c r="E34" s="1331"/>
      <c r="F34" s="1331"/>
      <c r="G34" s="709" t="s">
        <v>374</v>
      </c>
      <c r="H34" s="710"/>
      <c r="I34" s="711"/>
      <c r="J34" s="1364" t="s">
        <v>375</v>
      </c>
      <c r="K34" s="1365"/>
      <c r="L34" s="1366"/>
      <c r="M34" s="710"/>
      <c r="N34" s="710"/>
      <c r="O34" s="715"/>
      <c r="AC34" s="1354"/>
      <c r="AD34" s="1354"/>
      <c r="AE34" s="1354"/>
      <c r="AF34" s="1354"/>
      <c r="AG34" s="1354"/>
      <c r="AH34" s="1354"/>
      <c r="AI34" s="1354"/>
      <c r="AJ34" s="1354"/>
      <c r="AK34" s="1354"/>
      <c r="AL34" s="1354"/>
      <c r="AM34" s="1354"/>
      <c r="AN34" s="1354"/>
      <c r="AO34" s="1354"/>
      <c r="AP34" s="1354"/>
      <c r="AQ34" s="1354"/>
    </row>
    <row r="35" spans="1:43" s="1370" customFormat="1" ht="54.95" customHeight="1">
      <c r="A35" s="368" t="str">
        <f>[1]第五週明細!W5</f>
        <v>醣類：</v>
      </c>
      <c r="B35" s="655">
        <f>[1]第五週明細!W6</f>
        <v>99.65</v>
      </c>
      <c r="C35" s="128" t="s">
        <v>15</v>
      </c>
      <c r="D35" s="126" t="s">
        <v>16</v>
      </c>
      <c r="E35" s="655">
        <f>[1]第五週明細!W14</f>
        <v>98.350000000000009</v>
      </c>
      <c r="F35" s="673" t="s">
        <v>15</v>
      </c>
      <c r="G35" s="120"/>
      <c r="H35" s="121"/>
      <c r="I35" s="122"/>
      <c r="J35" s="126" t="s">
        <v>376</v>
      </c>
      <c r="K35" s="127">
        <f>[1]第五週明細!W30</f>
        <v>101</v>
      </c>
      <c r="L35" s="128" t="s">
        <v>15</v>
      </c>
      <c r="M35" s="1367" t="s">
        <v>292</v>
      </c>
      <c r="N35" s="1368"/>
      <c r="O35" s="1369"/>
      <c r="P35" s="90"/>
      <c r="AC35" s="1371"/>
      <c r="AD35" s="1371"/>
      <c r="AE35" s="1371"/>
      <c r="AF35" s="1371"/>
      <c r="AG35" s="1371"/>
      <c r="AH35" s="1371"/>
      <c r="AI35" s="1371"/>
      <c r="AJ35" s="1371"/>
      <c r="AK35" s="1371"/>
      <c r="AL35" s="1371"/>
      <c r="AM35" s="1371"/>
      <c r="AN35" s="1371"/>
      <c r="AO35" s="1371"/>
      <c r="AP35" s="1371"/>
      <c r="AQ35" s="1371"/>
    </row>
    <row r="36" spans="1:43" s="1370" customFormat="1" ht="54.95" customHeight="1">
      <c r="A36" s="370" t="str">
        <f>[1]第五週明細!W7</f>
        <v>脂肪：</v>
      </c>
      <c r="B36" s="658">
        <f>[1]第五週明細!W8</f>
        <v>26.025000000000002</v>
      </c>
      <c r="C36" s="122" t="s">
        <v>17</v>
      </c>
      <c r="D36" s="120" t="s">
        <v>377</v>
      </c>
      <c r="E36" s="656">
        <f>[1]第五週明細!W16</f>
        <v>25.5</v>
      </c>
      <c r="F36" s="123" t="s">
        <v>17</v>
      </c>
      <c r="G36" s="120"/>
      <c r="H36" s="121"/>
      <c r="I36" s="122"/>
      <c r="J36" s="120" t="s">
        <v>377</v>
      </c>
      <c r="K36" s="121">
        <f>[1]第五週明細!W32</f>
        <v>25</v>
      </c>
      <c r="L36" s="122" t="s">
        <v>17</v>
      </c>
      <c r="M36" s="1367"/>
      <c r="N36" s="1368"/>
      <c r="O36" s="1369"/>
      <c r="P36" s="89"/>
      <c r="AC36" s="1371"/>
      <c r="AD36" s="1371"/>
      <c r="AE36" s="1371"/>
      <c r="AF36" s="1371"/>
      <c r="AG36" s="1371"/>
      <c r="AH36" s="1371"/>
      <c r="AI36" s="1371"/>
      <c r="AJ36" s="1371"/>
      <c r="AK36" s="1371"/>
      <c r="AL36" s="1371"/>
      <c r="AM36" s="1371"/>
      <c r="AN36" s="1371"/>
      <c r="AO36" s="1371"/>
      <c r="AP36" s="1371"/>
      <c r="AQ36" s="1371"/>
    </row>
    <row r="37" spans="1:43" s="1370" customFormat="1" ht="54.95" customHeight="1">
      <c r="A37" s="370" t="str">
        <f>[1]第五週明細!W9</f>
        <v>蛋白質：</v>
      </c>
      <c r="B37" s="656">
        <f>[1]第五週明細!W10</f>
        <v>28.835000000000001</v>
      </c>
      <c r="C37" s="122" t="s">
        <v>17</v>
      </c>
      <c r="D37" s="120" t="s">
        <v>20</v>
      </c>
      <c r="E37" s="656">
        <f>[1]第五週明細!W18</f>
        <v>31.58</v>
      </c>
      <c r="F37" s="123" t="s">
        <v>17</v>
      </c>
      <c r="G37" s="120"/>
      <c r="H37" s="121"/>
      <c r="I37" s="122"/>
      <c r="J37" s="120" t="s">
        <v>20</v>
      </c>
      <c r="K37" s="121">
        <f>[1]第五週明細!W34</f>
        <v>29.500000000000004</v>
      </c>
      <c r="L37" s="122" t="s">
        <v>17</v>
      </c>
      <c r="M37" s="1367"/>
      <c r="N37" s="1368"/>
      <c r="O37" s="1369"/>
      <c r="T37" s="90"/>
      <c r="AC37" s="1371"/>
      <c r="AD37" s="1371"/>
      <c r="AE37" s="1371"/>
      <c r="AF37" s="1371"/>
      <c r="AG37" s="1371"/>
      <c r="AH37" s="1371"/>
      <c r="AI37" s="1371"/>
      <c r="AJ37" s="1371"/>
      <c r="AK37" s="1371"/>
      <c r="AL37" s="1371"/>
      <c r="AM37" s="1371"/>
      <c r="AN37" s="1371"/>
      <c r="AO37" s="1371"/>
      <c r="AP37" s="1371"/>
      <c r="AQ37" s="1371"/>
    </row>
    <row r="38" spans="1:43" s="1370" customFormat="1" ht="54.95" customHeight="1" thickBot="1">
      <c r="A38" s="374" t="str">
        <f>[1]第五週明細!W11</f>
        <v>熱量：</v>
      </c>
      <c r="B38" s="679">
        <f>[1]第五週明細!W12</f>
        <v>748.16500000000008</v>
      </c>
      <c r="C38" s="375" t="s">
        <v>18</v>
      </c>
      <c r="D38" s="376" t="s">
        <v>21</v>
      </c>
      <c r="E38" s="679">
        <f>[1]第五週明細!W20</f>
        <v>749.22</v>
      </c>
      <c r="F38" s="681" t="s">
        <v>18</v>
      </c>
      <c r="G38" s="376"/>
      <c r="H38" s="682"/>
      <c r="I38" s="375"/>
      <c r="J38" s="376" t="s">
        <v>21</v>
      </c>
      <c r="K38" s="682">
        <f>[1]第五週明細!W36</f>
        <v>747</v>
      </c>
      <c r="L38" s="375" t="s">
        <v>18</v>
      </c>
      <c r="M38" s="1372"/>
      <c r="N38" s="1373"/>
      <c r="O38" s="1374"/>
      <c r="AC38" s="1371"/>
      <c r="AD38" s="1371"/>
      <c r="AE38" s="1371"/>
      <c r="AF38" s="1371"/>
      <c r="AG38" s="1371"/>
      <c r="AH38" s="1371"/>
      <c r="AI38" s="1371"/>
      <c r="AJ38" s="1371"/>
      <c r="AK38" s="1371"/>
      <c r="AL38" s="1371"/>
      <c r="AM38" s="1371"/>
      <c r="AN38" s="1371"/>
      <c r="AO38" s="1371"/>
      <c r="AP38" s="1371"/>
      <c r="AQ38" s="1371"/>
    </row>
    <row r="39" spans="1:43" ht="17.25" thickTop="1">
      <c r="B39" s="22"/>
      <c r="C39" s="22"/>
      <c r="D39" s="24"/>
      <c r="E39" s="22"/>
      <c r="F39" s="22"/>
      <c r="G39" s="25"/>
      <c r="H39" s="22"/>
      <c r="I39" s="22"/>
      <c r="J39" s="25"/>
      <c r="K39" s="22"/>
      <c r="L39" s="22"/>
      <c r="M39" s="25"/>
      <c r="N39" s="22"/>
      <c r="O39" s="22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</row>
    <row r="40" spans="1:43" ht="32.25">
      <c r="A40" s="59"/>
      <c r="B40" s="59"/>
      <c r="C40" s="59"/>
      <c r="D40" s="59"/>
      <c r="E40" s="59"/>
      <c r="F40" s="67"/>
      <c r="G40" s="67"/>
      <c r="H40" s="67"/>
      <c r="I40" s="67"/>
      <c r="J40" s="67"/>
      <c r="K40" s="67"/>
      <c r="L40" s="67"/>
      <c r="M40" s="67"/>
      <c r="N40" s="67"/>
      <c r="O40" s="6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1376"/>
      <c r="AO40" s="57"/>
      <c r="AP40" s="57"/>
      <c r="AQ40" s="57"/>
    </row>
    <row r="41" spans="1:43" ht="32.25">
      <c r="A41" s="60"/>
      <c r="B41" s="60"/>
      <c r="C41" s="60"/>
      <c r="D41" s="60"/>
      <c r="E41" s="60"/>
      <c r="F41"/>
      <c r="G41" s="67"/>
      <c r="H41" s="67"/>
      <c r="I41"/>
      <c r="J41" s="67"/>
      <c r="K41" s="67"/>
      <c r="L41" s="67"/>
      <c r="M41" s="67"/>
      <c r="N41" s="67"/>
      <c r="O41" s="6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1377"/>
      <c r="AO41" s="57"/>
      <c r="AP41" s="57"/>
      <c r="AQ41" s="57"/>
    </row>
    <row r="42" spans="1:43" ht="32.25">
      <c r="A42" s="61"/>
      <c r="B42" s="61"/>
      <c r="C42" s="92"/>
      <c r="D42" s="92"/>
      <c r="E42" s="92"/>
      <c r="F42" s="93"/>
      <c r="G42" s="93"/>
      <c r="H42" s="93"/>
      <c r="I42" s="93"/>
      <c r="J42" s="93"/>
      <c r="K42" s="93"/>
      <c r="L42" s="93"/>
      <c r="M42" s="67"/>
      <c r="N42" s="67"/>
      <c r="O42" s="6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</row>
    <row r="43" spans="1:43" ht="38.25">
      <c r="C43" s="57"/>
      <c r="D43" s="1187"/>
      <c r="E43" s="1187"/>
      <c r="F43" s="1187"/>
      <c r="G43" s="1187"/>
      <c r="H43" s="1187"/>
      <c r="I43" s="1187"/>
      <c r="J43" s="1187"/>
      <c r="K43" s="1187"/>
      <c r="L43" s="118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</row>
    <row r="44" spans="1:43" ht="38.25">
      <c r="C44" s="57"/>
      <c r="D44" s="1187"/>
      <c r="E44" s="1187"/>
      <c r="F44" s="1187"/>
      <c r="G44" s="1187"/>
      <c r="H44" s="1187"/>
      <c r="I44" s="1187"/>
      <c r="J44" s="1187"/>
      <c r="K44" s="1187"/>
      <c r="L44" s="118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</row>
    <row r="45" spans="1:43" ht="38.25">
      <c r="C45" s="57"/>
      <c r="D45" s="1187"/>
      <c r="E45" s="1187"/>
      <c r="F45" s="1187"/>
      <c r="G45" s="1187"/>
      <c r="H45" s="1187"/>
      <c r="I45" s="1187"/>
      <c r="J45" s="1187"/>
      <c r="K45" s="1187"/>
      <c r="L45" s="118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</row>
    <row r="46" spans="1:43" ht="25.5" customHeight="1">
      <c r="C46" s="95"/>
      <c r="D46" s="1183"/>
      <c r="E46" s="1183"/>
      <c r="F46" s="1183"/>
      <c r="G46" s="1183"/>
      <c r="H46" s="1183"/>
      <c r="I46" s="1183"/>
      <c r="J46" s="1183"/>
      <c r="K46" s="1183"/>
      <c r="L46" s="1183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</row>
    <row r="47" spans="1:43" ht="24" customHeight="1">
      <c r="C47" s="96"/>
      <c r="D47" s="1184"/>
      <c r="E47" s="1184"/>
      <c r="F47" s="1184"/>
      <c r="G47" s="1184"/>
      <c r="H47" s="1184"/>
      <c r="I47" s="1184"/>
      <c r="J47" s="1184"/>
      <c r="K47" s="1184"/>
      <c r="L47" s="1184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</row>
    <row r="48" spans="1:43" ht="38.25">
      <c r="C48" s="95"/>
      <c r="D48" s="1185"/>
      <c r="E48" s="1185"/>
      <c r="F48" s="1185"/>
      <c r="G48" s="1185"/>
      <c r="H48" s="1185"/>
      <c r="I48" s="1185"/>
      <c r="J48" s="1185"/>
      <c r="K48" s="1185"/>
      <c r="L48" s="1185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</row>
    <row r="49" spans="3:43">
      <c r="C49" s="95"/>
      <c r="D49" s="1186"/>
      <c r="E49" s="1186"/>
      <c r="F49" s="1186"/>
      <c r="G49" s="1186"/>
      <c r="H49" s="1186"/>
      <c r="I49" s="1186"/>
      <c r="J49" s="1186"/>
      <c r="K49" s="1186"/>
      <c r="L49" s="1186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</row>
    <row r="50" spans="3:43">
      <c r="C50" s="95"/>
      <c r="D50" s="1186"/>
      <c r="E50" s="1186"/>
      <c r="F50" s="1186"/>
      <c r="G50" s="1186"/>
      <c r="H50" s="1186"/>
      <c r="I50" s="1186"/>
      <c r="J50" s="1186"/>
      <c r="K50" s="1186"/>
      <c r="L50" s="1186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</row>
    <row r="51" spans="3:43">
      <c r="C51" s="95"/>
      <c r="D51" s="1186"/>
      <c r="E51" s="1186"/>
      <c r="F51" s="1186"/>
      <c r="G51" s="1186"/>
      <c r="H51" s="1186"/>
      <c r="I51" s="1186"/>
      <c r="J51" s="1186"/>
      <c r="K51" s="1186"/>
      <c r="L51" s="1186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</row>
    <row r="52" spans="3:43">
      <c r="C52" s="57"/>
      <c r="D52" s="1186"/>
      <c r="E52" s="1186"/>
      <c r="F52" s="1186"/>
      <c r="G52" s="1186"/>
      <c r="H52" s="1186"/>
      <c r="I52" s="1186"/>
      <c r="J52" s="1186"/>
      <c r="K52" s="1186"/>
      <c r="L52" s="1186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</row>
    <row r="53" spans="3:43">
      <c r="C53" s="57"/>
      <c r="D53" s="1186"/>
      <c r="E53" s="1186"/>
      <c r="F53" s="1186"/>
      <c r="G53" s="1186"/>
      <c r="H53" s="1186"/>
      <c r="I53" s="1186"/>
      <c r="J53" s="1186"/>
      <c r="K53" s="1186"/>
      <c r="L53" s="1186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</row>
    <row r="54" spans="3:43">
      <c r="C54" s="57"/>
      <c r="D54" s="1379"/>
      <c r="E54" s="57"/>
      <c r="F54" s="57"/>
      <c r="G54" s="1380"/>
      <c r="H54" s="57"/>
      <c r="I54" s="57"/>
      <c r="J54" s="1380"/>
      <c r="K54" s="57"/>
      <c r="L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</row>
    <row r="55" spans="3:43">
      <c r="C55" s="57"/>
      <c r="D55" s="1379"/>
      <c r="E55" s="57"/>
      <c r="F55" s="57"/>
      <c r="G55" s="1380"/>
      <c r="H55" s="57"/>
      <c r="I55" s="57"/>
      <c r="J55" s="1380"/>
      <c r="K55" s="57"/>
      <c r="L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</row>
    <row r="56" spans="3:43">
      <c r="C56" s="57"/>
      <c r="D56" s="1379"/>
      <c r="E56" s="57"/>
      <c r="F56" s="57"/>
      <c r="G56" s="1380"/>
      <c r="H56" s="57"/>
      <c r="I56" s="57"/>
      <c r="J56" s="1380"/>
      <c r="K56" s="57"/>
      <c r="L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</row>
    <row r="57" spans="3:43">
      <c r="C57" s="57"/>
      <c r="D57" s="1379"/>
      <c r="E57" s="57"/>
      <c r="F57" s="57"/>
      <c r="G57" s="1380"/>
      <c r="H57" s="57"/>
      <c r="I57" s="57"/>
      <c r="J57" s="1380"/>
      <c r="K57" s="57"/>
      <c r="L57" s="57"/>
    </row>
    <row r="58" spans="3:43">
      <c r="C58" s="57"/>
      <c r="D58" s="1379"/>
      <c r="E58" s="57"/>
      <c r="F58" s="57"/>
      <c r="G58" s="1380"/>
      <c r="H58" s="57"/>
      <c r="I58" s="57"/>
      <c r="J58" s="1380"/>
      <c r="K58" s="57"/>
      <c r="L58" s="57"/>
    </row>
    <row r="59" spans="3:43">
      <c r="C59" s="57"/>
      <c r="D59" s="1379"/>
      <c r="E59" s="57"/>
      <c r="F59" s="57"/>
      <c r="G59" s="1380"/>
      <c r="H59" s="57"/>
      <c r="I59" s="57"/>
      <c r="J59" s="1380"/>
      <c r="K59" s="57"/>
      <c r="L59" s="57"/>
    </row>
    <row r="60" spans="3:43">
      <c r="C60" s="57"/>
      <c r="D60" s="1379"/>
      <c r="E60" s="57"/>
      <c r="F60" s="57"/>
      <c r="G60" s="1380"/>
      <c r="H60" s="57"/>
      <c r="I60" s="57"/>
      <c r="J60" s="1380"/>
      <c r="K60" s="57"/>
      <c r="L60" s="57"/>
    </row>
    <row r="61" spans="3:43">
      <c r="C61" s="57"/>
      <c r="D61" s="1379"/>
      <c r="E61" s="57"/>
      <c r="F61" s="57"/>
      <c r="G61" s="1380"/>
      <c r="H61" s="57"/>
      <c r="I61" s="57"/>
      <c r="J61" s="1380"/>
      <c r="K61" s="57"/>
      <c r="L61" s="57"/>
    </row>
    <row r="62" spans="3:43">
      <c r="C62" s="57"/>
      <c r="D62" s="1379"/>
      <c r="E62" s="57"/>
      <c r="F62" s="57"/>
      <c r="G62" s="1380"/>
      <c r="H62" s="57"/>
      <c r="I62" s="57"/>
      <c r="J62" s="1380"/>
      <c r="K62" s="57"/>
      <c r="L62" s="57"/>
    </row>
    <row r="63" spans="3:43">
      <c r="C63" s="57"/>
      <c r="D63" s="1379"/>
      <c r="E63" s="57"/>
      <c r="F63" s="57"/>
      <c r="G63" s="1380"/>
      <c r="H63" s="57"/>
      <c r="I63" s="57"/>
      <c r="J63" s="1380"/>
      <c r="K63" s="57"/>
      <c r="L63" s="57"/>
    </row>
    <row r="64" spans="3:43">
      <c r="C64" s="57"/>
      <c r="D64" s="1379"/>
      <c r="E64" s="57"/>
      <c r="F64" s="57"/>
      <c r="G64" s="1380"/>
      <c r="H64" s="57"/>
      <c r="I64" s="57"/>
      <c r="J64" s="1380"/>
      <c r="K64" s="57"/>
      <c r="L64" s="57"/>
    </row>
    <row r="65" spans="3:12">
      <c r="C65" s="57"/>
      <c r="D65" s="1379"/>
      <c r="E65" s="57"/>
      <c r="F65" s="57"/>
      <c r="G65" s="1380"/>
      <c r="H65" s="57"/>
      <c r="I65" s="57"/>
      <c r="J65" s="1380"/>
      <c r="K65" s="57"/>
      <c r="L65" s="57"/>
    </row>
    <row r="66" spans="3:12">
      <c r="C66" s="57"/>
      <c r="D66" s="1379"/>
      <c r="E66" s="57"/>
      <c r="F66" s="57"/>
      <c r="G66" s="1380"/>
      <c r="H66" s="57"/>
      <c r="I66" s="57"/>
      <c r="J66" s="1380"/>
      <c r="K66" s="57"/>
      <c r="L66" s="57"/>
    </row>
    <row r="67" spans="3:12">
      <c r="C67" s="57"/>
      <c r="D67" s="1379"/>
      <c r="E67" s="57"/>
      <c r="F67" s="57"/>
      <c r="G67" s="1380"/>
      <c r="H67" s="57"/>
      <c r="I67" s="57"/>
      <c r="J67" s="1380"/>
      <c r="K67" s="57"/>
      <c r="L67" s="57"/>
    </row>
    <row r="68" spans="3:12">
      <c r="C68" s="57"/>
      <c r="D68" s="1379"/>
      <c r="E68" s="57"/>
      <c r="F68" s="57"/>
      <c r="G68" s="1380"/>
      <c r="H68" s="57"/>
      <c r="I68" s="57"/>
      <c r="J68" s="1380"/>
      <c r="K68" s="57"/>
      <c r="L68" s="57"/>
    </row>
    <row r="69" spans="3:12">
      <c r="C69" s="57"/>
      <c r="D69" s="1379"/>
      <c r="E69" s="57"/>
      <c r="F69" s="57"/>
      <c r="G69" s="1380"/>
      <c r="H69" s="57"/>
      <c r="I69" s="57"/>
      <c r="J69" s="1380"/>
      <c r="K69" s="57"/>
      <c r="L69" s="57"/>
    </row>
    <row r="70" spans="3:12">
      <c r="C70" s="57"/>
      <c r="D70" s="1379"/>
      <c r="E70" s="57"/>
      <c r="F70" s="57"/>
      <c r="G70" s="1380"/>
      <c r="H70" s="57"/>
      <c r="I70" s="57"/>
      <c r="J70" s="1380"/>
      <c r="K70" s="57"/>
      <c r="L70" s="57"/>
    </row>
    <row r="71" spans="3:12">
      <c r="C71" s="57"/>
      <c r="D71" s="1379"/>
      <c r="E71" s="57"/>
      <c r="F71" s="57"/>
      <c r="G71" s="1380"/>
      <c r="H71" s="57"/>
      <c r="I71" s="57"/>
      <c r="J71" s="1380"/>
      <c r="K71" s="57"/>
      <c r="L71" s="57"/>
    </row>
    <row r="72" spans="3:12">
      <c r="C72" s="57"/>
      <c r="D72" s="1379"/>
      <c r="E72" s="57"/>
      <c r="F72" s="57"/>
      <c r="G72" s="1380"/>
      <c r="H72" s="57"/>
      <c r="I72" s="57"/>
      <c r="J72" s="1380"/>
      <c r="K72" s="57"/>
      <c r="L72" s="57"/>
    </row>
    <row r="73" spans="3:12">
      <c r="C73" s="57"/>
      <c r="D73" s="1379"/>
      <c r="E73" s="57"/>
      <c r="F73" s="57"/>
      <c r="G73" s="1380"/>
      <c r="H73" s="57"/>
      <c r="I73" s="57"/>
      <c r="J73" s="1380"/>
      <c r="K73" s="57"/>
      <c r="L73" s="57"/>
    </row>
    <row r="74" spans="3:12">
      <c r="C74" s="57"/>
      <c r="D74" s="1379"/>
      <c r="E74" s="57"/>
      <c r="F74" s="57"/>
      <c r="G74" s="1380"/>
      <c r="H74" s="57"/>
      <c r="I74" s="57"/>
      <c r="J74" s="1380"/>
      <c r="K74" s="57"/>
      <c r="L74" s="57"/>
    </row>
    <row r="75" spans="3:12">
      <c r="C75" s="57"/>
      <c r="D75" s="1379"/>
      <c r="E75" s="57"/>
      <c r="F75" s="57"/>
      <c r="G75" s="1380"/>
      <c r="H75" s="57"/>
      <c r="I75" s="57"/>
      <c r="J75" s="1380"/>
      <c r="K75" s="57"/>
      <c r="L75" s="57"/>
    </row>
  </sheetData>
  <mergeCells count="152">
    <mergeCell ref="D48:L48"/>
    <mergeCell ref="D49:L53"/>
    <mergeCell ref="M35:O38"/>
    <mergeCell ref="D43:L43"/>
    <mergeCell ref="D44:L44"/>
    <mergeCell ref="D45:L45"/>
    <mergeCell ref="D46:L46"/>
    <mergeCell ref="D47:L47"/>
    <mergeCell ref="A33:C33"/>
    <mergeCell ref="D33:F33"/>
    <mergeCell ref="G33:I33"/>
    <mergeCell ref="J33:L33"/>
    <mergeCell ref="M33:O33"/>
    <mergeCell ref="A34:C34"/>
    <mergeCell ref="D34:F34"/>
    <mergeCell ref="G34:I34"/>
    <mergeCell ref="J34:L34"/>
    <mergeCell ref="M34:O34"/>
    <mergeCell ref="A32:C32"/>
    <mergeCell ref="D32:F32"/>
    <mergeCell ref="G32:I32"/>
    <mergeCell ref="J32:L32"/>
    <mergeCell ref="M32:O32"/>
    <mergeCell ref="AC32:AE32"/>
    <mergeCell ref="A31:C31"/>
    <mergeCell ref="D31:F31"/>
    <mergeCell ref="G31:I31"/>
    <mergeCell ref="J31:L31"/>
    <mergeCell ref="M31:O31"/>
    <mergeCell ref="AC31:AE31"/>
    <mergeCell ref="A30:C30"/>
    <mergeCell ref="D30:F30"/>
    <mergeCell ref="G30:I30"/>
    <mergeCell ref="J30:L30"/>
    <mergeCell ref="M30:O30"/>
    <mergeCell ref="AC30:AE30"/>
    <mergeCell ref="A29:C29"/>
    <mergeCell ref="D29:F29"/>
    <mergeCell ref="G29:I29"/>
    <mergeCell ref="J29:L29"/>
    <mergeCell ref="M29:O29"/>
    <mergeCell ref="AC29:AE29"/>
    <mergeCell ref="AA23:AC23"/>
    <mergeCell ref="AD23:AF23"/>
    <mergeCell ref="A28:C28"/>
    <mergeCell ref="D28:F28"/>
    <mergeCell ref="G28:I28"/>
    <mergeCell ref="J28:L28"/>
    <mergeCell ref="M28:O28"/>
    <mergeCell ref="AC28:AE28"/>
    <mergeCell ref="A23:C23"/>
    <mergeCell ref="D23:F23"/>
    <mergeCell ref="G23:I23"/>
    <mergeCell ref="J23:L23"/>
    <mergeCell ref="M23:O23"/>
    <mergeCell ref="X23:Z23"/>
    <mergeCell ref="AA21:AC21"/>
    <mergeCell ref="AD21:AF21"/>
    <mergeCell ref="A22:C22"/>
    <mergeCell ref="D22:F22"/>
    <mergeCell ref="G22:I22"/>
    <mergeCell ref="J22:L22"/>
    <mergeCell ref="M22:O22"/>
    <mergeCell ref="X22:Z22"/>
    <mergeCell ref="AA22:AC22"/>
    <mergeCell ref="AD22:AF22"/>
    <mergeCell ref="A21:C21"/>
    <mergeCell ref="D21:F21"/>
    <mergeCell ref="G21:I21"/>
    <mergeCell ref="J21:L21"/>
    <mergeCell ref="M21:O21"/>
    <mergeCell ref="X21:Z21"/>
    <mergeCell ref="AA19:AC19"/>
    <mergeCell ref="AD19:AF19"/>
    <mergeCell ref="A20:C20"/>
    <mergeCell ref="D20:F20"/>
    <mergeCell ref="G20:I20"/>
    <mergeCell ref="J20:L20"/>
    <mergeCell ref="M20:O20"/>
    <mergeCell ref="X20:Z20"/>
    <mergeCell ref="AA20:AC20"/>
    <mergeCell ref="AD20:AF20"/>
    <mergeCell ref="A19:C19"/>
    <mergeCell ref="D19:F19"/>
    <mergeCell ref="G19:I19"/>
    <mergeCell ref="J19:L19"/>
    <mergeCell ref="M19:O19"/>
    <mergeCell ref="X19:Z19"/>
    <mergeCell ref="AA17:AC17"/>
    <mergeCell ref="AD17:AF17"/>
    <mergeCell ref="A18:C18"/>
    <mergeCell ref="D18:F18"/>
    <mergeCell ref="G18:I18"/>
    <mergeCell ref="J18:L18"/>
    <mergeCell ref="M18:O18"/>
    <mergeCell ref="X18:Z18"/>
    <mergeCell ref="AA18:AC18"/>
    <mergeCell ref="AD18:AF18"/>
    <mergeCell ref="A17:C17"/>
    <mergeCell ref="D17:F17"/>
    <mergeCell ref="G17:I17"/>
    <mergeCell ref="J17:L17"/>
    <mergeCell ref="M17:O17"/>
    <mergeCell ref="X17:Z17"/>
    <mergeCell ref="P10:Q10"/>
    <mergeCell ref="AE10:AG10"/>
    <mergeCell ref="A11:C11"/>
    <mergeCell ref="D11:F11"/>
    <mergeCell ref="A16:C16"/>
    <mergeCell ref="D16:F16"/>
    <mergeCell ref="G16:I16"/>
    <mergeCell ref="J16:L16"/>
    <mergeCell ref="M16:O16"/>
    <mergeCell ref="A9:C9"/>
    <mergeCell ref="D9:F9"/>
    <mergeCell ref="G9:I9"/>
    <mergeCell ref="J9:L9"/>
    <mergeCell ref="M9:O9"/>
    <mergeCell ref="A10:C10"/>
    <mergeCell ref="D10:F10"/>
    <mergeCell ref="G10:I10"/>
    <mergeCell ref="J10:L10"/>
    <mergeCell ref="M10:O10"/>
    <mergeCell ref="A7:C7"/>
    <mergeCell ref="D7:F7"/>
    <mergeCell ref="G7:I7"/>
    <mergeCell ref="J7:L7"/>
    <mergeCell ref="M7:O7"/>
    <mergeCell ref="A8:C8"/>
    <mergeCell ref="D8:F8"/>
    <mergeCell ref="G8:I8"/>
    <mergeCell ref="J8:L8"/>
    <mergeCell ref="M8:O8"/>
    <mergeCell ref="A5:C5"/>
    <mergeCell ref="D5:F5"/>
    <mergeCell ref="G5:I5"/>
    <mergeCell ref="J5:L5"/>
    <mergeCell ref="M5:O5"/>
    <mergeCell ref="A6:C6"/>
    <mergeCell ref="D6:F6"/>
    <mergeCell ref="G6:I6"/>
    <mergeCell ref="J6:L6"/>
    <mergeCell ref="M6:O6"/>
    <mergeCell ref="A1:N1"/>
    <mergeCell ref="A2:L2"/>
    <mergeCell ref="M2:O2"/>
    <mergeCell ref="B3:N3"/>
    <mergeCell ref="A4:C4"/>
    <mergeCell ref="D4:F4"/>
    <mergeCell ref="G4:I4"/>
    <mergeCell ref="J4:L4"/>
    <mergeCell ref="M4:O4"/>
  </mergeCells>
  <phoneticPr fontId="19" type="noConversion"/>
  <printOptions horizontalCentered="1" verticalCentered="1"/>
  <pageMargins left="0.43307086614173229" right="0.15748031496062992" top="0" bottom="0" header="0.59055118110236227" footer="0.51181102362204722"/>
  <pageSetup paperSize="9" scale="1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1:AL45"/>
  <sheetViews>
    <sheetView view="pageBreakPreview" topLeftCell="A19" zoomScale="30" zoomScaleNormal="60" zoomScaleSheetLayoutView="30" workbookViewId="0">
      <selection activeCell="AC15" sqref="AC15"/>
    </sheetView>
  </sheetViews>
  <sheetFormatPr defaultRowHeight="21"/>
  <cols>
    <col min="1" max="1" width="1.875" style="5" customWidth="1"/>
    <col min="2" max="2" width="9.125" style="11" customWidth="1"/>
    <col min="3" max="3" width="0" style="5" hidden="1" customWidth="1"/>
    <col min="4" max="4" width="27.5" style="5" customWidth="1"/>
    <col min="5" max="5" width="8.125" style="49" customWidth="1"/>
    <col min="6" max="6" width="15" style="5" customWidth="1"/>
    <col min="7" max="7" width="33" style="5" customWidth="1"/>
    <col min="8" max="8" width="7.375" style="49" customWidth="1"/>
    <col min="9" max="9" width="15" style="5" customWidth="1"/>
    <col min="10" max="10" width="37.5" style="5" customWidth="1"/>
    <col min="11" max="11" width="7.625" style="49" customWidth="1"/>
    <col min="12" max="12" width="14.5" style="5" customWidth="1"/>
    <col min="13" max="13" width="35.875" style="5" customWidth="1"/>
    <col min="14" max="14" width="7.125" style="49" customWidth="1"/>
    <col min="15" max="15" width="13" style="5" customWidth="1"/>
    <col min="16" max="16" width="33" style="5" customWidth="1"/>
    <col min="17" max="17" width="10.75" style="49" customWidth="1"/>
    <col min="18" max="18" width="14.625" style="5" customWidth="1"/>
    <col min="19" max="19" width="31.5" style="5" customWidth="1"/>
    <col min="20" max="20" width="7.875" style="49" customWidth="1"/>
    <col min="21" max="21" width="14.375" style="5" customWidth="1"/>
    <col min="22" max="22" width="7.625" style="13" customWidth="1"/>
    <col min="23" max="23" width="13.5" style="12" customWidth="1"/>
    <col min="24" max="24" width="10.875" style="20" customWidth="1"/>
    <col min="25" max="25" width="17.5" style="14" customWidth="1"/>
    <col min="26" max="26" width="12.375" style="5" customWidth="1"/>
    <col min="27" max="27" width="6" style="1" hidden="1" customWidth="1"/>
    <col min="28" max="28" width="5.5" style="2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34" width="9" style="5"/>
    <col min="35" max="38" width="9" style="5" hidden="1" customWidth="1"/>
    <col min="39" max="39" width="0" style="5" hidden="1" customWidth="1"/>
    <col min="40" max="16384" width="9" style="5"/>
  </cols>
  <sheetData>
    <row r="1" spans="2:38" s="1" customFormat="1" ht="61.7" customHeight="1">
      <c r="B1" s="1381" t="s">
        <v>378</v>
      </c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381"/>
      <c r="Q1" s="1381"/>
      <c r="R1" s="1381"/>
      <c r="S1" s="1381"/>
      <c r="T1" s="1381"/>
      <c r="U1" s="1381"/>
      <c r="V1" s="1381"/>
      <c r="W1" s="1381"/>
      <c r="X1" s="1381"/>
      <c r="Y1" s="1381"/>
      <c r="Z1" s="29"/>
      <c r="AA1" s="27"/>
      <c r="AB1" s="28"/>
    </row>
    <row r="2" spans="2:38" s="1" customFormat="1" ht="16.5" customHeight="1">
      <c r="B2" s="1215"/>
      <c r="C2" s="1215"/>
      <c r="D2" s="1215"/>
      <c r="E2" s="1215"/>
      <c r="F2" s="1215"/>
      <c r="G2" s="1215"/>
      <c r="H2" s="50"/>
      <c r="I2" s="29"/>
      <c r="J2" s="29"/>
      <c r="K2" s="50"/>
      <c r="L2" s="29"/>
      <c r="M2" s="29"/>
      <c r="N2" s="50"/>
      <c r="O2" s="29"/>
      <c r="P2" s="29"/>
      <c r="Q2" s="50"/>
      <c r="R2" s="29"/>
      <c r="S2" s="29"/>
      <c r="T2" s="50"/>
      <c r="U2" s="29"/>
      <c r="V2" s="1382" t="s">
        <v>79</v>
      </c>
      <c r="W2" s="1382"/>
      <c r="X2" s="1382"/>
      <c r="Y2" s="1382"/>
      <c r="Z2" s="1382"/>
      <c r="AA2" s="27"/>
      <c r="AB2" s="28"/>
    </row>
    <row r="3" spans="2:38" s="1" customFormat="1" ht="51" customHeight="1" thickBot="1">
      <c r="B3" s="235" t="s">
        <v>379</v>
      </c>
      <c r="C3" s="1383"/>
      <c r="D3" s="29"/>
      <c r="E3" s="48"/>
      <c r="F3" s="29"/>
      <c r="G3" s="29"/>
      <c r="H3" s="48"/>
      <c r="I3" s="29"/>
      <c r="J3" s="29"/>
      <c r="K3" s="48"/>
      <c r="L3" s="29"/>
      <c r="M3" s="29"/>
      <c r="N3" s="48"/>
      <c r="O3" s="29"/>
      <c r="P3" s="29"/>
      <c r="Q3" s="48"/>
      <c r="R3" s="29"/>
      <c r="S3" s="27"/>
      <c r="T3" s="48"/>
      <c r="U3" s="29"/>
      <c r="V3" s="1384"/>
      <c r="W3" s="1384"/>
      <c r="X3" s="1384"/>
      <c r="Y3" s="1384"/>
      <c r="Z3" s="1384"/>
      <c r="AA3" s="27"/>
      <c r="AB3" s="28"/>
    </row>
    <row r="4" spans="2:38" s="3" customFormat="1" ht="57.75" thickBot="1">
      <c r="B4" s="1385" t="s">
        <v>0</v>
      </c>
      <c r="C4" s="1386" t="s">
        <v>1</v>
      </c>
      <c r="D4" s="1387" t="s">
        <v>380</v>
      </c>
      <c r="E4" s="1388" t="s">
        <v>381</v>
      </c>
      <c r="F4" s="401" t="s">
        <v>25</v>
      </c>
      <c r="G4" s="1387" t="s">
        <v>382</v>
      </c>
      <c r="H4" s="1388" t="s">
        <v>381</v>
      </c>
      <c r="I4" s="401" t="s">
        <v>25</v>
      </c>
      <c r="J4" s="1387" t="s">
        <v>383</v>
      </c>
      <c r="K4" s="1388" t="s">
        <v>381</v>
      </c>
      <c r="L4" s="401" t="s">
        <v>25</v>
      </c>
      <c r="M4" s="1387" t="s">
        <v>383</v>
      </c>
      <c r="N4" s="1388" t="s">
        <v>381</v>
      </c>
      <c r="O4" s="401" t="s">
        <v>25</v>
      </c>
      <c r="P4" s="1387" t="s">
        <v>383</v>
      </c>
      <c r="Q4" s="1388" t="s">
        <v>381</v>
      </c>
      <c r="R4" s="401" t="s">
        <v>25</v>
      </c>
      <c r="S4" s="1389" t="s">
        <v>2</v>
      </c>
      <c r="T4" s="1388" t="s">
        <v>381</v>
      </c>
      <c r="U4" s="401" t="s">
        <v>25</v>
      </c>
      <c r="V4" s="1390" t="s">
        <v>13</v>
      </c>
      <c r="W4" s="1391" t="s">
        <v>384</v>
      </c>
      <c r="X4" s="1392"/>
      <c r="Y4" s="1393" t="s">
        <v>52</v>
      </c>
      <c r="Z4" s="1394" t="s">
        <v>53</v>
      </c>
      <c r="AA4" s="30"/>
      <c r="AB4" s="28"/>
      <c r="AC4" s="1"/>
      <c r="AD4" s="1"/>
      <c r="AE4" s="1"/>
      <c r="AF4" s="1"/>
    </row>
    <row r="5" spans="2:38" s="4" customFormat="1" ht="52.35" customHeight="1">
      <c r="B5" s="1395"/>
      <c r="C5" s="1396"/>
      <c r="D5" s="1397"/>
      <c r="E5" s="1398"/>
      <c r="F5" s="1399"/>
      <c r="G5" s="1397"/>
      <c r="H5" s="1398"/>
      <c r="I5" s="1399"/>
      <c r="J5" s="1397"/>
      <c r="K5" s="1398"/>
      <c r="L5" s="1399"/>
      <c r="M5" s="1397"/>
      <c r="N5" s="1398"/>
      <c r="O5" s="1399"/>
      <c r="P5" s="1397"/>
      <c r="Q5" s="1400"/>
      <c r="R5" s="1399"/>
      <c r="S5" s="1397"/>
      <c r="T5" s="1398"/>
      <c r="U5" s="1399"/>
      <c r="V5" s="1401"/>
      <c r="W5" s="1402"/>
      <c r="X5" s="427"/>
      <c r="Y5" s="285"/>
      <c r="Z5" s="456"/>
      <c r="AA5" s="27"/>
      <c r="AB5" s="28"/>
      <c r="AC5" s="1"/>
      <c r="AD5" s="1"/>
      <c r="AE5" s="1"/>
      <c r="AF5" s="1"/>
      <c r="AI5" s="506"/>
      <c r="AJ5" s="507" t="s">
        <v>256</v>
      </c>
      <c r="AK5" s="508" t="s">
        <v>257</v>
      </c>
      <c r="AL5" s="509" t="s">
        <v>258</v>
      </c>
    </row>
    <row r="6" spans="2:38" ht="28.35" customHeight="1">
      <c r="B6" s="1403"/>
      <c r="C6" s="1404"/>
      <c r="D6" s="444"/>
      <c r="E6" s="445"/>
      <c r="F6" s="446"/>
      <c r="G6" s="1405"/>
      <c r="H6" s="1406"/>
      <c r="I6" s="1407"/>
      <c r="J6" s="1405"/>
      <c r="K6" s="1408"/>
      <c r="L6" s="270"/>
      <c r="M6" s="249"/>
      <c r="N6" s="250"/>
      <c r="O6" s="251"/>
      <c r="P6" s="444"/>
      <c r="Q6" s="445"/>
      <c r="R6" s="446"/>
      <c r="S6" s="249"/>
      <c r="T6" s="253"/>
      <c r="U6" s="251"/>
      <c r="V6" s="1409"/>
      <c r="W6" s="1410"/>
      <c r="X6" s="255"/>
      <c r="Y6" s="256"/>
      <c r="Z6" s="461"/>
      <c r="AA6" s="30"/>
      <c r="AB6" s="28"/>
      <c r="AC6" s="2"/>
      <c r="AD6" s="2"/>
      <c r="AE6" s="2"/>
      <c r="AF6" s="2"/>
      <c r="AH6" s="81"/>
      <c r="AI6" s="506"/>
      <c r="AJ6" s="507"/>
      <c r="AK6" s="508"/>
      <c r="AL6" s="509"/>
    </row>
    <row r="7" spans="2:38" ht="28.35" customHeight="1">
      <c r="B7" s="1403"/>
      <c r="C7" s="1404"/>
      <c r="D7" s="444"/>
      <c r="E7" s="445"/>
      <c r="F7" s="446"/>
      <c r="G7" s="1405"/>
      <c r="H7" s="1406"/>
      <c r="I7" s="1407"/>
      <c r="J7" s="1405"/>
      <c r="K7" s="348"/>
      <c r="L7" s="333"/>
      <c r="M7" s="1405"/>
      <c r="N7" s="259"/>
      <c r="O7" s="251"/>
      <c r="P7" s="444"/>
      <c r="Q7" s="445"/>
      <c r="R7" s="446"/>
      <c r="S7" s="249"/>
      <c r="T7" s="250"/>
      <c r="U7" s="251"/>
      <c r="V7" s="1409"/>
      <c r="W7" s="1411"/>
      <c r="X7" s="260"/>
      <c r="Y7" s="239"/>
      <c r="Z7" s="461"/>
      <c r="AA7" s="31"/>
      <c r="AB7" s="28"/>
      <c r="AC7" s="6"/>
      <c r="AD7" s="2"/>
      <c r="AE7" s="2"/>
      <c r="AF7" s="7"/>
      <c r="AH7" s="82"/>
      <c r="AI7" s="506"/>
      <c r="AJ7" s="510"/>
      <c r="AK7" s="511"/>
      <c r="AL7" s="512"/>
    </row>
    <row r="8" spans="2:38" ht="28.35" customHeight="1">
      <c r="B8" s="1403"/>
      <c r="C8" s="1404"/>
      <c r="D8" s="444"/>
      <c r="E8" s="445"/>
      <c r="F8" s="446"/>
      <c r="G8" s="1405"/>
      <c r="H8" s="1412"/>
      <c r="I8" s="1407"/>
      <c r="J8" s="298"/>
      <c r="K8" s="354"/>
      <c r="L8" s="333"/>
      <c r="M8" s="249"/>
      <c r="N8" s="259"/>
      <c r="O8" s="251"/>
      <c r="P8" s="444"/>
      <c r="Q8" s="450"/>
      <c r="R8" s="446"/>
      <c r="S8" s="249"/>
      <c r="T8" s="250"/>
      <c r="U8" s="251"/>
      <c r="V8" s="1409"/>
      <c r="W8" s="1410"/>
      <c r="X8" s="255"/>
      <c r="Y8" s="239"/>
      <c r="Z8" s="461"/>
      <c r="AA8" s="27"/>
      <c r="AB8" s="28"/>
      <c r="AC8" s="2"/>
      <c r="AD8" s="2"/>
      <c r="AE8" s="2"/>
      <c r="AF8" s="2"/>
      <c r="AH8" s="82"/>
      <c r="AI8" s="506"/>
      <c r="AJ8" s="513"/>
      <c r="AK8" s="511"/>
      <c r="AL8" s="512"/>
    </row>
    <row r="9" spans="2:38" ht="28.35" customHeight="1">
      <c r="B9" s="1413"/>
      <c r="C9" s="1404"/>
      <c r="D9" s="444"/>
      <c r="E9" s="445"/>
      <c r="F9" s="446"/>
      <c r="G9" s="1405"/>
      <c r="H9" s="1412"/>
      <c r="I9" s="1407"/>
      <c r="J9" s="298"/>
      <c r="K9" s="354"/>
      <c r="L9" s="333"/>
      <c r="M9" s="249"/>
      <c r="N9" s="259"/>
      <c r="O9" s="251"/>
      <c r="P9" s="444"/>
      <c r="Q9" s="450"/>
      <c r="R9" s="446"/>
      <c r="S9" s="249"/>
      <c r="T9" s="259"/>
      <c r="U9" s="251"/>
      <c r="V9" s="1409"/>
      <c r="W9" s="1411"/>
      <c r="X9" s="260"/>
      <c r="Y9" s="239"/>
      <c r="Z9" s="461"/>
      <c r="AA9" s="27"/>
      <c r="AB9" s="28"/>
      <c r="AC9" s="2"/>
      <c r="AD9" s="2"/>
      <c r="AE9" s="2"/>
      <c r="AF9" s="2"/>
      <c r="AH9" s="82"/>
      <c r="AI9" s="506"/>
      <c r="AJ9" s="513"/>
      <c r="AK9" s="511"/>
      <c r="AL9" s="512"/>
    </row>
    <row r="10" spans="2:38" ht="28.35" customHeight="1">
      <c r="B10" s="1413"/>
      <c r="C10" s="1404"/>
      <c r="D10" s="444"/>
      <c r="E10" s="445"/>
      <c r="F10" s="446"/>
      <c r="G10" s="1414"/>
      <c r="H10" s="1412"/>
      <c r="I10" s="1407"/>
      <c r="J10" s="249"/>
      <c r="K10" s="354"/>
      <c r="L10" s="333"/>
      <c r="M10" s="1405"/>
      <c r="N10" s="1412"/>
      <c r="O10" s="1407"/>
      <c r="P10" s="444"/>
      <c r="Q10" s="450"/>
      <c r="R10" s="446"/>
      <c r="S10" s="249"/>
      <c r="T10" s="259"/>
      <c r="U10" s="251"/>
      <c r="V10" s="1409"/>
      <c r="W10" s="1415"/>
      <c r="X10" s="255"/>
      <c r="Y10" s="272"/>
      <c r="Z10" s="578"/>
      <c r="AA10" s="27"/>
      <c r="AB10" s="28"/>
      <c r="AH10" s="1"/>
      <c r="AI10" s="506"/>
      <c r="AJ10" s="513"/>
      <c r="AK10" s="511"/>
      <c r="AL10" s="512"/>
    </row>
    <row r="11" spans="2:38" ht="28.35" customHeight="1">
      <c r="B11" s="1416"/>
      <c r="C11" s="1417"/>
      <c r="D11" s="444"/>
      <c r="E11" s="450"/>
      <c r="F11" s="446"/>
      <c r="G11" s="323"/>
      <c r="H11" s="433"/>
      <c r="I11" s="333"/>
      <c r="J11" s="1405"/>
      <c r="K11" s="1412"/>
      <c r="L11" s="1407"/>
      <c r="M11" s="1405"/>
      <c r="N11" s="450"/>
      <c r="O11" s="1407"/>
      <c r="P11" s="444"/>
      <c r="Q11" s="450"/>
      <c r="R11" s="446"/>
      <c r="S11" s="444"/>
      <c r="T11" s="450"/>
      <c r="U11" s="251"/>
      <c r="V11" s="1409"/>
      <c r="W11" s="1411"/>
      <c r="X11" s="260"/>
      <c r="Y11" s="277"/>
      <c r="Z11" s="461"/>
      <c r="AA11" s="27"/>
      <c r="AB11" s="28"/>
      <c r="AH11" s="1"/>
      <c r="AI11" s="506"/>
      <c r="AJ11" s="507"/>
      <c r="AK11" s="508"/>
      <c r="AL11" s="509"/>
    </row>
    <row r="12" spans="2:38" ht="28.35" customHeight="1" thickBot="1">
      <c r="B12" s="1418"/>
      <c r="C12" s="1419"/>
      <c r="D12" s="1420"/>
      <c r="E12" s="469"/>
      <c r="F12" s="473"/>
      <c r="G12" s="323"/>
      <c r="H12" s="354"/>
      <c r="I12" s="333"/>
      <c r="J12" s="468"/>
      <c r="K12" s="469"/>
      <c r="L12" s="473"/>
      <c r="M12" s="1421"/>
      <c r="N12" s="469"/>
      <c r="O12" s="1422"/>
      <c r="P12" s="468"/>
      <c r="Q12" s="469"/>
      <c r="R12" s="473"/>
      <c r="S12" s="468"/>
      <c r="T12" s="469"/>
      <c r="U12" s="473"/>
      <c r="V12" s="1423"/>
      <c r="W12" s="1424"/>
      <c r="X12" s="1425"/>
      <c r="Y12" s="313"/>
      <c r="Z12" s="632"/>
      <c r="AA12" s="27"/>
      <c r="AB12" s="28"/>
      <c r="AC12" s="8"/>
      <c r="AD12" s="8"/>
      <c r="AE12" s="8"/>
      <c r="AH12" s="1"/>
      <c r="AI12" s="514" t="s">
        <v>259</v>
      </c>
      <c r="AJ12" s="507">
        <f>SUM(AJ6:AJ11)</f>
        <v>0</v>
      </c>
      <c r="AK12" s="508">
        <f>SUM(AK6:AK11)</f>
        <v>0</v>
      </c>
      <c r="AL12" s="509">
        <f>SUM(AL6:AL11)</f>
        <v>0</v>
      </c>
    </row>
    <row r="13" spans="2:38" s="4" customFormat="1" ht="52.35" customHeight="1">
      <c r="B13" s="635"/>
      <c r="C13" s="1396"/>
      <c r="D13" s="1426"/>
      <c r="E13" s="1427"/>
      <c r="F13" s="1428"/>
      <c r="G13" s="1426"/>
      <c r="H13" s="1427"/>
      <c r="I13" s="1428"/>
      <c r="J13" s="1426"/>
      <c r="K13" s="1427"/>
      <c r="L13" s="1428"/>
      <c r="M13" s="1426"/>
      <c r="N13" s="1427"/>
      <c r="O13" s="1428"/>
      <c r="P13" s="1426"/>
      <c r="Q13" s="1400"/>
      <c r="R13" s="1428"/>
      <c r="S13" s="1426"/>
      <c r="T13" s="1427"/>
      <c r="U13" s="1428"/>
      <c r="V13" s="1401"/>
      <c r="W13" s="1402"/>
      <c r="X13" s="427"/>
      <c r="Y13" s="285"/>
      <c r="Z13" s="456"/>
      <c r="AA13" s="27"/>
      <c r="AB13" s="28"/>
      <c r="AC13" s="1"/>
      <c r="AD13" s="1"/>
      <c r="AE13" s="1"/>
      <c r="AF13" s="1"/>
      <c r="AH13" s="83"/>
      <c r="AI13" s="506"/>
      <c r="AJ13" s="515"/>
      <c r="AK13" s="516"/>
      <c r="AL13" s="517"/>
    </row>
    <row r="14" spans="2:38" ht="28.35" customHeight="1">
      <c r="B14" s="636"/>
      <c r="C14" s="1404"/>
      <c r="D14" s="444"/>
      <c r="E14" s="445"/>
      <c r="F14" s="446"/>
      <c r="G14" s="1429"/>
      <c r="H14" s="1430"/>
      <c r="I14" s="1431"/>
      <c r="J14" s="249"/>
      <c r="K14" s="250"/>
      <c r="L14" s="251"/>
      <c r="M14" s="444"/>
      <c r="N14" s="445"/>
      <c r="O14" s="446"/>
      <c r="P14" s="1405"/>
      <c r="Q14" s="1406"/>
      <c r="R14" s="446"/>
      <c r="S14" s="249"/>
      <c r="T14" s="253"/>
      <c r="U14" s="251"/>
      <c r="V14" s="1409"/>
      <c r="W14" s="1410"/>
      <c r="X14" s="255"/>
      <c r="Y14" s="256"/>
      <c r="Z14" s="633"/>
      <c r="AA14" s="30"/>
      <c r="AB14" s="28"/>
      <c r="AC14" s="2"/>
      <c r="AD14" s="2"/>
      <c r="AE14" s="2"/>
      <c r="AF14" s="2"/>
      <c r="AH14" s="1"/>
      <c r="AI14" s="506"/>
      <c r="AJ14" s="507" t="s">
        <v>256</v>
      </c>
      <c r="AK14" s="508" t="s">
        <v>257</v>
      </c>
      <c r="AL14" s="509" t="s">
        <v>258</v>
      </c>
    </row>
    <row r="15" spans="2:38" ht="28.35" customHeight="1">
      <c r="B15" s="636"/>
      <c r="C15" s="1404"/>
      <c r="D15" s="444"/>
      <c r="E15" s="445"/>
      <c r="F15" s="446"/>
      <c r="G15" s="268"/>
      <c r="H15" s="354"/>
      <c r="I15" s="270"/>
      <c r="J15" s="249"/>
      <c r="K15" s="250"/>
      <c r="L15" s="251"/>
      <c r="M15" s="444"/>
      <c r="N15" s="253"/>
      <c r="O15" s="446"/>
      <c r="P15" s="1405"/>
      <c r="Q15" s="1412"/>
      <c r="R15" s="1407"/>
      <c r="S15" s="249"/>
      <c r="T15" s="250"/>
      <c r="U15" s="251"/>
      <c r="V15" s="1409"/>
      <c r="W15" s="1411"/>
      <c r="X15" s="260"/>
      <c r="Y15" s="239"/>
      <c r="Z15" s="633"/>
      <c r="AA15" s="31"/>
      <c r="AB15" s="28"/>
      <c r="AC15" s="6"/>
      <c r="AD15" s="2"/>
      <c r="AE15" s="2"/>
      <c r="AF15" s="7"/>
      <c r="AH15" s="84"/>
      <c r="AI15" s="506"/>
      <c r="AJ15" s="507"/>
      <c r="AK15" s="508"/>
      <c r="AL15" s="509"/>
    </row>
    <row r="16" spans="2:38" ht="28.35" customHeight="1">
      <c r="B16" s="636"/>
      <c r="C16" s="1404"/>
      <c r="D16" s="444"/>
      <c r="E16" s="445"/>
      <c r="F16" s="446"/>
      <c r="G16" s="268"/>
      <c r="H16" s="1432"/>
      <c r="I16" s="270"/>
      <c r="J16" s="249"/>
      <c r="K16" s="259"/>
      <c r="L16" s="251"/>
      <c r="M16" s="444"/>
      <c r="N16" s="445"/>
      <c r="O16" s="446"/>
      <c r="P16" s="1405"/>
      <c r="Q16" s="1412"/>
      <c r="R16" s="1407"/>
      <c r="S16" s="249"/>
      <c r="T16" s="250"/>
      <c r="U16" s="251"/>
      <c r="V16" s="1409"/>
      <c r="W16" s="1410"/>
      <c r="X16" s="255"/>
      <c r="Y16" s="239"/>
      <c r="Z16" s="461"/>
      <c r="AA16" s="27"/>
      <c r="AB16" s="28"/>
      <c r="AC16" s="2"/>
      <c r="AD16" s="2"/>
      <c r="AE16" s="2"/>
      <c r="AF16" s="2"/>
      <c r="AH16" s="84"/>
      <c r="AI16" s="506"/>
      <c r="AJ16" s="513"/>
      <c r="AK16" s="511"/>
      <c r="AL16" s="512"/>
    </row>
    <row r="17" spans="2:38" ht="28.35" customHeight="1">
      <c r="B17" s="1239"/>
      <c r="C17" s="1404"/>
      <c r="D17" s="444"/>
      <c r="E17" s="445"/>
      <c r="F17" s="446"/>
      <c r="G17" s="268"/>
      <c r="H17" s="1433"/>
      <c r="I17" s="270"/>
      <c r="J17" s="249"/>
      <c r="K17" s="259"/>
      <c r="L17" s="251"/>
      <c r="M17" s="444"/>
      <c r="N17" s="450"/>
      <c r="O17" s="446"/>
      <c r="P17" s="444"/>
      <c r="Q17" s="450"/>
      <c r="R17" s="446"/>
      <c r="S17" s="249"/>
      <c r="T17" s="259"/>
      <c r="U17" s="251"/>
      <c r="V17" s="1409"/>
      <c r="W17" s="1411"/>
      <c r="X17" s="260"/>
      <c r="Y17" s="239"/>
      <c r="Z17" s="633"/>
      <c r="AA17" s="27"/>
      <c r="AB17" s="28"/>
      <c r="AC17" s="2"/>
      <c r="AD17" s="2"/>
      <c r="AE17" s="2"/>
      <c r="AF17" s="2"/>
      <c r="AH17" s="85"/>
      <c r="AI17" s="506"/>
      <c r="AJ17" s="513"/>
      <c r="AK17" s="511"/>
      <c r="AL17" s="512"/>
    </row>
    <row r="18" spans="2:38" ht="28.35" customHeight="1">
      <c r="B18" s="1239"/>
      <c r="C18" s="1404"/>
      <c r="D18" s="1434"/>
      <c r="E18" s="450"/>
      <c r="F18" s="446"/>
      <c r="G18" s="268"/>
      <c r="H18" s="354"/>
      <c r="I18" s="270"/>
      <c r="J18" s="249"/>
      <c r="K18" s="259"/>
      <c r="L18" s="251"/>
      <c r="M18" s="444"/>
      <c r="N18" s="450"/>
      <c r="O18" s="446"/>
      <c r="P18" s="444"/>
      <c r="Q18" s="450"/>
      <c r="R18" s="446"/>
      <c r="S18" s="1405"/>
      <c r="T18" s="1412"/>
      <c r="U18" s="1407"/>
      <c r="V18" s="1409"/>
      <c r="W18" s="1415"/>
      <c r="X18" s="255"/>
      <c r="Y18" s="272"/>
      <c r="Z18" s="633"/>
      <c r="AA18" s="27"/>
      <c r="AB18" s="28"/>
      <c r="AH18" s="79"/>
      <c r="AI18" s="506"/>
      <c r="AJ18" s="510"/>
      <c r="AK18" s="511"/>
      <c r="AL18" s="512"/>
    </row>
    <row r="19" spans="2:38" ht="28.35" customHeight="1">
      <c r="B19" s="463"/>
      <c r="C19" s="1417"/>
      <c r="D19" s="1434"/>
      <c r="E19" s="450"/>
      <c r="F19" s="446"/>
      <c r="G19" s="444"/>
      <c r="H19" s="450"/>
      <c r="I19" s="446"/>
      <c r="J19" s="1435"/>
      <c r="K19" s="1436"/>
      <c r="L19" s="1437"/>
      <c r="M19" s="444"/>
      <c r="N19" s="450"/>
      <c r="O19" s="446"/>
      <c r="P19" s="444"/>
      <c r="Q19" s="450"/>
      <c r="R19" s="446"/>
      <c r="S19" s="249"/>
      <c r="T19" s="259"/>
      <c r="U19" s="251"/>
      <c r="V19" s="1409"/>
      <c r="W19" s="1411"/>
      <c r="X19" s="260"/>
      <c r="Y19" s="277"/>
      <c r="Z19" s="633"/>
      <c r="AA19" s="27"/>
      <c r="AB19" s="28"/>
      <c r="AH19" s="84"/>
      <c r="AI19" s="506"/>
      <c r="AJ19" s="513"/>
      <c r="AK19" s="511"/>
      <c r="AL19" s="512"/>
    </row>
    <row r="20" spans="2:38" ht="28.35" customHeight="1" thickBot="1">
      <c r="B20" s="637"/>
      <c r="C20" s="1419"/>
      <c r="D20" s="1420"/>
      <c r="E20" s="469"/>
      <c r="F20" s="473"/>
      <c r="G20" s="468"/>
      <c r="H20" s="469"/>
      <c r="I20" s="473"/>
      <c r="J20" s="1438"/>
      <c r="K20" s="471"/>
      <c r="L20" s="1439"/>
      <c r="M20" s="468"/>
      <c r="N20" s="469"/>
      <c r="O20" s="473"/>
      <c r="P20" s="468"/>
      <c r="Q20" s="469"/>
      <c r="R20" s="473"/>
      <c r="S20" s="468"/>
      <c r="T20" s="469"/>
      <c r="U20" s="473"/>
      <c r="V20" s="1423"/>
      <c r="W20" s="1424"/>
      <c r="X20" s="1425"/>
      <c r="Y20" s="1440"/>
      <c r="Z20" s="634"/>
      <c r="AA20" s="27"/>
      <c r="AB20" s="28"/>
      <c r="AC20" s="8" t="e">
        <f>AC19*4/AF19</f>
        <v>#DIV/0!</v>
      </c>
      <c r="AD20" s="8" t="e">
        <f>AD19*9/AF19</f>
        <v>#DIV/0!</v>
      </c>
      <c r="AE20" s="8" t="e">
        <f>AE19*4/AF19</f>
        <v>#DIV/0!</v>
      </c>
      <c r="AH20" s="1"/>
      <c r="AI20" s="514" t="s">
        <v>259</v>
      </c>
      <c r="AJ20" s="513">
        <f>SUM(AJ15:AJ19)</f>
        <v>0</v>
      </c>
      <c r="AK20" s="511">
        <f>SUM(AK15:AK19)</f>
        <v>0</v>
      </c>
      <c r="AL20" s="512">
        <f>SUM(AL15:AL19)</f>
        <v>0</v>
      </c>
    </row>
    <row r="21" spans="2:38" s="4" customFormat="1" ht="52.35" customHeight="1">
      <c r="B21" s="455"/>
      <c r="C21" s="1441"/>
      <c r="D21" s="1442"/>
      <c r="E21" s="1443"/>
      <c r="F21" s="1444"/>
      <c r="G21" s="1442"/>
      <c r="H21" s="1443"/>
      <c r="I21" s="1444"/>
      <c r="J21" s="1442"/>
      <c r="K21" s="1443"/>
      <c r="L21" s="1444"/>
      <c r="M21" s="1442"/>
      <c r="N21" s="1443"/>
      <c r="O21" s="1444"/>
      <c r="P21" s="1442"/>
      <c r="Q21" s="1445"/>
      <c r="R21" s="1444"/>
      <c r="S21" s="1442"/>
      <c r="T21" s="1443"/>
      <c r="U21" s="1444"/>
      <c r="V21" s="1236"/>
      <c r="W21" s="1446"/>
      <c r="X21" s="1447"/>
      <c r="Y21" s="1448"/>
      <c r="Z21" s="1449"/>
      <c r="AA21" s="27"/>
      <c r="AB21" s="28"/>
      <c r="AC21" s="1" t="s">
        <v>28</v>
      </c>
      <c r="AD21" s="1" t="s">
        <v>29</v>
      </c>
      <c r="AE21" s="1" t="s">
        <v>30</v>
      </c>
      <c r="AF21" s="1" t="s">
        <v>31</v>
      </c>
      <c r="AH21" s="83"/>
      <c r="AI21" s="506"/>
      <c r="AJ21" s="515"/>
      <c r="AK21" s="516"/>
      <c r="AL21" s="517"/>
    </row>
    <row r="22" spans="2:38" s="9" customFormat="1" ht="27.75" customHeight="1">
      <c r="B22" s="457"/>
      <c r="C22" s="1450"/>
      <c r="D22" s="291"/>
      <c r="E22" s="292"/>
      <c r="F22" s="293"/>
      <c r="G22" s="1451"/>
      <c r="H22" s="1452"/>
      <c r="I22" s="1453"/>
      <c r="J22" s="443"/>
      <c r="K22" s="458"/>
      <c r="L22" s="616"/>
      <c r="M22" s="1454"/>
      <c r="N22" s="292"/>
      <c r="O22" s="293"/>
      <c r="P22" s="266"/>
      <c r="Q22" s="244"/>
      <c r="R22" s="293"/>
      <c r="S22" s="443"/>
      <c r="T22" s="1455"/>
      <c r="U22" s="616"/>
      <c r="V22" s="1237"/>
      <c r="W22" s="1456"/>
      <c r="X22" s="1457"/>
      <c r="Y22" s="1458"/>
      <c r="Z22" s="1459"/>
      <c r="AA22" s="30" t="s">
        <v>34</v>
      </c>
      <c r="AB22" s="28">
        <v>6</v>
      </c>
      <c r="AC22" s="2">
        <f>AB22*2</f>
        <v>12</v>
      </c>
      <c r="AD22" s="2"/>
      <c r="AE22" s="2">
        <f>AB22*15</f>
        <v>90</v>
      </c>
      <c r="AF22" s="2">
        <f>AC22*4+AE22*4</f>
        <v>408</v>
      </c>
      <c r="AI22" s="506"/>
      <c r="AJ22" s="507" t="s">
        <v>256</v>
      </c>
      <c r="AK22" s="508" t="s">
        <v>257</v>
      </c>
      <c r="AL22" s="509" t="s">
        <v>258</v>
      </c>
    </row>
    <row r="23" spans="2:38" s="9" customFormat="1" ht="28.35" customHeight="1">
      <c r="B23" s="457"/>
      <c r="C23" s="1450"/>
      <c r="D23" s="291"/>
      <c r="E23" s="292"/>
      <c r="F23" s="293"/>
      <c r="G23" s="1460"/>
      <c r="H23" s="1461"/>
      <c r="I23" s="1462"/>
      <c r="J23" s="443"/>
      <c r="K23" s="458"/>
      <c r="L23" s="616"/>
      <c r="M23" s="291"/>
      <c r="N23" s="1455"/>
      <c r="O23" s="293"/>
      <c r="P23" s="266"/>
      <c r="Q23" s="265"/>
      <c r="R23" s="267"/>
      <c r="S23" s="443"/>
      <c r="T23" s="458"/>
      <c r="U23" s="616"/>
      <c r="V23" s="1237"/>
      <c r="W23" s="1463"/>
      <c r="X23" s="1464"/>
      <c r="Y23" s="1465"/>
      <c r="Z23" s="1466"/>
      <c r="AA23" s="31" t="s">
        <v>37</v>
      </c>
      <c r="AB23" s="28">
        <v>2</v>
      </c>
      <c r="AC23" s="6">
        <f>AB23*7</f>
        <v>14</v>
      </c>
      <c r="AD23" s="2">
        <f>AB23*5</f>
        <v>10</v>
      </c>
      <c r="AE23" s="2" t="s">
        <v>38</v>
      </c>
      <c r="AF23" s="7">
        <f>AC23*4+AD23*9</f>
        <v>146</v>
      </c>
      <c r="AI23" s="506"/>
      <c r="AJ23" s="507"/>
      <c r="AK23" s="508"/>
      <c r="AL23" s="509"/>
    </row>
    <row r="24" spans="2:38" s="9" customFormat="1" ht="28.35" customHeight="1">
      <c r="B24" s="457"/>
      <c r="C24" s="1450"/>
      <c r="D24" s="291"/>
      <c r="E24" s="292"/>
      <c r="F24" s="293"/>
      <c r="G24" s="1460"/>
      <c r="H24" s="1467"/>
      <c r="I24" s="1462"/>
      <c r="J24" s="443"/>
      <c r="K24" s="449"/>
      <c r="L24" s="616"/>
      <c r="M24" s="291"/>
      <c r="N24" s="292"/>
      <c r="O24" s="293"/>
      <c r="P24" s="266"/>
      <c r="Q24" s="265"/>
      <c r="R24" s="267"/>
      <c r="S24" s="443"/>
      <c r="T24" s="458"/>
      <c r="U24" s="616"/>
      <c r="V24" s="1237"/>
      <c r="W24" s="1468"/>
      <c r="X24" s="1457"/>
      <c r="Y24" s="1465"/>
      <c r="Z24" s="1469"/>
      <c r="AA24" s="27" t="s">
        <v>40</v>
      </c>
      <c r="AB24" s="28">
        <v>1.5</v>
      </c>
      <c r="AC24" s="2">
        <f>AB24*1</f>
        <v>1.5</v>
      </c>
      <c r="AD24" s="2" t="s">
        <v>38</v>
      </c>
      <c r="AE24" s="2">
        <f>AB24*5</f>
        <v>7.5</v>
      </c>
      <c r="AF24" s="2">
        <f>AC24*4+AE24*4</f>
        <v>36</v>
      </c>
      <c r="AI24" s="506"/>
      <c r="AJ24" s="513"/>
      <c r="AK24" s="511"/>
      <c r="AL24" s="512"/>
    </row>
    <row r="25" spans="2:38" s="9" customFormat="1" ht="28.35" customHeight="1">
      <c r="B25" s="1235"/>
      <c r="C25" s="1450"/>
      <c r="D25" s="291"/>
      <c r="E25" s="292"/>
      <c r="F25" s="293"/>
      <c r="G25" s="1460"/>
      <c r="H25" s="1470"/>
      <c r="I25" s="1462"/>
      <c r="J25" s="443"/>
      <c r="K25" s="449"/>
      <c r="L25" s="616"/>
      <c r="M25" s="291"/>
      <c r="N25" s="430"/>
      <c r="O25" s="293"/>
      <c r="P25" s="291"/>
      <c r="Q25" s="430"/>
      <c r="R25" s="293"/>
      <c r="S25" s="443"/>
      <c r="T25" s="449"/>
      <c r="U25" s="616"/>
      <c r="V25" s="1237"/>
      <c r="W25" s="1463"/>
      <c r="X25" s="1464"/>
      <c r="Y25" s="1465"/>
      <c r="Z25" s="1466"/>
      <c r="AA25" s="27" t="s">
        <v>43</v>
      </c>
      <c r="AB25" s="28">
        <v>2.5</v>
      </c>
      <c r="AC25" s="2"/>
      <c r="AD25" s="2">
        <f>AB25*5</f>
        <v>12.5</v>
      </c>
      <c r="AE25" s="2" t="s">
        <v>38</v>
      </c>
      <c r="AF25" s="2">
        <f>AD25*9</f>
        <v>112.5</v>
      </c>
      <c r="AI25" s="506"/>
      <c r="AJ25" s="513"/>
      <c r="AK25" s="511"/>
      <c r="AL25" s="512"/>
    </row>
    <row r="26" spans="2:38" s="9" customFormat="1" ht="28.35" customHeight="1">
      <c r="B26" s="1235"/>
      <c r="C26" s="1450"/>
      <c r="D26" s="448"/>
      <c r="E26" s="430"/>
      <c r="F26" s="293"/>
      <c r="G26" s="1460"/>
      <c r="H26" s="1461"/>
      <c r="I26" s="1462"/>
      <c r="J26" s="443"/>
      <c r="K26" s="449"/>
      <c r="L26" s="616"/>
      <c r="M26" s="291"/>
      <c r="N26" s="430"/>
      <c r="O26" s="293"/>
      <c r="P26" s="291"/>
      <c r="Q26" s="430"/>
      <c r="R26" s="293"/>
      <c r="S26" s="266"/>
      <c r="T26" s="265"/>
      <c r="U26" s="267"/>
      <c r="V26" s="1237"/>
      <c r="W26" s="1471"/>
      <c r="X26" s="1457"/>
      <c r="Y26" s="1472"/>
      <c r="Z26" s="1466"/>
      <c r="AA26" s="27" t="s">
        <v>45</v>
      </c>
      <c r="AB26" s="28"/>
      <c r="AC26" s="1"/>
      <c r="AD26" s="1"/>
      <c r="AE26" s="1">
        <f>AB26*15</f>
        <v>0</v>
      </c>
      <c r="AF26" s="1"/>
      <c r="AI26" s="506"/>
      <c r="AJ26" s="510"/>
      <c r="AK26" s="511"/>
      <c r="AL26" s="512"/>
    </row>
    <row r="27" spans="2:38" s="9" customFormat="1" ht="28.35" customHeight="1">
      <c r="B27" s="463"/>
      <c r="C27" s="1473"/>
      <c r="D27" s="448"/>
      <c r="E27" s="430"/>
      <c r="F27" s="293"/>
      <c r="G27" s="291"/>
      <c r="H27" s="430"/>
      <c r="I27" s="293"/>
      <c r="J27" s="1474"/>
      <c r="K27" s="454"/>
      <c r="L27" s="1475"/>
      <c r="M27" s="291"/>
      <c r="N27" s="430"/>
      <c r="O27" s="293"/>
      <c r="P27" s="291"/>
      <c r="Q27" s="430"/>
      <c r="R27" s="293"/>
      <c r="S27" s="443"/>
      <c r="T27" s="449"/>
      <c r="U27" s="616"/>
      <c r="V27" s="1237"/>
      <c r="W27" s="1463"/>
      <c r="X27" s="1464"/>
      <c r="Y27" s="1476"/>
      <c r="Z27" s="1466"/>
      <c r="AA27" s="27"/>
      <c r="AB27" s="28"/>
      <c r="AC27" s="1">
        <f>SUM(AC22:AC26)</f>
        <v>27.5</v>
      </c>
      <c r="AD27" s="1">
        <f>SUM(AD22:AD26)</f>
        <v>22.5</v>
      </c>
      <c r="AE27" s="1">
        <f>SUM(AE22:AE26)</f>
        <v>97.5</v>
      </c>
      <c r="AF27" s="1">
        <f>AC27*4+AD27*9+AE27*4</f>
        <v>702.5</v>
      </c>
      <c r="AI27" s="506"/>
      <c r="AJ27" s="513"/>
      <c r="AK27" s="511"/>
      <c r="AL27" s="512"/>
    </row>
    <row r="28" spans="2:38" s="9" customFormat="1" ht="28.35" customHeight="1" thickBot="1">
      <c r="B28" s="637"/>
      <c r="C28" s="1477"/>
      <c r="D28" s="435"/>
      <c r="E28" s="436"/>
      <c r="F28" s="1478"/>
      <c r="G28" s="1479"/>
      <c r="H28" s="436"/>
      <c r="I28" s="1478"/>
      <c r="J28" s="1480"/>
      <c r="K28" s="484"/>
      <c r="L28" s="1481"/>
      <c r="M28" s="1479"/>
      <c r="N28" s="436"/>
      <c r="O28" s="1478"/>
      <c r="P28" s="1479"/>
      <c r="Q28" s="436"/>
      <c r="R28" s="1478"/>
      <c r="S28" s="1479"/>
      <c r="T28" s="436"/>
      <c r="U28" s="1478"/>
      <c r="V28" s="1238"/>
      <c r="W28" s="1482"/>
      <c r="X28" s="1483"/>
      <c r="Y28" s="1484"/>
      <c r="Z28" s="1485"/>
      <c r="AA28" s="27"/>
      <c r="AB28" s="28"/>
      <c r="AC28" s="8">
        <f>AC27*4/AF27</f>
        <v>0.15658362989323843</v>
      </c>
      <c r="AD28" s="8">
        <f>AD27*9/AF27</f>
        <v>0.28825622775800713</v>
      </c>
      <c r="AE28" s="8">
        <f>AE27*4/AF27</f>
        <v>0.55516014234875444</v>
      </c>
      <c r="AF28" s="10"/>
      <c r="AI28" s="514" t="s">
        <v>259</v>
      </c>
      <c r="AJ28" s="513">
        <f>SUM(AJ23:AJ27)</f>
        <v>0</v>
      </c>
      <c r="AK28" s="511">
        <f>SUM(AK23:AK27)</f>
        <v>0</v>
      </c>
      <c r="AL28" s="512">
        <f>SUM(AL23:AL27)</f>
        <v>0</v>
      </c>
    </row>
    <row r="29" spans="2:38" s="4" customFormat="1" ht="52.35" customHeight="1">
      <c r="B29" s="635">
        <v>2</v>
      </c>
      <c r="C29" s="1396"/>
      <c r="D29" s="1486" t="str">
        <f>'[1]2月菜單'!J5</f>
        <v>香Q米飯</v>
      </c>
      <c r="E29" s="1487" t="s">
        <v>10</v>
      </c>
      <c r="F29" s="1488"/>
      <c r="G29" s="1486" t="str">
        <f>'[1]2月菜單'!J6</f>
        <v>日式雞排(炸)</v>
      </c>
      <c r="H29" s="1487" t="s">
        <v>51</v>
      </c>
      <c r="I29" s="1488"/>
      <c r="J29" s="1486" t="str">
        <f>'[1]2月菜單'!J7</f>
        <v>三色炒蛋</v>
      </c>
      <c r="K29" s="1489" t="s">
        <v>49</v>
      </c>
      <c r="L29" s="1488"/>
      <c r="M29" s="1486" t="str">
        <f>'[1]2月菜單'!J8</f>
        <v>五味乾片(豆)</v>
      </c>
      <c r="N29" s="1487" t="s">
        <v>11</v>
      </c>
      <c r="O29" s="1488"/>
      <c r="P29" s="1486" t="str">
        <f>'[1]2月菜單'!J9</f>
        <v>深色蔬菜</v>
      </c>
      <c r="Q29" s="1490" t="s">
        <v>201</v>
      </c>
      <c r="R29" s="1488"/>
      <c r="S29" s="1486" t="str">
        <f>'[1]2月菜單'!J10</f>
        <v>海芽蛋花湯</v>
      </c>
      <c r="T29" s="1487" t="s">
        <v>11</v>
      </c>
      <c r="U29" s="1488"/>
      <c r="V29" s="1236"/>
      <c r="W29" s="631" t="s">
        <v>4</v>
      </c>
      <c r="X29" s="427"/>
      <c r="Y29" s="285" t="s">
        <v>27</v>
      </c>
      <c r="Z29" s="1491">
        <f>AJ36</f>
        <v>6.02</v>
      </c>
      <c r="AA29" s="27"/>
      <c r="AB29" s="28"/>
      <c r="AC29" s="1" t="s">
        <v>28</v>
      </c>
      <c r="AD29" s="1" t="s">
        <v>29</v>
      </c>
      <c r="AE29" s="1" t="s">
        <v>30</v>
      </c>
      <c r="AF29" s="1" t="s">
        <v>31</v>
      </c>
      <c r="AI29" s="506"/>
      <c r="AJ29" s="518"/>
      <c r="AK29" s="516"/>
      <c r="AL29" s="517"/>
    </row>
    <row r="30" spans="2:38" ht="28.35" customHeight="1">
      <c r="B30" s="636" t="s">
        <v>5</v>
      </c>
      <c r="C30" s="1404"/>
      <c r="D30" s="296" t="s">
        <v>87</v>
      </c>
      <c r="E30" s="331"/>
      <c r="F30" s="290">
        <v>115</v>
      </c>
      <c r="G30" s="1492" t="s">
        <v>223</v>
      </c>
      <c r="H30" s="1493"/>
      <c r="I30" s="1494">
        <v>65</v>
      </c>
      <c r="J30" s="294" t="s">
        <v>90</v>
      </c>
      <c r="K30" s="367"/>
      <c r="L30" s="1495">
        <v>30</v>
      </c>
      <c r="M30" s="1496" t="s">
        <v>385</v>
      </c>
      <c r="N30" s="331" t="s">
        <v>122</v>
      </c>
      <c r="O30" s="290">
        <v>40</v>
      </c>
      <c r="P30" s="243" t="str">
        <f>P29</f>
        <v>深色蔬菜</v>
      </c>
      <c r="Q30" s="252"/>
      <c r="R30" s="290">
        <v>120</v>
      </c>
      <c r="S30" s="249" t="s">
        <v>146</v>
      </c>
      <c r="T30" s="253"/>
      <c r="U30" s="251">
        <v>30</v>
      </c>
      <c r="V30" s="1237"/>
      <c r="W30" s="254">
        <f>SUM(Z29*15)+(Z31*5)+(Z33*15)</f>
        <v>98.8</v>
      </c>
      <c r="X30" s="255" t="s">
        <v>15</v>
      </c>
      <c r="Y30" s="256" t="s">
        <v>33</v>
      </c>
      <c r="Z30" s="647">
        <f>AK36</f>
        <v>2.4649999999999999</v>
      </c>
      <c r="AA30" s="30" t="s">
        <v>34</v>
      </c>
      <c r="AB30" s="28">
        <v>6</v>
      </c>
      <c r="AC30" s="2">
        <f>AB30*2</f>
        <v>12</v>
      </c>
      <c r="AD30" s="2"/>
      <c r="AE30" s="2">
        <f>AB30*15</f>
        <v>90</v>
      </c>
      <c r="AF30" s="2">
        <f>AC30*4+AE30*4</f>
        <v>408</v>
      </c>
      <c r="AI30" s="506"/>
      <c r="AJ30" s="507" t="s">
        <v>256</v>
      </c>
      <c r="AK30" s="508" t="s">
        <v>257</v>
      </c>
      <c r="AL30" s="509" t="s">
        <v>258</v>
      </c>
    </row>
    <row r="31" spans="2:38" ht="28.35" customHeight="1">
      <c r="B31" s="636">
        <v>16</v>
      </c>
      <c r="C31" s="1404"/>
      <c r="D31" s="296"/>
      <c r="E31" s="331"/>
      <c r="F31" s="290"/>
      <c r="G31" s="1497" t="s">
        <v>14</v>
      </c>
      <c r="H31" s="271"/>
      <c r="I31" s="562"/>
      <c r="J31" s="298" t="s">
        <v>35</v>
      </c>
      <c r="K31" s="348"/>
      <c r="L31" s="333">
        <v>20</v>
      </c>
      <c r="M31" s="552" t="s">
        <v>57</v>
      </c>
      <c r="N31" s="1498"/>
      <c r="O31" s="290"/>
      <c r="P31" s="243" t="s">
        <v>81</v>
      </c>
      <c r="Q31" s="248"/>
      <c r="R31" s="245"/>
      <c r="S31" s="249" t="s">
        <v>213</v>
      </c>
      <c r="T31" s="250"/>
      <c r="U31" s="251">
        <v>5</v>
      </c>
      <c r="V31" s="1237"/>
      <c r="W31" s="237" t="s">
        <v>6</v>
      </c>
      <c r="X31" s="260"/>
      <c r="Y31" s="239" t="s">
        <v>36</v>
      </c>
      <c r="Z31" s="647">
        <f>AL36</f>
        <v>1.7</v>
      </c>
      <c r="AA31" s="31" t="s">
        <v>37</v>
      </c>
      <c r="AB31" s="28">
        <v>2.2999999999999998</v>
      </c>
      <c r="AC31" s="6">
        <f>AB31*7</f>
        <v>16.099999999999998</v>
      </c>
      <c r="AD31" s="2">
        <f>AB31*5</f>
        <v>11.5</v>
      </c>
      <c r="AE31" s="2" t="s">
        <v>38</v>
      </c>
      <c r="AF31" s="7">
        <f>AC31*4+AD31*9</f>
        <v>167.89999999999998</v>
      </c>
      <c r="AI31" s="506"/>
      <c r="AJ31" s="507">
        <v>5.6</v>
      </c>
      <c r="AK31" s="508">
        <v>1.625</v>
      </c>
      <c r="AL31" s="509">
        <v>0.2</v>
      </c>
    </row>
    <row r="32" spans="2:38" ht="28.35" customHeight="1">
      <c r="B32" s="636" t="s">
        <v>7</v>
      </c>
      <c r="C32" s="1404"/>
      <c r="D32" s="296"/>
      <c r="E32" s="331"/>
      <c r="F32" s="290"/>
      <c r="G32" s="1497" t="s">
        <v>57</v>
      </c>
      <c r="H32" s="1432"/>
      <c r="I32" s="562"/>
      <c r="J32" s="294" t="s">
        <v>142</v>
      </c>
      <c r="K32" s="271"/>
      <c r="L32" s="333">
        <v>5</v>
      </c>
      <c r="M32" s="552" t="s">
        <v>14</v>
      </c>
      <c r="N32" s="331"/>
      <c r="O32" s="290"/>
      <c r="P32" s="243"/>
      <c r="Q32" s="248"/>
      <c r="R32" s="245"/>
      <c r="S32" s="249" t="s">
        <v>386</v>
      </c>
      <c r="T32" s="250"/>
      <c r="U32" s="251"/>
      <c r="V32" s="1237"/>
      <c r="W32" s="643">
        <f>SUM(Z30*5)+(Z32*5)</f>
        <v>24.824999999999999</v>
      </c>
      <c r="X32" s="255" t="s">
        <v>15</v>
      </c>
      <c r="Y32" s="239" t="s">
        <v>39</v>
      </c>
      <c r="Z32" s="461">
        <v>2.5</v>
      </c>
      <c r="AA32" s="27" t="s">
        <v>40</v>
      </c>
      <c r="AB32" s="28">
        <v>1.5</v>
      </c>
      <c r="AC32" s="2">
        <f>AB32*1</f>
        <v>1.5</v>
      </c>
      <c r="AD32" s="2" t="s">
        <v>38</v>
      </c>
      <c r="AE32" s="2">
        <f>AB32*5</f>
        <v>7.5</v>
      </c>
      <c r="AF32" s="2">
        <f>AC32*4+AE32*4</f>
        <v>36</v>
      </c>
      <c r="AI32" s="506"/>
      <c r="AJ32" s="513">
        <v>0.35</v>
      </c>
      <c r="AK32" s="511">
        <v>0.27</v>
      </c>
      <c r="AL32" s="512">
        <v>1.2</v>
      </c>
    </row>
    <row r="33" spans="2:38" ht="28.35" customHeight="1">
      <c r="B33" s="1239" t="s">
        <v>56</v>
      </c>
      <c r="C33" s="1404"/>
      <c r="D33" s="296"/>
      <c r="E33" s="331"/>
      <c r="F33" s="290"/>
      <c r="G33" s="268"/>
      <c r="H33" s="1499"/>
      <c r="I33" s="562"/>
      <c r="J33" s="294" t="s">
        <v>213</v>
      </c>
      <c r="K33" s="271"/>
      <c r="L33" s="333">
        <v>15</v>
      </c>
      <c r="M33" s="552"/>
      <c r="N33" s="338"/>
      <c r="O33" s="290"/>
      <c r="P33" s="296"/>
      <c r="Q33" s="338"/>
      <c r="R33" s="290"/>
      <c r="S33" s="249"/>
      <c r="T33" s="259"/>
      <c r="U33" s="251"/>
      <c r="V33" s="1237"/>
      <c r="W33" s="237" t="s">
        <v>8</v>
      </c>
      <c r="X33" s="260"/>
      <c r="Y33" s="239" t="s">
        <v>42</v>
      </c>
      <c r="Z33" s="633">
        <v>0</v>
      </c>
      <c r="AA33" s="27" t="s">
        <v>43</v>
      </c>
      <c r="AB33" s="28">
        <v>2.5</v>
      </c>
      <c r="AC33" s="2"/>
      <c r="AD33" s="2">
        <f>AB33*5</f>
        <v>12.5</v>
      </c>
      <c r="AE33" s="2" t="s">
        <v>38</v>
      </c>
      <c r="AF33" s="2">
        <f>AD33*9</f>
        <v>112.5</v>
      </c>
      <c r="AI33" s="506"/>
      <c r="AJ33" s="513">
        <v>7.0000000000000007E-2</v>
      </c>
      <c r="AK33" s="511">
        <v>0.56999999999999995</v>
      </c>
      <c r="AL33" s="512">
        <v>0.3</v>
      </c>
    </row>
    <row r="34" spans="2:38" ht="28.35" customHeight="1">
      <c r="B34" s="1239"/>
      <c r="C34" s="1404"/>
      <c r="D34" s="1500"/>
      <c r="E34" s="338"/>
      <c r="F34" s="290"/>
      <c r="G34" s="1497"/>
      <c r="H34" s="271"/>
      <c r="I34" s="562"/>
      <c r="J34" s="1501"/>
      <c r="K34" s="1502"/>
      <c r="L34" s="1503"/>
      <c r="M34" s="552"/>
      <c r="N34" s="338"/>
      <c r="O34" s="290"/>
      <c r="P34" s="296"/>
      <c r="Q34" s="338"/>
      <c r="R34" s="290"/>
      <c r="S34" s="243"/>
      <c r="T34" s="248"/>
      <c r="U34" s="245"/>
      <c r="V34" s="1237"/>
      <c r="W34" s="1504">
        <f>SUM(Z29*2)+(Z30*7)</f>
        <v>29.294999999999998</v>
      </c>
      <c r="X34" s="255" t="s">
        <v>15</v>
      </c>
      <c r="Y34" s="272" t="s">
        <v>44</v>
      </c>
      <c r="Z34" s="633">
        <v>0</v>
      </c>
      <c r="AA34" s="27" t="s">
        <v>45</v>
      </c>
      <c r="AB34" s="28">
        <v>1</v>
      </c>
      <c r="AE34" s="1">
        <f>AB34*15</f>
        <v>15</v>
      </c>
      <c r="AI34" s="506"/>
      <c r="AJ34" s="510"/>
      <c r="AK34" s="511" t="s">
        <v>387</v>
      </c>
      <c r="AL34" s="512"/>
    </row>
    <row r="35" spans="2:38" ht="28.35" customHeight="1">
      <c r="B35" s="463" t="s">
        <v>46</v>
      </c>
      <c r="C35" s="1417"/>
      <c r="D35" s="1500"/>
      <c r="E35" s="338"/>
      <c r="F35" s="290"/>
      <c r="G35" s="296"/>
      <c r="H35" s="338"/>
      <c r="I35" s="290"/>
      <c r="J35" s="1505"/>
      <c r="K35" s="1506"/>
      <c r="L35" s="1507"/>
      <c r="M35" s="296"/>
      <c r="N35" s="338"/>
      <c r="O35" s="290"/>
      <c r="P35" s="296"/>
      <c r="Q35" s="338"/>
      <c r="R35" s="290"/>
      <c r="S35" s="249"/>
      <c r="T35" s="259"/>
      <c r="U35" s="251"/>
      <c r="V35" s="1237"/>
      <c r="W35" s="237" t="s">
        <v>9</v>
      </c>
      <c r="X35" s="260"/>
      <c r="Y35" s="277"/>
      <c r="Z35" s="633"/>
      <c r="AA35" s="27"/>
      <c r="AB35" s="28"/>
      <c r="AC35" s="1">
        <f>SUM(AC30:AC34)</f>
        <v>29.599999999999998</v>
      </c>
      <c r="AD35" s="1">
        <f>SUM(AD30:AD34)</f>
        <v>24</v>
      </c>
      <c r="AE35" s="1">
        <f>SUM(AE30:AE34)</f>
        <v>112.5</v>
      </c>
      <c r="AF35" s="1">
        <f>AC35*4+AD35*9+AE35*4</f>
        <v>784.4</v>
      </c>
      <c r="AI35" s="506"/>
      <c r="AJ35" s="513"/>
      <c r="AK35" s="511"/>
      <c r="AL35" s="512"/>
    </row>
    <row r="36" spans="2:38" ht="28.35" customHeight="1" thickBot="1">
      <c r="B36" s="637"/>
      <c r="C36" s="1419"/>
      <c r="D36" s="435"/>
      <c r="E36" s="436"/>
      <c r="F36" s="437"/>
      <c r="G36" s="438"/>
      <c r="H36" s="436"/>
      <c r="I36" s="437"/>
      <c r="J36" s="630"/>
      <c r="K36" s="484"/>
      <c r="L36" s="1508"/>
      <c r="M36" s="438"/>
      <c r="N36" s="436"/>
      <c r="O36" s="437"/>
      <c r="P36" s="438"/>
      <c r="Q36" s="436"/>
      <c r="R36" s="437"/>
      <c r="S36" s="438"/>
      <c r="T36" s="436"/>
      <c r="U36" s="437"/>
      <c r="V36" s="1238"/>
      <c r="W36" s="653">
        <f>SUM(W30+W34)*4+(W32*9)</f>
        <v>735.80499999999995</v>
      </c>
      <c r="X36" s="1425" t="s">
        <v>117</v>
      </c>
      <c r="Y36" s="1440"/>
      <c r="Z36" s="634"/>
      <c r="AA36" s="27"/>
      <c r="AB36" s="28"/>
      <c r="AC36" s="8">
        <f>AC35*4/AF35</f>
        <v>0.15094339622641509</v>
      </c>
      <c r="AD36" s="8">
        <f>AD35*9/AF35</f>
        <v>0.27536970933197347</v>
      </c>
      <c r="AE36" s="8">
        <f>AE35*4/AF35</f>
        <v>0.57368689444161147</v>
      </c>
      <c r="AI36" s="514" t="s">
        <v>259</v>
      </c>
      <c r="AJ36" s="513">
        <f>SUM(AJ31:AJ35)</f>
        <v>6.02</v>
      </c>
      <c r="AK36" s="511">
        <f>SUM(AK31:AK35)</f>
        <v>2.4649999999999999</v>
      </c>
      <c r="AL36" s="512">
        <f>SUM(AL31:AL35)</f>
        <v>1.7</v>
      </c>
    </row>
    <row r="37" spans="2:38" s="4" customFormat="1" ht="52.35" customHeight="1">
      <c r="B37" s="635">
        <v>2</v>
      </c>
      <c r="C37" s="1396"/>
      <c r="D37" s="1486" t="str">
        <f>'[1]2月菜單'!M5</f>
        <v>香Q米飯</v>
      </c>
      <c r="E37" s="1487" t="s">
        <v>10</v>
      </c>
      <c r="F37" s="1488"/>
      <c r="G37" s="1486" t="str">
        <f>'[1]2月菜單'!M6</f>
        <v>宮保雞丁</v>
      </c>
      <c r="H37" s="1487" t="s">
        <v>49</v>
      </c>
      <c r="I37" s="1488"/>
      <c r="J37" s="1486" t="str">
        <f>'[1]2月菜單'!M7</f>
        <v>魷魚丸(海加)</v>
      </c>
      <c r="K37" s="1487" t="s">
        <v>12</v>
      </c>
      <c r="L37" s="1488"/>
      <c r="M37" s="1486" t="str">
        <f>'[1]2月菜單'!M8</f>
        <v>金門肉燥</v>
      </c>
      <c r="N37" s="1487" t="s">
        <v>82</v>
      </c>
      <c r="O37" s="1488"/>
      <c r="P37" s="1486" t="str">
        <f>'[1]2月菜單'!M9</f>
        <v>深色蔬菜</v>
      </c>
      <c r="Q37" s="1490" t="s">
        <v>201</v>
      </c>
      <c r="R37" s="1488"/>
      <c r="S37" s="1486" t="str">
        <f>'[1]2月菜單'!M10</f>
        <v>脆筍肉片湯(醃)</v>
      </c>
      <c r="T37" s="1487" t="s">
        <v>11</v>
      </c>
      <c r="U37" s="1488"/>
      <c r="V37" s="1236"/>
      <c r="W37" s="631" t="s">
        <v>4</v>
      </c>
      <c r="X37" s="427"/>
      <c r="Y37" s="285" t="s">
        <v>27</v>
      </c>
      <c r="Z37" s="1491">
        <f>AJ45</f>
        <v>6.04</v>
      </c>
      <c r="AA37" s="27"/>
      <c r="AB37" s="28"/>
      <c r="AC37" s="1" t="s">
        <v>28</v>
      </c>
      <c r="AD37" s="1" t="s">
        <v>29</v>
      </c>
      <c r="AE37" s="1" t="s">
        <v>30</v>
      </c>
      <c r="AF37" s="1" t="s">
        <v>31</v>
      </c>
      <c r="AI37" s="506"/>
      <c r="AJ37" s="519"/>
      <c r="AK37" s="520"/>
      <c r="AL37" s="521"/>
    </row>
    <row r="38" spans="2:38" ht="28.35" customHeight="1">
      <c r="B38" s="636" t="s">
        <v>5</v>
      </c>
      <c r="C38" s="1404"/>
      <c r="D38" s="291" t="s">
        <v>87</v>
      </c>
      <c r="E38" s="292"/>
      <c r="F38" s="290">
        <v>110</v>
      </c>
      <c r="G38" s="1492" t="s">
        <v>207</v>
      </c>
      <c r="H38" s="1493"/>
      <c r="I38" s="1509">
        <v>50</v>
      </c>
      <c r="J38" s="274" t="s">
        <v>388</v>
      </c>
      <c r="K38" s="317" t="s">
        <v>123</v>
      </c>
      <c r="L38" s="276">
        <v>40</v>
      </c>
      <c r="M38" s="296" t="s">
        <v>107</v>
      </c>
      <c r="N38" s="331"/>
      <c r="O38" s="290">
        <v>8</v>
      </c>
      <c r="P38" s="243" t="str">
        <f>P37</f>
        <v>深色蔬菜</v>
      </c>
      <c r="Q38" s="252"/>
      <c r="R38" s="290">
        <v>120</v>
      </c>
      <c r="S38" s="249" t="s">
        <v>172</v>
      </c>
      <c r="T38" s="253" t="s">
        <v>126</v>
      </c>
      <c r="U38" s="251">
        <v>35</v>
      </c>
      <c r="V38" s="1237"/>
      <c r="W38" s="643">
        <f>SUM(Z37*15)+(Z39*5)+(Z41*15)</f>
        <v>98.35</v>
      </c>
      <c r="X38" s="255" t="s">
        <v>15</v>
      </c>
      <c r="Y38" s="256" t="s">
        <v>33</v>
      </c>
      <c r="Z38" s="647">
        <f>AK45</f>
        <v>2.7600000000000007</v>
      </c>
      <c r="AA38" s="30" t="s">
        <v>34</v>
      </c>
      <c r="AB38" s="28">
        <v>6</v>
      </c>
      <c r="AC38" s="2">
        <f>AB38*2</f>
        <v>12</v>
      </c>
      <c r="AD38" s="2"/>
      <c r="AE38" s="2">
        <f>AB38*15</f>
        <v>90</v>
      </c>
      <c r="AF38" s="2">
        <f>AC38*4+AE38*4</f>
        <v>408</v>
      </c>
      <c r="AI38" s="506"/>
      <c r="AJ38" s="507" t="s">
        <v>256</v>
      </c>
      <c r="AK38" s="508" t="s">
        <v>257</v>
      </c>
      <c r="AL38" s="509" t="s">
        <v>258</v>
      </c>
    </row>
    <row r="39" spans="2:38" ht="28.35" customHeight="1">
      <c r="B39" s="636">
        <v>17</v>
      </c>
      <c r="C39" s="1404"/>
      <c r="D39" s="291"/>
      <c r="E39" s="292"/>
      <c r="F39" s="290"/>
      <c r="G39" s="1497" t="s">
        <v>14</v>
      </c>
      <c r="H39" s="271"/>
      <c r="I39" s="1510"/>
      <c r="J39" s="249"/>
      <c r="K39" s="250"/>
      <c r="L39" s="251"/>
      <c r="M39" s="296" t="s">
        <v>210</v>
      </c>
      <c r="N39" s="1498"/>
      <c r="O39" s="290">
        <v>40</v>
      </c>
      <c r="P39" s="243" t="s">
        <v>81</v>
      </c>
      <c r="Q39" s="265"/>
      <c r="R39" s="245"/>
      <c r="S39" s="249" t="s">
        <v>173</v>
      </c>
      <c r="T39" s="250"/>
      <c r="U39" s="251">
        <v>5</v>
      </c>
      <c r="V39" s="1237"/>
      <c r="W39" s="237" t="s">
        <v>6</v>
      </c>
      <c r="X39" s="260"/>
      <c r="Y39" s="239" t="s">
        <v>36</v>
      </c>
      <c r="Z39" s="647">
        <f>AL45</f>
        <v>1.5499999999999998</v>
      </c>
      <c r="AA39" s="31" t="s">
        <v>37</v>
      </c>
      <c r="AB39" s="28">
        <v>2.2999999999999998</v>
      </c>
      <c r="AC39" s="6">
        <f>AB39*7</f>
        <v>16.099999999999998</v>
      </c>
      <c r="AD39" s="2">
        <f>AB39*5</f>
        <v>11.5</v>
      </c>
      <c r="AE39" s="2" t="s">
        <v>38</v>
      </c>
      <c r="AF39" s="7">
        <f>AC39*4+AD39*9</f>
        <v>167.89999999999998</v>
      </c>
      <c r="AI39" s="506"/>
      <c r="AJ39" s="507">
        <v>5.5</v>
      </c>
      <c r="AK39" s="508">
        <v>1.6</v>
      </c>
      <c r="AL39" s="509">
        <v>1.2</v>
      </c>
    </row>
    <row r="40" spans="2:38" ht="28.35" customHeight="1">
      <c r="B40" s="636" t="s">
        <v>7</v>
      </c>
      <c r="C40" s="1404"/>
      <c r="D40" s="291"/>
      <c r="E40" s="292"/>
      <c r="F40" s="290"/>
      <c r="G40" s="1497" t="s">
        <v>57</v>
      </c>
      <c r="H40" s="1432"/>
      <c r="I40" s="1510"/>
      <c r="J40" s="274"/>
      <c r="K40" s="320"/>
      <c r="L40" s="251"/>
      <c r="M40" s="296" t="s">
        <v>57</v>
      </c>
      <c r="N40" s="331"/>
      <c r="O40" s="290"/>
      <c r="P40" s="243"/>
      <c r="Q40" s="265"/>
      <c r="R40" s="245"/>
      <c r="S40" s="249" t="s">
        <v>108</v>
      </c>
      <c r="T40" s="250"/>
      <c r="U40" s="251"/>
      <c r="V40" s="1237"/>
      <c r="W40" s="254">
        <f>SUM(Z38*5)+(Z40*5)</f>
        <v>25.300000000000004</v>
      </c>
      <c r="X40" s="255" t="s">
        <v>15</v>
      </c>
      <c r="Y40" s="239" t="s">
        <v>39</v>
      </c>
      <c r="Z40" s="461">
        <v>2.2999999999999998</v>
      </c>
      <c r="AA40" s="27" t="s">
        <v>40</v>
      </c>
      <c r="AB40" s="28">
        <v>1.6</v>
      </c>
      <c r="AC40" s="2">
        <f>AB40*1</f>
        <v>1.6</v>
      </c>
      <c r="AD40" s="2" t="s">
        <v>38</v>
      </c>
      <c r="AE40" s="2">
        <f>AB40*5</f>
        <v>8</v>
      </c>
      <c r="AF40" s="2">
        <f>AC40*4+AE40*4</f>
        <v>38.4</v>
      </c>
      <c r="AI40" s="506"/>
      <c r="AJ40" s="510">
        <v>0.1</v>
      </c>
      <c r="AK40" s="511">
        <v>0.8</v>
      </c>
      <c r="AL40" s="512">
        <v>0.35</v>
      </c>
    </row>
    <row r="41" spans="2:38" ht="28.35" customHeight="1">
      <c r="B41" s="1239" t="s">
        <v>389</v>
      </c>
      <c r="C41" s="1404"/>
      <c r="D41" s="291"/>
      <c r="E41" s="292"/>
      <c r="F41" s="290"/>
      <c r="G41" s="268"/>
      <c r="H41" s="1499"/>
      <c r="I41" s="1510"/>
      <c r="J41" s="274"/>
      <c r="K41" s="320"/>
      <c r="L41" s="251"/>
      <c r="M41" s="296"/>
      <c r="N41" s="338"/>
      <c r="O41" s="290"/>
      <c r="P41" s="296"/>
      <c r="Q41" s="430"/>
      <c r="R41" s="290"/>
      <c r="S41" s="249"/>
      <c r="T41" s="259"/>
      <c r="U41" s="251"/>
      <c r="V41" s="1237"/>
      <c r="W41" s="237" t="s">
        <v>8</v>
      </c>
      <c r="X41" s="260"/>
      <c r="Y41" s="239" t="s">
        <v>42</v>
      </c>
      <c r="Z41" s="633">
        <v>0</v>
      </c>
      <c r="AA41" s="27" t="s">
        <v>43</v>
      </c>
      <c r="AB41" s="28">
        <v>2.5</v>
      </c>
      <c r="AC41" s="2"/>
      <c r="AD41" s="2">
        <f>AB41*5</f>
        <v>12.5</v>
      </c>
      <c r="AE41" s="2" t="s">
        <v>38</v>
      </c>
      <c r="AF41" s="2">
        <f>AD41*9</f>
        <v>112.5</v>
      </c>
      <c r="AI41" s="506"/>
      <c r="AJ41" s="513">
        <v>0.44</v>
      </c>
      <c r="AK41" s="511">
        <v>0.22</v>
      </c>
      <c r="AL41" s="512"/>
    </row>
    <row r="42" spans="2:38" ht="28.35" customHeight="1">
      <c r="B42" s="1239"/>
      <c r="C42" s="1404"/>
      <c r="D42" s="448"/>
      <c r="E42" s="430"/>
      <c r="F42" s="290"/>
      <c r="G42" s="1497"/>
      <c r="H42" s="271"/>
      <c r="I42" s="1510"/>
      <c r="J42" s="274"/>
      <c r="K42" s="320"/>
      <c r="L42" s="276"/>
      <c r="M42" s="296"/>
      <c r="N42" s="338"/>
      <c r="O42" s="290"/>
      <c r="P42" s="296"/>
      <c r="Q42" s="430"/>
      <c r="R42" s="290"/>
      <c r="S42" s="243"/>
      <c r="T42" s="248"/>
      <c r="U42" s="245"/>
      <c r="V42" s="1237"/>
      <c r="W42" s="1504">
        <f>SUM(Z37*2)+(Z38*7)</f>
        <v>31.400000000000006</v>
      </c>
      <c r="X42" s="255" t="s">
        <v>15</v>
      </c>
      <c r="Y42" s="272" t="s">
        <v>44</v>
      </c>
      <c r="Z42" s="633">
        <v>0</v>
      </c>
      <c r="AA42" s="27" t="s">
        <v>45</v>
      </c>
      <c r="AB42" s="28"/>
      <c r="AE42" s="1">
        <f>AB42*15</f>
        <v>0</v>
      </c>
      <c r="AI42" s="506"/>
      <c r="AJ42" s="513"/>
      <c r="AK42" s="511">
        <v>0.14000000000000001</v>
      </c>
      <c r="AL42" s="512"/>
    </row>
    <row r="43" spans="2:38" ht="28.35" customHeight="1">
      <c r="B43" s="463" t="s">
        <v>46</v>
      </c>
      <c r="C43" s="1417"/>
      <c r="D43" s="448"/>
      <c r="E43" s="430"/>
      <c r="F43" s="290"/>
      <c r="G43" s="296"/>
      <c r="H43" s="430"/>
      <c r="I43" s="290"/>
      <c r="J43" s="1505"/>
      <c r="K43" s="1506"/>
      <c r="L43" s="1507"/>
      <c r="M43" s="296"/>
      <c r="N43" s="430"/>
      <c r="O43" s="290"/>
      <c r="P43" s="296"/>
      <c r="Q43" s="430"/>
      <c r="R43" s="290"/>
      <c r="S43" s="249"/>
      <c r="T43" s="259"/>
      <c r="U43" s="251"/>
      <c r="V43" s="1237"/>
      <c r="W43" s="237" t="s">
        <v>9</v>
      </c>
      <c r="X43" s="260"/>
      <c r="Y43" s="277"/>
      <c r="Z43" s="633"/>
      <c r="AA43" s="27"/>
      <c r="AB43" s="28"/>
      <c r="AC43" s="1">
        <f>SUM(AC38:AC42)</f>
        <v>29.7</v>
      </c>
      <c r="AD43" s="1">
        <f>SUM(AD38:AD42)</f>
        <v>24</v>
      </c>
      <c r="AE43" s="1">
        <f>SUM(AE38:AE42)</f>
        <v>98</v>
      </c>
      <c r="AF43" s="1">
        <f>AC43*4+AD43*9+AE43*4</f>
        <v>726.8</v>
      </c>
      <c r="AI43" s="506"/>
      <c r="AJ43" s="513"/>
      <c r="AK43" s="511"/>
      <c r="AL43" s="512"/>
    </row>
    <row r="44" spans="2:38" ht="28.35" customHeight="1" thickBot="1">
      <c r="B44" s="637"/>
      <c r="C44" s="1419"/>
      <c r="D44" s="435"/>
      <c r="E44" s="436"/>
      <c r="F44" s="437"/>
      <c r="G44" s="438"/>
      <c r="H44" s="436"/>
      <c r="I44" s="437"/>
      <c r="J44" s="630"/>
      <c r="K44" s="484"/>
      <c r="L44" s="1508"/>
      <c r="M44" s="438"/>
      <c r="N44" s="436"/>
      <c r="O44" s="437"/>
      <c r="P44" s="438"/>
      <c r="Q44" s="436"/>
      <c r="R44" s="437"/>
      <c r="S44" s="438"/>
      <c r="T44" s="436"/>
      <c r="U44" s="437"/>
      <c r="V44" s="1238"/>
      <c r="W44" s="653">
        <f>SUM(W38+W42)*4+(W40*9)</f>
        <v>746.7</v>
      </c>
      <c r="X44" s="1425" t="s">
        <v>117</v>
      </c>
      <c r="Y44" s="1440"/>
      <c r="Z44" s="634"/>
      <c r="AA44" s="27"/>
      <c r="AB44" s="28"/>
      <c r="AC44" s="8">
        <f>AC43*4/AF43</f>
        <v>0.16345624656026417</v>
      </c>
      <c r="AD44" s="8">
        <f>AD43*9/AF43</f>
        <v>0.29719317556411667</v>
      </c>
      <c r="AE44" s="8">
        <f>AE43*4/AF43</f>
        <v>0.53935057787561924</v>
      </c>
      <c r="AI44" s="506"/>
      <c r="AJ44" s="507"/>
      <c r="AK44" s="508"/>
      <c r="AL44" s="509"/>
    </row>
    <row r="45" spans="2:38" ht="40.5" customHeight="1">
      <c r="B45" s="1511"/>
      <c r="C45" s="1511"/>
      <c r="D45" s="1511"/>
      <c r="E45" s="1511"/>
      <c r="F45" s="1511"/>
      <c r="G45" s="1511"/>
      <c r="H45" s="1511"/>
      <c r="I45" s="1511"/>
      <c r="J45" s="1511"/>
      <c r="K45" s="1511"/>
      <c r="L45" s="1511"/>
      <c r="M45" s="1511"/>
      <c r="N45" s="1511"/>
      <c r="O45" s="1511"/>
      <c r="P45" s="1511"/>
      <c r="Q45" s="1511"/>
      <c r="R45" s="1511"/>
      <c r="S45" s="1511"/>
      <c r="T45" s="1511"/>
      <c r="U45" s="1511"/>
      <c r="V45" s="1511"/>
      <c r="W45" s="1511"/>
      <c r="X45" s="1511"/>
      <c r="Y45" s="1511"/>
      <c r="AI45" s="514" t="s">
        <v>259</v>
      </c>
      <c r="AJ45" s="507">
        <f>SUM(AJ39:AJ44)</f>
        <v>6.04</v>
      </c>
      <c r="AK45" s="508">
        <f>SUM(AK39:AK44)</f>
        <v>2.7600000000000007</v>
      </c>
      <c r="AL45" s="509">
        <f>SUM(AL39:AL44)</f>
        <v>1.5499999999999998</v>
      </c>
    </row>
  </sheetData>
  <mergeCells count="20">
    <mergeCell ref="B45:Y45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Y1"/>
    <mergeCell ref="B2:G2"/>
    <mergeCell ref="V2:Z3"/>
    <mergeCell ref="W4:X4"/>
    <mergeCell ref="C5:C10"/>
    <mergeCell ref="V5:V12"/>
    <mergeCell ref="B9:B10"/>
  </mergeCells>
  <phoneticPr fontId="19" type="noConversion"/>
  <conditionalFormatting sqref="K7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{3EA8CAF5-76C4-42C7-9FBC-B9C39B874824}</x14:id>
        </ext>
      </extLst>
    </cfRule>
  </conditionalFormatting>
  <conditionalFormatting sqref="K9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{CE9F755D-A85C-4CB2-AC07-0F57245E6C2B}</x14:id>
        </ext>
      </extLst>
    </cfRule>
  </conditionalFormatting>
  <conditionalFormatting sqref="K8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{FDB34FC0-44A3-497F-AD9A-5C902EA5EAD1}</x14:id>
        </ext>
      </extLst>
    </cfRule>
  </conditionalFormatting>
  <conditionalFormatting sqref="K6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{F3C173AC-062A-4063-87E2-429018E983E8}</x14:id>
        </ext>
      </extLst>
    </cfRule>
  </conditionalFormatting>
  <conditionalFormatting sqref="K8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{1CC51620-343B-4B2D-950D-DEEB262DFA68}</x14:id>
        </ext>
      </extLst>
    </cfRule>
  </conditionalFormatting>
  <conditionalFormatting sqref="K7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{90949213-5BD5-4F77-9EA8-D5016479F73C}</x14:id>
        </ext>
      </extLst>
    </cfRule>
  </conditionalFormatting>
  <conditionalFormatting sqref="K39">
    <cfRule type="dataBar" priority="2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{EEF99531-1EA7-43BA-90FE-3D7E968414D7}</x14:id>
        </ext>
      </extLst>
    </cfRule>
  </conditionalFormatting>
  <conditionalFormatting sqref="K41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{8683041E-09F5-4EC4-8D91-E0BFB074915D}</x14:id>
        </ext>
      </extLst>
    </cfRule>
  </conditionalFormatting>
  <conditionalFormatting sqref="K40">
    <cfRule type="dataBar" priority="2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{821CF401-1417-454C-8F58-A7FF4728DA9E}</x14:id>
        </ext>
      </extLst>
    </cfRule>
  </conditionalFormatting>
  <conditionalFormatting sqref="K38">
    <cfRule type="dataBar" priority="2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{72C9DED1-2AC6-4146-87A9-E54DB02BD36D}</x14:id>
        </ext>
      </extLst>
    </cfRule>
  </conditionalFormatting>
  <conditionalFormatting sqref="K40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{3C856428-86A7-4F16-B4ED-1512E744DBF3}</x14:id>
        </ext>
      </extLst>
    </cfRule>
  </conditionalFormatting>
  <conditionalFormatting sqref="K39">
    <cfRule type="dataBar" priority="1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{F4FBB72F-3A26-4429-B732-7318B14CE703}</x14:id>
        </ext>
      </extLst>
    </cfRule>
  </conditionalFormatting>
  <conditionalFormatting sqref="K15">
    <cfRule type="dataBar" priority="1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{835A53FA-266D-4572-BD93-00920F652918}</x14:id>
        </ext>
      </extLst>
    </cfRule>
  </conditionalFormatting>
  <conditionalFormatting sqref="K17">
    <cfRule type="dataBar" priority="1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{461D387D-9E86-4E80-A002-032BD48C4200}</x14:id>
        </ext>
      </extLst>
    </cfRule>
  </conditionalFormatting>
  <conditionalFormatting sqref="K16">
    <cfRule type="dataBar" priority="1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{D0DFE60D-21AF-4F87-BBCE-06158A88D648}</x14:id>
        </ext>
      </extLst>
    </cfRule>
  </conditionalFormatting>
  <conditionalFormatting sqref="K14">
    <cfRule type="dataBar" priority="1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{CE3C1C7A-7F35-4641-87C4-9C1797EB5F3B}</x14:id>
        </ext>
      </extLst>
    </cfRule>
  </conditionalFormatting>
  <conditionalFormatting sqref="K1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{40CDC8E8-C66D-40F9-A5B1-D32AE622DF09}</x14:id>
        </ext>
      </extLst>
    </cfRule>
  </conditionalFormatting>
  <conditionalFormatting sqref="K15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{2FF7B84B-98D2-4320-A4DE-DF57614E4E07}</x14:id>
        </ext>
      </extLst>
    </cfRule>
  </conditionalFormatting>
  <conditionalFormatting sqref="K2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{421B4A0F-BF0F-4F49-A462-2972D258530C}</x14:id>
        </ext>
      </extLst>
    </cfRule>
  </conditionalFormatting>
  <conditionalFormatting sqref="K25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{B1E8CF2F-7996-4DB4-AC13-C45C0433DEB4}</x14:id>
        </ext>
      </extLst>
    </cfRule>
  </conditionalFormatting>
  <conditionalFormatting sqref="K24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{81921514-B8CE-4B23-880E-C4AFF7C0938F}</x14:id>
        </ext>
      </extLst>
    </cfRule>
  </conditionalFormatting>
  <conditionalFormatting sqref="K22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{2D13F58B-BB29-4EC9-9FDE-611AA8CF3F79}</x14:id>
        </ext>
      </extLst>
    </cfRule>
  </conditionalFormatting>
  <conditionalFormatting sqref="K24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{531E89DE-3932-4D46-A5A2-7AE1046E6A63}</x14:id>
        </ext>
      </extLst>
    </cfRule>
  </conditionalFormatting>
  <conditionalFormatting sqref="K2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{9682B506-FCA5-4151-806A-22332B477DE5}</x14:id>
        </ext>
      </extLst>
    </cfRule>
  </conditionalFormatting>
  <conditionalFormatting sqref="K31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{8A841781-CBBA-4619-8EB2-D863F39EAC3A}</x14:id>
        </ext>
      </extLst>
    </cfRule>
  </conditionalFormatting>
  <conditionalFormatting sqref="K33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{32FEA3FA-FB8A-43E1-BBDE-166CDED9E215}</x14:id>
        </ext>
      </extLst>
    </cfRule>
  </conditionalFormatting>
  <conditionalFormatting sqref="K32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{4037B20A-A85A-4122-BE41-C7766B35C62E}</x14:id>
        </ext>
      </extLst>
    </cfRule>
  </conditionalFormatting>
  <conditionalFormatting sqref="K3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{6B647419-6E4D-4D7A-85D2-9D1FBC6544DF}</x14:id>
        </ext>
      </extLst>
    </cfRule>
  </conditionalFormatting>
  <conditionalFormatting sqref="K32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{8BB0AB13-DCE0-4F69-9CC7-35E414F2C779}</x14:id>
        </ext>
      </extLst>
    </cfRule>
  </conditionalFormatting>
  <conditionalFormatting sqref="K3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{35A7B5F7-2D89-4663-9FD5-9E398FA45013}</x14:id>
        </ext>
      </extLst>
    </cfRule>
  </conditionalFormatting>
  <printOptions horizontalCentered="1" verticalCentered="1"/>
  <pageMargins left="0.31496062992125984" right="0.15748031496062992" top="0.19685039370078741" bottom="0.15748031496062992" header="0.51181102362204722" footer="0.23622047244094491"/>
  <pageSetup paperSize="9" scale="35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EA8CAF5-76C4-42C7-9FBC-B9C39B874824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  <x14:conditionalFormatting xmlns:xm="http://schemas.microsoft.com/office/excel/2006/main">
          <x14:cfRule type="dataBar" id="{CE9F755D-A85C-4CB2-AC07-0F57245E6C2B}">
            <x14:dataBar minLength="0" maxLength="100" negativeBarColorSameAsPositive="1" axisPosition="none">
              <x14:cfvo type="min"/>
              <x14:cfvo type="max"/>
            </x14:dataBar>
          </x14:cfRule>
          <xm:sqref>K9</xm:sqref>
        </x14:conditionalFormatting>
        <x14:conditionalFormatting xmlns:xm="http://schemas.microsoft.com/office/excel/2006/main">
          <x14:cfRule type="dataBar" id="{FDB34FC0-44A3-497F-AD9A-5C902EA5EAD1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F3C173AC-062A-4063-87E2-429018E983E8}">
            <x14:dataBar minLength="0" maxLength="100" negativeBarColorSameAsPositive="1" axisPosition="none">
              <x14:cfvo type="min"/>
              <x14:cfvo type="max"/>
            </x14:dataBar>
          </x14:cfRule>
          <xm:sqref>K6</xm:sqref>
        </x14:conditionalFormatting>
        <x14:conditionalFormatting xmlns:xm="http://schemas.microsoft.com/office/excel/2006/main">
          <x14:cfRule type="dataBar" id="{1CC51620-343B-4B2D-950D-DEEB262DFA68}">
            <x14:dataBar minLength="0" maxLength="100" negativeBarColorSameAsPositive="1" axisPosition="none">
              <x14:cfvo type="min"/>
              <x14:cfvo type="max"/>
            </x14:dataBar>
          </x14:cfRule>
          <xm:sqref>K8</xm:sqref>
        </x14:conditionalFormatting>
        <x14:conditionalFormatting xmlns:xm="http://schemas.microsoft.com/office/excel/2006/main">
          <x14:cfRule type="dataBar" id="{90949213-5BD5-4F77-9EA8-D5016479F73C}">
            <x14:dataBar minLength="0" maxLength="100" negativeBarColorSameAsPositive="1" axisPosition="none">
              <x14:cfvo type="min"/>
              <x14:cfvo type="max"/>
            </x14:dataBar>
          </x14:cfRule>
          <xm:sqref>K7</xm:sqref>
        </x14:conditionalFormatting>
        <x14:conditionalFormatting xmlns:xm="http://schemas.microsoft.com/office/excel/2006/main">
          <x14:cfRule type="dataBar" id="{EEF99531-1EA7-43BA-90FE-3D7E968414D7}">
            <x14:dataBar minLength="0" maxLength="100" negativeBarColorSameAsPositive="1" axisPosition="none">
              <x14:cfvo type="min"/>
              <x14:cfvo type="max"/>
            </x14:dataBar>
          </x14:cfRule>
          <xm:sqref>K39</xm:sqref>
        </x14:conditionalFormatting>
        <x14:conditionalFormatting xmlns:xm="http://schemas.microsoft.com/office/excel/2006/main">
          <x14:cfRule type="dataBar" id="{8683041E-09F5-4EC4-8D91-E0BFB074915D}">
            <x14:dataBar minLength="0" maxLength="100" negativeBarColorSameAsPositive="1" axisPosition="none">
              <x14:cfvo type="min"/>
              <x14:cfvo type="max"/>
            </x14:dataBar>
          </x14:cfRule>
          <xm:sqref>K41</xm:sqref>
        </x14:conditionalFormatting>
        <x14:conditionalFormatting xmlns:xm="http://schemas.microsoft.com/office/excel/2006/main">
          <x14:cfRule type="dataBar" id="{821CF401-1417-454C-8F58-A7FF4728DA9E}">
            <x14:dataBar minLength="0" maxLength="100" negativeBarColorSameAsPositive="1" axisPosition="none">
              <x14:cfvo type="min"/>
              <x14:cfvo type="max"/>
            </x14:dataBar>
          </x14:cfRule>
          <xm:sqref>K40</xm:sqref>
        </x14:conditionalFormatting>
        <x14:conditionalFormatting xmlns:xm="http://schemas.microsoft.com/office/excel/2006/main">
          <x14:cfRule type="dataBar" id="{72C9DED1-2AC6-4146-87A9-E54DB02BD36D}">
            <x14:dataBar minLength="0" maxLength="100" negativeBarColorSameAsPositive="1" axisPosition="none">
              <x14:cfvo type="min"/>
              <x14:cfvo type="max"/>
            </x14:dataBar>
          </x14:cfRule>
          <xm:sqref>K38</xm:sqref>
        </x14:conditionalFormatting>
        <x14:conditionalFormatting xmlns:xm="http://schemas.microsoft.com/office/excel/2006/main">
          <x14:cfRule type="dataBar" id="{3C856428-86A7-4F16-B4ED-1512E744DBF3}">
            <x14:dataBar minLength="0" maxLength="100" negativeBarColorSameAsPositive="1" axisPosition="none">
              <x14:cfvo type="min"/>
              <x14:cfvo type="max"/>
            </x14:dataBar>
          </x14:cfRule>
          <xm:sqref>K40</xm:sqref>
        </x14:conditionalFormatting>
        <x14:conditionalFormatting xmlns:xm="http://schemas.microsoft.com/office/excel/2006/main">
          <x14:cfRule type="dataBar" id="{F4FBB72F-3A26-4429-B732-7318B14CE703}">
            <x14:dataBar minLength="0" maxLength="100" negativeBarColorSameAsPositive="1" axisPosition="none">
              <x14:cfvo type="min"/>
              <x14:cfvo type="max"/>
            </x14:dataBar>
          </x14:cfRule>
          <xm:sqref>K39</xm:sqref>
        </x14:conditionalFormatting>
        <x14:conditionalFormatting xmlns:xm="http://schemas.microsoft.com/office/excel/2006/main">
          <x14:cfRule type="dataBar" id="{835A53FA-266D-4572-BD93-00920F652918}">
            <x14:dataBar minLength="0" maxLength="100" negativeBarColorSameAsPositive="1" axisPosition="none">
              <x14:cfvo type="min"/>
              <x14:cfvo type="max"/>
            </x14:dataBar>
          </x14:cfRule>
          <xm:sqref>K15</xm:sqref>
        </x14:conditionalFormatting>
        <x14:conditionalFormatting xmlns:xm="http://schemas.microsoft.com/office/excel/2006/main">
          <x14:cfRule type="dataBar" id="{461D387D-9E86-4E80-A002-032BD48C4200}">
            <x14:dataBar minLength="0" maxLength="100" negativeBarColorSameAsPositive="1" axisPosition="none">
              <x14:cfvo type="min"/>
              <x14:cfvo type="max"/>
            </x14:dataBar>
          </x14:cfRule>
          <xm:sqref>K17</xm:sqref>
        </x14:conditionalFormatting>
        <x14:conditionalFormatting xmlns:xm="http://schemas.microsoft.com/office/excel/2006/main">
          <x14:cfRule type="dataBar" id="{D0DFE60D-21AF-4F87-BBCE-06158A88D648}">
            <x14:dataBar minLength="0" maxLength="100" negativeBarColorSameAsPositive="1" axisPosition="none">
              <x14:cfvo type="min"/>
              <x14:cfvo type="max"/>
            </x14:dataBar>
          </x14:cfRule>
          <xm:sqref>K16</xm:sqref>
        </x14:conditionalFormatting>
        <x14:conditionalFormatting xmlns:xm="http://schemas.microsoft.com/office/excel/2006/main">
          <x14:cfRule type="dataBar" id="{CE3C1C7A-7F35-4641-87C4-9C1797EB5F3B}">
            <x14:dataBar minLength="0" maxLength="100" negativeBarColorSameAsPositive="1" axisPosition="none">
              <x14:cfvo type="min"/>
              <x14:cfvo type="max"/>
            </x14:dataBar>
          </x14:cfRule>
          <xm:sqref>K14</xm:sqref>
        </x14:conditionalFormatting>
        <x14:conditionalFormatting xmlns:xm="http://schemas.microsoft.com/office/excel/2006/main">
          <x14:cfRule type="dataBar" id="{40CDC8E8-C66D-40F9-A5B1-D32AE622DF09}">
            <x14:dataBar minLength="0" maxLength="100" negativeBarColorSameAsPositive="1" axisPosition="none">
              <x14:cfvo type="min"/>
              <x14:cfvo type="max"/>
            </x14:dataBar>
          </x14:cfRule>
          <xm:sqref>K16</xm:sqref>
        </x14:conditionalFormatting>
        <x14:conditionalFormatting xmlns:xm="http://schemas.microsoft.com/office/excel/2006/main">
          <x14:cfRule type="dataBar" id="{2FF7B84B-98D2-4320-A4DE-DF57614E4E07}">
            <x14:dataBar minLength="0" maxLength="100" negativeBarColorSameAsPositive="1" axisPosition="none">
              <x14:cfvo type="min"/>
              <x14:cfvo type="max"/>
            </x14:dataBar>
          </x14:cfRule>
          <xm:sqref>K15</xm:sqref>
        </x14:conditionalFormatting>
        <x14:conditionalFormatting xmlns:xm="http://schemas.microsoft.com/office/excel/2006/main">
          <x14:cfRule type="dataBar" id="{421B4A0F-BF0F-4F49-A462-2972D258530C}">
            <x14:dataBar minLength="0" maxLength="100" negativeBarColorSameAsPositive="1" axisPosition="none">
              <x14:cfvo type="min"/>
              <x14:cfvo type="max"/>
            </x14:dataBar>
          </x14:cfRule>
          <xm:sqref>K23</xm:sqref>
        </x14:conditionalFormatting>
        <x14:conditionalFormatting xmlns:xm="http://schemas.microsoft.com/office/excel/2006/main">
          <x14:cfRule type="dataBar" id="{B1E8CF2F-7996-4DB4-AC13-C45C0433DEB4}">
            <x14:dataBar minLength="0" maxLength="100" negativeBarColorSameAsPositive="1" axisPosition="none">
              <x14:cfvo type="min"/>
              <x14:cfvo type="max"/>
            </x14:dataBar>
          </x14:cfRule>
          <xm:sqref>K25</xm:sqref>
        </x14:conditionalFormatting>
        <x14:conditionalFormatting xmlns:xm="http://schemas.microsoft.com/office/excel/2006/main">
          <x14:cfRule type="dataBar" id="{81921514-B8CE-4B23-880E-C4AFF7C0938F}">
            <x14:dataBar minLength="0" maxLength="100" negativeBarColorSameAsPositive="1" axisPosition="none">
              <x14:cfvo type="min"/>
              <x14:cfvo type="max"/>
            </x14:dataBar>
          </x14:cfRule>
          <xm:sqref>K24</xm:sqref>
        </x14:conditionalFormatting>
        <x14:conditionalFormatting xmlns:xm="http://schemas.microsoft.com/office/excel/2006/main">
          <x14:cfRule type="dataBar" id="{2D13F58B-BB29-4EC9-9FDE-611AA8CF3F79}">
            <x14:dataBar minLength="0" maxLength="100" negativeBarColorSameAsPositive="1" axisPosition="none">
              <x14:cfvo type="min"/>
              <x14:cfvo type="max"/>
            </x14:dataBar>
          </x14:cfRule>
          <xm:sqref>K22</xm:sqref>
        </x14:conditionalFormatting>
        <x14:conditionalFormatting xmlns:xm="http://schemas.microsoft.com/office/excel/2006/main">
          <x14:cfRule type="dataBar" id="{531E89DE-3932-4D46-A5A2-7AE1046E6A63}">
            <x14:dataBar minLength="0" maxLength="100" negativeBarColorSameAsPositive="1" axisPosition="none">
              <x14:cfvo type="min"/>
              <x14:cfvo type="max"/>
            </x14:dataBar>
          </x14:cfRule>
          <xm:sqref>K24</xm:sqref>
        </x14:conditionalFormatting>
        <x14:conditionalFormatting xmlns:xm="http://schemas.microsoft.com/office/excel/2006/main">
          <x14:cfRule type="dataBar" id="{9682B506-FCA5-4151-806A-22332B477DE5}">
            <x14:dataBar minLength="0" maxLength="100" negativeBarColorSameAsPositive="1" axisPosition="none">
              <x14:cfvo type="min"/>
              <x14:cfvo type="max"/>
            </x14:dataBar>
          </x14:cfRule>
          <xm:sqref>K23</xm:sqref>
        </x14:conditionalFormatting>
        <x14:conditionalFormatting xmlns:xm="http://schemas.microsoft.com/office/excel/2006/main">
          <x14:cfRule type="dataBar" id="{8A841781-CBBA-4619-8EB2-D863F39EAC3A}">
            <x14:dataBar minLength="0" maxLength="100" negativeBarColorSameAsPositive="1" axisPosition="none">
              <x14:cfvo type="min"/>
              <x14:cfvo type="max"/>
            </x14:dataBar>
          </x14:cfRule>
          <xm:sqref>K31</xm:sqref>
        </x14:conditionalFormatting>
        <x14:conditionalFormatting xmlns:xm="http://schemas.microsoft.com/office/excel/2006/main">
          <x14:cfRule type="dataBar" id="{32FEA3FA-FB8A-43E1-BBDE-166CDED9E215}">
            <x14:dataBar minLength="0" maxLength="100" negativeBarColorSameAsPositive="1" axisPosition="none">
              <x14:cfvo type="min"/>
              <x14:cfvo type="max"/>
            </x14:dataBar>
          </x14:cfRule>
          <xm:sqref>K33</xm:sqref>
        </x14:conditionalFormatting>
        <x14:conditionalFormatting xmlns:xm="http://schemas.microsoft.com/office/excel/2006/main">
          <x14:cfRule type="dataBar" id="{4037B20A-A85A-4122-BE41-C7766B35C62E}">
            <x14:dataBar minLength="0" maxLength="100" negativeBarColorSameAsPositive="1" axisPosition="none">
              <x14:cfvo type="min"/>
              <x14:cfvo type="max"/>
            </x14:dataBar>
          </x14:cfRule>
          <xm:sqref>K32</xm:sqref>
        </x14:conditionalFormatting>
        <x14:conditionalFormatting xmlns:xm="http://schemas.microsoft.com/office/excel/2006/main">
          <x14:cfRule type="dataBar" id="{6B647419-6E4D-4D7A-85D2-9D1FBC6544DF}">
            <x14:dataBar minLength="0" maxLength="100" negativeBarColorSameAsPositive="1" axisPosition="none">
              <x14:cfvo type="min"/>
              <x14:cfvo type="max"/>
            </x14:dataBar>
          </x14:cfRule>
          <xm:sqref>K30</xm:sqref>
        </x14:conditionalFormatting>
        <x14:conditionalFormatting xmlns:xm="http://schemas.microsoft.com/office/excel/2006/main">
          <x14:cfRule type="dataBar" id="{8BB0AB13-DCE0-4F69-9CC7-35E414F2C779}">
            <x14:dataBar minLength="0" maxLength="100" negativeBarColorSameAsPositive="1" axisPosition="none">
              <x14:cfvo type="min"/>
              <x14:cfvo type="max"/>
            </x14:dataBar>
          </x14:cfRule>
          <xm:sqref>K32</xm:sqref>
        </x14:conditionalFormatting>
        <x14:conditionalFormatting xmlns:xm="http://schemas.microsoft.com/office/excel/2006/main">
          <x14:cfRule type="dataBar" id="{35A7B5F7-2D89-4663-9FD5-9E398FA45013}">
            <x14:dataBar minLength="0" maxLength="100" negativeBarColorSameAsPositive="1" axisPosition="none">
              <x14:cfvo type="min"/>
              <x14:cfvo type="max"/>
            </x14:dataBar>
          </x14:cfRule>
          <xm:sqref>K31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B1:AR52"/>
  <sheetViews>
    <sheetView view="pageBreakPreview" zoomScale="30" zoomScaleNormal="100" zoomScaleSheetLayoutView="30" workbookViewId="0">
      <selection activeCell="AC15" sqref="AC15"/>
    </sheetView>
  </sheetViews>
  <sheetFormatPr defaultRowHeight="27.75"/>
  <cols>
    <col min="1" max="1" width="1.875" style="5" customWidth="1"/>
    <col min="2" max="2" width="12.875" style="11" customWidth="1"/>
    <col min="3" max="3" width="7.875" style="5" hidden="1" customWidth="1"/>
    <col min="4" max="4" width="28" style="5" customWidth="1"/>
    <col min="5" max="5" width="7.875" style="1666" customWidth="1"/>
    <col min="6" max="6" width="13.875" style="5" customWidth="1"/>
    <col min="7" max="7" width="35.125" style="5" customWidth="1"/>
    <col min="8" max="8" width="7.125" style="1666" customWidth="1"/>
    <col min="9" max="9" width="13.625" style="5" customWidth="1"/>
    <col min="10" max="10" width="33.875" style="5" customWidth="1"/>
    <col min="11" max="11" width="8.5" style="1667" customWidth="1"/>
    <col min="12" max="12" width="13.875" style="5" customWidth="1"/>
    <col min="13" max="13" width="38.625" style="5" customWidth="1"/>
    <col min="14" max="14" width="7.125" style="1668" customWidth="1"/>
    <col min="15" max="15" width="14.5" style="5" customWidth="1"/>
    <col min="16" max="16" width="31.125" style="5" customWidth="1"/>
    <col min="17" max="17" width="11" style="1668" customWidth="1"/>
    <col min="18" max="18" width="14.5" style="5" customWidth="1"/>
    <col min="19" max="19" width="35.875" style="5" customWidth="1"/>
    <col min="20" max="20" width="9.375" style="49" customWidth="1"/>
    <col min="21" max="21" width="14.125" style="5" customWidth="1"/>
    <col min="22" max="22" width="7.125" style="13" customWidth="1"/>
    <col min="23" max="23" width="15.125" style="12" customWidth="1"/>
    <col min="24" max="24" width="11" style="12" customWidth="1"/>
    <col min="25" max="25" width="16.125" style="20" customWidth="1"/>
    <col min="26" max="26" width="13.875" style="14" customWidth="1"/>
    <col min="27" max="27" width="6" style="1" hidden="1" customWidth="1"/>
    <col min="28" max="28" width="5.5" style="2" hidden="1" customWidth="1"/>
    <col min="29" max="29" width="7.875" style="1" hidden="1" customWidth="1"/>
    <col min="30" max="30" width="8" style="1" hidden="1" customWidth="1"/>
    <col min="31" max="31" width="7.875" style="1" hidden="1" customWidth="1"/>
    <col min="32" max="32" width="7.5" style="1" hidden="1" customWidth="1"/>
    <col min="33" max="34" width="9" style="5"/>
    <col min="35" max="38" width="0" style="5" hidden="1" customWidth="1"/>
    <col min="39" max="16384" width="9" style="5"/>
  </cols>
  <sheetData>
    <row r="1" spans="2:44" s="1" customFormat="1" ht="60.6" customHeight="1">
      <c r="B1" s="1512" t="s">
        <v>390</v>
      </c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512"/>
      <c r="Z1" s="1512"/>
      <c r="AA1" s="27"/>
      <c r="AB1" s="28"/>
      <c r="AC1" s="27"/>
      <c r="AD1" s="27"/>
      <c r="AE1" s="27"/>
      <c r="AF1" s="27"/>
    </row>
    <row r="2" spans="2:44" s="1" customFormat="1" ht="16.5" customHeight="1">
      <c r="B2" s="1215"/>
      <c r="C2" s="1215"/>
      <c r="D2" s="1215"/>
      <c r="E2" s="1215"/>
      <c r="F2" s="1215"/>
      <c r="G2" s="1215"/>
      <c r="H2" s="704"/>
      <c r="I2" s="29"/>
      <c r="J2" s="29"/>
      <c r="K2" s="1513"/>
      <c r="L2" s="29"/>
      <c r="M2" s="29"/>
      <c r="N2" s="704"/>
      <c r="O2" s="29"/>
      <c r="P2" s="29"/>
      <c r="Q2" s="704"/>
      <c r="R2" s="29"/>
      <c r="S2" s="29"/>
      <c r="T2" s="50"/>
      <c r="U2" s="29"/>
      <c r="V2" s="1514"/>
      <c r="W2" s="29"/>
      <c r="X2" s="1515" t="s">
        <v>79</v>
      </c>
      <c r="Y2" s="1515"/>
      <c r="Z2" s="1515"/>
      <c r="AA2" s="1515"/>
      <c r="AB2" s="1515"/>
      <c r="AC2" s="27"/>
      <c r="AD2" s="27"/>
      <c r="AE2" s="27"/>
      <c r="AF2" s="27"/>
    </row>
    <row r="3" spans="2:44" s="1" customFormat="1" ht="46.35" customHeight="1" thickBot="1">
      <c r="B3" s="235" t="s">
        <v>379</v>
      </c>
      <c r="C3" s="1383"/>
      <c r="D3" s="29"/>
      <c r="E3" s="29"/>
      <c r="F3" s="29"/>
      <c r="G3" s="29"/>
      <c r="H3" s="29"/>
      <c r="I3" s="29"/>
      <c r="J3" s="29"/>
      <c r="K3" s="134"/>
      <c r="L3" s="29"/>
      <c r="M3" s="29"/>
      <c r="N3" s="29"/>
      <c r="O3" s="29"/>
      <c r="P3" s="29"/>
      <c r="Q3" s="29"/>
      <c r="R3" s="29"/>
      <c r="S3" s="27"/>
      <c r="T3" s="48"/>
      <c r="U3" s="29"/>
      <c r="V3" s="1514"/>
      <c r="W3" s="1516"/>
      <c r="X3" s="1517"/>
      <c r="Y3" s="1517"/>
      <c r="Z3" s="1517"/>
      <c r="AA3" s="1517"/>
      <c r="AB3" s="1517"/>
      <c r="AC3" s="27"/>
      <c r="AD3" s="27"/>
      <c r="AE3" s="27"/>
      <c r="AF3" s="27"/>
    </row>
    <row r="4" spans="2:44" s="3" customFormat="1" ht="70.349999999999994" customHeight="1" thickBot="1">
      <c r="B4" s="1385" t="s">
        <v>0</v>
      </c>
      <c r="C4" s="1386" t="s">
        <v>1</v>
      </c>
      <c r="D4" s="1387" t="s">
        <v>380</v>
      </c>
      <c r="E4" s="1388" t="s">
        <v>381</v>
      </c>
      <c r="F4" s="498" t="s">
        <v>25</v>
      </c>
      <c r="G4" s="1387" t="s">
        <v>382</v>
      </c>
      <c r="H4" s="1388" t="s">
        <v>381</v>
      </c>
      <c r="I4" s="401" t="s">
        <v>25</v>
      </c>
      <c r="J4" s="1518" t="s">
        <v>383</v>
      </c>
      <c r="K4" s="1388" t="s">
        <v>381</v>
      </c>
      <c r="L4" s="401" t="s">
        <v>25</v>
      </c>
      <c r="M4" s="1387" t="s">
        <v>383</v>
      </c>
      <c r="N4" s="1388" t="s">
        <v>381</v>
      </c>
      <c r="O4" s="401" t="s">
        <v>25</v>
      </c>
      <c r="P4" s="1387" t="s">
        <v>383</v>
      </c>
      <c r="Q4" s="1388" t="s">
        <v>381</v>
      </c>
      <c r="R4" s="401" t="s">
        <v>25</v>
      </c>
      <c r="S4" s="1389" t="s">
        <v>2</v>
      </c>
      <c r="T4" s="1388" t="s">
        <v>381</v>
      </c>
      <c r="U4" s="401" t="s">
        <v>25</v>
      </c>
      <c r="V4" s="1390" t="s">
        <v>13</v>
      </c>
      <c r="W4" s="1391" t="s">
        <v>384</v>
      </c>
      <c r="X4" s="1392"/>
      <c r="Y4" s="1393" t="s">
        <v>52</v>
      </c>
      <c r="Z4" s="1394" t="s">
        <v>53</v>
      </c>
      <c r="AA4" s="30"/>
      <c r="AB4" s="28"/>
      <c r="AC4" s="27"/>
      <c r="AD4" s="27"/>
      <c r="AE4" s="27"/>
      <c r="AF4" s="27"/>
    </row>
    <row r="5" spans="2:44" s="4" customFormat="1" ht="60.6" customHeight="1" thickBot="1">
      <c r="B5" s="1519">
        <v>2</v>
      </c>
      <c r="C5" s="1520"/>
      <c r="D5" s="1521" t="str">
        <f>'[1]2月菜單'!A17</f>
        <v>香Q米飯</v>
      </c>
      <c r="E5" s="1522" t="s">
        <v>10</v>
      </c>
      <c r="F5" s="1523"/>
      <c r="G5" s="1524" t="str">
        <f>'[1]2月菜單'!A18</f>
        <v>御品里肌</v>
      </c>
      <c r="H5" s="1525" t="s">
        <v>11</v>
      </c>
      <c r="I5" s="1526"/>
      <c r="J5" s="1527" t="str">
        <f>'[1]2月菜單'!A19</f>
        <v>鮮燴白珍</v>
      </c>
      <c r="K5" s="1522" t="s">
        <v>11</v>
      </c>
      <c r="L5" s="1528"/>
      <c r="M5" s="1521" t="str">
        <f>'[1]2月菜單'!A20</f>
        <v>螞蟻上樹</v>
      </c>
      <c r="N5" s="1522" t="s">
        <v>49</v>
      </c>
      <c r="O5" s="1528"/>
      <c r="P5" s="1521" t="str">
        <f>'[1]2月菜單'!A21</f>
        <v>深色蔬菜</v>
      </c>
      <c r="Q5" s="1529" t="s">
        <v>201</v>
      </c>
      <c r="R5" s="1528"/>
      <c r="S5" s="1521" t="str">
        <f>'[1]2月菜單'!A22</f>
        <v>酸辣湯(豆)</v>
      </c>
      <c r="T5" s="1522" t="s">
        <v>11</v>
      </c>
      <c r="U5" s="1528"/>
      <c r="V5" s="1530"/>
      <c r="W5" s="1531" t="s">
        <v>4</v>
      </c>
      <c r="X5" s="427"/>
      <c r="Y5" s="328" t="s">
        <v>110</v>
      </c>
      <c r="Z5" s="1532">
        <f>AJ12</f>
        <v>6</v>
      </c>
      <c r="AA5" s="27"/>
      <c r="AB5" s="28"/>
      <c r="AC5" s="27" t="s">
        <v>28</v>
      </c>
      <c r="AD5" s="27" t="s">
        <v>29</v>
      </c>
      <c r="AE5" s="27" t="s">
        <v>30</v>
      </c>
      <c r="AF5" s="27" t="s">
        <v>31</v>
      </c>
      <c r="AI5" s="506"/>
      <c r="AJ5" s="507" t="s">
        <v>256</v>
      </c>
      <c r="AK5" s="508" t="s">
        <v>257</v>
      </c>
      <c r="AL5" s="509" t="s">
        <v>258</v>
      </c>
    </row>
    <row r="6" spans="2:44" ht="30.95" customHeight="1">
      <c r="B6" s="1533" t="s">
        <v>5</v>
      </c>
      <c r="C6" s="1534"/>
      <c r="D6" s="274" t="s">
        <v>87</v>
      </c>
      <c r="E6" s="317"/>
      <c r="F6" s="287">
        <v>110</v>
      </c>
      <c r="G6" s="258" t="s">
        <v>202</v>
      </c>
      <c r="H6" s="318"/>
      <c r="I6" s="319">
        <v>60</v>
      </c>
      <c r="J6" s="1535" t="s">
        <v>218</v>
      </c>
      <c r="K6" s="317"/>
      <c r="L6" s="276">
        <v>70</v>
      </c>
      <c r="M6" s="243" t="s">
        <v>54</v>
      </c>
      <c r="N6" s="265"/>
      <c r="O6" s="245">
        <v>60</v>
      </c>
      <c r="P6" s="274" t="str">
        <f>P5</f>
        <v>深色蔬菜</v>
      </c>
      <c r="Q6" s="317"/>
      <c r="R6" s="245">
        <v>100</v>
      </c>
      <c r="S6" s="243" t="s">
        <v>83</v>
      </c>
      <c r="T6" s="252" t="s">
        <v>121</v>
      </c>
      <c r="U6" s="1407">
        <v>30</v>
      </c>
      <c r="V6" s="1536"/>
      <c r="W6" s="1537">
        <f>SUM(Z5*15)+(Z7*5)+(Z9*15)</f>
        <v>102.75</v>
      </c>
      <c r="X6" s="255" t="s">
        <v>111</v>
      </c>
      <c r="Y6" s="336" t="s">
        <v>112</v>
      </c>
      <c r="Z6" s="613">
        <f>AK12</f>
        <v>2.23</v>
      </c>
      <c r="AA6" s="30" t="s">
        <v>34</v>
      </c>
      <c r="AB6" s="28">
        <v>6</v>
      </c>
      <c r="AC6" s="28">
        <f>AB6*2</f>
        <v>12</v>
      </c>
      <c r="AD6" s="28"/>
      <c r="AE6" s="28">
        <f>AB6*15</f>
        <v>90</v>
      </c>
      <c r="AF6" s="28">
        <f>AC6*4+AE6*4</f>
        <v>408</v>
      </c>
      <c r="AI6" s="506"/>
      <c r="AJ6" s="507">
        <v>5.5</v>
      </c>
      <c r="AK6" s="508">
        <v>1.71</v>
      </c>
      <c r="AL6" s="509">
        <v>0.8</v>
      </c>
    </row>
    <row r="7" spans="2:44" ht="30.95" customHeight="1">
      <c r="B7" s="1533">
        <v>19</v>
      </c>
      <c r="C7" s="1534"/>
      <c r="D7" s="274"/>
      <c r="E7" s="317"/>
      <c r="F7" s="287"/>
      <c r="G7" s="258" t="s">
        <v>57</v>
      </c>
      <c r="H7" s="318"/>
      <c r="I7" s="319"/>
      <c r="J7" s="617" t="s">
        <v>35</v>
      </c>
      <c r="K7" s="317"/>
      <c r="L7" s="276">
        <v>10</v>
      </c>
      <c r="M7" s="243" t="s">
        <v>104</v>
      </c>
      <c r="N7" s="265"/>
      <c r="O7" s="245">
        <v>5</v>
      </c>
      <c r="P7" s="274" t="s">
        <v>81</v>
      </c>
      <c r="Q7" s="317"/>
      <c r="R7" s="276"/>
      <c r="S7" s="1538" t="s">
        <v>104</v>
      </c>
      <c r="T7" s="252"/>
      <c r="U7" s="245">
        <v>5</v>
      </c>
      <c r="V7" s="1536"/>
      <c r="W7" s="1539" t="s">
        <v>6</v>
      </c>
      <c r="X7" s="260"/>
      <c r="Y7" s="340" t="s">
        <v>113</v>
      </c>
      <c r="Z7" s="613">
        <f>AL12</f>
        <v>2.5500000000000003</v>
      </c>
      <c r="AA7" s="31" t="s">
        <v>37</v>
      </c>
      <c r="AB7" s="28">
        <v>2</v>
      </c>
      <c r="AC7" s="1540">
        <f>AB7*7</f>
        <v>14</v>
      </c>
      <c r="AD7" s="28">
        <f>AB7*5</f>
        <v>10</v>
      </c>
      <c r="AE7" s="28" t="s">
        <v>38</v>
      </c>
      <c r="AF7" s="1541">
        <f>AC7*4+AD7*9</f>
        <v>146</v>
      </c>
      <c r="AI7" s="506"/>
      <c r="AJ7" s="510">
        <v>0.5</v>
      </c>
      <c r="AK7" s="511">
        <v>0.375</v>
      </c>
      <c r="AL7" s="512">
        <v>0.65</v>
      </c>
    </row>
    <row r="8" spans="2:44" ht="30.95" customHeight="1">
      <c r="B8" s="1533" t="s">
        <v>391</v>
      </c>
      <c r="C8" s="1534"/>
      <c r="D8" s="1542"/>
      <c r="E8" s="449"/>
      <c r="F8" s="287"/>
      <c r="G8" s="258" t="s">
        <v>81</v>
      </c>
      <c r="H8" s="357"/>
      <c r="I8" s="319"/>
      <c r="J8" s="1535" t="s">
        <v>14</v>
      </c>
      <c r="K8" s="317"/>
      <c r="L8" s="276"/>
      <c r="M8" s="243" t="s">
        <v>215</v>
      </c>
      <c r="N8" s="265"/>
      <c r="O8" s="245">
        <v>10</v>
      </c>
      <c r="P8" s="274"/>
      <c r="Q8" s="449"/>
      <c r="R8" s="276"/>
      <c r="S8" s="1538" t="s">
        <v>235</v>
      </c>
      <c r="T8" s="252"/>
      <c r="U8" s="245">
        <v>5</v>
      </c>
      <c r="V8" s="1536"/>
      <c r="W8" s="1537">
        <f>SUM(Z6*5)+(Z8*5)</f>
        <v>25.15</v>
      </c>
      <c r="X8" s="255" t="s">
        <v>111</v>
      </c>
      <c r="Y8" s="340" t="s">
        <v>114</v>
      </c>
      <c r="Z8" s="588">
        <v>2.8</v>
      </c>
      <c r="AA8" s="27" t="s">
        <v>40</v>
      </c>
      <c r="AB8" s="28">
        <v>1.5</v>
      </c>
      <c r="AC8" s="28">
        <f>AB8*1</f>
        <v>1.5</v>
      </c>
      <c r="AD8" s="28" t="s">
        <v>38</v>
      </c>
      <c r="AE8" s="28">
        <f>AB8*5</f>
        <v>7.5</v>
      </c>
      <c r="AF8" s="28">
        <f>AC8*4+AE8*4</f>
        <v>36</v>
      </c>
      <c r="AI8" s="506"/>
      <c r="AJ8" s="513"/>
      <c r="AK8" s="511">
        <v>0.14499999999999999</v>
      </c>
      <c r="AL8" s="512">
        <v>1</v>
      </c>
    </row>
    <row r="9" spans="2:44" ht="30.95" customHeight="1">
      <c r="B9" s="1543" t="s">
        <v>41</v>
      </c>
      <c r="C9" s="1534"/>
      <c r="D9" s="1542"/>
      <c r="E9" s="449"/>
      <c r="F9" s="287"/>
      <c r="G9" s="258"/>
      <c r="H9" s="357"/>
      <c r="I9" s="319"/>
      <c r="J9" s="1535"/>
      <c r="K9" s="1544"/>
      <c r="L9" s="276"/>
      <c r="M9" s="266" t="s">
        <v>14</v>
      </c>
      <c r="N9" s="265"/>
      <c r="O9" s="245"/>
      <c r="P9" s="274"/>
      <c r="Q9" s="449"/>
      <c r="R9" s="276"/>
      <c r="S9" s="243" t="s">
        <v>213</v>
      </c>
      <c r="T9" s="248"/>
      <c r="U9" s="245">
        <v>8</v>
      </c>
      <c r="V9" s="1536"/>
      <c r="W9" s="1539" t="s">
        <v>8</v>
      </c>
      <c r="X9" s="260"/>
      <c r="Y9" s="340" t="s">
        <v>115</v>
      </c>
      <c r="Z9" s="588">
        <v>0</v>
      </c>
      <c r="AA9" s="27" t="s">
        <v>43</v>
      </c>
      <c r="AB9" s="28">
        <v>2.5</v>
      </c>
      <c r="AC9" s="28"/>
      <c r="AD9" s="28">
        <f>AB9*5</f>
        <v>12.5</v>
      </c>
      <c r="AE9" s="28" t="s">
        <v>38</v>
      </c>
      <c r="AF9" s="28">
        <f>AD9*9</f>
        <v>112.5</v>
      </c>
      <c r="AI9" s="506"/>
      <c r="AJ9" s="513"/>
      <c r="AK9" s="511"/>
      <c r="AL9" s="512">
        <v>0.1</v>
      </c>
    </row>
    <row r="10" spans="2:44" ht="30.95" customHeight="1">
      <c r="B10" s="1545"/>
      <c r="C10" s="1546"/>
      <c r="D10" s="1542"/>
      <c r="E10" s="449"/>
      <c r="F10" s="287"/>
      <c r="G10" s="1547"/>
      <c r="H10" s="348"/>
      <c r="I10" s="333"/>
      <c r="J10" s="334"/>
      <c r="K10" s="1548"/>
      <c r="L10" s="251"/>
      <c r="M10" s="266"/>
      <c r="N10" s="265"/>
      <c r="O10" s="245"/>
      <c r="P10" s="274"/>
      <c r="Q10" s="449"/>
      <c r="R10" s="276"/>
      <c r="S10" s="243"/>
      <c r="T10" s="248"/>
      <c r="U10" s="245"/>
      <c r="V10" s="1536"/>
      <c r="W10" s="1504">
        <f>SUM(Z5*2)+(Z6*7)</f>
        <v>27.61</v>
      </c>
      <c r="X10" s="255" t="s">
        <v>111</v>
      </c>
      <c r="Y10" s="344" t="s">
        <v>116</v>
      </c>
      <c r="Z10" s="1549">
        <v>0</v>
      </c>
      <c r="AA10" s="27" t="s">
        <v>45</v>
      </c>
      <c r="AB10" s="28"/>
      <c r="AC10" s="27"/>
      <c r="AD10" s="27"/>
      <c r="AE10" s="27">
        <f>AB10*15</f>
        <v>0</v>
      </c>
      <c r="AF10" s="27"/>
      <c r="AI10" s="506"/>
      <c r="AJ10" s="513"/>
      <c r="AK10" s="511"/>
      <c r="AL10" s="512"/>
    </row>
    <row r="11" spans="2:44" ht="30.95" customHeight="1">
      <c r="B11" s="1550" t="s">
        <v>46</v>
      </c>
      <c r="C11" s="1551"/>
      <c r="D11" s="1542"/>
      <c r="E11" s="449"/>
      <c r="F11" s="287"/>
      <c r="G11" s="268"/>
      <c r="H11" s="348"/>
      <c r="I11" s="333"/>
      <c r="J11" s="1535"/>
      <c r="K11" s="449"/>
      <c r="L11" s="276"/>
      <c r="M11" s="274"/>
      <c r="N11" s="449"/>
      <c r="O11" s="276"/>
      <c r="P11" s="274"/>
      <c r="Q11" s="449"/>
      <c r="R11" s="276"/>
      <c r="S11" s="443"/>
      <c r="T11" s="449"/>
      <c r="U11" s="616"/>
      <c r="V11" s="1536"/>
      <c r="W11" s="1539" t="s">
        <v>9</v>
      </c>
      <c r="X11" s="260"/>
      <c r="Y11" s="345"/>
      <c r="Z11" s="588"/>
      <c r="AA11" s="27"/>
      <c r="AB11" s="28"/>
      <c r="AC11" s="27">
        <f>SUM(AC6:AC10)</f>
        <v>27.5</v>
      </c>
      <c r="AD11" s="27">
        <f>SUM(AD6:AD10)</f>
        <v>22.5</v>
      </c>
      <c r="AE11" s="27">
        <f>SUM(AE6:AE10)</f>
        <v>97.5</v>
      </c>
      <c r="AF11" s="27">
        <f>AC11*4+AD11*9+AE11*4</f>
        <v>702.5</v>
      </c>
      <c r="AI11" s="506"/>
      <c r="AJ11" s="507"/>
      <c r="AK11" s="508"/>
      <c r="AL11" s="509"/>
      <c r="AM11" s="1"/>
      <c r="AN11" s="1"/>
      <c r="AO11" s="1"/>
      <c r="AP11" s="1"/>
      <c r="AQ11" s="1"/>
      <c r="AR11" s="1"/>
    </row>
    <row r="12" spans="2:44" ht="30.95" customHeight="1" thickBot="1">
      <c r="B12" s="1552"/>
      <c r="C12" s="1553"/>
      <c r="D12" s="1554"/>
      <c r="E12" s="1555"/>
      <c r="F12" s="1556"/>
      <c r="G12" s="1557"/>
      <c r="H12" s="1558"/>
      <c r="I12" s="1559"/>
      <c r="J12" s="1560"/>
      <c r="K12" s="1555"/>
      <c r="L12" s="1561"/>
      <c r="M12" s="1562"/>
      <c r="N12" s="1555"/>
      <c r="O12" s="1561"/>
      <c r="P12" s="1562"/>
      <c r="Q12" s="1555"/>
      <c r="R12" s="1561"/>
      <c r="S12" s="1562"/>
      <c r="T12" s="1555"/>
      <c r="U12" s="1561"/>
      <c r="V12" s="1563"/>
      <c r="W12" s="1564">
        <f>SUM(W6+W10)*4+(W8*9)</f>
        <v>747.79000000000008</v>
      </c>
      <c r="X12" s="1425" t="s">
        <v>117</v>
      </c>
      <c r="Y12" s="594"/>
      <c r="Z12" s="1565"/>
      <c r="AA12" s="27"/>
      <c r="AB12" s="28"/>
      <c r="AC12" s="1566">
        <f>AC11*4/AF11</f>
        <v>0.15658362989323843</v>
      </c>
      <c r="AD12" s="1566">
        <f>AD11*9/AF11</f>
        <v>0.28825622775800713</v>
      </c>
      <c r="AE12" s="1566">
        <f>AE11*4/AF11</f>
        <v>0.55516014234875444</v>
      </c>
      <c r="AF12" s="27"/>
      <c r="AI12" s="514" t="s">
        <v>259</v>
      </c>
      <c r="AJ12" s="507">
        <f>SUM(AJ6:AJ11)</f>
        <v>6</v>
      </c>
      <c r="AK12" s="508">
        <f>SUM(AK6:AK11)</f>
        <v>2.23</v>
      </c>
      <c r="AL12" s="509">
        <f>SUM(AL6:AL11)</f>
        <v>2.5500000000000003</v>
      </c>
      <c r="AM12" s="1"/>
      <c r="AN12" s="1"/>
      <c r="AO12" s="1"/>
      <c r="AP12" s="1"/>
      <c r="AQ12" s="1"/>
      <c r="AR12" s="1"/>
    </row>
    <row r="13" spans="2:44" s="4" customFormat="1" ht="62.45" customHeight="1">
      <c r="B13" s="1519">
        <v>2</v>
      </c>
      <c r="C13" s="1520"/>
      <c r="D13" s="1567" t="str">
        <f>'[1]2月菜單'!D17</f>
        <v>麥 片 飯</v>
      </c>
      <c r="E13" s="1568" t="s">
        <v>10</v>
      </c>
      <c r="F13" s="1569"/>
      <c r="G13" s="1570" t="str">
        <f>'[1]2月菜單'!D18</f>
        <v>黃金魚排(海加炸)</v>
      </c>
      <c r="H13" s="1571" t="s">
        <v>51</v>
      </c>
      <c r="I13" s="1572"/>
      <c r="J13" s="1567" t="str">
        <f>'[1]2月菜單'!D19</f>
        <v>絞肉細乾丁(豆)+蒸蛋</v>
      </c>
      <c r="K13" s="1568" t="s">
        <v>11</v>
      </c>
      <c r="L13" s="1569"/>
      <c r="M13" s="1567" t="str">
        <f>'[1]2月菜單'!D20</f>
        <v>開陽黃瓜</v>
      </c>
      <c r="N13" s="1568" t="s">
        <v>11</v>
      </c>
      <c r="O13" s="1569"/>
      <c r="P13" s="1567" t="str">
        <f>'[1]2月菜單'!D21</f>
        <v>深色蔬菜</v>
      </c>
      <c r="Q13" s="1573" t="s">
        <v>201</v>
      </c>
      <c r="R13" s="1569"/>
      <c r="S13" s="1567" t="str">
        <f>'[1]2月菜單'!D22</f>
        <v>薑絲海芽湯</v>
      </c>
      <c r="T13" s="1574" t="s">
        <v>11</v>
      </c>
      <c r="U13" s="1569"/>
      <c r="V13" s="1575" t="s">
        <v>153</v>
      </c>
      <c r="W13" s="1531" t="s">
        <v>4</v>
      </c>
      <c r="X13" s="284"/>
      <c r="Y13" s="1576" t="s">
        <v>110</v>
      </c>
      <c r="Z13" s="1532">
        <f>AJ20</f>
        <v>6</v>
      </c>
      <c r="AA13" s="1577"/>
      <c r="AB13" s="1578"/>
      <c r="AC13" s="1577" t="s">
        <v>28</v>
      </c>
      <c r="AD13" s="1577" t="s">
        <v>29</v>
      </c>
      <c r="AE13" s="1577" t="s">
        <v>30</v>
      </c>
      <c r="AF13" s="1577" t="s">
        <v>31</v>
      </c>
      <c r="AG13" s="1579"/>
      <c r="AI13" s="506"/>
      <c r="AJ13" s="515"/>
      <c r="AK13" s="516"/>
      <c r="AL13" s="517"/>
      <c r="AM13" s="83"/>
      <c r="AN13" s="83"/>
      <c r="AO13" s="83"/>
      <c r="AP13" s="83"/>
      <c r="AQ13" s="83"/>
      <c r="AR13" s="83"/>
    </row>
    <row r="14" spans="2:44" ht="30.95" customHeight="1">
      <c r="B14" s="1533" t="s">
        <v>5</v>
      </c>
      <c r="C14" s="1534"/>
      <c r="D14" s="274" t="s">
        <v>87</v>
      </c>
      <c r="E14" s="317"/>
      <c r="F14" s="276">
        <v>78</v>
      </c>
      <c r="G14" s="243" t="s">
        <v>392</v>
      </c>
      <c r="H14" s="252"/>
      <c r="I14" s="245">
        <v>60</v>
      </c>
      <c r="J14" s="249" t="s">
        <v>107</v>
      </c>
      <c r="K14" s="250"/>
      <c r="L14" s="251">
        <v>8</v>
      </c>
      <c r="M14" s="249" t="s">
        <v>222</v>
      </c>
      <c r="N14" s="1580"/>
      <c r="O14" s="251">
        <v>80</v>
      </c>
      <c r="P14" s="249" t="str">
        <f>P13</f>
        <v>深色蔬菜</v>
      </c>
      <c r="Q14" s="250"/>
      <c r="R14" s="245">
        <v>100</v>
      </c>
      <c r="S14" s="249" t="s">
        <v>146</v>
      </c>
      <c r="T14" s="253"/>
      <c r="U14" s="251">
        <v>30</v>
      </c>
      <c r="V14" s="1220"/>
      <c r="W14" s="1581">
        <f>SUM(Z13*15)+(Z15*5)+(Z17*15)</f>
        <v>101</v>
      </c>
      <c r="X14" s="255" t="s">
        <v>111</v>
      </c>
      <c r="Y14" s="1582" t="s">
        <v>112</v>
      </c>
      <c r="Z14" s="1583">
        <f>AK20</f>
        <v>2.7199999999999998</v>
      </c>
      <c r="AA14" s="1584" t="s">
        <v>34</v>
      </c>
      <c r="AB14" s="1578">
        <v>6</v>
      </c>
      <c r="AC14" s="1578">
        <f>AB14*2</f>
        <v>12</v>
      </c>
      <c r="AD14" s="1578"/>
      <c r="AE14" s="1578">
        <f>AB14*15</f>
        <v>90</v>
      </c>
      <c r="AF14" s="1578">
        <f>AC14*4+AE14*4</f>
        <v>408</v>
      </c>
      <c r="AG14" s="1585"/>
      <c r="AI14" s="506"/>
      <c r="AJ14" s="507" t="s">
        <v>256</v>
      </c>
      <c r="AK14" s="508" t="s">
        <v>257</v>
      </c>
      <c r="AL14" s="509" t="s">
        <v>258</v>
      </c>
      <c r="AM14" s="1"/>
      <c r="AN14" s="1"/>
      <c r="AO14" s="1"/>
      <c r="AP14" s="1"/>
      <c r="AQ14" s="1"/>
      <c r="AR14" s="1"/>
    </row>
    <row r="15" spans="2:44" ht="30.95" customHeight="1">
      <c r="B15" s="1533">
        <v>20</v>
      </c>
      <c r="C15" s="1534"/>
      <c r="D15" s="274" t="s">
        <v>98</v>
      </c>
      <c r="E15" s="320"/>
      <c r="F15" s="276">
        <v>38</v>
      </c>
      <c r="G15" s="243"/>
      <c r="H15" s="252"/>
      <c r="I15" s="245"/>
      <c r="J15" s="243" t="s">
        <v>393</v>
      </c>
      <c r="K15" s="253" t="s">
        <v>122</v>
      </c>
      <c r="L15" s="251">
        <v>35</v>
      </c>
      <c r="M15" s="249" t="s">
        <v>35</v>
      </c>
      <c r="N15" s="250"/>
      <c r="O15" s="251">
        <v>10</v>
      </c>
      <c r="P15" s="274" t="s">
        <v>81</v>
      </c>
      <c r="Q15" s="250"/>
      <c r="R15" s="251"/>
      <c r="S15" s="249" t="s">
        <v>213</v>
      </c>
      <c r="T15" s="250"/>
      <c r="U15" s="251">
        <v>5</v>
      </c>
      <c r="V15" s="1220"/>
      <c r="W15" s="1539" t="s">
        <v>6</v>
      </c>
      <c r="X15" s="260"/>
      <c r="Y15" s="1586" t="s">
        <v>113</v>
      </c>
      <c r="Z15" s="1587">
        <f>AL20</f>
        <v>2.1999999999999997</v>
      </c>
      <c r="AA15" s="1588" t="s">
        <v>37</v>
      </c>
      <c r="AB15" s="1578">
        <v>2.2000000000000002</v>
      </c>
      <c r="AC15" s="1589">
        <f>AB15*7</f>
        <v>15.400000000000002</v>
      </c>
      <c r="AD15" s="1578">
        <f>AB15*5</f>
        <v>11</v>
      </c>
      <c r="AE15" s="1578" t="s">
        <v>38</v>
      </c>
      <c r="AF15" s="1590">
        <f>AC15*4+AD15*9</f>
        <v>160.60000000000002</v>
      </c>
      <c r="AG15" s="1585"/>
      <c r="AI15" s="506"/>
      <c r="AJ15" s="507">
        <v>5.8</v>
      </c>
      <c r="AK15" s="508">
        <v>1.28</v>
      </c>
      <c r="AL15" s="509">
        <v>0.9</v>
      </c>
      <c r="AM15" s="79"/>
      <c r="AN15" s="1"/>
      <c r="AO15" s="1"/>
      <c r="AP15" s="1"/>
      <c r="AQ15" s="1"/>
      <c r="AR15" s="1"/>
    </row>
    <row r="16" spans="2:44" ht="30.95" customHeight="1">
      <c r="B16" s="1533" t="s">
        <v>7</v>
      </c>
      <c r="C16" s="1534"/>
      <c r="D16" s="274"/>
      <c r="E16" s="320"/>
      <c r="F16" s="276"/>
      <c r="G16" s="243"/>
      <c r="H16" s="248"/>
      <c r="I16" s="245"/>
      <c r="J16" s="249" t="s">
        <v>57</v>
      </c>
      <c r="K16" s="1591"/>
      <c r="L16" s="251"/>
      <c r="M16" s="249" t="s">
        <v>394</v>
      </c>
      <c r="N16" s="259"/>
      <c r="O16" s="251"/>
      <c r="P16" s="249"/>
      <c r="Q16" s="259"/>
      <c r="R16" s="251"/>
      <c r="S16" s="249" t="s">
        <v>386</v>
      </c>
      <c r="T16" s="250"/>
      <c r="U16" s="251"/>
      <c r="V16" s="1220"/>
      <c r="W16" s="1581">
        <f>SUM(Z14*5)+(Z16*5)</f>
        <v>24.599999999999998</v>
      </c>
      <c r="X16" s="255" t="s">
        <v>111</v>
      </c>
      <c r="Y16" s="1586" t="s">
        <v>114</v>
      </c>
      <c r="Z16" s="588">
        <v>2.2000000000000002</v>
      </c>
      <c r="AA16" s="1577" t="s">
        <v>40</v>
      </c>
      <c r="AB16" s="1578">
        <v>1.6</v>
      </c>
      <c r="AC16" s="1578">
        <f>AB16*1</f>
        <v>1.6</v>
      </c>
      <c r="AD16" s="1578" t="s">
        <v>38</v>
      </c>
      <c r="AE16" s="1578">
        <f>AB16*5</f>
        <v>8</v>
      </c>
      <c r="AF16" s="1578">
        <f>AC16*4+AE16*4</f>
        <v>38.4</v>
      </c>
      <c r="AG16" s="1585"/>
      <c r="AI16" s="506"/>
      <c r="AJ16" s="513">
        <v>0.2</v>
      </c>
      <c r="AK16" s="511">
        <v>0.22</v>
      </c>
      <c r="AL16" s="512">
        <v>1</v>
      </c>
      <c r="AM16" s="73"/>
      <c r="AN16" s="1"/>
      <c r="AO16" s="1"/>
      <c r="AP16" s="1"/>
      <c r="AQ16" s="1"/>
      <c r="AR16" s="1"/>
    </row>
    <row r="17" spans="2:44" ht="30.95" customHeight="1">
      <c r="B17" s="1543" t="s">
        <v>48</v>
      </c>
      <c r="C17" s="1534"/>
      <c r="D17" s="274"/>
      <c r="E17" s="320"/>
      <c r="F17" s="276"/>
      <c r="G17" s="243"/>
      <c r="H17" s="248"/>
      <c r="I17" s="245"/>
      <c r="J17" s="249"/>
      <c r="K17" s="1591"/>
      <c r="L17" s="251"/>
      <c r="M17" s="249"/>
      <c r="N17" s="259"/>
      <c r="O17" s="251"/>
      <c r="P17" s="249"/>
      <c r="Q17" s="259"/>
      <c r="R17" s="251"/>
      <c r="S17" s="249"/>
      <c r="T17" s="250"/>
      <c r="U17" s="251"/>
      <c r="V17" s="1220"/>
      <c r="W17" s="1539" t="s">
        <v>8</v>
      </c>
      <c r="X17" s="260"/>
      <c r="Y17" s="1586" t="s">
        <v>115</v>
      </c>
      <c r="Z17" s="1587">
        <v>0</v>
      </c>
      <c r="AA17" s="1577" t="s">
        <v>43</v>
      </c>
      <c r="AB17" s="1578">
        <v>2.5</v>
      </c>
      <c r="AC17" s="1578"/>
      <c r="AD17" s="1578">
        <f>AB17*5</f>
        <v>12.5</v>
      </c>
      <c r="AE17" s="1578" t="s">
        <v>38</v>
      </c>
      <c r="AF17" s="1578">
        <f>AD17*9</f>
        <v>112.5</v>
      </c>
      <c r="AG17" s="1585"/>
      <c r="AI17" s="506"/>
      <c r="AJ17" s="513"/>
      <c r="AK17" s="511">
        <v>0.5</v>
      </c>
      <c r="AL17" s="512">
        <v>0.3</v>
      </c>
      <c r="AM17" s="79"/>
      <c r="AN17" s="1"/>
      <c r="AO17" s="1"/>
      <c r="AP17" s="1"/>
      <c r="AQ17" s="1"/>
      <c r="AR17" s="1"/>
    </row>
    <row r="18" spans="2:44" ht="30.95" customHeight="1">
      <c r="B18" s="1545"/>
      <c r="C18" s="1546"/>
      <c r="D18" s="274"/>
      <c r="E18" s="320"/>
      <c r="F18" s="276"/>
      <c r="G18" s="443"/>
      <c r="H18" s="317"/>
      <c r="I18" s="276"/>
      <c r="J18" s="1592" t="s">
        <v>395</v>
      </c>
      <c r="K18" s="1593" t="s">
        <v>10</v>
      </c>
      <c r="L18" s="1594"/>
      <c r="M18" s="249"/>
      <c r="N18" s="259"/>
      <c r="O18" s="251"/>
      <c r="P18" s="249"/>
      <c r="Q18" s="259"/>
      <c r="R18" s="251"/>
      <c r="S18" s="243"/>
      <c r="T18" s="248"/>
      <c r="U18" s="245"/>
      <c r="V18" s="1220"/>
      <c r="W18" s="1595">
        <f>SUM(Z13*2)+(Z14*7)</f>
        <v>31.04</v>
      </c>
      <c r="X18" s="255" t="s">
        <v>111</v>
      </c>
      <c r="Y18" s="1596" t="s">
        <v>116</v>
      </c>
      <c r="Z18" s="1597">
        <v>0</v>
      </c>
      <c r="AA18" s="1577" t="s">
        <v>45</v>
      </c>
      <c r="AB18" s="1578">
        <v>1</v>
      </c>
      <c r="AC18" s="1577"/>
      <c r="AD18" s="1577"/>
      <c r="AE18" s="1577">
        <f>AB18*15</f>
        <v>15</v>
      </c>
      <c r="AF18" s="1577"/>
      <c r="AG18" s="1585"/>
      <c r="AI18" s="506"/>
      <c r="AJ18" s="510"/>
      <c r="AK18" s="511">
        <v>0.63</v>
      </c>
      <c r="AL18" s="512"/>
      <c r="AM18" s="79"/>
      <c r="AN18" s="1"/>
      <c r="AO18" s="1"/>
      <c r="AP18" s="1"/>
      <c r="AQ18" s="1"/>
      <c r="AR18" s="1"/>
    </row>
    <row r="19" spans="2:44" ht="30.95" customHeight="1">
      <c r="B19" s="1550" t="s">
        <v>46</v>
      </c>
      <c r="C19" s="1551"/>
      <c r="D19" s="343"/>
      <c r="E19" s="259"/>
      <c r="F19" s="251"/>
      <c r="G19" s="443"/>
      <c r="H19" s="317"/>
      <c r="I19" s="276"/>
      <c r="J19" s="249" t="s">
        <v>213</v>
      </c>
      <c r="K19" s="259"/>
      <c r="L19" s="251">
        <v>35</v>
      </c>
      <c r="M19" s="249"/>
      <c r="N19" s="259"/>
      <c r="O19" s="251"/>
      <c r="P19" s="249"/>
      <c r="Q19" s="259"/>
      <c r="R19" s="251"/>
      <c r="S19" s="296"/>
      <c r="T19" s="338"/>
      <c r="U19" s="290"/>
      <c r="V19" s="1220"/>
      <c r="W19" s="1539" t="s">
        <v>9</v>
      </c>
      <c r="X19" s="260"/>
      <c r="Y19" s="1598"/>
      <c r="Z19" s="1587"/>
      <c r="AA19" s="1577"/>
      <c r="AB19" s="1578"/>
      <c r="AC19" s="1577">
        <f>SUM(AC14:AC18)</f>
        <v>29.000000000000004</v>
      </c>
      <c r="AD19" s="1577">
        <f>SUM(AD14:AD18)</f>
        <v>23.5</v>
      </c>
      <c r="AE19" s="1577">
        <f>SUM(AE14:AE18)</f>
        <v>113</v>
      </c>
      <c r="AF19" s="1577">
        <f>AC19*4+AD19*9+AE19*4</f>
        <v>779.5</v>
      </c>
      <c r="AG19" s="1599"/>
      <c r="AH19" s="1"/>
      <c r="AI19" s="506"/>
      <c r="AJ19" s="513"/>
      <c r="AK19" s="511">
        <v>0.09</v>
      </c>
      <c r="AL19" s="512"/>
      <c r="AM19" s="1600"/>
      <c r="AN19" s="1"/>
      <c r="AO19" s="1"/>
      <c r="AP19" s="1"/>
      <c r="AQ19" s="1"/>
      <c r="AR19" s="1"/>
    </row>
    <row r="20" spans="2:44" ht="30.95" customHeight="1" thickBot="1">
      <c r="B20" s="1601"/>
      <c r="C20" s="1602"/>
      <c r="D20" s="343"/>
      <c r="E20" s="259"/>
      <c r="F20" s="251"/>
      <c r="G20" s="298"/>
      <c r="H20" s="1603"/>
      <c r="I20" s="251"/>
      <c r="J20" s="249"/>
      <c r="K20" s="259"/>
      <c r="L20" s="251"/>
      <c r="M20" s="249"/>
      <c r="N20" s="259"/>
      <c r="O20" s="251"/>
      <c r="P20" s="249"/>
      <c r="Q20" s="259"/>
      <c r="R20" s="251"/>
      <c r="S20" s="298"/>
      <c r="T20" s="354"/>
      <c r="U20" s="333"/>
      <c r="V20" s="1227"/>
      <c r="W20" s="1564">
        <f>SUM(W14+W18)*4+(W16*9)</f>
        <v>749.56</v>
      </c>
      <c r="X20" s="1425" t="s">
        <v>117</v>
      </c>
      <c r="Y20" s="1604"/>
      <c r="Z20" s="1605"/>
      <c r="AA20" s="1577"/>
      <c r="AB20" s="1578"/>
      <c r="AC20" s="1606">
        <f>AC19*4/AF19</f>
        <v>0.14881334188582426</v>
      </c>
      <c r="AD20" s="1606">
        <f>AD19*9/AF19</f>
        <v>0.27132777421423987</v>
      </c>
      <c r="AE20" s="1606">
        <f>AE19*4/AF19</f>
        <v>0.5798588838999359</v>
      </c>
      <c r="AF20" s="1577"/>
      <c r="AG20" s="1599"/>
      <c r="AH20" s="1"/>
      <c r="AI20" s="514" t="s">
        <v>259</v>
      </c>
      <c r="AJ20" s="513">
        <f>SUM(AJ15:AJ19)</f>
        <v>6</v>
      </c>
      <c r="AK20" s="511">
        <f>SUM(AK15:AK19)</f>
        <v>2.7199999999999998</v>
      </c>
      <c r="AL20" s="512">
        <f>SUM(AL15:AL19)</f>
        <v>2.1999999999999997</v>
      </c>
      <c r="AM20" s="1"/>
      <c r="AN20" s="1"/>
      <c r="AO20" s="1"/>
      <c r="AP20" s="1"/>
      <c r="AQ20" s="1"/>
      <c r="AR20" s="1"/>
    </row>
    <row r="21" spans="2:44" s="4" customFormat="1" ht="59.45" customHeight="1">
      <c r="B21" s="1519">
        <v>2</v>
      </c>
      <c r="C21" s="1520"/>
      <c r="D21" s="1607" t="str">
        <f>'[1]2月菜單'!G17</f>
        <v>肉絲蛋炒飯</v>
      </c>
      <c r="E21" s="1574" t="s">
        <v>49</v>
      </c>
      <c r="F21" s="1608"/>
      <c r="G21" s="1607" t="str">
        <f>'[1]2月菜單'!G18</f>
        <v>脆皮雞排(炸)</v>
      </c>
      <c r="H21" s="1574" t="s">
        <v>51</v>
      </c>
      <c r="I21" s="1608"/>
      <c r="J21" s="1607" t="str">
        <f>'[1]2月菜單'!G19</f>
        <v>相思紅豆包(冷)</v>
      </c>
      <c r="K21" s="1574" t="s">
        <v>10</v>
      </c>
      <c r="L21" s="1608"/>
      <c r="M21" s="1607" t="str">
        <f>'[1]2月菜單'!G20</f>
        <v>焗汁白菜</v>
      </c>
      <c r="N21" s="1574" t="s">
        <v>11</v>
      </c>
      <c r="O21" s="1608"/>
      <c r="P21" s="1607" t="str">
        <f>'[1]2月菜單'!G21</f>
        <v>有機深色蔬菜</v>
      </c>
      <c r="Q21" s="1573" t="s">
        <v>201</v>
      </c>
      <c r="R21" s="1608"/>
      <c r="S21" s="1607" t="str">
        <f>'[1]2月菜單'!G22</f>
        <v>美式濃湯</v>
      </c>
      <c r="T21" s="1574" t="s">
        <v>11</v>
      </c>
      <c r="U21" s="1608"/>
      <c r="V21" s="1575"/>
      <c r="W21" s="1531" t="s">
        <v>4</v>
      </c>
      <c r="X21" s="284"/>
      <c r="Y21" s="328" t="s">
        <v>110</v>
      </c>
      <c r="Z21" s="1532">
        <f>AJ28</f>
        <v>5.9999999999999991</v>
      </c>
      <c r="AA21" s="1577"/>
      <c r="AB21" s="1578"/>
      <c r="AC21" s="1577" t="s">
        <v>28</v>
      </c>
      <c r="AD21" s="1577" t="s">
        <v>29</v>
      </c>
      <c r="AE21" s="1577" t="s">
        <v>30</v>
      </c>
      <c r="AF21" s="1577" t="s">
        <v>31</v>
      </c>
      <c r="AG21" s="1609"/>
      <c r="AH21" s="1610"/>
      <c r="AI21" s="506"/>
      <c r="AJ21" s="515"/>
      <c r="AK21" s="516"/>
      <c r="AL21" s="517"/>
      <c r="AM21" s="83"/>
      <c r="AN21" s="83"/>
      <c r="AO21" s="83"/>
      <c r="AP21" s="83"/>
      <c r="AQ21" s="83"/>
      <c r="AR21" s="83"/>
    </row>
    <row r="22" spans="2:44" s="9" customFormat="1" ht="30.95" customHeight="1">
      <c r="B22" s="1533" t="s">
        <v>5</v>
      </c>
      <c r="C22" s="1534"/>
      <c r="D22" s="274" t="s">
        <v>87</v>
      </c>
      <c r="E22" s="317"/>
      <c r="F22" s="276">
        <v>95</v>
      </c>
      <c r="G22" s="243" t="s">
        <v>223</v>
      </c>
      <c r="H22" s="252"/>
      <c r="I22" s="245">
        <v>65</v>
      </c>
      <c r="J22" s="249" t="s">
        <v>396</v>
      </c>
      <c r="K22" s="250" t="s">
        <v>125</v>
      </c>
      <c r="L22" s="251">
        <v>20</v>
      </c>
      <c r="M22" s="249" t="s">
        <v>103</v>
      </c>
      <c r="N22" s="1580"/>
      <c r="O22" s="251">
        <v>100</v>
      </c>
      <c r="P22" s="249" t="str">
        <f>P21</f>
        <v>有機深色蔬菜</v>
      </c>
      <c r="Q22" s="250"/>
      <c r="R22" s="245">
        <v>100</v>
      </c>
      <c r="S22" s="249" t="s">
        <v>90</v>
      </c>
      <c r="T22" s="250"/>
      <c r="U22" s="251">
        <v>20</v>
      </c>
      <c r="V22" s="1220"/>
      <c r="W22" s="1581">
        <f>SUM(Z21*15)+(Z23*5)+(Z25*15)</f>
        <v>99.999999999999986</v>
      </c>
      <c r="X22" s="255" t="s">
        <v>15</v>
      </c>
      <c r="Y22" s="336" t="s">
        <v>112</v>
      </c>
      <c r="Z22" s="613">
        <f>AK28</f>
        <v>2.1150000000000002</v>
      </c>
      <c r="AA22" s="1584" t="s">
        <v>34</v>
      </c>
      <c r="AB22" s="1578">
        <v>6</v>
      </c>
      <c r="AC22" s="1578">
        <f>AB22*2</f>
        <v>12</v>
      </c>
      <c r="AD22" s="1578"/>
      <c r="AE22" s="1578">
        <f>AB22*15</f>
        <v>90</v>
      </c>
      <c r="AF22" s="1578">
        <f>AC22*4+AE22*4</f>
        <v>408</v>
      </c>
      <c r="AG22" s="1611"/>
      <c r="AH22" s="1612"/>
      <c r="AI22" s="506"/>
      <c r="AJ22" s="507" t="s">
        <v>256</v>
      </c>
      <c r="AK22" s="508" t="s">
        <v>257</v>
      </c>
      <c r="AL22" s="509" t="s">
        <v>258</v>
      </c>
      <c r="AM22" s="10"/>
      <c r="AN22" s="10"/>
      <c r="AO22" s="10"/>
      <c r="AP22" s="10"/>
      <c r="AQ22" s="10"/>
      <c r="AR22" s="10"/>
    </row>
    <row r="23" spans="2:44" s="9" customFormat="1" ht="30.95" customHeight="1">
      <c r="B23" s="1533">
        <v>21</v>
      </c>
      <c r="C23" s="1534"/>
      <c r="D23" s="274" t="s">
        <v>88</v>
      </c>
      <c r="E23" s="320"/>
      <c r="F23" s="276">
        <v>8</v>
      </c>
      <c r="G23" s="243" t="s">
        <v>89</v>
      </c>
      <c r="H23" s="252"/>
      <c r="I23" s="245"/>
      <c r="J23" s="243"/>
      <c r="K23" s="250"/>
      <c r="L23" s="251"/>
      <c r="M23" s="249" t="s">
        <v>394</v>
      </c>
      <c r="N23" s="250"/>
      <c r="O23" s="251"/>
      <c r="P23" s="274" t="s">
        <v>81</v>
      </c>
      <c r="Q23" s="250"/>
      <c r="R23" s="251"/>
      <c r="S23" s="249" t="s">
        <v>397</v>
      </c>
      <c r="T23" s="250"/>
      <c r="U23" s="251">
        <v>10</v>
      </c>
      <c r="V23" s="1220"/>
      <c r="W23" s="1539" t="s">
        <v>6</v>
      </c>
      <c r="X23" s="260"/>
      <c r="Y23" s="340" t="s">
        <v>113</v>
      </c>
      <c r="Z23" s="588">
        <f>AL28</f>
        <v>2</v>
      </c>
      <c r="AA23" s="1588" t="s">
        <v>37</v>
      </c>
      <c r="AB23" s="1578">
        <v>2</v>
      </c>
      <c r="AC23" s="1589">
        <f>AB23*7</f>
        <v>14</v>
      </c>
      <c r="AD23" s="1578">
        <f>AB23*5</f>
        <v>10</v>
      </c>
      <c r="AE23" s="1578" t="s">
        <v>38</v>
      </c>
      <c r="AF23" s="1590">
        <f>AC23*4+AD23*9</f>
        <v>146</v>
      </c>
      <c r="AG23" s="1611"/>
      <c r="AH23" s="1612"/>
      <c r="AI23" s="506"/>
      <c r="AJ23" s="507">
        <v>4.75</v>
      </c>
      <c r="AK23" s="508">
        <v>0.22</v>
      </c>
      <c r="AL23" s="509">
        <v>1</v>
      </c>
      <c r="AM23" s="10"/>
      <c r="AN23" s="10"/>
      <c r="AO23" s="10"/>
      <c r="AP23" s="10"/>
      <c r="AQ23" s="10"/>
      <c r="AR23" s="10"/>
    </row>
    <row r="24" spans="2:44" s="9" customFormat="1" ht="30.95" customHeight="1">
      <c r="B24" s="1533" t="s">
        <v>7</v>
      </c>
      <c r="C24" s="1534"/>
      <c r="D24" s="274" t="s">
        <v>90</v>
      </c>
      <c r="E24" s="320"/>
      <c r="F24" s="276">
        <v>5</v>
      </c>
      <c r="G24" s="243" t="s">
        <v>81</v>
      </c>
      <c r="H24" s="248"/>
      <c r="I24" s="245"/>
      <c r="J24" s="249"/>
      <c r="K24" s="259"/>
      <c r="L24" s="251"/>
      <c r="M24" s="249" t="s">
        <v>398</v>
      </c>
      <c r="N24" s="259"/>
      <c r="O24" s="251"/>
      <c r="P24" s="249"/>
      <c r="Q24" s="259"/>
      <c r="R24" s="251"/>
      <c r="S24" s="249" t="s">
        <v>213</v>
      </c>
      <c r="T24" s="250"/>
      <c r="U24" s="251">
        <v>10</v>
      </c>
      <c r="V24" s="1220"/>
      <c r="W24" s="1537">
        <f>SUM(Z22*5)+(Z24*5)</f>
        <v>25.575000000000003</v>
      </c>
      <c r="X24" s="255" t="s">
        <v>15</v>
      </c>
      <c r="Y24" s="340" t="s">
        <v>114</v>
      </c>
      <c r="Z24" s="588">
        <v>3</v>
      </c>
      <c r="AA24" s="1577" t="s">
        <v>40</v>
      </c>
      <c r="AB24" s="1578">
        <v>1.5</v>
      </c>
      <c r="AC24" s="1578">
        <f>AB24*1</f>
        <v>1.5</v>
      </c>
      <c r="AD24" s="1578" t="s">
        <v>38</v>
      </c>
      <c r="AE24" s="1578">
        <f>AB24*5</f>
        <v>7.5</v>
      </c>
      <c r="AF24" s="1578">
        <f>AC24*4+AE24*4</f>
        <v>36</v>
      </c>
      <c r="AG24" s="1611"/>
      <c r="AH24" s="1612"/>
      <c r="AI24" s="506"/>
      <c r="AJ24" s="513">
        <v>0.05</v>
      </c>
      <c r="AK24" s="511">
        <v>0.09</v>
      </c>
      <c r="AL24" s="512">
        <v>1</v>
      </c>
      <c r="AM24" s="10"/>
      <c r="AN24" s="10"/>
      <c r="AO24" s="10"/>
      <c r="AP24" s="10"/>
      <c r="AQ24" s="10"/>
      <c r="AR24" s="10"/>
    </row>
    <row r="25" spans="2:44" s="9" customFormat="1" ht="30.95" customHeight="1">
      <c r="B25" s="1613" t="s">
        <v>50</v>
      </c>
      <c r="C25" s="1534"/>
      <c r="D25" s="274" t="s">
        <v>213</v>
      </c>
      <c r="E25" s="320"/>
      <c r="F25" s="276">
        <v>5</v>
      </c>
      <c r="G25" s="243"/>
      <c r="H25" s="248"/>
      <c r="I25" s="245"/>
      <c r="J25" s="249"/>
      <c r="K25" s="259"/>
      <c r="L25" s="251"/>
      <c r="M25" s="249"/>
      <c r="N25" s="259"/>
      <c r="O25" s="251"/>
      <c r="P25" s="249"/>
      <c r="Q25" s="259"/>
      <c r="R25" s="251"/>
      <c r="S25" s="249"/>
      <c r="T25" s="250"/>
      <c r="U25" s="251"/>
      <c r="V25" s="1220"/>
      <c r="W25" s="1539" t="s">
        <v>8</v>
      </c>
      <c r="X25" s="260"/>
      <c r="Y25" s="340" t="s">
        <v>115</v>
      </c>
      <c r="Z25" s="588">
        <v>0</v>
      </c>
      <c r="AA25" s="1577" t="s">
        <v>43</v>
      </c>
      <c r="AB25" s="1578">
        <v>2.5</v>
      </c>
      <c r="AC25" s="1578"/>
      <c r="AD25" s="1578">
        <f>AB25*5</f>
        <v>12.5</v>
      </c>
      <c r="AE25" s="1578" t="s">
        <v>38</v>
      </c>
      <c r="AF25" s="1578">
        <f>AD25*9</f>
        <v>112.5</v>
      </c>
      <c r="AG25" s="1611"/>
      <c r="AH25" s="1612"/>
      <c r="AI25" s="506"/>
      <c r="AJ25" s="513">
        <v>0.85</v>
      </c>
      <c r="AK25" s="511">
        <v>1.625</v>
      </c>
      <c r="AL25" s="512"/>
      <c r="AM25" s="10"/>
      <c r="AN25" s="10"/>
      <c r="AO25" s="10"/>
      <c r="AP25" s="10"/>
      <c r="AQ25" s="10"/>
      <c r="AR25" s="10"/>
    </row>
    <row r="26" spans="2:44" s="9" customFormat="1" ht="30.95" customHeight="1">
      <c r="B26" s="1614"/>
      <c r="C26" s="1546"/>
      <c r="D26" s="274"/>
      <c r="E26" s="320"/>
      <c r="F26" s="276"/>
      <c r="G26" s="443"/>
      <c r="H26" s="317"/>
      <c r="I26" s="276"/>
      <c r="J26" s="249"/>
      <c r="K26" s="259"/>
      <c r="L26" s="251"/>
      <c r="M26" s="249"/>
      <c r="N26" s="259"/>
      <c r="O26" s="251"/>
      <c r="P26" s="249"/>
      <c r="Q26" s="259"/>
      <c r="R26" s="251"/>
      <c r="S26" s="243"/>
      <c r="T26" s="248"/>
      <c r="U26" s="245"/>
      <c r="V26" s="1220"/>
      <c r="W26" s="1504">
        <f>SUM(Z21*2)+(Z22*7)</f>
        <v>26.805</v>
      </c>
      <c r="X26" s="255" t="s">
        <v>15</v>
      </c>
      <c r="Y26" s="344" t="s">
        <v>116</v>
      </c>
      <c r="Z26" s="588">
        <v>0</v>
      </c>
      <c r="AA26" s="1577" t="s">
        <v>45</v>
      </c>
      <c r="AB26" s="1578"/>
      <c r="AC26" s="1577"/>
      <c r="AD26" s="1577"/>
      <c r="AE26" s="1577">
        <f>AB26*15</f>
        <v>0</v>
      </c>
      <c r="AF26" s="1577"/>
      <c r="AG26" s="1611"/>
      <c r="AH26" s="10"/>
      <c r="AI26" s="506"/>
      <c r="AJ26" s="510">
        <v>0.35</v>
      </c>
      <c r="AK26" s="511">
        <v>0.18</v>
      </c>
      <c r="AL26" s="512"/>
      <c r="AM26" s="10"/>
      <c r="AN26" s="10"/>
      <c r="AO26" s="10"/>
      <c r="AP26" s="10"/>
      <c r="AQ26" s="10"/>
      <c r="AR26" s="10"/>
    </row>
    <row r="27" spans="2:44" s="9" customFormat="1" ht="30.95" customHeight="1">
      <c r="B27" s="1550" t="s">
        <v>46</v>
      </c>
      <c r="C27" s="1551"/>
      <c r="D27" s="243"/>
      <c r="E27" s="265"/>
      <c r="F27" s="245"/>
      <c r="G27" s="274"/>
      <c r="H27" s="259"/>
      <c r="I27" s="251"/>
      <c r="J27" s="443"/>
      <c r="K27" s="449"/>
      <c r="L27" s="276"/>
      <c r="M27" s="1615"/>
      <c r="N27" s="265"/>
      <c r="O27" s="245"/>
      <c r="P27" s="249"/>
      <c r="Q27" s="259"/>
      <c r="R27" s="251"/>
      <c r="S27" s="243"/>
      <c r="T27" s="265"/>
      <c r="U27" s="322"/>
      <c r="V27" s="1220"/>
      <c r="W27" s="1539" t="s">
        <v>9</v>
      </c>
      <c r="X27" s="260"/>
      <c r="Y27" s="345"/>
      <c r="Z27" s="588"/>
      <c r="AA27" s="1577"/>
      <c r="AB27" s="1578"/>
      <c r="AC27" s="1577">
        <f>SUM(AC22:AC26)</f>
        <v>27.5</v>
      </c>
      <c r="AD27" s="1577">
        <f>SUM(AD22:AD26)</f>
        <v>22.5</v>
      </c>
      <c r="AE27" s="1577">
        <f>SUM(AE22:AE26)</f>
        <v>97.5</v>
      </c>
      <c r="AF27" s="1577">
        <f>AC27*4+AD27*9+AE27*4</f>
        <v>702.5</v>
      </c>
      <c r="AG27" s="1611"/>
      <c r="AH27" s="10"/>
      <c r="AI27" s="506"/>
      <c r="AJ27" s="513"/>
      <c r="AK27" s="511"/>
      <c r="AL27" s="512"/>
      <c r="AM27" s="10"/>
      <c r="AN27" s="10"/>
      <c r="AO27" s="10"/>
      <c r="AP27" s="10"/>
      <c r="AQ27" s="10"/>
      <c r="AR27" s="10"/>
    </row>
    <row r="28" spans="2:44" s="9" customFormat="1" ht="30.95" customHeight="1" thickBot="1">
      <c r="B28" s="1601"/>
      <c r="C28" s="1602"/>
      <c r="D28" s="343"/>
      <c r="E28" s="259"/>
      <c r="F28" s="251"/>
      <c r="G28" s="249"/>
      <c r="H28" s="259"/>
      <c r="I28" s="251"/>
      <c r="J28" s="249"/>
      <c r="K28" s="259"/>
      <c r="L28" s="251"/>
      <c r="M28" s="249"/>
      <c r="N28" s="259"/>
      <c r="O28" s="251"/>
      <c r="P28" s="249"/>
      <c r="Q28" s="259"/>
      <c r="R28" s="251"/>
      <c r="S28" s="298"/>
      <c r="T28" s="354"/>
      <c r="U28" s="333"/>
      <c r="V28" s="1227"/>
      <c r="W28" s="1564">
        <f>SUM(W22+W26)*4+(W24*9)</f>
        <v>737.39499999999998</v>
      </c>
      <c r="X28" s="1425" t="s">
        <v>117</v>
      </c>
      <c r="Y28" s="346"/>
      <c r="Z28" s="588"/>
      <c r="AA28" s="1577"/>
      <c r="AB28" s="1578"/>
      <c r="AC28" s="1606">
        <f>AC27*4/AF27</f>
        <v>0.15658362989323843</v>
      </c>
      <c r="AD28" s="1606">
        <f>AD27*9/AF27</f>
        <v>0.28825622775800713</v>
      </c>
      <c r="AE28" s="1606">
        <f>AE27*4/AF27</f>
        <v>0.55516014234875444</v>
      </c>
      <c r="AF28" s="1577"/>
      <c r="AG28" s="1611"/>
      <c r="AH28" s="10"/>
      <c r="AI28" s="514" t="s">
        <v>259</v>
      </c>
      <c r="AJ28" s="513">
        <f>SUM(AJ23:AJ27)</f>
        <v>5.9999999999999991</v>
      </c>
      <c r="AK28" s="511">
        <f>SUM(AK23:AK27)</f>
        <v>2.1150000000000002</v>
      </c>
      <c r="AL28" s="512">
        <f>SUM(AL23:AL27)</f>
        <v>2</v>
      </c>
      <c r="AM28" s="10"/>
      <c r="AN28" s="10"/>
      <c r="AO28" s="10"/>
      <c r="AP28" s="10"/>
      <c r="AQ28" s="10"/>
      <c r="AR28" s="10"/>
    </row>
    <row r="29" spans="2:44" s="4" customFormat="1" ht="62.45" customHeight="1">
      <c r="B29" s="1616">
        <v>2</v>
      </c>
      <c r="C29" s="1617"/>
      <c r="D29" s="1567" t="str">
        <f>'[1]2月菜單'!J17</f>
        <v>小 米 飯</v>
      </c>
      <c r="E29" s="1568" t="s">
        <v>10</v>
      </c>
      <c r="F29" s="1569"/>
      <c r="G29" s="1567" t="str">
        <f>'[1]2月菜單'!J18</f>
        <v>三杯雞丁</v>
      </c>
      <c r="H29" s="1568" t="s">
        <v>49</v>
      </c>
      <c r="I29" s="1569"/>
      <c r="J29" s="1567" t="str">
        <f>'[1]2月菜單'!J19</f>
        <v>蠔油雙菇</v>
      </c>
      <c r="K29" s="1568" t="s">
        <v>11</v>
      </c>
      <c r="L29" s="1569"/>
      <c r="M29" s="1567" t="str">
        <f>'[1]2月菜單'!J20</f>
        <v>肉燥銀芽</v>
      </c>
      <c r="N29" s="1568" t="s">
        <v>11</v>
      </c>
      <c r="O29" s="1569"/>
      <c r="P29" s="1567" t="str">
        <f>'[1]2月菜單'!J21</f>
        <v>深色蔬菜</v>
      </c>
      <c r="Q29" s="1573" t="s">
        <v>201</v>
      </c>
      <c r="R29" s="1569"/>
      <c r="S29" s="1567" t="str">
        <f>'[1]2月菜單'!J22</f>
        <v>營養排骨湯</v>
      </c>
      <c r="T29" s="1568" t="s">
        <v>11</v>
      </c>
      <c r="U29" s="1569"/>
      <c r="V29" s="1618"/>
      <c r="W29" s="1619" t="s">
        <v>4</v>
      </c>
      <c r="X29" s="427"/>
      <c r="Y29" s="1620" t="s">
        <v>110</v>
      </c>
      <c r="Z29" s="1532">
        <f>AJ36</f>
        <v>6</v>
      </c>
      <c r="AA29" s="1577"/>
      <c r="AB29" s="1578"/>
      <c r="AC29" s="1577" t="s">
        <v>28</v>
      </c>
      <c r="AD29" s="1577" t="s">
        <v>29</v>
      </c>
      <c r="AE29" s="1577" t="s">
        <v>30</v>
      </c>
      <c r="AF29" s="1577" t="s">
        <v>31</v>
      </c>
      <c r="AG29" s="1609"/>
      <c r="AH29" s="83"/>
      <c r="AI29" s="506"/>
      <c r="AJ29" s="518"/>
      <c r="AK29" s="516"/>
      <c r="AL29" s="517"/>
      <c r="AM29" s="83"/>
      <c r="AN29" s="83"/>
      <c r="AO29" s="83"/>
      <c r="AP29" s="83"/>
      <c r="AQ29" s="83"/>
      <c r="AR29" s="83"/>
    </row>
    <row r="30" spans="2:44" ht="30.95" customHeight="1">
      <c r="B30" s="1621" t="s">
        <v>5</v>
      </c>
      <c r="C30" s="1622"/>
      <c r="D30" s="274" t="s">
        <v>87</v>
      </c>
      <c r="E30" s="317"/>
      <c r="F30" s="276">
        <v>80</v>
      </c>
      <c r="G30" s="274" t="s">
        <v>207</v>
      </c>
      <c r="H30" s="317"/>
      <c r="I30" s="276">
        <v>60</v>
      </c>
      <c r="J30" s="249" t="s">
        <v>85</v>
      </c>
      <c r="K30" s="250"/>
      <c r="L30" s="251">
        <v>30</v>
      </c>
      <c r="M30" s="1623" t="s">
        <v>138</v>
      </c>
      <c r="N30" s="1624"/>
      <c r="O30" s="1495">
        <v>60</v>
      </c>
      <c r="P30" s="249" t="str">
        <f>P29</f>
        <v>深色蔬菜</v>
      </c>
      <c r="Q30" s="250"/>
      <c r="R30" s="245">
        <v>100</v>
      </c>
      <c r="S30" s="291" t="s">
        <v>218</v>
      </c>
      <c r="T30" s="292"/>
      <c r="U30" s="293">
        <v>30</v>
      </c>
      <c r="V30" s="1229"/>
      <c r="W30" s="1581">
        <f>SUM(Z29*15)+(Z31*5)+(Z33*15)</f>
        <v>102.5</v>
      </c>
      <c r="X30" s="255" t="s">
        <v>15</v>
      </c>
      <c r="Y30" s="1625" t="s">
        <v>112</v>
      </c>
      <c r="Z30" s="1626">
        <f>AK36</f>
        <v>2.4200000000000004</v>
      </c>
      <c r="AA30" s="1584" t="s">
        <v>34</v>
      </c>
      <c r="AB30" s="1578">
        <v>6</v>
      </c>
      <c r="AC30" s="1578">
        <f>AB30*2</f>
        <v>12</v>
      </c>
      <c r="AD30" s="1578"/>
      <c r="AE30" s="1578">
        <f>AB30*15</f>
        <v>90</v>
      </c>
      <c r="AF30" s="1578">
        <f>AC30*4+AE30*4</f>
        <v>408</v>
      </c>
      <c r="AG30" s="1599"/>
      <c r="AH30" s="1"/>
      <c r="AI30" s="506"/>
      <c r="AJ30" s="507" t="s">
        <v>256</v>
      </c>
      <c r="AK30" s="508" t="s">
        <v>257</v>
      </c>
      <c r="AL30" s="509" t="s">
        <v>258</v>
      </c>
      <c r="AM30" s="1"/>
      <c r="AN30" s="1"/>
      <c r="AO30" s="1"/>
      <c r="AP30" s="1"/>
      <c r="AQ30" s="1"/>
      <c r="AR30" s="1"/>
    </row>
    <row r="31" spans="2:44" ht="30.95" customHeight="1">
      <c r="B31" s="1621">
        <v>22</v>
      </c>
      <c r="C31" s="1622"/>
      <c r="D31" s="274" t="s">
        <v>99</v>
      </c>
      <c r="E31" s="317"/>
      <c r="F31" s="276">
        <v>40</v>
      </c>
      <c r="G31" s="1627" t="s">
        <v>89</v>
      </c>
      <c r="H31" s="320"/>
      <c r="I31" s="276"/>
      <c r="J31" s="249" t="s">
        <v>399</v>
      </c>
      <c r="K31" s="250"/>
      <c r="L31" s="251">
        <v>25</v>
      </c>
      <c r="M31" s="243" t="s">
        <v>35</v>
      </c>
      <c r="N31" s="367"/>
      <c r="O31" s="1495">
        <v>5</v>
      </c>
      <c r="P31" s="249" t="s">
        <v>81</v>
      </c>
      <c r="Q31" s="259"/>
      <c r="R31" s="251"/>
      <c r="S31" s="291" t="s">
        <v>236</v>
      </c>
      <c r="T31" s="292"/>
      <c r="U31" s="293">
        <v>5</v>
      </c>
      <c r="V31" s="1229"/>
      <c r="W31" s="1628" t="s">
        <v>6</v>
      </c>
      <c r="X31" s="260"/>
      <c r="Y31" s="1629" t="s">
        <v>113</v>
      </c>
      <c r="Z31" s="1630">
        <f>AL36</f>
        <v>2.5</v>
      </c>
      <c r="AA31" s="1588" t="s">
        <v>37</v>
      </c>
      <c r="AB31" s="1578">
        <v>2.2999999999999998</v>
      </c>
      <c r="AC31" s="1589">
        <f>AB31*7</f>
        <v>16.099999999999998</v>
      </c>
      <c r="AD31" s="1578">
        <f>AB31*5</f>
        <v>11.5</v>
      </c>
      <c r="AE31" s="1578" t="s">
        <v>38</v>
      </c>
      <c r="AF31" s="1590">
        <f>AC31*4+AD31*9</f>
        <v>167.89999999999998</v>
      </c>
      <c r="AG31" s="1599"/>
      <c r="AH31" s="1"/>
      <c r="AI31" s="506"/>
      <c r="AJ31" s="507">
        <v>6</v>
      </c>
      <c r="AK31" s="508">
        <v>2</v>
      </c>
      <c r="AL31" s="509">
        <v>0.55000000000000004</v>
      </c>
      <c r="AM31" s="1"/>
      <c r="AN31" s="1"/>
      <c r="AO31" s="1"/>
      <c r="AP31" s="1"/>
      <c r="AQ31" s="1"/>
      <c r="AR31" s="1"/>
    </row>
    <row r="32" spans="2:44" ht="30.95" customHeight="1">
      <c r="B32" s="1621" t="s">
        <v>7</v>
      </c>
      <c r="C32" s="1622"/>
      <c r="D32" s="443"/>
      <c r="E32" s="458"/>
      <c r="F32" s="616"/>
      <c r="G32" s="274" t="s">
        <v>400</v>
      </c>
      <c r="H32" s="320"/>
      <c r="I32" s="276"/>
      <c r="J32" s="1631" t="s">
        <v>57</v>
      </c>
      <c r="K32" s="250"/>
      <c r="L32" s="251"/>
      <c r="M32" s="1623" t="s">
        <v>107</v>
      </c>
      <c r="N32" s="1461"/>
      <c r="O32" s="1495">
        <v>10</v>
      </c>
      <c r="P32" s="249"/>
      <c r="Q32" s="259"/>
      <c r="R32" s="251"/>
      <c r="S32" s="1632" t="s">
        <v>108</v>
      </c>
      <c r="T32" s="292"/>
      <c r="U32" s="293"/>
      <c r="V32" s="1229"/>
      <c r="W32" s="1581">
        <f>SUM(Z30*5)+(Z32*5)</f>
        <v>24.6</v>
      </c>
      <c r="X32" s="255" t="s">
        <v>15</v>
      </c>
      <c r="Y32" s="1629" t="s">
        <v>114</v>
      </c>
      <c r="Z32" s="588">
        <v>2.5</v>
      </c>
      <c r="AA32" s="1577" t="s">
        <v>40</v>
      </c>
      <c r="AB32" s="1578">
        <v>1.5</v>
      </c>
      <c r="AC32" s="1578">
        <f>AB32*1</f>
        <v>1.5</v>
      </c>
      <c r="AD32" s="1578" t="s">
        <v>38</v>
      </c>
      <c r="AE32" s="1578">
        <f>AB32*5</f>
        <v>7.5</v>
      </c>
      <c r="AF32" s="1578">
        <f>AC32*4+AE32*4</f>
        <v>36</v>
      </c>
      <c r="AG32" s="1585"/>
      <c r="AI32" s="506"/>
      <c r="AJ32" s="513"/>
      <c r="AK32" s="511">
        <v>0.28000000000000003</v>
      </c>
      <c r="AL32" s="512">
        <v>0.65</v>
      </c>
      <c r="AM32" s="1"/>
      <c r="AN32" s="1"/>
      <c r="AO32" s="1"/>
      <c r="AP32" s="1"/>
      <c r="AQ32" s="1"/>
      <c r="AR32" s="1"/>
    </row>
    <row r="33" spans="2:44" ht="30.95" customHeight="1">
      <c r="B33" s="1223" t="s">
        <v>55</v>
      </c>
      <c r="C33" s="1622"/>
      <c r="D33" s="343"/>
      <c r="E33" s="259"/>
      <c r="F33" s="251"/>
      <c r="G33" s="294" t="s">
        <v>401</v>
      </c>
      <c r="H33" s="295"/>
      <c r="I33" s="276"/>
      <c r="J33" s="249"/>
      <c r="K33" s="250"/>
      <c r="L33" s="251"/>
      <c r="M33" s="294" t="s">
        <v>14</v>
      </c>
      <c r="N33" s="1461"/>
      <c r="O33" s="1495"/>
      <c r="P33" s="249"/>
      <c r="Q33" s="259"/>
      <c r="R33" s="251"/>
      <c r="S33" s="243"/>
      <c r="T33" s="252"/>
      <c r="U33" s="245"/>
      <c r="V33" s="1229"/>
      <c r="W33" s="1628" t="s">
        <v>8</v>
      </c>
      <c r="X33" s="260"/>
      <c r="Y33" s="1629" t="s">
        <v>115</v>
      </c>
      <c r="Z33" s="1630">
        <v>0</v>
      </c>
      <c r="AA33" s="1577" t="s">
        <v>43</v>
      </c>
      <c r="AB33" s="1578">
        <v>2.5</v>
      </c>
      <c r="AC33" s="1578"/>
      <c r="AD33" s="1578">
        <f>AB33*5</f>
        <v>12.5</v>
      </c>
      <c r="AE33" s="1578" t="s">
        <v>38</v>
      </c>
      <c r="AF33" s="1578">
        <f>AD33*9</f>
        <v>112.5</v>
      </c>
      <c r="AG33" s="1585"/>
      <c r="AI33" s="506"/>
      <c r="AJ33" s="513"/>
      <c r="AK33" s="511">
        <v>0.14000000000000001</v>
      </c>
      <c r="AL33" s="512">
        <v>1</v>
      </c>
      <c r="AM33" s="1"/>
      <c r="AN33" s="1"/>
      <c r="AO33" s="1"/>
      <c r="AP33" s="1"/>
      <c r="AQ33" s="1"/>
      <c r="AR33" s="1"/>
    </row>
    <row r="34" spans="2:44" ht="30.95" customHeight="1">
      <c r="B34" s="1223"/>
      <c r="C34" s="1633"/>
      <c r="D34" s="343"/>
      <c r="E34" s="259"/>
      <c r="F34" s="251"/>
      <c r="G34" s="294"/>
      <c r="H34" s="295"/>
      <c r="I34" s="276"/>
      <c r="J34" s="249"/>
      <c r="K34" s="259"/>
      <c r="L34" s="251"/>
      <c r="M34" s="294"/>
      <c r="N34" s="1461"/>
      <c r="O34" s="1495"/>
      <c r="P34" s="249"/>
      <c r="Q34" s="259"/>
      <c r="R34" s="251"/>
      <c r="S34" s="1623"/>
      <c r="T34" s="1634"/>
      <c r="U34" s="1462"/>
      <c r="V34" s="1229"/>
      <c r="W34" s="1504">
        <f>SUM(Z29*2)+(Z30*7)</f>
        <v>28.94</v>
      </c>
      <c r="X34" s="255" t="s">
        <v>15</v>
      </c>
      <c r="Y34" s="1635" t="s">
        <v>116</v>
      </c>
      <c r="Z34" s="1630">
        <v>0</v>
      </c>
      <c r="AA34" s="1577" t="s">
        <v>45</v>
      </c>
      <c r="AB34" s="1578">
        <v>1</v>
      </c>
      <c r="AC34" s="1577"/>
      <c r="AD34" s="1577"/>
      <c r="AE34" s="1577">
        <f>AB34*15</f>
        <v>15</v>
      </c>
      <c r="AF34" s="1577"/>
      <c r="AG34" s="1585"/>
      <c r="AI34" s="506"/>
      <c r="AJ34" s="510"/>
      <c r="AK34" s="511"/>
      <c r="AL34" s="512">
        <v>0.3</v>
      </c>
      <c r="AM34" s="1"/>
      <c r="AN34" s="1"/>
      <c r="AO34" s="1"/>
      <c r="AP34" s="1"/>
      <c r="AQ34" s="1"/>
      <c r="AR34" s="1"/>
    </row>
    <row r="35" spans="2:44" ht="30.95" customHeight="1">
      <c r="B35" s="1636" t="s">
        <v>46</v>
      </c>
      <c r="C35" s="1637"/>
      <c r="D35" s="343"/>
      <c r="E35" s="259"/>
      <c r="F35" s="251"/>
      <c r="G35" s="249"/>
      <c r="H35" s="259"/>
      <c r="I35" s="251"/>
      <c r="J35" s="249"/>
      <c r="K35" s="259"/>
      <c r="L35" s="251"/>
      <c r="M35" s="249"/>
      <c r="N35" s="259"/>
      <c r="O35" s="251"/>
      <c r="P35" s="249"/>
      <c r="Q35" s="259"/>
      <c r="R35" s="251"/>
      <c r="S35" s="298"/>
      <c r="T35" s="354"/>
      <c r="U35" s="333"/>
      <c r="V35" s="1229"/>
      <c r="W35" s="1628" t="s">
        <v>9</v>
      </c>
      <c r="X35" s="260"/>
      <c r="Y35" s="618"/>
      <c r="Z35" s="1630"/>
      <c r="AA35" s="1577"/>
      <c r="AB35" s="1578"/>
      <c r="AC35" s="1577">
        <f>SUM(AC30:AC34)</f>
        <v>29.599999999999998</v>
      </c>
      <c r="AD35" s="1577">
        <f>SUM(AD30:AD34)</f>
        <v>24</v>
      </c>
      <c r="AE35" s="1577">
        <f>SUM(AE30:AE34)</f>
        <v>112.5</v>
      </c>
      <c r="AF35" s="1577">
        <f>AC35*4+AD35*9+AE35*4</f>
        <v>784.4</v>
      </c>
      <c r="AG35" s="1585"/>
      <c r="AI35" s="506"/>
      <c r="AJ35" s="513"/>
      <c r="AK35" s="511"/>
      <c r="AL35" s="512"/>
      <c r="AM35" s="1"/>
      <c r="AN35" s="1"/>
      <c r="AO35" s="1"/>
      <c r="AP35" s="1"/>
      <c r="AQ35" s="1"/>
      <c r="AR35" s="1"/>
    </row>
    <row r="36" spans="2:44" ht="30.95" customHeight="1" thickBot="1">
      <c r="B36" s="1638"/>
      <c r="C36" s="1639"/>
      <c r="D36" s="1640"/>
      <c r="E36" s="490"/>
      <c r="F36" s="309"/>
      <c r="G36" s="307"/>
      <c r="H36" s="490"/>
      <c r="I36" s="309"/>
      <c r="J36" s="307"/>
      <c r="K36" s="490"/>
      <c r="L36" s="309"/>
      <c r="M36" s="307"/>
      <c r="N36" s="490"/>
      <c r="O36" s="309"/>
      <c r="P36" s="307"/>
      <c r="Q36" s="490"/>
      <c r="R36" s="309"/>
      <c r="S36" s="307"/>
      <c r="T36" s="490"/>
      <c r="U36" s="309"/>
      <c r="V36" s="1641"/>
      <c r="W36" s="1564">
        <f>SUM(W30+W34)*4+(W32*9)</f>
        <v>747.16</v>
      </c>
      <c r="X36" s="1425" t="s">
        <v>117</v>
      </c>
      <c r="Y36" s="1642"/>
      <c r="Z36" s="1643"/>
      <c r="AA36" s="1577"/>
      <c r="AB36" s="1578"/>
      <c r="AC36" s="1606">
        <f>AC35*4/AF35</f>
        <v>0.15094339622641509</v>
      </c>
      <c r="AD36" s="1606">
        <f>AD35*9/AF35</f>
        <v>0.27536970933197347</v>
      </c>
      <c r="AE36" s="1606">
        <f>AE35*4/AF35</f>
        <v>0.57368689444161147</v>
      </c>
      <c r="AF36" s="1577"/>
      <c r="AG36" s="1585"/>
      <c r="AI36" s="514" t="s">
        <v>259</v>
      </c>
      <c r="AJ36" s="513">
        <f>SUM(AJ31:AJ35)</f>
        <v>6</v>
      </c>
      <c r="AK36" s="511">
        <f>SUM(AK31:AK35)</f>
        <v>2.4200000000000004</v>
      </c>
      <c r="AL36" s="512">
        <f>SUM(AL31:AL35)</f>
        <v>2.5</v>
      </c>
      <c r="AM36" s="1"/>
      <c r="AN36" s="1"/>
      <c r="AO36" s="1"/>
      <c r="AP36" s="1"/>
      <c r="AQ36" s="1"/>
      <c r="AR36" s="1"/>
    </row>
    <row r="37" spans="2:44" s="4" customFormat="1" ht="62.45" customHeight="1">
      <c r="B37" s="581">
        <v>2</v>
      </c>
      <c r="C37" s="1225"/>
      <c r="D37" s="1567" t="str">
        <f>'[1]2月菜單'!M17</f>
        <v>香Q米飯</v>
      </c>
      <c r="E37" s="1568" t="s">
        <v>10</v>
      </c>
      <c r="F37" s="1569"/>
      <c r="G37" s="1567" t="str">
        <f>'[1]2月菜單'!M18</f>
        <v>京醬肉絲</v>
      </c>
      <c r="H37" s="1568" t="s">
        <v>49</v>
      </c>
      <c r="I37" s="1569"/>
      <c r="J37" s="1567" t="str">
        <f>'[1]2月菜單'!M19</f>
        <v>南洋咖哩</v>
      </c>
      <c r="K37" s="1568" t="s">
        <v>11</v>
      </c>
      <c r="L37" s="1569"/>
      <c r="M37" s="1567" t="str">
        <f>'[1]2月菜單'!M20</f>
        <v>中式香腸(加)</v>
      </c>
      <c r="N37" s="1568" t="s">
        <v>12</v>
      </c>
      <c r="O37" s="1569"/>
      <c r="P37" s="1567" t="str">
        <f>'[1]2月菜單'!M21</f>
        <v>深色蔬菜</v>
      </c>
      <c r="Q37" s="1573" t="s">
        <v>201</v>
      </c>
      <c r="R37" s="1569"/>
      <c r="S37" s="1567" t="str">
        <f>'[1]2月菜單'!M22</f>
        <v>粉絲蛋花湯</v>
      </c>
      <c r="T37" s="1568" t="s">
        <v>11</v>
      </c>
      <c r="U37" s="1569"/>
      <c r="V37" s="1530"/>
      <c r="W37" s="1531" t="s">
        <v>4</v>
      </c>
      <c r="X37" s="427"/>
      <c r="Y37" s="328" t="s">
        <v>110</v>
      </c>
      <c r="Z37" s="1644">
        <f>AJ45</f>
        <v>5.99</v>
      </c>
      <c r="AA37" s="1645"/>
      <c r="AB37" s="1646"/>
      <c r="AC37" s="1645" t="s">
        <v>28</v>
      </c>
      <c r="AD37" s="1645" t="s">
        <v>29</v>
      </c>
      <c r="AE37" s="1645" t="s">
        <v>30</v>
      </c>
      <c r="AF37" s="1645" t="s">
        <v>31</v>
      </c>
      <c r="AG37" s="1647"/>
      <c r="AI37" s="506"/>
      <c r="AJ37" s="519"/>
      <c r="AK37" s="520"/>
      <c r="AL37" s="521"/>
      <c r="AM37" s="83"/>
      <c r="AN37" s="83"/>
      <c r="AO37" s="83"/>
      <c r="AP37" s="83"/>
      <c r="AQ37" s="83"/>
      <c r="AR37" s="83"/>
    </row>
    <row r="38" spans="2:44" ht="30.95" customHeight="1">
      <c r="B38" s="577" t="s">
        <v>5</v>
      </c>
      <c r="C38" s="1222"/>
      <c r="D38" s="274" t="s">
        <v>87</v>
      </c>
      <c r="E38" s="317"/>
      <c r="F38" s="276">
        <v>100</v>
      </c>
      <c r="G38" s="249" t="s">
        <v>101</v>
      </c>
      <c r="H38" s="250"/>
      <c r="I38" s="251">
        <v>50</v>
      </c>
      <c r="J38" s="443" t="s">
        <v>210</v>
      </c>
      <c r="K38" s="317"/>
      <c r="L38" s="276">
        <v>60</v>
      </c>
      <c r="M38" s="1405" t="s">
        <v>96</v>
      </c>
      <c r="N38" s="244" t="s">
        <v>123</v>
      </c>
      <c r="O38" s="267">
        <v>40</v>
      </c>
      <c r="P38" s="249" t="str">
        <f>P37</f>
        <v>深色蔬菜</v>
      </c>
      <c r="Q38" s="250"/>
      <c r="R38" s="245">
        <v>100</v>
      </c>
      <c r="S38" s="249" t="s">
        <v>54</v>
      </c>
      <c r="T38" s="253"/>
      <c r="U38" s="251">
        <v>25</v>
      </c>
      <c r="V38" s="1536"/>
      <c r="W38" s="1537">
        <f>SUM(Z37*15)+(Z39*5)+(Z41*15)</f>
        <v>96.850000000000009</v>
      </c>
      <c r="X38" s="255" t="s">
        <v>15</v>
      </c>
      <c r="Y38" s="336" t="s">
        <v>112</v>
      </c>
      <c r="Z38" s="1648">
        <f>AK45</f>
        <v>2.5179999999999998</v>
      </c>
      <c r="AA38" s="1649" t="s">
        <v>34</v>
      </c>
      <c r="AB38" s="1646">
        <v>6</v>
      </c>
      <c r="AC38" s="1646">
        <f>AB38*2</f>
        <v>12</v>
      </c>
      <c r="AD38" s="1646"/>
      <c r="AE38" s="1646">
        <f>AB38*15</f>
        <v>90</v>
      </c>
      <c r="AF38" s="1646">
        <f>AC38*4+AE38*4</f>
        <v>408</v>
      </c>
      <c r="AG38" s="1650"/>
      <c r="AI38" s="506"/>
      <c r="AJ38" s="507" t="s">
        <v>256</v>
      </c>
      <c r="AK38" s="508" t="s">
        <v>257</v>
      </c>
      <c r="AL38" s="509" t="s">
        <v>258</v>
      </c>
      <c r="AM38" s="1"/>
      <c r="AN38" s="1"/>
      <c r="AO38" s="1"/>
      <c r="AP38" s="1"/>
      <c r="AQ38" s="1"/>
      <c r="AR38" s="1"/>
    </row>
    <row r="39" spans="2:44" ht="30.95" customHeight="1">
      <c r="B39" s="577">
        <v>23</v>
      </c>
      <c r="C39" s="1222"/>
      <c r="D39" s="274"/>
      <c r="E39" s="317"/>
      <c r="F39" s="276"/>
      <c r="G39" s="249" t="s">
        <v>244</v>
      </c>
      <c r="H39" s="250"/>
      <c r="I39" s="251"/>
      <c r="J39" s="443" t="s">
        <v>35</v>
      </c>
      <c r="K39" s="317"/>
      <c r="L39" s="276">
        <v>10</v>
      </c>
      <c r="M39" s="266"/>
      <c r="N39" s="265"/>
      <c r="O39" s="322"/>
      <c r="P39" s="249" t="s">
        <v>81</v>
      </c>
      <c r="Q39" s="250"/>
      <c r="R39" s="251"/>
      <c r="S39" s="249" t="s">
        <v>35</v>
      </c>
      <c r="T39" s="250"/>
      <c r="U39" s="251">
        <v>5</v>
      </c>
      <c r="V39" s="1536"/>
      <c r="W39" s="1539" t="s">
        <v>6</v>
      </c>
      <c r="X39" s="260"/>
      <c r="Y39" s="340" t="s">
        <v>113</v>
      </c>
      <c r="Z39" s="1651">
        <f>AL45</f>
        <v>1.4000000000000001</v>
      </c>
      <c r="AA39" s="1652" t="s">
        <v>37</v>
      </c>
      <c r="AB39" s="1646">
        <v>2.2999999999999998</v>
      </c>
      <c r="AC39" s="1653">
        <f>AB39*7</f>
        <v>16.099999999999998</v>
      </c>
      <c r="AD39" s="1646">
        <f>AB39*5</f>
        <v>11.5</v>
      </c>
      <c r="AE39" s="1646" t="s">
        <v>38</v>
      </c>
      <c r="AF39" s="1654">
        <f>AC39*4+AD39*9</f>
        <v>167.89999999999998</v>
      </c>
      <c r="AG39" s="1650"/>
      <c r="AI39" s="506"/>
      <c r="AJ39" s="507">
        <v>5</v>
      </c>
      <c r="AK39" s="508">
        <v>1.4279999999999999</v>
      </c>
      <c r="AL39" s="509">
        <v>0.1</v>
      </c>
      <c r="AM39" s="1"/>
      <c r="AN39" s="1"/>
      <c r="AO39" s="1"/>
      <c r="AP39" s="1"/>
      <c r="AQ39" s="1"/>
      <c r="AR39" s="1"/>
    </row>
    <row r="40" spans="2:44" ht="30.95" customHeight="1">
      <c r="B40" s="577" t="s">
        <v>7</v>
      </c>
      <c r="C40" s="1222"/>
      <c r="D40" s="443"/>
      <c r="E40" s="458"/>
      <c r="F40" s="616"/>
      <c r="G40" s="274" t="s">
        <v>81</v>
      </c>
      <c r="H40" s="320"/>
      <c r="I40" s="276"/>
      <c r="J40" s="443" t="s">
        <v>135</v>
      </c>
      <c r="K40" s="317"/>
      <c r="L40" s="276">
        <v>5</v>
      </c>
      <c r="M40" s="266"/>
      <c r="N40" s="244"/>
      <c r="O40" s="267"/>
      <c r="P40" s="249"/>
      <c r="Q40" s="250"/>
      <c r="R40" s="251"/>
      <c r="S40" s="249" t="s">
        <v>215</v>
      </c>
      <c r="T40" s="250"/>
      <c r="U40" s="251">
        <v>4</v>
      </c>
      <c r="V40" s="1536"/>
      <c r="W40" s="1537">
        <f>SUM(Z38*5)+(Z40*5)</f>
        <v>27.09</v>
      </c>
      <c r="X40" s="255" t="s">
        <v>15</v>
      </c>
      <c r="Y40" s="340" t="s">
        <v>114</v>
      </c>
      <c r="Z40" s="588">
        <v>2.9</v>
      </c>
      <c r="AA40" s="1645" t="s">
        <v>40</v>
      </c>
      <c r="AB40" s="1646">
        <v>1.6</v>
      </c>
      <c r="AC40" s="1646">
        <f>AB40*1</f>
        <v>1.6</v>
      </c>
      <c r="AD40" s="1646" t="s">
        <v>38</v>
      </c>
      <c r="AE40" s="1646">
        <f>AB40*5</f>
        <v>8</v>
      </c>
      <c r="AF40" s="1646">
        <f>AC40*4+AE40*4</f>
        <v>38.4</v>
      </c>
      <c r="AG40" s="1650"/>
      <c r="AI40" s="506"/>
      <c r="AJ40" s="510">
        <v>0.66</v>
      </c>
      <c r="AK40" s="511">
        <v>1</v>
      </c>
      <c r="AL40" s="512">
        <v>1</v>
      </c>
    </row>
    <row r="41" spans="2:44" ht="30.95" customHeight="1">
      <c r="B41" s="1223" t="s">
        <v>56</v>
      </c>
      <c r="C41" s="1222"/>
      <c r="D41" s="443"/>
      <c r="E41" s="458"/>
      <c r="F41" s="616"/>
      <c r="G41" s="274"/>
      <c r="H41" s="320"/>
      <c r="I41" s="276"/>
      <c r="J41" s="443" t="s">
        <v>14</v>
      </c>
      <c r="K41" s="449"/>
      <c r="L41" s="276"/>
      <c r="M41" s="266"/>
      <c r="N41" s="244"/>
      <c r="O41" s="267"/>
      <c r="P41" s="249"/>
      <c r="Q41" s="250"/>
      <c r="R41" s="251"/>
      <c r="S41" s="249" t="s">
        <v>213</v>
      </c>
      <c r="T41" s="259"/>
      <c r="U41" s="251">
        <v>5</v>
      </c>
      <c r="V41" s="1536"/>
      <c r="W41" s="1539" t="s">
        <v>8</v>
      </c>
      <c r="X41" s="260"/>
      <c r="Y41" s="340" t="s">
        <v>115</v>
      </c>
      <c r="Z41" s="1651">
        <v>0</v>
      </c>
      <c r="AA41" s="1645" t="s">
        <v>43</v>
      </c>
      <c r="AB41" s="1646">
        <v>2.5</v>
      </c>
      <c r="AC41" s="1646"/>
      <c r="AD41" s="1646">
        <f>AB41*5</f>
        <v>12.5</v>
      </c>
      <c r="AE41" s="1646" t="s">
        <v>38</v>
      </c>
      <c r="AF41" s="1646">
        <f>AD41*9</f>
        <v>112.5</v>
      </c>
      <c r="AG41" s="1650"/>
      <c r="AI41" s="506"/>
      <c r="AJ41" s="513">
        <v>7.0000000000000007E-2</v>
      </c>
      <c r="AK41" s="511">
        <v>0.09</v>
      </c>
      <c r="AL41" s="512">
        <v>0.3</v>
      </c>
    </row>
    <row r="42" spans="2:44" ht="30.95" customHeight="1">
      <c r="B42" s="1223"/>
      <c r="C42" s="1222"/>
      <c r="D42" s="1542"/>
      <c r="E42" s="449"/>
      <c r="F42" s="276"/>
      <c r="G42" s="1627"/>
      <c r="H42" s="320"/>
      <c r="I42" s="276"/>
      <c r="J42" s="443"/>
      <c r="K42" s="449"/>
      <c r="L42" s="276"/>
      <c r="M42" s="266"/>
      <c r="N42" s="265"/>
      <c r="O42" s="267"/>
      <c r="P42" s="274"/>
      <c r="Q42" s="449"/>
      <c r="R42" s="276"/>
      <c r="S42" s="249"/>
      <c r="T42" s="259"/>
      <c r="U42" s="251"/>
      <c r="V42" s="1536"/>
      <c r="W42" s="1504">
        <f>SUM(Z37*2)+(Z38*7)</f>
        <v>29.605999999999998</v>
      </c>
      <c r="X42" s="255" t="s">
        <v>15</v>
      </c>
      <c r="Y42" s="344" t="s">
        <v>116</v>
      </c>
      <c r="Z42" s="1651">
        <v>0</v>
      </c>
      <c r="AA42" s="1645" t="s">
        <v>45</v>
      </c>
      <c r="AB42" s="1646"/>
      <c r="AC42" s="1645"/>
      <c r="AD42" s="1645"/>
      <c r="AE42" s="1645">
        <f>AB42*15</f>
        <v>0</v>
      </c>
      <c r="AF42" s="1645"/>
      <c r="AG42" s="1650"/>
      <c r="AI42" s="506"/>
      <c r="AJ42" s="513">
        <v>0.26</v>
      </c>
      <c r="AK42" s="511"/>
      <c r="AL42" s="512"/>
    </row>
    <row r="43" spans="2:44" ht="30.95" customHeight="1">
      <c r="B43" s="463" t="s">
        <v>46</v>
      </c>
      <c r="C43" s="273"/>
      <c r="D43" s="1542"/>
      <c r="E43" s="449"/>
      <c r="F43" s="276"/>
      <c r="G43" s="249"/>
      <c r="H43" s="259"/>
      <c r="I43" s="251"/>
      <c r="J43" s="249"/>
      <c r="K43" s="265"/>
      <c r="L43" s="245"/>
      <c r="M43" s="274"/>
      <c r="N43" s="449"/>
      <c r="O43" s="276"/>
      <c r="P43" s="274"/>
      <c r="Q43" s="449"/>
      <c r="R43" s="276"/>
      <c r="S43" s="443"/>
      <c r="T43" s="449"/>
      <c r="U43" s="616"/>
      <c r="V43" s="1536"/>
      <c r="W43" s="1539" t="s">
        <v>9</v>
      </c>
      <c r="X43" s="260"/>
      <c r="Y43" s="345"/>
      <c r="Z43" s="1651"/>
      <c r="AA43" s="1645"/>
      <c r="AB43" s="1646"/>
      <c r="AC43" s="1645">
        <f>SUM(AC38:AC42)</f>
        <v>29.7</v>
      </c>
      <c r="AD43" s="1645">
        <f>SUM(AD38:AD42)</f>
        <v>24</v>
      </c>
      <c r="AE43" s="1645">
        <f>SUM(AE38:AE42)</f>
        <v>98</v>
      </c>
      <c r="AF43" s="1645">
        <f>AC43*4+AD43*9+AE43*4</f>
        <v>726.8</v>
      </c>
      <c r="AG43" s="1650"/>
      <c r="AI43" s="506"/>
      <c r="AJ43" s="513"/>
      <c r="AK43" s="511"/>
      <c r="AL43" s="512"/>
    </row>
    <row r="44" spans="2:44" ht="30.95" customHeight="1" thickBot="1">
      <c r="B44" s="583"/>
      <c r="C44" s="302"/>
      <c r="D44" s="1554"/>
      <c r="E44" s="1555"/>
      <c r="F44" s="1561"/>
      <c r="G44" s="1562"/>
      <c r="H44" s="1555"/>
      <c r="I44" s="1561"/>
      <c r="J44" s="1562"/>
      <c r="K44" s="1555"/>
      <c r="L44" s="1561"/>
      <c r="M44" s="1562"/>
      <c r="N44" s="1555"/>
      <c r="O44" s="1561"/>
      <c r="P44" s="1562"/>
      <c r="Q44" s="1555"/>
      <c r="R44" s="1561"/>
      <c r="S44" s="1562"/>
      <c r="T44" s="1555"/>
      <c r="U44" s="1561"/>
      <c r="V44" s="1563"/>
      <c r="W44" s="1564">
        <f>SUM(W38+W42)*4+(W40*9)</f>
        <v>749.63400000000001</v>
      </c>
      <c r="X44" s="1425" t="s">
        <v>117</v>
      </c>
      <c r="Y44" s="1655"/>
      <c r="Z44" s="1656"/>
      <c r="AA44" s="1645"/>
      <c r="AB44" s="1646"/>
      <c r="AC44" s="1657">
        <f>AC43*4/AF43</f>
        <v>0.16345624656026417</v>
      </c>
      <c r="AD44" s="1657">
        <f>AD43*9/AF43</f>
        <v>0.29719317556411667</v>
      </c>
      <c r="AE44" s="1657">
        <f>AE43*4/AF43</f>
        <v>0.53935057787561924</v>
      </c>
      <c r="AF44" s="1645"/>
      <c r="AG44" s="1650"/>
      <c r="AI44" s="506"/>
      <c r="AJ44" s="507"/>
      <c r="AK44" s="508"/>
      <c r="AL44" s="509"/>
    </row>
    <row r="45" spans="2:44" ht="40.5" customHeight="1">
      <c r="B45" s="1658"/>
      <c r="C45" s="1658"/>
      <c r="D45" s="1658"/>
      <c r="E45" s="1658"/>
      <c r="F45" s="1658"/>
      <c r="G45" s="1658"/>
      <c r="H45" s="1658"/>
      <c r="I45" s="1658"/>
      <c r="J45" s="1658"/>
      <c r="K45" s="1658"/>
      <c r="L45" s="1658"/>
      <c r="M45" s="1658"/>
      <c r="N45" s="1658"/>
      <c r="O45" s="1658"/>
      <c r="P45" s="1658"/>
      <c r="Q45" s="1658"/>
      <c r="R45" s="1658"/>
      <c r="S45" s="1658"/>
      <c r="T45" s="1658"/>
      <c r="U45" s="1658"/>
      <c r="V45" s="1658"/>
      <c r="W45" s="1658"/>
      <c r="X45" s="1658"/>
      <c r="Y45" s="1658"/>
      <c r="Z45" s="5"/>
      <c r="AI45" s="514" t="s">
        <v>259</v>
      </c>
      <c r="AJ45" s="507">
        <f>SUM(AJ39:AJ44)</f>
        <v>5.99</v>
      </c>
      <c r="AK45" s="508">
        <f>SUM(AK39:AK44)</f>
        <v>2.5179999999999998</v>
      </c>
      <c r="AL45" s="509">
        <f>SUM(AL39:AL44)</f>
        <v>1.4000000000000001</v>
      </c>
    </row>
    <row r="46" spans="2:44">
      <c r="B46" s="2"/>
      <c r="D46" s="1659"/>
      <c r="E46" s="1659"/>
      <c r="F46" s="1659"/>
      <c r="G46" s="1659"/>
      <c r="H46" s="1660"/>
      <c r="I46" s="1"/>
      <c r="J46" s="1"/>
      <c r="K46" s="1661"/>
      <c r="L46" s="1"/>
      <c r="N46" s="1662"/>
      <c r="O46" s="1"/>
      <c r="Q46" s="1662"/>
      <c r="R46" s="1"/>
      <c r="T46" s="1663"/>
      <c r="U46" s="1"/>
      <c r="V46" s="1664"/>
      <c r="Z46" s="1665"/>
    </row>
    <row r="47" spans="2:44">
      <c r="Z47" s="1665"/>
    </row>
    <row r="48" spans="2:44">
      <c r="Z48" s="1665"/>
    </row>
    <row r="49" spans="26:26">
      <c r="Z49" s="1665"/>
    </row>
    <row r="50" spans="26:26">
      <c r="Z50" s="1665"/>
    </row>
    <row r="51" spans="26:26">
      <c r="Z51" s="1665"/>
    </row>
    <row r="52" spans="26:26">
      <c r="Z52" s="1665"/>
    </row>
  </sheetData>
  <mergeCells count="21">
    <mergeCell ref="B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B25:B26"/>
    <mergeCell ref="B1:Z1"/>
    <mergeCell ref="B2:G2"/>
    <mergeCell ref="X2:AB3"/>
    <mergeCell ref="W4:X4"/>
    <mergeCell ref="C5:C10"/>
    <mergeCell ref="V5:V12"/>
    <mergeCell ref="B9:B10"/>
  </mergeCells>
  <phoneticPr fontId="19" type="noConversion"/>
  <conditionalFormatting sqref="Q15:R17 Q14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23:R25 Q2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  <rowBreaks count="1" manualBreakCount="1">
    <brk id="45" max="29" man="1"/>
  </rowBreaks>
  <colBreaks count="1" manualBreakCount="1">
    <brk id="26" max="43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M52"/>
  <sheetViews>
    <sheetView tabSelected="1" view="pageBreakPreview" zoomScale="30" zoomScaleNormal="60" zoomScaleSheetLayoutView="30" workbookViewId="0">
      <selection activeCell="AS29" sqref="AS29"/>
    </sheetView>
  </sheetViews>
  <sheetFormatPr defaultRowHeight="25.5"/>
  <cols>
    <col min="1" max="1" width="1.875" style="54" customWidth="1"/>
    <col min="2" max="2" width="11" style="55" customWidth="1"/>
    <col min="3" max="3" width="1.5" style="54" hidden="1" customWidth="1"/>
    <col min="4" max="4" width="28.125" style="54" customWidth="1"/>
    <col min="5" max="5" width="7.625" style="52" customWidth="1"/>
    <col min="6" max="6" width="15.5" style="55" customWidth="1"/>
    <col min="7" max="7" width="34.5" style="54" customWidth="1"/>
    <col min="8" max="8" width="8.125" style="52" customWidth="1"/>
    <col min="9" max="9" width="16.125" style="54" customWidth="1"/>
    <col min="10" max="10" width="33.5" style="54" customWidth="1"/>
    <col min="11" max="11" width="7.875" style="52" customWidth="1"/>
    <col min="12" max="12" width="15.5" style="54" customWidth="1"/>
    <col min="13" max="13" width="34" style="54" customWidth="1"/>
    <col min="14" max="14" width="8.625" style="52" customWidth="1"/>
    <col min="15" max="15" width="15.5" style="54" customWidth="1"/>
    <col min="16" max="16" width="30.125" style="54" customWidth="1"/>
    <col min="17" max="17" width="10.875" style="52" customWidth="1"/>
    <col min="18" max="18" width="16" style="54" customWidth="1"/>
    <col min="19" max="19" width="31.875" style="54" customWidth="1"/>
    <col min="20" max="20" width="7.875" style="52" customWidth="1"/>
    <col min="21" max="21" width="14.875" style="54" customWidth="1"/>
    <col min="22" max="22" width="7.625" style="56" customWidth="1"/>
    <col min="23" max="23" width="13.5" style="1677" customWidth="1"/>
    <col min="24" max="24" width="10.375" style="1775" customWidth="1"/>
    <col min="25" max="25" width="15.375" style="21" customWidth="1"/>
    <col min="26" max="26" width="13.375" style="54" customWidth="1"/>
    <col min="27" max="27" width="6" style="53" hidden="1" customWidth="1"/>
    <col min="28" max="28" width="5.5" style="57" hidden="1" customWidth="1"/>
    <col min="29" max="29" width="7.875" style="53" hidden="1" customWidth="1"/>
    <col min="30" max="30" width="8" style="53" hidden="1" customWidth="1"/>
    <col min="31" max="31" width="7.875" style="53" hidden="1" customWidth="1"/>
    <col min="32" max="32" width="7.5" style="53" hidden="1" customWidth="1"/>
    <col min="33" max="34" width="9" style="54"/>
    <col min="35" max="38" width="0" style="54" hidden="1" customWidth="1"/>
    <col min="39" max="16384" width="9" style="54"/>
  </cols>
  <sheetData>
    <row r="1" spans="1:39" s="53" customFormat="1" ht="52.5">
      <c r="B1" s="1512" t="s">
        <v>402</v>
      </c>
      <c r="C1" s="1512"/>
      <c r="D1" s="1512"/>
      <c r="E1" s="1512"/>
      <c r="F1" s="1512"/>
      <c r="G1" s="1512"/>
      <c r="H1" s="1512"/>
      <c r="I1" s="1512"/>
      <c r="J1" s="1512"/>
      <c r="K1" s="1512"/>
      <c r="L1" s="1512"/>
      <c r="M1" s="1512"/>
      <c r="N1" s="1512"/>
      <c r="O1" s="1512"/>
      <c r="P1" s="1512"/>
      <c r="Q1" s="1512"/>
      <c r="R1" s="1512"/>
      <c r="S1" s="1512"/>
      <c r="T1" s="1512"/>
      <c r="U1" s="1512"/>
      <c r="V1" s="1512"/>
      <c r="W1" s="1512"/>
      <c r="X1" s="1512"/>
      <c r="Y1" s="1669"/>
      <c r="Z1" s="1670"/>
      <c r="AA1" s="32"/>
      <c r="AB1" s="33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s="53" customFormat="1" ht="19.350000000000001" customHeight="1">
      <c r="B2" s="1671"/>
      <c r="C2" s="1671"/>
      <c r="D2" s="1671"/>
      <c r="E2" s="1671"/>
      <c r="F2" s="1671"/>
      <c r="G2" s="1671"/>
      <c r="H2" s="1672"/>
      <c r="I2" s="1670"/>
      <c r="J2" s="1670"/>
      <c r="K2" s="1672"/>
      <c r="L2" s="1670"/>
      <c r="M2" s="1670"/>
      <c r="N2" s="1672"/>
      <c r="O2" s="1670"/>
      <c r="P2" s="1670"/>
      <c r="Q2" s="1672"/>
      <c r="R2" s="1670"/>
      <c r="S2" s="1670"/>
      <c r="T2" s="1672"/>
      <c r="U2" s="1670"/>
      <c r="V2" s="1515" t="s">
        <v>79</v>
      </c>
      <c r="W2" s="1515"/>
      <c r="X2" s="1515"/>
      <c r="Y2" s="1515"/>
      <c r="Z2" s="1515"/>
      <c r="AA2" s="32"/>
      <c r="AB2" s="33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s="53" customFormat="1" ht="52.7" customHeight="1" thickBot="1">
      <c r="B3" s="235" t="s">
        <v>379</v>
      </c>
      <c r="C3" s="1673"/>
      <c r="D3" s="1674"/>
      <c r="E3" s="1675"/>
      <c r="F3" s="1676"/>
      <c r="G3" s="1670"/>
      <c r="H3" s="1675"/>
      <c r="I3" s="1670"/>
      <c r="J3" s="1670"/>
      <c r="K3" s="1675"/>
      <c r="L3" s="1670"/>
      <c r="M3" s="1670"/>
      <c r="N3" s="1675"/>
      <c r="O3" s="1670"/>
      <c r="P3" s="1670"/>
      <c r="Q3" s="1675"/>
      <c r="R3" s="1670"/>
      <c r="S3" s="32"/>
      <c r="T3" s="1675"/>
      <c r="U3" s="1670"/>
      <c r="V3" s="1517"/>
      <c r="W3" s="1517"/>
      <c r="X3" s="1517"/>
      <c r="Y3" s="1517"/>
      <c r="Z3" s="1517"/>
      <c r="AA3" s="32"/>
      <c r="AB3" s="33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s="16" customFormat="1" ht="64.7" customHeight="1" thickBot="1">
      <c r="A4" s="1677"/>
      <c r="B4" s="1385" t="s">
        <v>0</v>
      </c>
      <c r="C4" s="1386" t="s">
        <v>1</v>
      </c>
      <c r="D4" s="1387" t="s">
        <v>380</v>
      </c>
      <c r="E4" s="1388" t="s">
        <v>381</v>
      </c>
      <c r="F4" s="401" t="s">
        <v>25</v>
      </c>
      <c r="G4" s="1387" t="s">
        <v>382</v>
      </c>
      <c r="H4" s="1388" t="s">
        <v>381</v>
      </c>
      <c r="I4" s="401" t="s">
        <v>25</v>
      </c>
      <c r="J4" s="1387" t="s">
        <v>383</v>
      </c>
      <c r="K4" s="1388" t="s">
        <v>381</v>
      </c>
      <c r="L4" s="401" t="s">
        <v>25</v>
      </c>
      <c r="M4" s="1387" t="s">
        <v>383</v>
      </c>
      <c r="N4" s="1388" t="s">
        <v>381</v>
      </c>
      <c r="O4" s="401" t="s">
        <v>25</v>
      </c>
      <c r="P4" s="1387" t="s">
        <v>383</v>
      </c>
      <c r="Q4" s="1388" t="s">
        <v>381</v>
      </c>
      <c r="R4" s="401" t="s">
        <v>25</v>
      </c>
      <c r="S4" s="1389" t="s">
        <v>2</v>
      </c>
      <c r="T4" s="1388" t="s">
        <v>381</v>
      </c>
      <c r="U4" s="401" t="s">
        <v>25</v>
      </c>
      <c r="V4" s="1390" t="s">
        <v>13</v>
      </c>
      <c r="W4" s="1391" t="s">
        <v>384</v>
      </c>
      <c r="X4" s="1392"/>
      <c r="Y4" s="1393" t="s">
        <v>52</v>
      </c>
      <c r="Z4" s="1394" t="s">
        <v>53</v>
      </c>
      <c r="AA4" s="35"/>
      <c r="AB4" s="33"/>
      <c r="AC4" s="32"/>
      <c r="AD4" s="32"/>
      <c r="AE4" s="32"/>
      <c r="AF4" s="32"/>
      <c r="AG4" s="34"/>
      <c r="AH4" s="34"/>
      <c r="AI4" s="34"/>
      <c r="AJ4" s="34"/>
      <c r="AK4" s="34"/>
      <c r="AL4" s="34"/>
      <c r="AM4" s="34"/>
    </row>
    <row r="5" spans="1:39" s="17" customFormat="1" ht="62.45" customHeight="1">
      <c r="A5" s="1677"/>
      <c r="B5" s="581">
        <v>2</v>
      </c>
      <c r="C5" s="1225"/>
      <c r="D5" s="1678" t="str">
        <f>'[1]2月菜單'!A17</f>
        <v>香Q米飯</v>
      </c>
      <c r="E5" s="1679" t="s">
        <v>10</v>
      </c>
      <c r="F5" s="1680"/>
      <c r="G5" s="1678" t="str">
        <f>'[1]2月菜單'!A30</f>
        <v>板烤雞翅</v>
      </c>
      <c r="H5" s="1679" t="s">
        <v>12</v>
      </c>
      <c r="I5" s="1680"/>
      <c r="J5" s="1678" t="str">
        <f>'[1]2月菜單'!A31</f>
        <v>家常豆腐(豆)</v>
      </c>
      <c r="K5" s="1679" t="s">
        <v>11</v>
      </c>
      <c r="L5" s="1680"/>
      <c r="M5" s="1678" t="str">
        <f>'[1]2月菜單'!A32</f>
        <v>回鍋肉片</v>
      </c>
      <c r="N5" s="1679" t="s">
        <v>49</v>
      </c>
      <c r="O5" s="1680"/>
      <c r="P5" s="1678" t="str">
        <f>'[1]2月菜單'!A33</f>
        <v>深色蔬菜</v>
      </c>
      <c r="Q5" s="1573" t="s">
        <v>201</v>
      </c>
      <c r="R5" s="1680"/>
      <c r="S5" s="1678" t="str">
        <f>'[1]2月菜單'!A34</f>
        <v>鮮蔬米粉湯</v>
      </c>
      <c r="T5" s="1679" t="s">
        <v>11</v>
      </c>
      <c r="U5" s="1680"/>
      <c r="V5" s="1226"/>
      <c r="W5" s="631" t="s">
        <v>4</v>
      </c>
      <c r="X5" s="427"/>
      <c r="Y5" s="1681" t="s">
        <v>27</v>
      </c>
      <c r="Z5" s="1682">
        <f>AJ12</f>
        <v>6</v>
      </c>
      <c r="AA5" s="1683"/>
      <c r="AB5" s="1684"/>
      <c r="AC5" s="1683" t="s">
        <v>28</v>
      </c>
      <c r="AD5" s="1683" t="s">
        <v>29</v>
      </c>
      <c r="AE5" s="1683" t="s">
        <v>30</v>
      </c>
      <c r="AF5" s="1683" t="s">
        <v>31</v>
      </c>
      <c r="AG5" s="1685"/>
      <c r="AH5" s="34"/>
      <c r="AI5" s="506"/>
      <c r="AJ5" s="507" t="s">
        <v>256</v>
      </c>
      <c r="AK5" s="508" t="s">
        <v>257</v>
      </c>
      <c r="AL5" s="509" t="s">
        <v>258</v>
      </c>
      <c r="AM5" s="34"/>
    </row>
    <row r="6" spans="1:39" ht="30.95" customHeight="1">
      <c r="A6" s="1677"/>
      <c r="B6" s="577" t="s">
        <v>5</v>
      </c>
      <c r="C6" s="1222"/>
      <c r="D6" s="266" t="s">
        <v>87</v>
      </c>
      <c r="E6" s="244"/>
      <c r="F6" s="267">
        <v>115</v>
      </c>
      <c r="G6" s="274" t="s">
        <v>264</v>
      </c>
      <c r="H6" s="317"/>
      <c r="I6" s="276">
        <v>60</v>
      </c>
      <c r="J6" s="1405" t="s">
        <v>83</v>
      </c>
      <c r="K6" s="428"/>
      <c r="L6" s="1510">
        <v>50</v>
      </c>
      <c r="M6" s="249" t="s">
        <v>54</v>
      </c>
      <c r="N6" s="250"/>
      <c r="O6" s="251">
        <v>60</v>
      </c>
      <c r="P6" s="243" t="str">
        <f>P5</f>
        <v>深色蔬菜</v>
      </c>
      <c r="Q6" s="244"/>
      <c r="R6" s="245">
        <v>100</v>
      </c>
      <c r="S6" s="243" t="s">
        <v>403</v>
      </c>
      <c r="T6" s="252"/>
      <c r="U6" s="1407">
        <v>5</v>
      </c>
      <c r="V6" s="1220"/>
      <c r="W6" s="643">
        <f>SUM(Z5*15)+(Z7*5)+(Z9*15)</f>
        <v>99.65</v>
      </c>
      <c r="X6" s="255" t="s">
        <v>111</v>
      </c>
      <c r="Y6" s="316" t="s">
        <v>33</v>
      </c>
      <c r="Z6" s="1686">
        <f>AK12</f>
        <v>2.4050000000000002</v>
      </c>
      <c r="AA6" s="1687" t="s">
        <v>34</v>
      </c>
      <c r="AB6" s="1684">
        <v>6</v>
      </c>
      <c r="AC6" s="1684">
        <f>AB6*2</f>
        <v>12</v>
      </c>
      <c r="AD6" s="1684"/>
      <c r="AE6" s="1684">
        <f>AB6*15</f>
        <v>90</v>
      </c>
      <c r="AF6" s="1684">
        <f>AC6*4+AE6*4</f>
        <v>408</v>
      </c>
      <c r="AG6" s="1685"/>
      <c r="AH6" s="34"/>
      <c r="AI6" s="506"/>
      <c r="AJ6" s="507">
        <v>5.75</v>
      </c>
      <c r="AK6" s="508">
        <v>1.5</v>
      </c>
      <c r="AL6" s="509">
        <v>0.65</v>
      </c>
      <c r="AM6" s="34"/>
    </row>
    <row r="7" spans="1:39" ht="30.95" customHeight="1">
      <c r="A7" s="1677"/>
      <c r="B7" s="577">
        <v>26</v>
      </c>
      <c r="C7" s="1222"/>
      <c r="D7" s="266"/>
      <c r="E7" s="244"/>
      <c r="F7" s="1688"/>
      <c r="G7" s="274" t="s">
        <v>89</v>
      </c>
      <c r="H7" s="317"/>
      <c r="I7" s="276"/>
      <c r="J7" s="243" t="s">
        <v>107</v>
      </c>
      <c r="K7" s="367"/>
      <c r="L7" s="1495">
        <v>5</v>
      </c>
      <c r="M7" s="444" t="s">
        <v>35</v>
      </c>
      <c r="N7" s="259"/>
      <c r="O7" s="251">
        <v>5</v>
      </c>
      <c r="P7" s="243" t="s">
        <v>81</v>
      </c>
      <c r="Q7" s="265"/>
      <c r="R7" s="245"/>
      <c r="S7" s="243" t="s">
        <v>54</v>
      </c>
      <c r="T7" s="248"/>
      <c r="U7" s="245">
        <v>20</v>
      </c>
      <c r="V7" s="1220"/>
      <c r="W7" s="237" t="s">
        <v>6</v>
      </c>
      <c r="X7" s="260"/>
      <c r="Y7" s="241" t="s">
        <v>36</v>
      </c>
      <c r="Z7" s="1686">
        <f>AL12</f>
        <v>1.93</v>
      </c>
      <c r="AA7" s="1689" t="s">
        <v>37</v>
      </c>
      <c r="AB7" s="1684">
        <v>2</v>
      </c>
      <c r="AC7" s="1690">
        <f>AB7*7</f>
        <v>14</v>
      </c>
      <c r="AD7" s="1684">
        <f>AB7*5</f>
        <v>10</v>
      </c>
      <c r="AE7" s="1684" t="s">
        <v>38</v>
      </c>
      <c r="AF7" s="1691">
        <f>AC7*4+AD7*9</f>
        <v>146</v>
      </c>
      <c r="AG7" s="1685"/>
      <c r="AH7" s="34"/>
      <c r="AI7" s="506"/>
      <c r="AJ7" s="510">
        <v>0.25</v>
      </c>
      <c r="AK7" s="511">
        <v>0.625</v>
      </c>
      <c r="AL7" s="512">
        <v>1</v>
      </c>
      <c r="AM7" s="34"/>
    </row>
    <row r="8" spans="1:39" ht="30.95" customHeight="1">
      <c r="A8" s="1677"/>
      <c r="B8" s="577" t="s">
        <v>7</v>
      </c>
      <c r="C8" s="1222"/>
      <c r="D8" s="266"/>
      <c r="E8" s="244"/>
      <c r="F8" s="1688"/>
      <c r="G8" s="274" t="s">
        <v>81</v>
      </c>
      <c r="H8" s="320"/>
      <c r="I8" s="276"/>
      <c r="J8" s="294" t="s">
        <v>57</v>
      </c>
      <c r="K8" s="271"/>
      <c r="L8" s="1495"/>
      <c r="M8" s="444" t="s">
        <v>173</v>
      </c>
      <c r="N8" s="259"/>
      <c r="O8" s="251">
        <v>5</v>
      </c>
      <c r="P8" s="243"/>
      <c r="Q8" s="265"/>
      <c r="R8" s="245"/>
      <c r="S8" s="243" t="s">
        <v>35</v>
      </c>
      <c r="T8" s="248"/>
      <c r="U8" s="245">
        <v>5</v>
      </c>
      <c r="V8" s="1220"/>
      <c r="W8" s="654">
        <f>SUM(Z6*5)+(Z8*5)</f>
        <v>26.025000000000002</v>
      </c>
      <c r="X8" s="255" t="s">
        <v>111</v>
      </c>
      <c r="Y8" s="241" t="s">
        <v>39</v>
      </c>
      <c r="Z8" s="1692">
        <v>2.8</v>
      </c>
      <c r="AA8" s="1683" t="s">
        <v>40</v>
      </c>
      <c r="AB8" s="1684">
        <v>1.8</v>
      </c>
      <c r="AC8" s="1684">
        <f>AB8*1</f>
        <v>1.8</v>
      </c>
      <c r="AD8" s="1684" t="s">
        <v>38</v>
      </c>
      <c r="AE8" s="1684">
        <f>AB8*5</f>
        <v>9</v>
      </c>
      <c r="AF8" s="1684">
        <f>AC8*4+AE8*4</f>
        <v>43.2</v>
      </c>
      <c r="AG8" s="1685"/>
      <c r="AH8" s="34"/>
      <c r="AI8" s="506"/>
      <c r="AJ8" s="513"/>
      <c r="AK8" s="511">
        <v>0.14000000000000001</v>
      </c>
      <c r="AL8" s="512">
        <v>0.28000000000000003</v>
      </c>
      <c r="AM8" s="34"/>
    </row>
    <row r="9" spans="1:39" ht="30.95" customHeight="1">
      <c r="A9" s="1677"/>
      <c r="B9" s="1223" t="s">
        <v>41</v>
      </c>
      <c r="C9" s="1222"/>
      <c r="D9" s="266"/>
      <c r="E9" s="244"/>
      <c r="F9" s="1688"/>
      <c r="G9" s="296"/>
      <c r="H9" s="338"/>
      <c r="I9" s="290"/>
      <c r="J9" s="294"/>
      <c r="K9" s="271"/>
      <c r="L9" s="1495"/>
      <c r="M9" s="249"/>
      <c r="N9" s="259"/>
      <c r="O9" s="251"/>
      <c r="P9" s="243"/>
      <c r="Q9" s="244"/>
      <c r="R9" s="245"/>
      <c r="S9" s="243" t="s">
        <v>214</v>
      </c>
      <c r="T9" s="248"/>
      <c r="U9" s="245">
        <v>3</v>
      </c>
      <c r="V9" s="1220"/>
      <c r="W9" s="237" t="s">
        <v>8</v>
      </c>
      <c r="X9" s="260"/>
      <c r="Y9" s="241" t="s">
        <v>42</v>
      </c>
      <c r="Z9" s="1692">
        <v>0</v>
      </c>
      <c r="AA9" s="1683" t="s">
        <v>43</v>
      </c>
      <c r="AB9" s="1684">
        <v>2.5</v>
      </c>
      <c r="AC9" s="1684"/>
      <c r="AD9" s="1684">
        <f>AB9*5</f>
        <v>12.5</v>
      </c>
      <c r="AE9" s="1684" t="s">
        <v>38</v>
      </c>
      <c r="AF9" s="1684">
        <f>AD9*9</f>
        <v>112.5</v>
      </c>
      <c r="AG9" s="1685"/>
      <c r="AH9" s="34"/>
      <c r="AI9" s="506"/>
      <c r="AJ9" s="513"/>
      <c r="AK9" s="511">
        <v>0.14000000000000001</v>
      </c>
      <c r="AL9" s="512"/>
      <c r="AM9" s="34"/>
    </row>
    <row r="10" spans="1:39" ht="30.95" customHeight="1">
      <c r="A10" s="1677"/>
      <c r="B10" s="1223"/>
      <c r="C10" s="1222"/>
      <c r="D10" s="279"/>
      <c r="E10" s="265"/>
      <c r="F10" s="1693"/>
      <c r="G10" s="296"/>
      <c r="H10" s="338"/>
      <c r="I10" s="290"/>
      <c r="J10" s="443"/>
      <c r="K10" s="1461"/>
      <c r="L10" s="1495"/>
      <c r="M10" s="249"/>
      <c r="N10" s="259"/>
      <c r="O10" s="251"/>
      <c r="P10" s="243"/>
      <c r="Q10" s="265"/>
      <c r="R10" s="245"/>
      <c r="S10" s="243"/>
      <c r="T10" s="248"/>
      <c r="U10" s="245"/>
      <c r="V10" s="1220"/>
      <c r="W10" s="645">
        <f>SUM(Z5*2)+(Z6*7)</f>
        <v>28.835000000000001</v>
      </c>
      <c r="X10" s="255" t="s">
        <v>111</v>
      </c>
      <c r="Y10" s="1694" t="s">
        <v>44</v>
      </c>
      <c r="Z10" s="1692">
        <v>0</v>
      </c>
      <c r="AA10" s="1683" t="s">
        <v>45</v>
      </c>
      <c r="AB10" s="1684">
        <v>1</v>
      </c>
      <c r="AC10" s="1683"/>
      <c r="AD10" s="1683"/>
      <c r="AE10" s="1683">
        <f>AB10*15</f>
        <v>15</v>
      </c>
      <c r="AF10" s="1683"/>
      <c r="AG10" s="1685"/>
      <c r="AH10" s="34"/>
      <c r="AI10" s="506"/>
      <c r="AJ10" s="513"/>
      <c r="AK10" s="511"/>
      <c r="AL10" s="512"/>
      <c r="AM10" s="34"/>
    </row>
    <row r="11" spans="1:39" ht="30.95" customHeight="1">
      <c r="A11" s="1677"/>
      <c r="B11" s="463" t="s">
        <v>46</v>
      </c>
      <c r="C11" s="273"/>
      <c r="D11" s="279"/>
      <c r="E11" s="265"/>
      <c r="F11" s="1693"/>
      <c r="G11" s="296"/>
      <c r="H11" s="338"/>
      <c r="I11" s="290"/>
      <c r="J11" s="266"/>
      <c r="K11" s="265"/>
      <c r="L11" s="267"/>
      <c r="M11" s="243"/>
      <c r="N11" s="265"/>
      <c r="O11" s="245"/>
      <c r="P11" s="243"/>
      <c r="Q11" s="265"/>
      <c r="R11" s="245"/>
      <c r="S11" s="266"/>
      <c r="T11" s="252"/>
      <c r="U11" s="245"/>
      <c r="V11" s="1220"/>
      <c r="W11" s="237" t="s">
        <v>9</v>
      </c>
      <c r="X11" s="260"/>
      <c r="Y11" s="1695"/>
      <c r="Z11" s="1692"/>
      <c r="AA11" s="1683"/>
      <c r="AB11" s="1684"/>
      <c r="AC11" s="1683">
        <f>SUM(AC6:AC10)</f>
        <v>27.8</v>
      </c>
      <c r="AD11" s="1683">
        <f>SUM(AD6:AD10)</f>
        <v>22.5</v>
      </c>
      <c r="AE11" s="1683">
        <f>SUM(AE6:AE10)</f>
        <v>114</v>
      </c>
      <c r="AF11" s="1683">
        <f>AC11*4+AD11*9+AE11*4</f>
        <v>769.7</v>
      </c>
      <c r="AG11" s="1685"/>
      <c r="AH11" s="34"/>
      <c r="AI11" s="506"/>
      <c r="AJ11" s="507"/>
      <c r="AK11" s="508"/>
      <c r="AL11" s="509"/>
      <c r="AM11" s="34"/>
    </row>
    <row r="12" spans="1:39" ht="30.95" customHeight="1" thickBot="1">
      <c r="A12" s="1677"/>
      <c r="B12" s="583"/>
      <c r="C12" s="302"/>
      <c r="D12" s="303"/>
      <c r="E12" s="304"/>
      <c r="F12" s="1696"/>
      <c r="G12" s="311"/>
      <c r="H12" s="304"/>
      <c r="I12" s="305"/>
      <c r="J12" s="311"/>
      <c r="K12" s="304"/>
      <c r="L12" s="305"/>
      <c r="M12" s="311"/>
      <c r="N12" s="304"/>
      <c r="O12" s="305"/>
      <c r="P12" s="311"/>
      <c r="Q12" s="304"/>
      <c r="R12" s="305"/>
      <c r="S12" s="311"/>
      <c r="T12" s="304"/>
      <c r="U12" s="305"/>
      <c r="V12" s="1227"/>
      <c r="W12" s="653">
        <f>SUM(W6+W10)*4+(W8*9)</f>
        <v>748.16500000000008</v>
      </c>
      <c r="X12" s="1425" t="s">
        <v>117</v>
      </c>
      <c r="Y12" s="1697"/>
      <c r="Z12" s="1698"/>
      <c r="AA12" s="1683"/>
      <c r="AB12" s="1684"/>
      <c r="AC12" s="1699">
        <f>AC11*4/AF11</f>
        <v>0.14447187215798363</v>
      </c>
      <c r="AD12" s="1699">
        <f>AD11*9/AF11</f>
        <v>0.26308951539560865</v>
      </c>
      <c r="AE12" s="1699">
        <f>AE11*4/AF11</f>
        <v>0.59243861244640761</v>
      </c>
      <c r="AF12" s="1683"/>
      <c r="AG12" s="1685"/>
      <c r="AH12" s="34"/>
      <c r="AI12" s="514" t="s">
        <v>259</v>
      </c>
      <c r="AJ12" s="507">
        <f>SUM(AJ6:AJ11)</f>
        <v>6</v>
      </c>
      <c r="AK12" s="508">
        <f>SUM(AK6:AK11)</f>
        <v>2.4050000000000002</v>
      </c>
      <c r="AL12" s="509">
        <f>SUM(AL6:AL11)</f>
        <v>1.93</v>
      </c>
      <c r="AM12" s="34"/>
    </row>
    <row r="13" spans="1:39" s="44" customFormat="1" ht="60.6" customHeight="1">
      <c r="B13" s="581">
        <v>2</v>
      </c>
      <c r="C13" s="1225"/>
      <c r="D13" s="1678" t="str">
        <f>'[1]2月菜單'!D29</f>
        <v>糙 米 飯</v>
      </c>
      <c r="E13" s="1679" t="s">
        <v>10</v>
      </c>
      <c r="F13" s="1700"/>
      <c r="G13" s="1678" t="str">
        <f>'[1]2月菜單'!D30</f>
        <v>蒜頭排骨</v>
      </c>
      <c r="H13" s="1679" t="s">
        <v>404</v>
      </c>
      <c r="I13" s="1680"/>
      <c r="J13" s="1701" t="str">
        <f>'[1]2月菜單'!D31</f>
        <v>蕃茄炒蛋+薯條(炸)</v>
      </c>
      <c r="K13" s="1679" t="s">
        <v>49</v>
      </c>
      <c r="L13" s="1680"/>
      <c r="M13" s="1678" t="str">
        <f>'[1]2月菜單'!D32</f>
        <v>紅油抄手(加)</v>
      </c>
      <c r="N13" s="1679" t="s">
        <v>10</v>
      </c>
      <c r="O13" s="1680"/>
      <c r="P13" s="1678" t="str">
        <f>'[1]2月菜單'!D33</f>
        <v>有機深色蔬菜</v>
      </c>
      <c r="Q13" s="1573" t="s">
        <v>201</v>
      </c>
      <c r="R13" s="1680"/>
      <c r="S13" s="1678" t="str">
        <f>'[1]2月菜單'!D34</f>
        <v>養生雞湯</v>
      </c>
      <c r="T13" s="1679" t="s">
        <v>11</v>
      </c>
      <c r="U13" s="1680"/>
      <c r="V13" s="1702"/>
      <c r="W13" s="631" t="s">
        <v>4</v>
      </c>
      <c r="X13" s="284"/>
      <c r="Y13" s="1681" t="s">
        <v>27</v>
      </c>
      <c r="Z13" s="1703">
        <f>AJ20</f>
        <v>5.99</v>
      </c>
      <c r="AA13" s="32"/>
      <c r="AB13" s="33"/>
      <c r="AC13" s="32" t="s">
        <v>28</v>
      </c>
      <c r="AD13" s="32" t="s">
        <v>29</v>
      </c>
      <c r="AE13" s="32" t="s">
        <v>30</v>
      </c>
      <c r="AF13" s="32" t="s">
        <v>31</v>
      </c>
      <c r="AG13" s="34"/>
      <c r="AH13" s="47"/>
      <c r="AI13" s="506"/>
      <c r="AJ13" s="515"/>
      <c r="AK13" s="516"/>
      <c r="AL13" s="517"/>
      <c r="AM13" s="47"/>
    </row>
    <row r="14" spans="1:39" ht="30.95" customHeight="1">
      <c r="A14" s="1677"/>
      <c r="B14" s="577" t="s">
        <v>5</v>
      </c>
      <c r="C14" s="1222"/>
      <c r="D14" s="1405" t="s">
        <v>87</v>
      </c>
      <c r="E14" s="1406"/>
      <c r="F14" s="1704">
        <v>67</v>
      </c>
      <c r="G14" s="1505" t="s">
        <v>220</v>
      </c>
      <c r="H14" s="1705"/>
      <c r="I14" s="1507">
        <v>60</v>
      </c>
      <c r="J14" s="617" t="s">
        <v>405</v>
      </c>
      <c r="K14" s="1406"/>
      <c r="L14" s="1407">
        <v>40</v>
      </c>
      <c r="M14" s="1405" t="s">
        <v>406</v>
      </c>
      <c r="N14" s="253" t="s">
        <v>123</v>
      </c>
      <c r="O14" s="1407">
        <v>40</v>
      </c>
      <c r="P14" s="243" t="str">
        <f>P13</f>
        <v>有機深色蔬菜</v>
      </c>
      <c r="Q14" s="244"/>
      <c r="R14" s="245">
        <v>100</v>
      </c>
      <c r="S14" s="298" t="s">
        <v>218</v>
      </c>
      <c r="T14" s="1430"/>
      <c r="U14" s="333">
        <v>30</v>
      </c>
      <c r="V14" s="1706"/>
      <c r="W14" s="643">
        <f>SUM(Z13*15)+(Z15*5)+(Z17*15)</f>
        <v>98.350000000000009</v>
      </c>
      <c r="X14" s="255" t="s">
        <v>111</v>
      </c>
      <c r="Y14" s="316" t="s">
        <v>33</v>
      </c>
      <c r="Z14" s="1692">
        <f>AK20</f>
        <v>2.8</v>
      </c>
      <c r="AA14" s="35" t="s">
        <v>34</v>
      </c>
      <c r="AB14" s="33">
        <v>6.2</v>
      </c>
      <c r="AC14" s="33">
        <f>AB14*2</f>
        <v>12.4</v>
      </c>
      <c r="AD14" s="33"/>
      <c r="AE14" s="33">
        <f>AB14*15</f>
        <v>93</v>
      </c>
      <c r="AF14" s="33">
        <f>AC14*4+AE14*4</f>
        <v>421.6</v>
      </c>
      <c r="AG14" s="34"/>
      <c r="AH14" s="34"/>
      <c r="AI14" s="506"/>
      <c r="AJ14" s="507" t="s">
        <v>256</v>
      </c>
      <c r="AK14" s="508" t="s">
        <v>257</v>
      </c>
      <c r="AL14" s="509" t="s">
        <v>258</v>
      </c>
      <c r="AM14" s="34"/>
    </row>
    <row r="15" spans="1:39" ht="30.95" customHeight="1">
      <c r="A15" s="1677"/>
      <c r="B15" s="577">
        <v>27</v>
      </c>
      <c r="C15" s="1222"/>
      <c r="D15" s="1405" t="s">
        <v>100</v>
      </c>
      <c r="E15" s="1406"/>
      <c r="F15" s="1704">
        <v>33</v>
      </c>
      <c r="G15" s="1505" t="s">
        <v>407</v>
      </c>
      <c r="H15" s="1506"/>
      <c r="I15" s="1507"/>
      <c r="J15" s="617" t="s">
        <v>213</v>
      </c>
      <c r="K15" s="1406"/>
      <c r="L15" s="1407">
        <v>20</v>
      </c>
      <c r="M15" s="1405"/>
      <c r="N15" s="1406"/>
      <c r="O15" s="1407"/>
      <c r="P15" s="243" t="s">
        <v>81</v>
      </c>
      <c r="Q15" s="265"/>
      <c r="R15" s="245"/>
      <c r="S15" s="291" t="s">
        <v>207</v>
      </c>
      <c r="T15" s="292"/>
      <c r="U15" s="293">
        <v>5</v>
      </c>
      <c r="V15" s="1706"/>
      <c r="W15" s="237" t="s">
        <v>6</v>
      </c>
      <c r="X15" s="260"/>
      <c r="Y15" s="241" t="s">
        <v>36</v>
      </c>
      <c r="Z15" s="1692">
        <f>AL20</f>
        <v>1.7</v>
      </c>
      <c r="AA15" s="36" t="s">
        <v>37</v>
      </c>
      <c r="AB15" s="33">
        <v>2</v>
      </c>
      <c r="AC15" s="37">
        <f>AB15*7</f>
        <v>14</v>
      </c>
      <c r="AD15" s="33">
        <f>AB15*5</f>
        <v>10</v>
      </c>
      <c r="AE15" s="33" t="s">
        <v>38</v>
      </c>
      <c r="AF15" s="38">
        <f>AC15*4+AD15*9</f>
        <v>146</v>
      </c>
      <c r="AG15" s="34"/>
      <c r="AH15" s="34"/>
      <c r="AI15" s="506"/>
      <c r="AJ15" s="507">
        <v>5</v>
      </c>
      <c r="AK15" s="508">
        <v>1.71</v>
      </c>
      <c r="AL15" s="509">
        <v>0.4</v>
      </c>
      <c r="AM15" s="34"/>
    </row>
    <row r="16" spans="1:39" ht="30.95" customHeight="1">
      <c r="A16" s="1677"/>
      <c r="B16" s="577" t="s">
        <v>7</v>
      </c>
      <c r="C16" s="1222"/>
      <c r="D16" s="1707"/>
      <c r="E16" s="1412"/>
      <c r="F16" s="1708"/>
      <c r="G16" s="1505" t="s">
        <v>89</v>
      </c>
      <c r="H16" s="1506"/>
      <c r="I16" s="1507"/>
      <c r="J16" s="617" t="s">
        <v>217</v>
      </c>
      <c r="K16" s="1412"/>
      <c r="L16" s="1407"/>
      <c r="M16" s="1405"/>
      <c r="N16" s="1406"/>
      <c r="O16" s="1407"/>
      <c r="P16" s="243"/>
      <c r="Q16" s="265"/>
      <c r="R16" s="245"/>
      <c r="S16" s="298"/>
      <c r="T16" s="348"/>
      <c r="U16" s="333"/>
      <c r="V16" s="1706"/>
      <c r="W16" s="254">
        <f>SUM(Z14*5)+(Z16*5)</f>
        <v>25.5</v>
      </c>
      <c r="X16" s="255" t="s">
        <v>111</v>
      </c>
      <c r="Y16" s="241" t="s">
        <v>39</v>
      </c>
      <c r="Z16" s="1692">
        <v>2.2999999999999998</v>
      </c>
      <c r="AA16" s="32" t="s">
        <v>40</v>
      </c>
      <c r="AB16" s="33">
        <v>1.6</v>
      </c>
      <c r="AC16" s="33">
        <f>AB16*1</f>
        <v>1.6</v>
      </c>
      <c r="AD16" s="33" t="s">
        <v>38</v>
      </c>
      <c r="AE16" s="33">
        <f>AB16*5</f>
        <v>8</v>
      </c>
      <c r="AF16" s="33">
        <f>AC16*4+AE16*4</f>
        <v>38.4</v>
      </c>
      <c r="AG16" s="34"/>
      <c r="AH16" s="34"/>
      <c r="AI16" s="506"/>
      <c r="AJ16" s="513">
        <v>0.33</v>
      </c>
      <c r="AK16" s="511">
        <v>0.36</v>
      </c>
      <c r="AL16" s="512">
        <v>1</v>
      </c>
      <c r="AM16" s="34"/>
    </row>
    <row r="17" spans="1:39" ht="30.95" customHeight="1">
      <c r="A17" s="1677"/>
      <c r="B17" s="1223" t="s">
        <v>48</v>
      </c>
      <c r="C17" s="1222"/>
      <c r="D17" s="1707"/>
      <c r="E17" s="1412"/>
      <c r="F17" s="1708"/>
      <c r="G17" s="1505"/>
      <c r="H17" s="1506"/>
      <c r="I17" s="1507"/>
      <c r="J17" s="617"/>
      <c r="K17" s="1412"/>
      <c r="L17" s="1407"/>
      <c r="M17" s="1405"/>
      <c r="N17" s="1412"/>
      <c r="O17" s="1407"/>
      <c r="P17" s="1405"/>
      <c r="Q17" s="1412"/>
      <c r="R17" s="1407"/>
      <c r="S17" s="1623"/>
      <c r="T17" s="1634"/>
      <c r="U17" s="1462"/>
      <c r="V17" s="1706"/>
      <c r="W17" s="237" t="s">
        <v>8</v>
      </c>
      <c r="X17" s="260"/>
      <c r="Y17" s="241" t="s">
        <v>42</v>
      </c>
      <c r="Z17" s="1692">
        <v>0</v>
      </c>
      <c r="AA17" s="32" t="s">
        <v>43</v>
      </c>
      <c r="AB17" s="33">
        <v>2.5</v>
      </c>
      <c r="AC17" s="33"/>
      <c r="AD17" s="33">
        <f>AB17*5</f>
        <v>12.5</v>
      </c>
      <c r="AE17" s="33" t="s">
        <v>38</v>
      </c>
      <c r="AF17" s="33">
        <f>AD17*9</f>
        <v>112.5</v>
      </c>
      <c r="AG17" s="34"/>
      <c r="AH17" s="34"/>
      <c r="AI17" s="506"/>
      <c r="AJ17" s="513">
        <v>0.66</v>
      </c>
      <c r="AK17" s="511">
        <v>0.56999999999999995</v>
      </c>
      <c r="AL17" s="512">
        <v>0.3</v>
      </c>
      <c r="AM17" s="34"/>
    </row>
    <row r="18" spans="1:39" ht="30.95" customHeight="1">
      <c r="A18" s="1677"/>
      <c r="B18" s="1223"/>
      <c r="C18" s="1222"/>
      <c r="D18" s="1707"/>
      <c r="E18" s="1412"/>
      <c r="F18" s="1708"/>
      <c r="G18" s="1505"/>
      <c r="H18" s="269"/>
      <c r="I18" s="1507"/>
      <c r="J18" s="1709" t="s">
        <v>408</v>
      </c>
      <c r="K18" s="1593" t="s">
        <v>51</v>
      </c>
      <c r="L18" s="1710"/>
      <c r="M18" s="1405"/>
      <c r="N18" s="1412"/>
      <c r="O18" s="1407"/>
      <c r="P18" s="1405"/>
      <c r="Q18" s="1412"/>
      <c r="R18" s="1407"/>
      <c r="S18" s="1405"/>
      <c r="T18" s="1412"/>
      <c r="U18" s="1407"/>
      <c r="V18" s="1706"/>
      <c r="W18" s="645">
        <f>SUM(Z13*2)+(Z14*7)</f>
        <v>31.58</v>
      </c>
      <c r="X18" s="255" t="s">
        <v>111</v>
      </c>
      <c r="Y18" s="1694" t="s">
        <v>44</v>
      </c>
      <c r="Z18" s="1692">
        <v>0</v>
      </c>
      <c r="AA18" s="32" t="s">
        <v>45</v>
      </c>
      <c r="AB18" s="33">
        <v>1</v>
      </c>
      <c r="AC18" s="32"/>
      <c r="AD18" s="32"/>
      <c r="AE18" s="32">
        <f>AB18*15</f>
        <v>15</v>
      </c>
      <c r="AF18" s="32"/>
      <c r="AG18" s="34"/>
      <c r="AH18" s="34"/>
      <c r="AI18" s="506"/>
      <c r="AJ18" s="510"/>
      <c r="AK18" s="511">
        <v>0.16</v>
      </c>
      <c r="AL18" s="512"/>
      <c r="AM18" s="34"/>
    </row>
    <row r="19" spans="1:39" ht="30.95" customHeight="1">
      <c r="A19" s="1677"/>
      <c r="B19" s="463" t="s">
        <v>46</v>
      </c>
      <c r="C19" s="273"/>
      <c r="D19" s="1707"/>
      <c r="E19" s="1412"/>
      <c r="F19" s="1708"/>
      <c r="G19" s="298"/>
      <c r="H19" s="351"/>
      <c r="I19" s="333"/>
      <c r="J19" s="334" t="s">
        <v>409</v>
      </c>
      <c r="K19" s="331"/>
      <c r="L19" s="251">
        <v>30</v>
      </c>
      <c r="M19" s="1405"/>
      <c r="N19" s="1412"/>
      <c r="O19" s="1407"/>
      <c r="P19" s="1405"/>
      <c r="Q19" s="1412"/>
      <c r="R19" s="1407"/>
      <c r="S19" s="1405"/>
      <c r="T19" s="1412"/>
      <c r="U19" s="1407"/>
      <c r="V19" s="1706"/>
      <c r="W19" s="237" t="s">
        <v>9</v>
      </c>
      <c r="X19" s="260"/>
      <c r="Y19" s="1695"/>
      <c r="Z19" s="1692"/>
      <c r="AA19" s="32"/>
      <c r="AB19" s="33"/>
      <c r="AC19" s="32">
        <f>SUM(AC14:AC18)</f>
        <v>28</v>
      </c>
      <c r="AD19" s="32">
        <f>SUM(AD14:AD18)</f>
        <v>22.5</v>
      </c>
      <c r="AE19" s="32">
        <f>SUM(AE14:AE18)</f>
        <v>116</v>
      </c>
      <c r="AF19" s="32">
        <f>AC19*4+AD19*9+AE19*4</f>
        <v>778.5</v>
      </c>
      <c r="AG19" s="34"/>
      <c r="AH19" s="34"/>
      <c r="AI19" s="506"/>
      <c r="AJ19" s="513"/>
      <c r="AK19" s="511"/>
      <c r="AL19" s="512"/>
      <c r="AM19" s="34"/>
    </row>
    <row r="20" spans="1:39" ht="30.95" customHeight="1" thickBot="1">
      <c r="A20" s="1677"/>
      <c r="B20" s="583"/>
      <c r="C20" s="302"/>
      <c r="D20" s="1711"/>
      <c r="E20" s="1712"/>
      <c r="F20" s="1713"/>
      <c r="G20" s="1421"/>
      <c r="H20" s="1712"/>
      <c r="I20" s="1714"/>
      <c r="J20" s="1715"/>
      <c r="K20" s="1712"/>
      <c r="L20" s="1714"/>
      <c r="M20" s="1716"/>
      <c r="N20" s="1712"/>
      <c r="O20" s="1714"/>
      <c r="P20" s="1716"/>
      <c r="Q20" s="1712"/>
      <c r="R20" s="1714"/>
      <c r="S20" s="1716"/>
      <c r="T20" s="1712"/>
      <c r="U20" s="1714"/>
      <c r="V20" s="1717"/>
      <c r="W20" s="653">
        <f>SUM(W14+W18)*4+(W16*9)</f>
        <v>749.22</v>
      </c>
      <c r="X20" s="1425" t="s">
        <v>117</v>
      </c>
      <c r="Y20" s="1697"/>
      <c r="Z20" s="1698"/>
      <c r="AA20" s="32"/>
      <c r="AB20" s="33"/>
      <c r="AC20" s="39">
        <f>AC19*4/AF19</f>
        <v>0.14386640976236351</v>
      </c>
      <c r="AD20" s="39">
        <f>AD19*9/AF19</f>
        <v>0.26011560693641617</v>
      </c>
      <c r="AE20" s="39">
        <f>AE19*4/AF19</f>
        <v>0.59601798330122024</v>
      </c>
      <c r="AF20" s="32"/>
      <c r="AG20" s="34"/>
      <c r="AH20" s="34"/>
      <c r="AI20" s="514" t="s">
        <v>259</v>
      </c>
      <c r="AJ20" s="513">
        <f>SUM(AJ15:AJ19)</f>
        <v>5.99</v>
      </c>
      <c r="AK20" s="511">
        <f>SUM(AK15:AK19)</f>
        <v>2.8</v>
      </c>
      <c r="AL20" s="512">
        <f>SUM(AL15:AL19)</f>
        <v>1.7</v>
      </c>
      <c r="AM20" s="34"/>
    </row>
    <row r="21" spans="1:39" s="44" customFormat="1" ht="65.45" customHeight="1">
      <c r="B21" s="581">
        <v>2</v>
      </c>
      <c r="C21" s="1225"/>
      <c r="D21" s="1718"/>
      <c r="E21" s="1719"/>
      <c r="F21" s="1720"/>
      <c r="G21" s="1718"/>
      <c r="H21" s="1719"/>
      <c r="I21" s="1720"/>
      <c r="J21" s="1718"/>
      <c r="K21" s="1719"/>
      <c r="L21" s="1720"/>
      <c r="M21" s="1718"/>
      <c r="N21" s="1719"/>
      <c r="O21" s="1720"/>
      <c r="P21" s="1718"/>
      <c r="Q21" s="1445"/>
      <c r="R21" s="1720"/>
      <c r="S21" s="1718"/>
      <c r="T21" s="1719"/>
      <c r="U21" s="1720"/>
      <c r="V21" s="1226"/>
      <c r="W21" s="283"/>
      <c r="X21" s="284"/>
      <c r="Y21" s="285"/>
      <c r="Z21" s="1721"/>
      <c r="AA21" s="32"/>
      <c r="AB21" s="33"/>
      <c r="AC21" s="32" t="s">
        <v>28</v>
      </c>
      <c r="AD21" s="32" t="s">
        <v>29</v>
      </c>
      <c r="AE21" s="32" t="s">
        <v>30</v>
      </c>
      <c r="AF21" s="32" t="s">
        <v>31</v>
      </c>
      <c r="AG21" s="34"/>
      <c r="AH21" s="47"/>
      <c r="AI21" s="506"/>
      <c r="AJ21" s="515"/>
      <c r="AK21" s="516"/>
      <c r="AL21" s="517"/>
      <c r="AM21" s="47"/>
    </row>
    <row r="22" spans="1:39" s="18" customFormat="1" ht="30.95" customHeight="1">
      <c r="A22" s="1677"/>
      <c r="B22" s="577" t="s">
        <v>5</v>
      </c>
      <c r="C22" s="1222"/>
      <c r="D22" s="1405"/>
      <c r="E22" s="1406"/>
      <c r="F22" s="1407"/>
      <c r="G22" s="274"/>
      <c r="H22" s="317"/>
      <c r="I22" s="287"/>
      <c r="J22" s="249"/>
      <c r="K22" s="250"/>
      <c r="L22" s="251"/>
      <c r="M22" s="296"/>
      <c r="N22" s="331"/>
      <c r="O22" s="290"/>
      <c r="P22" s="243"/>
      <c r="Q22" s="244"/>
      <c r="R22" s="245"/>
      <c r="S22" s="249"/>
      <c r="T22" s="250"/>
      <c r="U22" s="251"/>
      <c r="V22" s="1220"/>
      <c r="W22" s="254"/>
      <c r="X22" s="255"/>
      <c r="Y22" s="256"/>
      <c r="Z22" s="460"/>
      <c r="AA22" s="35" t="s">
        <v>34</v>
      </c>
      <c r="AB22" s="33">
        <v>6.2</v>
      </c>
      <c r="AC22" s="33">
        <f>AB22*2</f>
        <v>12.4</v>
      </c>
      <c r="AD22" s="33"/>
      <c r="AE22" s="33">
        <f>AB22*15</f>
        <v>93</v>
      </c>
      <c r="AF22" s="33">
        <f>AC22*4+AE22*4</f>
        <v>421.6</v>
      </c>
      <c r="AG22" s="34"/>
      <c r="AH22" s="34"/>
      <c r="AI22" s="506"/>
      <c r="AJ22" s="507" t="s">
        <v>256</v>
      </c>
      <c r="AK22" s="508" t="s">
        <v>257</v>
      </c>
      <c r="AL22" s="509" t="s">
        <v>258</v>
      </c>
      <c r="AM22" s="34"/>
    </row>
    <row r="23" spans="1:39" s="18" customFormat="1" ht="30.95" customHeight="1">
      <c r="A23" s="1677"/>
      <c r="B23" s="577">
        <v>28</v>
      </c>
      <c r="C23" s="1222"/>
      <c r="D23" s="1405"/>
      <c r="E23" s="1406"/>
      <c r="F23" s="1407"/>
      <c r="G23" s="1722">
        <v>228</v>
      </c>
      <c r="H23" s="1723"/>
      <c r="I23" s="1724"/>
      <c r="J23" s="1725" t="s">
        <v>372</v>
      </c>
      <c r="K23" s="1723"/>
      <c r="L23" s="1726"/>
      <c r="M23" s="1727" t="s">
        <v>374</v>
      </c>
      <c r="N23" s="1728"/>
      <c r="O23" s="290"/>
      <c r="P23" s="243"/>
      <c r="Q23" s="265"/>
      <c r="R23" s="245"/>
      <c r="S23" s="249"/>
      <c r="T23" s="250"/>
      <c r="U23" s="251"/>
      <c r="V23" s="1220"/>
      <c r="W23" s="237"/>
      <c r="X23" s="260"/>
      <c r="Y23" s="239"/>
      <c r="Z23" s="460"/>
      <c r="AA23" s="36" t="s">
        <v>37</v>
      </c>
      <c r="AB23" s="33">
        <v>2.2000000000000002</v>
      </c>
      <c r="AC23" s="37">
        <f>AB23*7</f>
        <v>15.400000000000002</v>
      </c>
      <c r="AD23" s="33">
        <f>AB23*5</f>
        <v>11</v>
      </c>
      <c r="AE23" s="33" t="s">
        <v>38</v>
      </c>
      <c r="AF23" s="38">
        <f>AC23*4+AD23*9</f>
        <v>160.60000000000002</v>
      </c>
      <c r="AG23" s="34"/>
      <c r="AH23" s="34"/>
      <c r="AI23" s="506"/>
      <c r="AJ23" s="507"/>
      <c r="AK23" s="508"/>
      <c r="AL23" s="509"/>
      <c r="AM23" s="34"/>
    </row>
    <row r="24" spans="1:39" s="18" customFormat="1" ht="30.95" customHeight="1">
      <c r="A24" s="1677"/>
      <c r="B24" s="577" t="s">
        <v>7</v>
      </c>
      <c r="C24" s="1222"/>
      <c r="D24" s="1729"/>
      <c r="E24" s="1412"/>
      <c r="F24" s="1407"/>
      <c r="G24" s="1722"/>
      <c r="H24" s="1730"/>
      <c r="I24" s="1724"/>
      <c r="J24" s="1725"/>
      <c r="K24" s="1723"/>
      <c r="L24" s="1726"/>
      <c r="M24" s="1727"/>
      <c r="N24" s="1728"/>
      <c r="O24" s="290"/>
      <c r="P24" s="243"/>
      <c r="Q24" s="265"/>
      <c r="R24" s="245"/>
      <c r="S24" s="249"/>
      <c r="T24" s="250"/>
      <c r="U24" s="251"/>
      <c r="V24" s="1220"/>
      <c r="W24" s="254"/>
      <c r="X24" s="255"/>
      <c r="Y24" s="239"/>
      <c r="Z24" s="460"/>
      <c r="AA24" s="32" t="s">
        <v>40</v>
      </c>
      <c r="AB24" s="33">
        <v>1.6</v>
      </c>
      <c r="AC24" s="33">
        <f>AB24*1</f>
        <v>1.6</v>
      </c>
      <c r="AD24" s="33" t="s">
        <v>38</v>
      </c>
      <c r="AE24" s="33">
        <f>AB24*5</f>
        <v>8</v>
      </c>
      <c r="AF24" s="33">
        <f>AC24*4+AE24*4</f>
        <v>38.4</v>
      </c>
      <c r="AG24" s="34"/>
      <c r="AH24" s="34"/>
      <c r="AI24" s="506"/>
      <c r="AJ24" s="513"/>
      <c r="AK24" s="511"/>
      <c r="AL24" s="512"/>
      <c r="AM24" s="34"/>
    </row>
    <row r="25" spans="1:39" s="18" customFormat="1" ht="30.95" customHeight="1">
      <c r="A25" s="1677"/>
      <c r="B25" s="1223" t="s">
        <v>50</v>
      </c>
      <c r="C25" s="1222"/>
      <c r="D25" s="1729"/>
      <c r="E25" s="1412"/>
      <c r="F25" s="1407"/>
      <c r="G25" s="1722"/>
      <c r="H25" s="1730"/>
      <c r="I25" s="1724"/>
      <c r="J25" s="1725"/>
      <c r="K25" s="1723"/>
      <c r="L25" s="1726"/>
      <c r="M25" s="1727"/>
      <c r="N25" s="1731"/>
      <c r="O25" s="290"/>
      <c r="P25" s="1405"/>
      <c r="Q25" s="1412"/>
      <c r="R25" s="1407"/>
      <c r="S25" s="249"/>
      <c r="T25" s="250"/>
      <c r="U25" s="251"/>
      <c r="V25" s="1220"/>
      <c r="W25" s="237"/>
      <c r="X25" s="260"/>
      <c r="Y25" s="239"/>
      <c r="Z25" s="460"/>
      <c r="AA25" s="32" t="s">
        <v>43</v>
      </c>
      <c r="AB25" s="33">
        <v>2.5</v>
      </c>
      <c r="AC25" s="33"/>
      <c r="AD25" s="33">
        <f>AB25*5</f>
        <v>12.5</v>
      </c>
      <c r="AE25" s="33" t="s">
        <v>38</v>
      </c>
      <c r="AF25" s="33">
        <f>AD25*9</f>
        <v>112.5</v>
      </c>
      <c r="AG25" s="34"/>
      <c r="AH25" s="34"/>
      <c r="AI25" s="506"/>
      <c r="AJ25" s="513"/>
      <c r="AK25" s="511"/>
      <c r="AL25" s="512"/>
      <c r="AM25" s="34"/>
    </row>
    <row r="26" spans="1:39" s="18" customFormat="1" ht="30.95" customHeight="1">
      <c r="A26" s="1677"/>
      <c r="B26" s="1223"/>
      <c r="C26" s="1222"/>
      <c r="D26" s="1729"/>
      <c r="E26" s="1412"/>
      <c r="F26" s="1407"/>
      <c r="G26" s="1732"/>
      <c r="H26" s="1730"/>
      <c r="I26" s="1724"/>
      <c r="J26" s="1733"/>
      <c r="K26" s="1734"/>
      <c r="L26" s="1735"/>
      <c r="M26" s="1733"/>
      <c r="N26" s="1736"/>
      <c r="O26" s="1407"/>
      <c r="P26" s="1405"/>
      <c r="Q26" s="1412"/>
      <c r="R26" s="1407"/>
      <c r="S26" s="243"/>
      <c r="T26" s="265"/>
      <c r="U26" s="322"/>
      <c r="V26" s="1220"/>
      <c r="W26" s="1737"/>
      <c r="X26" s="255"/>
      <c r="Y26" s="272"/>
      <c r="Z26" s="582"/>
      <c r="AA26" s="32" t="s">
        <v>45</v>
      </c>
      <c r="AB26" s="33"/>
      <c r="AC26" s="32"/>
      <c r="AD26" s="32"/>
      <c r="AE26" s="32">
        <f>AB26*15</f>
        <v>0</v>
      </c>
      <c r="AF26" s="32"/>
      <c r="AG26" s="34"/>
      <c r="AH26" s="34"/>
      <c r="AI26" s="506"/>
      <c r="AJ26" s="510"/>
      <c r="AK26" s="511"/>
      <c r="AL26" s="512"/>
      <c r="AM26" s="34"/>
    </row>
    <row r="27" spans="1:39" s="18" customFormat="1" ht="30.95" customHeight="1">
      <c r="A27" s="1677"/>
      <c r="B27" s="463"/>
      <c r="C27" s="273"/>
      <c r="D27" s="1729"/>
      <c r="E27" s="1412"/>
      <c r="F27" s="1407"/>
      <c r="G27" s="1405"/>
      <c r="H27" s="1412"/>
      <c r="I27" s="1407"/>
      <c r="J27" s="1405"/>
      <c r="K27" s="1412"/>
      <c r="L27" s="1407"/>
      <c r="M27" s="1405"/>
      <c r="N27" s="1412"/>
      <c r="O27" s="1407"/>
      <c r="P27" s="1405"/>
      <c r="Q27" s="1412"/>
      <c r="R27" s="1407"/>
      <c r="S27" s="249"/>
      <c r="T27" s="259"/>
      <c r="U27" s="251"/>
      <c r="V27" s="1220"/>
      <c r="W27" s="237"/>
      <c r="X27" s="260"/>
      <c r="Y27" s="277"/>
      <c r="Z27" s="460"/>
      <c r="AA27" s="32"/>
      <c r="AB27" s="33"/>
      <c r="AC27" s="32">
        <f>SUM(AC22:AC26)</f>
        <v>29.400000000000006</v>
      </c>
      <c r="AD27" s="32">
        <f>SUM(AD22:AD26)</f>
        <v>23.5</v>
      </c>
      <c r="AE27" s="32">
        <f>SUM(AE22:AE26)</f>
        <v>101</v>
      </c>
      <c r="AF27" s="32">
        <f>AC27*4+AD27*9+AE27*4</f>
        <v>733.1</v>
      </c>
      <c r="AG27" s="34"/>
      <c r="AH27" s="34"/>
      <c r="AI27" s="506"/>
      <c r="AJ27" s="513"/>
      <c r="AK27" s="511"/>
      <c r="AL27" s="512"/>
      <c r="AM27" s="34"/>
    </row>
    <row r="28" spans="1:39" s="18" customFormat="1" ht="30.95" customHeight="1" thickBot="1">
      <c r="A28" s="1677"/>
      <c r="B28" s="1738"/>
      <c r="C28" s="1739"/>
      <c r="D28" s="1729"/>
      <c r="E28" s="1712"/>
      <c r="F28" s="1740"/>
      <c r="G28" s="1716"/>
      <c r="H28" s="1712"/>
      <c r="I28" s="1714"/>
      <c r="J28" s="1716"/>
      <c r="K28" s="1712"/>
      <c r="L28" s="1714"/>
      <c r="M28" s="1716"/>
      <c r="N28" s="1712"/>
      <c r="O28" s="1714"/>
      <c r="P28" s="1716"/>
      <c r="Q28" s="1712"/>
      <c r="R28" s="1714"/>
      <c r="S28" s="249"/>
      <c r="T28" s="1741"/>
      <c r="U28" s="305"/>
      <c r="V28" s="1227"/>
      <c r="W28" s="1742"/>
      <c r="X28" s="1425"/>
      <c r="Y28" s="313"/>
      <c r="Z28" s="584"/>
      <c r="AA28" s="32"/>
      <c r="AB28" s="33"/>
      <c r="AC28" s="39">
        <f>AC27*4/AF27</f>
        <v>0.16041467739735374</v>
      </c>
      <c r="AD28" s="39">
        <f>AD27*9/AF27</f>
        <v>0.28850088664575091</v>
      </c>
      <c r="AE28" s="39">
        <f>AE27*4/AF27</f>
        <v>0.55108443595689538</v>
      </c>
      <c r="AF28" s="32"/>
      <c r="AG28" s="34"/>
      <c r="AH28" s="34"/>
      <c r="AI28" s="514" t="s">
        <v>259</v>
      </c>
      <c r="AJ28" s="513">
        <f>SUM(AJ23:AJ27)</f>
        <v>0</v>
      </c>
      <c r="AK28" s="511">
        <f>SUM(AK23:AK27)</f>
        <v>0</v>
      </c>
      <c r="AL28" s="512">
        <f>SUM(AL23:AL27)</f>
        <v>0</v>
      </c>
      <c r="AM28" s="34"/>
    </row>
    <row r="29" spans="1:39" s="44" customFormat="1" ht="62.45" customHeight="1">
      <c r="B29" s="581">
        <v>2</v>
      </c>
      <c r="C29" s="1225"/>
      <c r="D29" s="1678" t="str">
        <f>'[1]2月菜單'!J29</f>
        <v>胚芽米飯</v>
      </c>
      <c r="E29" s="1679" t="s">
        <v>10</v>
      </c>
      <c r="F29" s="1680"/>
      <c r="G29" s="1678" t="str">
        <f>'[1]2月菜單'!J30</f>
        <v>椒鹽魚丁(海炸)生鮮水產</v>
      </c>
      <c r="H29" s="1679" t="s">
        <v>51</v>
      </c>
      <c r="I29" s="1680"/>
      <c r="J29" s="1678" t="str">
        <f>'[1]2月菜單'!J31</f>
        <v>皮絲滷肉(豆)</v>
      </c>
      <c r="K29" s="1679" t="s">
        <v>404</v>
      </c>
      <c r="L29" s="1680"/>
      <c r="M29" s="1678" t="str">
        <f>'[1]2月菜單'!J32</f>
        <v>雙色瓠瓜</v>
      </c>
      <c r="N29" s="1679" t="s">
        <v>11</v>
      </c>
      <c r="O29" s="1680"/>
      <c r="P29" s="1678" t="str">
        <f>'[1]2月菜單'!J33</f>
        <v>深色蔬菜</v>
      </c>
      <c r="Q29" s="1573" t="s">
        <v>201</v>
      </c>
      <c r="R29" s="1680"/>
      <c r="S29" s="1678" t="str">
        <f>'[1]2月菜單'!J34</f>
        <v>桂筍排骨湯(醃)</v>
      </c>
      <c r="T29" s="1679" t="s">
        <v>11</v>
      </c>
      <c r="U29" s="1680"/>
      <c r="V29" s="1226"/>
      <c r="W29" s="631" t="s">
        <v>4</v>
      </c>
      <c r="X29" s="427"/>
      <c r="Y29" s="285" t="s">
        <v>27</v>
      </c>
      <c r="Z29" s="456">
        <f>AJ36</f>
        <v>6</v>
      </c>
      <c r="AA29" s="32"/>
      <c r="AB29" s="33"/>
      <c r="AC29" s="32" t="s">
        <v>28</v>
      </c>
      <c r="AD29" s="32" t="s">
        <v>29</v>
      </c>
      <c r="AE29" s="32" t="s">
        <v>30</v>
      </c>
      <c r="AF29" s="32" t="s">
        <v>31</v>
      </c>
      <c r="AG29" s="34"/>
      <c r="AH29" s="47"/>
      <c r="AI29" s="506"/>
      <c r="AJ29" s="518"/>
      <c r="AK29" s="516"/>
      <c r="AL29" s="517"/>
      <c r="AM29" s="47"/>
    </row>
    <row r="30" spans="1:39" ht="30.95" customHeight="1">
      <c r="A30" s="1677"/>
      <c r="B30" s="577" t="s">
        <v>5</v>
      </c>
      <c r="C30" s="1222"/>
      <c r="D30" s="1405" t="s">
        <v>410</v>
      </c>
      <c r="E30" s="1406"/>
      <c r="F30" s="1407">
        <v>80</v>
      </c>
      <c r="G30" s="249" t="s">
        <v>230</v>
      </c>
      <c r="H30" s="250"/>
      <c r="I30" s="251">
        <v>50</v>
      </c>
      <c r="J30" s="1743" t="s">
        <v>411</v>
      </c>
      <c r="K30" s="1744"/>
      <c r="L30" s="1745">
        <v>20</v>
      </c>
      <c r="M30" s="1505" t="s">
        <v>232</v>
      </c>
      <c r="N30" s="1746"/>
      <c r="O30" s="1507">
        <v>95</v>
      </c>
      <c r="P30" s="243" t="str">
        <f>P29</f>
        <v>深色蔬菜</v>
      </c>
      <c r="Q30" s="244"/>
      <c r="R30" s="245">
        <v>100</v>
      </c>
      <c r="S30" s="298" t="s">
        <v>412</v>
      </c>
      <c r="T30" s="1430"/>
      <c r="U30" s="333">
        <v>20</v>
      </c>
      <c r="V30" s="1220"/>
      <c r="W30" s="254">
        <f>SUM(Z29*15)+(Z31*5)+(Z33*15)</f>
        <v>101</v>
      </c>
      <c r="X30" s="255" t="s">
        <v>15</v>
      </c>
      <c r="Y30" s="256" t="s">
        <v>33</v>
      </c>
      <c r="Z30" s="633">
        <f>AK36</f>
        <v>2.5000000000000004</v>
      </c>
      <c r="AA30" s="35" t="s">
        <v>34</v>
      </c>
      <c r="AB30" s="33">
        <v>6.3</v>
      </c>
      <c r="AC30" s="33">
        <f>AB30*2</f>
        <v>12.6</v>
      </c>
      <c r="AD30" s="33"/>
      <c r="AE30" s="33">
        <f>AB30*15</f>
        <v>94.5</v>
      </c>
      <c r="AF30" s="33">
        <f>AC30*4+AE30*4</f>
        <v>428.4</v>
      </c>
      <c r="AG30" s="34"/>
      <c r="AH30" s="34"/>
      <c r="AI30" s="506"/>
      <c r="AJ30" s="507" t="s">
        <v>256</v>
      </c>
      <c r="AK30" s="508" t="s">
        <v>257</v>
      </c>
      <c r="AL30" s="509" t="s">
        <v>258</v>
      </c>
      <c r="AM30" s="34"/>
    </row>
    <row r="31" spans="1:39" ht="30.95" customHeight="1">
      <c r="A31" s="1677"/>
      <c r="B31" s="577">
        <v>29</v>
      </c>
      <c r="C31" s="1222"/>
      <c r="D31" s="1405" t="s">
        <v>102</v>
      </c>
      <c r="E31" s="1406"/>
      <c r="F31" s="1407">
        <v>40</v>
      </c>
      <c r="G31" s="249" t="s">
        <v>239</v>
      </c>
      <c r="H31" s="250"/>
      <c r="I31" s="251"/>
      <c r="J31" s="1747" t="s">
        <v>109</v>
      </c>
      <c r="K31" s="1744"/>
      <c r="L31" s="1745">
        <v>10</v>
      </c>
      <c r="M31" s="1505" t="s">
        <v>35</v>
      </c>
      <c r="N31" s="1748"/>
      <c r="O31" s="1507">
        <v>5</v>
      </c>
      <c r="P31" s="243" t="s">
        <v>81</v>
      </c>
      <c r="Q31" s="265"/>
      <c r="R31" s="245"/>
      <c r="S31" s="291" t="s">
        <v>206</v>
      </c>
      <c r="T31" s="292"/>
      <c r="U31" s="293">
        <v>5</v>
      </c>
      <c r="V31" s="1220"/>
      <c r="W31" s="237" t="s">
        <v>6</v>
      </c>
      <c r="X31" s="260"/>
      <c r="Y31" s="239" t="s">
        <v>36</v>
      </c>
      <c r="Z31" s="633">
        <f>AL36</f>
        <v>2.2000000000000002</v>
      </c>
      <c r="AA31" s="36" t="s">
        <v>37</v>
      </c>
      <c r="AB31" s="33">
        <v>2</v>
      </c>
      <c r="AC31" s="37">
        <f>AB31*7</f>
        <v>14</v>
      </c>
      <c r="AD31" s="33">
        <f>AB31*5</f>
        <v>10</v>
      </c>
      <c r="AE31" s="33" t="s">
        <v>38</v>
      </c>
      <c r="AF31" s="38">
        <f>AC31*4+AD31*9</f>
        <v>146</v>
      </c>
      <c r="AG31" s="34"/>
      <c r="AH31" s="34"/>
      <c r="AI31" s="506"/>
      <c r="AJ31" s="507">
        <v>6</v>
      </c>
      <c r="AK31" s="508">
        <v>1.42</v>
      </c>
      <c r="AL31" s="509">
        <v>1</v>
      </c>
      <c r="AM31" s="34"/>
    </row>
    <row r="32" spans="1:39" ht="30.95" customHeight="1">
      <c r="A32" s="1677"/>
      <c r="B32" s="577" t="s">
        <v>7</v>
      </c>
      <c r="C32" s="1222"/>
      <c r="D32" s="1707"/>
      <c r="E32" s="1412"/>
      <c r="F32" s="1749"/>
      <c r="G32" s="274"/>
      <c r="H32" s="320"/>
      <c r="I32" s="276"/>
      <c r="J32" s="1747" t="s">
        <v>57</v>
      </c>
      <c r="K32" s="1744"/>
      <c r="L32" s="1745"/>
      <c r="M32" s="1505" t="s">
        <v>14</v>
      </c>
      <c r="N32" s="351"/>
      <c r="O32" s="1507"/>
      <c r="P32" s="243"/>
      <c r="Q32" s="265"/>
      <c r="R32" s="245"/>
      <c r="S32" s="298"/>
      <c r="T32" s="348"/>
      <c r="U32" s="333"/>
      <c r="V32" s="1220"/>
      <c r="W32" s="254">
        <f>SUM(Z30*5)+(Z32*5)</f>
        <v>25</v>
      </c>
      <c r="X32" s="255" t="s">
        <v>15</v>
      </c>
      <c r="Y32" s="239" t="s">
        <v>39</v>
      </c>
      <c r="Z32" s="461">
        <v>2.5</v>
      </c>
      <c r="AA32" s="32" t="s">
        <v>40</v>
      </c>
      <c r="AB32" s="33">
        <v>1.7</v>
      </c>
      <c r="AC32" s="33">
        <f>AB32*1</f>
        <v>1.7</v>
      </c>
      <c r="AD32" s="33" t="s">
        <v>38</v>
      </c>
      <c r="AE32" s="33">
        <f>AB32*5</f>
        <v>8.5</v>
      </c>
      <c r="AF32" s="33">
        <f>AC32*4+AE32*4</f>
        <v>40.799999999999997</v>
      </c>
      <c r="AG32" s="34"/>
      <c r="AH32" s="34"/>
      <c r="AI32" s="506"/>
      <c r="AJ32" s="513"/>
      <c r="AK32" s="511">
        <v>0.66</v>
      </c>
      <c r="AL32" s="512">
        <v>1</v>
      </c>
      <c r="AM32" s="34"/>
    </row>
    <row r="33" spans="1:39" ht="30.95" customHeight="1">
      <c r="A33" s="1677"/>
      <c r="B33" s="1223" t="s">
        <v>55</v>
      </c>
      <c r="C33" s="1222"/>
      <c r="D33" s="1707"/>
      <c r="E33" s="1412"/>
      <c r="F33" s="1749"/>
      <c r="G33" s="274"/>
      <c r="H33" s="320"/>
      <c r="I33" s="276"/>
      <c r="J33" s="1750"/>
      <c r="K33" s="1751"/>
      <c r="L33" s="1752"/>
      <c r="M33" s="1505"/>
      <c r="N33" s="351"/>
      <c r="O33" s="1507"/>
      <c r="P33" s="1405"/>
      <c r="Q33" s="1412"/>
      <c r="R33" s="1407"/>
      <c r="S33" s="1623"/>
      <c r="T33" s="1634"/>
      <c r="U33" s="1462"/>
      <c r="V33" s="1220"/>
      <c r="W33" s="237" t="s">
        <v>8</v>
      </c>
      <c r="X33" s="260"/>
      <c r="Y33" s="239" t="s">
        <v>42</v>
      </c>
      <c r="Z33" s="633">
        <v>0</v>
      </c>
      <c r="AA33" s="32" t="s">
        <v>43</v>
      </c>
      <c r="AB33" s="33">
        <v>2.5</v>
      </c>
      <c r="AC33" s="33"/>
      <c r="AD33" s="33">
        <f>AB33*5</f>
        <v>12.5</v>
      </c>
      <c r="AE33" s="33" t="s">
        <v>38</v>
      </c>
      <c r="AF33" s="33">
        <f>AD33*9</f>
        <v>112.5</v>
      </c>
      <c r="AG33" s="34"/>
      <c r="AH33" s="34"/>
      <c r="AI33" s="506"/>
      <c r="AJ33" s="513"/>
      <c r="AK33" s="511">
        <v>0.28000000000000003</v>
      </c>
      <c r="AL33" s="512">
        <v>0.2</v>
      </c>
      <c r="AM33" s="34"/>
    </row>
    <row r="34" spans="1:39" ht="30.95" customHeight="1">
      <c r="A34" s="1677"/>
      <c r="B34" s="1223"/>
      <c r="C34" s="1222"/>
      <c r="D34" s="1707"/>
      <c r="E34" s="1412"/>
      <c r="F34" s="1749"/>
      <c r="G34" s="1627"/>
      <c r="H34" s="320"/>
      <c r="I34" s="276"/>
      <c r="J34" s="1405"/>
      <c r="K34" s="1412"/>
      <c r="L34" s="1407"/>
      <c r="M34" s="1505"/>
      <c r="N34" s="1506"/>
      <c r="O34" s="1507"/>
      <c r="P34" s="1405"/>
      <c r="Q34" s="1412"/>
      <c r="R34" s="1407"/>
      <c r="S34" s="249"/>
      <c r="T34" s="259"/>
      <c r="U34" s="251"/>
      <c r="V34" s="1220"/>
      <c r="W34" s="1737">
        <f>SUM(Z29*2)+(Z30*7)</f>
        <v>29.500000000000004</v>
      </c>
      <c r="X34" s="255" t="s">
        <v>15</v>
      </c>
      <c r="Y34" s="272" t="s">
        <v>44</v>
      </c>
      <c r="Z34" s="633">
        <v>0</v>
      </c>
      <c r="AA34" s="32" t="s">
        <v>45</v>
      </c>
      <c r="AB34" s="33">
        <v>1</v>
      </c>
      <c r="AC34" s="32"/>
      <c r="AD34" s="32"/>
      <c r="AE34" s="32">
        <f>AB34*15</f>
        <v>15</v>
      </c>
      <c r="AF34" s="32"/>
      <c r="AG34" s="34"/>
      <c r="AH34" s="34"/>
      <c r="AI34" s="506"/>
      <c r="AJ34" s="510"/>
      <c r="AK34" s="511">
        <v>0.14000000000000001</v>
      </c>
      <c r="AL34" s="512"/>
      <c r="AM34" s="34"/>
    </row>
    <row r="35" spans="1:39" ht="30.95" customHeight="1">
      <c r="A35" s="1677"/>
      <c r="B35" s="463"/>
      <c r="C35" s="273"/>
      <c r="D35" s="1707"/>
      <c r="E35" s="1412"/>
      <c r="F35" s="1749"/>
      <c r="G35" s="1405"/>
      <c r="H35" s="1412"/>
      <c r="I35" s="1407"/>
      <c r="J35" s="1405"/>
      <c r="K35" s="1412"/>
      <c r="L35" s="1407"/>
      <c r="M35" s="1405"/>
      <c r="N35" s="1412"/>
      <c r="O35" s="1407"/>
      <c r="P35" s="1405"/>
      <c r="Q35" s="1412"/>
      <c r="R35" s="1407"/>
      <c r="S35" s="1405"/>
      <c r="T35" s="1412"/>
      <c r="U35" s="1407"/>
      <c r="V35" s="1220"/>
      <c r="W35" s="237" t="s">
        <v>9</v>
      </c>
      <c r="X35" s="260"/>
      <c r="Y35" s="277"/>
      <c r="Z35" s="633"/>
      <c r="AA35" s="32"/>
      <c r="AB35" s="33"/>
      <c r="AC35" s="32">
        <f>SUM(AC30:AC34)</f>
        <v>28.3</v>
      </c>
      <c r="AD35" s="32">
        <f>SUM(AD30:AD34)</f>
        <v>22.5</v>
      </c>
      <c r="AE35" s="32">
        <f>SUM(AE30:AE34)</f>
        <v>118</v>
      </c>
      <c r="AF35" s="32">
        <f>AC35*4+AD35*9+AE35*4</f>
        <v>787.7</v>
      </c>
      <c r="AG35" s="34"/>
      <c r="AH35" s="34"/>
      <c r="AI35" s="506"/>
      <c r="AJ35" s="513"/>
      <c r="AK35" s="511"/>
      <c r="AL35" s="512"/>
      <c r="AM35" s="34"/>
    </row>
    <row r="36" spans="1:39" ht="30.95" customHeight="1" thickBot="1">
      <c r="A36" s="1677"/>
      <c r="B36" s="583"/>
      <c r="C36" s="302"/>
      <c r="D36" s="1711"/>
      <c r="E36" s="1712"/>
      <c r="F36" s="1740"/>
      <c r="G36" s="1716"/>
      <c r="H36" s="1712"/>
      <c r="I36" s="1714"/>
      <c r="J36" s="1716"/>
      <c r="K36" s="1712"/>
      <c r="L36" s="1714"/>
      <c r="M36" s="1716"/>
      <c r="N36" s="1712"/>
      <c r="O36" s="1714"/>
      <c r="P36" s="1716"/>
      <c r="Q36" s="1712"/>
      <c r="R36" s="1714"/>
      <c r="S36" s="1716"/>
      <c r="T36" s="1712"/>
      <c r="U36" s="1714"/>
      <c r="V36" s="1227"/>
      <c r="W36" s="1742">
        <f>SUM(W30+W34)*4+(W32*9)</f>
        <v>747</v>
      </c>
      <c r="X36" s="1425" t="s">
        <v>117</v>
      </c>
      <c r="Y36" s="1440"/>
      <c r="Z36" s="634"/>
      <c r="AA36" s="32"/>
      <c r="AB36" s="33"/>
      <c r="AC36" s="39">
        <f>AC35*4/AF35</f>
        <v>0.14370953408658119</v>
      </c>
      <c r="AD36" s="39">
        <f>AD35*9/AF35</f>
        <v>0.25707756760187889</v>
      </c>
      <c r="AE36" s="39">
        <f>AE35*4/AF35</f>
        <v>0.5992128983115399</v>
      </c>
      <c r="AF36" s="32"/>
      <c r="AG36" s="34"/>
      <c r="AH36" s="34"/>
      <c r="AI36" s="514" t="s">
        <v>259</v>
      </c>
      <c r="AJ36" s="513">
        <f>SUM(AJ31:AJ35)</f>
        <v>6</v>
      </c>
      <c r="AK36" s="511">
        <f>SUM(AK31:AK35)</f>
        <v>2.5000000000000004</v>
      </c>
      <c r="AL36" s="512">
        <f>SUM(AL31:AL35)</f>
        <v>2.2000000000000002</v>
      </c>
      <c r="AM36" s="34"/>
    </row>
    <row r="37" spans="1:39" s="44" customFormat="1" ht="72.599999999999994" customHeight="1">
      <c r="B37" s="581"/>
      <c r="C37" s="1225"/>
      <c r="D37" s="1753"/>
      <c r="E37" s="1400"/>
      <c r="F37" s="1754"/>
      <c r="G37" s="1753"/>
      <c r="H37" s="1400"/>
      <c r="I37" s="1754"/>
      <c r="J37" s="1753"/>
      <c r="K37" s="1400"/>
      <c r="L37" s="1754"/>
      <c r="M37" s="1753"/>
      <c r="N37" s="1400"/>
      <c r="O37" s="1754"/>
      <c r="P37" s="1753"/>
      <c r="Q37" s="1755"/>
      <c r="R37" s="1754"/>
      <c r="S37" s="1753"/>
      <c r="T37" s="1400"/>
      <c r="U37" s="1754"/>
      <c r="V37" s="1756"/>
      <c r="W37" s="631"/>
      <c r="X37" s="427"/>
      <c r="Y37" s="285"/>
      <c r="Z37" s="456"/>
      <c r="AA37" s="32"/>
      <c r="AB37" s="33"/>
      <c r="AC37" s="32" t="s">
        <v>28</v>
      </c>
      <c r="AD37" s="32" t="s">
        <v>29</v>
      </c>
      <c r="AE37" s="45" t="s">
        <v>30</v>
      </c>
      <c r="AF37" s="45" t="s">
        <v>31</v>
      </c>
      <c r="AG37" s="47"/>
      <c r="AH37" s="47"/>
      <c r="AI37" s="506"/>
      <c r="AJ37" s="519"/>
      <c r="AK37" s="520"/>
      <c r="AL37" s="521"/>
      <c r="AM37" s="47"/>
    </row>
    <row r="38" spans="1:39" ht="30.95" customHeight="1">
      <c r="A38" s="1677"/>
      <c r="B38" s="577"/>
      <c r="C38" s="1222"/>
      <c r="D38" s="1405"/>
      <c r="E38" s="1406"/>
      <c r="F38" s="1407"/>
      <c r="G38" s="249"/>
      <c r="H38" s="250"/>
      <c r="I38" s="251"/>
      <c r="J38" s="1757"/>
      <c r="K38" s="1758"/>
      <c r="L38" s="1759"/>
      <c r="M38" s="1435"/>
      <c r="N38" s="1760"/>
      <c r="O38" s="1437"/>
      <c r="P38" s="1405"/>
      <c r="Q38" s="1406"/>
      <c r="R38" s="1407"/>
      <c r="S38" s="1405"/>
      <c r="T38" s="1412"/>
      <c r="U38" s="1704"/>
      <c r="V38" s="1761"/>
      <c r="W38" s="254"/>
      <c r="X38" s="255"/>
      <c r="Y38" s="256"/>
      <c r="Z38" s="633"/>
      <c r="AA38" s="35" t="s">
        <v>34</v>
      </c>
      <c r="AB38" s="33">
        <v>6</v>
      </c>
      <c r="AC38" s="33">
        <f>AB38*2</f>
        <v>12</v>
      </c>
      <c r="AD38" s="33"/>
      <c r="AE38" s="33">
        <f>AB38*15</f>
        <v>90</v>
      </c>
      <c r="AF38" s="33">
        <f>AC38*4+AE38*4</f>
        <v>408</v>
      </c>
      <c r="AG38" s="34"/>
      <c r="AH38" s="34"/>
      <c r="AI38" s="506"/>
      <c r="AJ38" s="507" t="s">
        <v>256</v>
      </c>
      <c r="AK38" s="508" t="s">
        <v>257</v>
      </c>
      <c r="AL38" s="509" t="s">
        <v>258</v>
      </c>
      <c r="AM38" s="34"/>
    </row>
    <row r="39" spans="1:39" ht="30.95" customHeight="1">
      <c r="A39" s="1677"/>
      <c r="B39" s="577"/>
      <c r="C39" s="1222"/>
      <c r="D39" s="1405"/>
      <c r="E39" s="1406"/>
      <c r="F39" s="1407"/>
      <c r="G39" s="249"/>
      <c r="H39" s="250"/>
      <c r="I39" s="251"/>
      <c r="J39" s="1757"/>
      <c r="K39" s="1758"/>
      <c r="L39" s="1759"/>
      <c r="M39" s="1405"/>
      <c r="N39" s="1412"/>
      <c r="O39" s="1704"/>
      <c r="P39" s="1405"/>
      <c r="Q39" s="1412"/>
      <c r="R39" s="1407"/>
      <c r="S39" s="1405"/>
      <c r="T39" s="1412"/>
      <c r="U39" s="1704"/>
      <c r="V39" s="1761"/>
      <c r="W39" s="237"/>
      <c r="X39" s="260"/>
      <c r="Y39" s="239"/>
      <c r="Z39" s="633"/>
      <c r="AA39" s="36" t="s">
        <v>37</v>
      </c>
      <c r="AB39" s="33">
        <v>2.2999999999999998</v>
      </c>
      <c r="AC39" s="37">
        <f>AB39*7</f>
        <v>16.099999999999998</v>
      </c>
      <c r="AD39" s="33">
        <f>AB39*5</f>
        <v>11.5</v>
      </c>
      <c r="AE39" s="33" t="s">
        <v>38</v>
      </c>
      <c r="AF39" s="38">
        <f>AC39*4+AD39*9</f>
        <v>167.89999999999998</v>
      </c>
      <c r="AG39" s="34"/>
      <c r="AH39" s="34"/>
      <c r="AI39" s="506"/>
      <c r="AJ39" s="507"/>
      <c r="AK39" s="508"/>
      <c r="AL39" s="509"/>
      <c r="AM39" s="34"/>
    </row>
    <row r="40" spans="1:39" ht="30.95" customHeight="1">
      <c r="A40" s="1677"/>
      <c r="B40" s="577"/>
      <c r="C40" s="1222"/>
      <c r="D40" s="1707"/>
      <c r="E40" s="1412"/>
      <c r="F40" s="1749"/>
      <c r="G40" s="249"/>
      <c r="H40" s="259"/>
      <c r="I40" s="251"/>
      <c r="J40" s="1757"/>
      <c r="K40" s="1758"/>
      <c r="L40" s="1759"/>
      <c r="M40" s="1435"/>
      <c r="N40" s="1762"/>
      <c r="O40" s="1437"/>
      <c r="P40" s="1405"/>
      <c r="Q40" s="1412"/>
      <c r="R40" s="1407"/>
      <c r="S40" s="1405"/>
      <c r="T40" s="1412"/>
      <c r="U40" s="1704"/>
      <c r="V40" s="1761"/>
      <c r="W40" s="254"/>
      <c r="X40" s="255"/>
      <c r="Y40" s="239"/>
      <c r="Z40" s="461"/>
      <c r="AA40" s="32" t="s">
        <v>40</v>
      </c>
      <c r="AB40" s="33">
        <v>1.5</v>
      </c>
      <c r="AC40" s="33">
        <f>AB40*1</f>
        <v>1.5</v>
      </c>
      <c r="AD40" s="33" t="s">
        <v>38</v>
      </c>
      <c r="AE40" s="33">
        <f>AB40*5</f>
        <v>7.5</v>
      </c>
      <c r="AF40" s="33">
        <f>AC40*4+AE40*4</f>
        <v>36</v>
      </c>
      <c r="AG40" s="34"/>
      <c r="AH40" s="34"/>
      <c r="AI40" s="506"/>
      <c r="AJ40" s="510"/>
      <c r="AK40" s="511"/>
      <c r="AL40" s="512"/>
      <c r="AM40" s="34"/>
    </row>
    <row r="41" spans="1:39" ht="30.95" customHeight="1">
      <c r="A41" s="1677"/>
      <c r="B41" s="1223"/>
      <c r="C41" s="1222"/>
      <c r="D41" s="1707"/>
      <c r="E41" s="1412"/>
      <c r="F41" s="1749"/>
      <c r="G41" s="249"/>
      <c r="H41" s="259"/>
      <c r="I41" s="251"/>
      <c r="J41" s="1763"/>
      <c r="K41" s="1764"/>
      <c r="L41" s="1765"/>
      <c r="M41" s="1435"/>
      <c r="N41" s="1762"/>
      <c r="O41" s="1437"/>
      <c r="P41" s="1405"/>
      <c r="Q41" s="1412"/>
      <c r="R41" s="1407"/>
      <c r="S41" s="1405"/>
      <c r="T41" s="1766"/>
      <c r="U41" s="1704"/>
      <c r="V41" s="1761"/>
      <c r="W41" s="237"/>
      <c r="X41" s="260"/>
      <c r="Y41" s="239"/>
      <c r="Z41" s="633"/>
      <c r="AA41" s="32" t="s">
        <v>43</v>
      </c>
      <c r="AB41" s="33">
        <v>2.5</v>
      </c>
      <c r="AC41" s="33"/>
      <c r="AD41" s="33">
        <f>AB41*5</f>
        <v>12.5</v>
      </c>
      <c r="AE41" s="33" t="s">
        <v>38</v>
      </c>
      <c r="AF41" s="33">
        <f>AD41*9</f>
        <v>112.5</v>
      </c>
      <c r="AG41" s="34"/>
      <c r="AH41" s="34"/>
      <c r="AI41" s="506"/>
      <c r="AJ41" s="513"/>
      <c r="AK41" s="511"/>
      <c r="AL41" s="512"/>
      <c r="AM41" s="34"/>
    </row>
    <row r="42" spans="1:39" ht="30.95" customHeight="1">
      <c r="A42" s="1677"/>
      <c r="B42" s="1223"/>
      <c r="C42" s="1222"/>
      <c r="D42" s="1707"/>
      <c r="E42" s="1412"/>
      <c r="F42" s="1749"/>
      <c r="G42" s="1405"/>
      <c r="H42" s="1412"/>
      <c r="I42" s="1407"/>
      <c r="J42" s="1405"/>
      <c r="K42" s="1412"/>
      <c r="L42" s="1407"/>
      <c r="M42" s="1435"/>
      <c r="N42" s="1436"/>
      <c r="O42" s="1437"/>
      <c r="P42" s="1405"/>
      <c r="Q42" s="1412"/>
      <c r="R42" s="1407"/>
      <c r="S42" s="1405"/>
      <c r="T42" s="1412"/>
      <c r="U42" s="1704"/>
      <c r="V42" s="1761"/>
      <c r="W42" s="1737"/>
      <c r="X42" s="255"/>
      <c r="Y42" s="272"/>
      <c r="Z42" s="633"/>
      <c r="AA42" s="32" t="s">
        <v>45</v>
      </c>
      <c r="AB42" s="33"/>
      <c r="AC42" s="32"/>
      <c r="AD42" s="32"/>
      <c r="AE42" s="32">
        <f>AB42*15</f>
        <v>0</v>
      </c>
      <c r="AF42" s="32"/>
      <c r="AG42" s="34"/>
      <c r="AH42" s="34"/>
      <c r="AI42" s="506"/>
      <c r="AJ42" s="513"/>
      <c r="AK42" s="511"/>
      <c r="AL42" s="512"/>
      <c r="AM42" s="34"/>
    </row>
    <row r="43" spans="1:39" ht="30.95" customHeight="1">
      <c r="A43" s="1677"/>
      <c r="B43" s="463"/>
      <c r="C43" s="273"/>
      <c r="D43" s="1707"/>
      <c r="E43" s="1412"/>
      <c r="F43" s="1749"/>
      <c r="G43" s="1405"/>
      <c r="H43" s="1412"/>
      <c r="I43" s="1407"/>
      <c r="J43" s="1405"/>
      <c r="K43" s="1412"/>
      <c r="L43" s="1407"/>
      <c r="M43" s="1405"/>
      <c r="N43" s="1412"/>
      <c r="O43" s="1407"/>
      <c r="P43" s="1405"/>
      <c r="Q43" s="1412"/>
      <c r="R43" s="1407"/>
      <c r="S43" s="249"/>
      <c r="T43" s="259"/>
      <c r="U43" s="251"/>
      <c r="V43" s="1761"/>
      <c r="W43" s="237"/>
      <c r="X43" s="260"/>
      <c r="Y43" s="277"/>
      <c r="Z43" s="633"/>
      <c r="AA43" s="32"/>
      <c r="AB43" s="33"/>
      <c r="AC43" s="32">
        <f>SUM(AC38:AC42)</f>
        <v>29.599999999999998</v>
      </c>
      <c r="AD43" s="32">
        <f>SUM(AD38:AD42)</f>
        <v>24</v>
      </c>
      <c r="AE43" s="32">
        <f>SUM(AE38:AE42)</f>
        <v>97.5</v>
      </c>
      <c r="AF43" s="32">
        <f>AC43*4+AD43*9+AE43*4</f>
        <v>724.4</v>
      </c>
      <c r="AG43" s="34"/>
      <c r="AH43" s="34"/>
      <c r="AI43" s="506"/>
      <c r="AJ43" s="513"/>
      <c r="AK43" s="511"/>
      <c r="AL43" s="512"/>
      <c r="AM43" s="34"/>
    </row>
    <row r="44" spans="1:39" ht="30.95" customHeight="1" thickBot="1">
      <c r="A44" s="1677"/>
      <c r="B44" s="583"/>
      <c r="C44" s="302"/>
      <c r="D44" s="1711"/>
      <c r="E44" s="1712"/>
      <c r="F44" s="1740"/>
      <c r="G44" s="1716"/>
      <c r="H44" s="1712"/>
      <c r="I44" s="1714"/>
      <c r="J44" s="1716"/>
      <c r="K44" s="1712"/>
      <c r="L44" s="1714"/>
      <c r="M44" s="1716"/>
      <c r="N44" s="1712"/>
      <c r="O44" s="1714"/>
      <c r="P44" s="1716"/>
      <c r="Q44" s="1712"/>
      <c r="R44" s="1714"/>
      <c r="S44" s="1716"/>
      <c r="T44" s="1712"/>
      <c r="U44" s="1714"/>
      <c r="V44" s="1767"/>
      <c r="W44" s="1742"/>
      <c r="X44" s="1425"/>
      <c r="Y44" s="1440"/>
      <c r="Z44" s="634"/>
      <c r="AA44" s="32"/>
      <c r="AB44" s="33"/>
      <c r="AC44" s="39">
        <f>AC43*4/AF43</f>
        <v>0.16344561016013251</v>
      </c>
      <c r="AD44" s="39">
        <f>AD43*9/AF43</f>
        <v>0.29817780231916069</v>
      </c>
      <c r="AE44" s="39">
        <f>AE43*4/AF43</f>
        <v>0.53837658752070683</v>
      </c>
      <c r="AF44" s="32"/>
      <c r="AG44" s="34"/>
      <c r="AH44" s="34"/>
      <c r="AI44" s="506"/>
      <c r="AJ44" s="507"/>
      <c r="AK44" s="508"/>
      <c r="AL44" s="509"/>
      <c r="AM44" s="34"/>
    </row>
    <row r="45" spans="1:39" ht="42.75" customHeight="1">
      <c r="A45" s="1677"/>
      <c r="B45" s="1658"/>
      <c r="C45" s="1658"/>
      <c r="D45" s="1658"/>
      <c r="E45" s="1658"/>
      <c r="F45" s="1658"/>
      <c r="G45" s="1658"/>
      <c r="H45" s="1658"/>
      <c r="I45" s="1658"/>
      <c r="J45" s="1658"/>
      <c r="K45" s="1658"/>
      <c r="L45" s="1658"/>
      <c r="M45" s="1658"/>
      <c r="N45" s="1658"/>
      <c r="O45" s="1658"/>
      <c r="P45" s="1658"/>
      <c r="Q45" s="1658"/>
      <c r="R45" s="1658"/>
      <c r="S45" s="1658"/>
      <c r="T45" s="1658"/>
      <c r="U45" s="1658"/>
      <c r="V45" s="1658"/>
      <c r="W45" s="1658"/>
      <c r="X45" s="1658"/>
      <c r="Y45" s="1658"/>
      <c r="Z45" s="1768"/>
      <c r="AA45" s="32"/>
      <c r="AB45" s="33"/>
      <c r="AC45" s="32"/>
      <c r="AD45" s="32"/>
      <c r="AE45" s="32"/>
      <c r="AF45" s="32"/>
      <c r="AG45" s="34"/>
      <c r="AH45" s="34"/>
      <c r="AI45" s="514" t="s">
        <v>259</v>
      </c>
      <c r="AJ45" s="507">
        <f>SUM(AJ39:AJ44)</f>
        <v>0</v>
      </c>
      <c r="AK45" s="508">
        <f>SUM(AK39:AK44)</f>
        <v>0</v>
      </c>
      <c r="AL45" s="509">
        <f>SUM(AL39:AL44)</f>
        <v>0</v>
      </c>
      <c r="AM45" s="34"/>
    </row>
    <row r="46" spans="1:39">
      <c r="B46" s="33"/>
      <c r="C46" s="34"/>
      <c r="D46" s="1769"/>
      <c r="E46" s="1769"/>
      <c r="F46" s="1769"/>
      <c r="G46" s="1769"/>
      <c r="H46" s="42"/>
      <c r="I46" s="32"/>
      <c r="J46" s="32"/>
      <c r="K46" s="42"/>
      <c r="L46" s="32"/>
      <c r="M46" s="34"/>
      <c r="N46" s="42"/>
      <c r="O46" s="32"/>
      <c r="P46" s="34"/>
      <c r="Q46" s="42"/>
      <c r="R46" s="32"/>
      <c r="S46" s="34"/>
      <c r="T46" s="42"/>
      <c r="U46" s="32"/>
      <c r="V46" s="1770"/>
      <c r="W46" s="34"/>
      <c r="X46" s="1771"/>
      <c r="Y46" s="33"/>
      <c r="Z46" s="34"/>
      <c r="AA46" s="32"/>
      <c r="AB46" s="33"/>
      <c r="AC46" s="32"/>
      <c r="AD46" s="32"/>
      <c r="AE46" s="32"/>
      <c r="AF46" s="32"/>
      <c r="AG46" s="34"/>
      <c r="AH46" s="34"/>
      <c r="AI46" s="34"/>
      <c r="AJ46" s="34"/>
      <c r="AK46" s="34"/>
      <c r="AL46" s="34"/>
      <c r="AM46" s="34"/>
    </row>
    <row r="47" spans="1:39">
      <c r="B47" s="1772"/>
      <c r="C47" s="34"/>
      <c r="D47" s="34"/>
      <c r="E47" s="1773"/>
      <c r="F47" s="1772"/>
      <c r="G47" s="34"/>
      <c r="H47" s="1773"/>
      <c r="I47" s="34"/>
      <c r="J47" s="34"/>
      <c r="K47" s="1773"/>
      <c r="L47" s="34"/>
      <c r="M47" s="34"/>
      <c r="N47" s="1773"/>
      <c r="O47" s="34"/>
      <c r="P47" s="34"/>
      <c r="Q47" s="1773"/>
      <c r="R47" s="34"/>
      <c r="S47" s="34"/>
      <c r="T47" s="1773"/>
      <c r="U47" s="34"/>
      <c r="V47" s="1774"/>
      <c r="W47" s="34"/>
      <c r="X47" s="1771"/>
      <c r="Y47" s="33"/>
      <c r="Z47" s="34"/>
      <c r="AA47" s="32"/>
      <c r="AB47" s="33"/>
      <c r="AC47" s="32"/>
      <c r="AD47" s="32"/>
      <c r="AE47" s="32"/>
      <c r="AF47" s="32"/>
      <c r="AG47" s="34"/>
      <c r="AH47" s="34"/>
      <c r="AI47" s="34"/>
      <c r="AJ47" s="34"/>
      <c r="AK47" s="34"/>
      <c r="AL47" s="34"/>
      <c r="AM47" s="34"/>
    </row>
    <row r="48" spans="1:39">
      <c r="B48" s="1772"/>
      <c r="C48" s="34"/>
      <c r="D48" s="34"/>
      <c r="E48" s="1773"/>
      <c r="F48" s="1772"/>
      <c r="G48" s="34"/>
      <c r="H48" s="1773"/>
      <c r="I48" s="34"/>
      <c r="J48" s="34"/>
      <c r="K48" s="1773"/>
      <c r="L48" s="34"/>
      <c r="M48" s="34"/>
      <c r="N48" s="1773"/>
      <c r="O48" s="34"/>
      <c r="P48" s="34"/>
      <c r="Q48" s="1773"/>
      <c r="R48" s="34"/>
      <c r="S48" s="34"/>
      <c r="T48" s="1773"/>
      <c r="U48" s="34"/>
      <c r="V48" s="1774"/>
      <c r="W48" s="34"/>
      <c r="X48" s="1771"/>
      <c r="Y48" s="33"/>
      <c r="Z48" s="34"/>
      <c r="AA48" s="32"/>
      <c r="AB48" s="33"/>
      <c r="AC48" s="32"/>
      <c r="AD48" s="32"/>
      <c r="AE48" s="32"/>
      <c r="AF48" s="32"/>
      <c r="AG48" s="34"/>
      <c r="AH48" s="34"/>
      <c r="AI48" s="34"/>
      <c r="AJ48" s="34"/>
      <c r="AK48" s="34"/>
      <c r="AL48" s="34"/>
      <c r="AM48" s="34"/>
    </row>
    <row r="49" spans="2:39">
      <c r="B49" s="1772"/>
      <c r="C49" s="34"/>
      <c r="D49" s="34"/>
      <c r="E49" s="1773"/>
      <c r="F49" s="1772"/>
      <c r="G49" s="34"/>
      <c r="H49" s="1773"/>
      <c r="I49" s="34"/>
      <c r="J49" s="34"/>
      <c r="K49" s="1773"/>
      <c r="L49" s="34"/>
      <c r="M49" s="34"/>
      <c r="N49" s="1773"/>
      <c r="O49" s="34"/>
      <c r="P49" s="34"/>
      <c r="Q49" s="1773"/>
      <c r="R49" s="34"/>
      <c r="S49" s="34"/>
      <c r="T49" s="1773"/>
      <c r="U49" s="34"/>
      <c r="V49" s="1774"/>
      <c r="W49" s="34"/>
      <c r="X49" s="1771"/>
      <c r="Y49" s="33"/>
      <c r="Z49" s="34"/>
      <c r="AA49" s="32"/>
      <c r="AB49" s="33"/>
      <c r="AC49" s="32"/>
      <c r="AD49" s="32"/>
      <c r="AE49" s="32"/>
      <c r="AF49" s="32"/>
      <c r="AG49" s="34"/>
      <c r="AH49" s="34"/>
      <c r="AI49" s="34"/>
      <c r="AJ49" s="34"/>
      <c r="AK49" s="34"/>
      <c r="AL49" s="34"/>
      <c r="AM49" s="34"/>
    </row>
    <row r="50" spans="2:39">
      <c r="B50" s="1772"/>
      <c r="C50" s="34"/>
      <c r="D50" s="34"/>
      <c r="E50" s="1773"/>
      <c r="F50" s="1772"/>
      <c r="G50" s="34"/>
      <c r="H50" s="1773"/>
      <c r="I50" s="34"/>
      <c r="J50" s="34"/>
      <c r="K50" s="1773"/>
      <c r="L50" s="34"/>
      <c r="M50" s="34"/>
      <c r="N50" s="1773"/>
      <c r="O50" s="34"/>
      <c r="P50" s="34"/>
      <c r="Q50" s="1773"/>
      <c r="R50" s="34"/>
      <c r="S50" s="34"/>
      <c r="T50" s="1773"/>
      <c r="U50" s="34"/>
      <c r="V50" s="1774"/>
      <c r="W50" s="34"/>
      <c r="X50" s="1771"/>
      <c r="Y50" s="33"/>
      <c r="Z50" s="34"/>
      <c r="AA50" s="32"/>
      <c r="AB50" s="33"/>
      <c r="AC50" s="32"/>
      <c r="AD50" s="32"/>
      <c r="AE50" s="32"/>
      <c r="AF50" s="32"/>
      <c r="AG50" s="34"/>
      <c r="AH50" s="34"/>
      <c r="AI50" s="34"/>
      <c r="AJ50" s="34"/>
      <c r="AK50" s="34"/>
      <c r="AL50" s="34"/>
      <c r="AM50" s="34"/>
    </row>
    <row r="51" spans="2:39">
      <c r="Y51" s="1776"/>
    </row>
    <row r="52" spans="2:39">
      <c r="Y52" s="1776"/>
    </row>
  </sheetData>
  <mergeCells count="24">
    <mergeCell ref="B45:Y45"/>
    <mergeCell ref="D46:G46"/>
    <mergeCell ref="C29:C34"/>
    <mergeCell ref="V29:V36"/>
    <mergeCell ref="B33:B34"/>
    <mergeCell ref="C37:C42"/>
    <mergeCell ref="V37:V44"/>
    <mergeCell ref="B41:B42"/>
    <mergeCell ref="C13:C18"/>
    <mergeCell ref="V13:V20"/>
    <mergeCell ref="B17:B18"/>
    <mergeCell ref="C21:C26"/>
    <mergeCell ref="V21:V28"/>
    <mergeCell ref="G23:G25"/>
    <mergeCell ref="J23:J25"/>
    <mergeCell ref="M23:M25"/>
    <mergeCell ref="B25:B26"/>
    <mergeCell ref="B1:X1"/>
    <mergeCell ref="B2:G2"/>
    <mergeCell ref="V2:Z3"/>
    <mergeCell ref="W4:X4"/>
    <mergeCell ref="C5:C10"/>
    <mergeCell ref="V5:V12"/>
    <mergeCell ref="B9:B10"/>
  </mergeCells>
  <phoneticPr fontId="19" type="noConversion"/>
  <printOptions horizontalCentered="1" verticalCentered="1"/>
  <pageMargins left="0.35433070866141736" right="0.15748031496062992" top="0.19685039370078741" bottom="0.15748031496062992" header="0.51181102362204722" footer="0.23622047244094491"/>
  <pageSetup paperSize="9" scale="3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具名範圍</vt:lpstr>
      </vt:variant>
      <vt:variant>
        <vt:i4>9</vt:i4>
      </vt:variant>
    </vt:vector>
  </HeadingPairs>
  <TitlesOfParts>
    <vt:vector size="18" baseType="lpstr">
      <vt:lpstr>1.2月選班菜單</vt:lpstr>
      <vt:lpstr>1月菜單-佳祥</vt:lpstr>
      <vt:lpstr>第一週明細-佳祥</vt:lpstr>
      <vt:lpstr>第二週明細-佳祥</vt:lpstr>
      <vt:lpstr>第三週明細-佳祥</vt:lpstr>
      <vt:lpstr>2月菜單-佳祥</vt:lpstr>
      <vt:lpstr>2月第三週明細-佳祥</vt:lpstr>
      <vt:lpstr>2月第四週明細-佳祥</vt:lpstr>
      <vt:lpstr>2月第五週明細-佳祥</vt:lpstr>
      <vt:lpstr>'1.2月選班菜單'!Print_Area</vt:lpstr>
      <vt:lpstr>'1月菜單-佳祥'!Print_Area</vt:lpstr>
      <vt:lpstr>'2月第三週明細-佳祥'!Print_Area</vt:lpstr>
      <vt:lpstr>'2月第五週明細-佳祥'!Print_Area</vt:lpstr>
      <vt:lpstr>'2月第四週明細-佳祥'!Print_Area</vt:lpstr>
      <vt:lpstr>'2月菜單-佳祥'!Print_Area</vt:lpstr>
      <vt:lpstr>'第一週明細-佳祥'!Print_Area</vt:lpstr>
      <vt:lpstr>'第二週明細-佳祥'!Print_Area</vt:lpstr>
      <vt:lpstr>'第三週明細-佳祥'!Print_Area</vt:lpstr>
    </vt:vector>
  </TitlesOfParts>
  <Company>TEST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user</cp:lastModifiedBy>
  <cp:lastPrinted>2023-12-20T01:40:40Z</cp:lastPrinted>
  <dcterms:created xsi:type="dcterms:W3CDTF">2013-10-17T10:44:48Z</dcterms:created>
  <dcterms:modified xsi:type="dcterms:W3CDTF">2023-12-29T06:57:51Z</dcterms:modified>
</cp:coreProperties>
</file>