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學務處\07午餐助理\113年\"/>
    </mc:Choice>
  </mc:AlternateContent>
  <xr:revisionPtr revIDLastSave="0" documentId="8_{54A2B17E-B4E9-4B92-B0A5-4C52B2A46787}" xr6:coauthVersionLast="36" xr6:coauthVersionMax="36" xr10:uidLastSave="{00000000-0000-0000-0000-000000000000}"/>
  <bookViews>
    <workbookView xWindow="32760" yWindow="32760" windowWidth="28800" windowHeight="12180" activeTab="5"/>
  </bookViews>
  <sheets>
    <sheet name="113.1月菜單" sheetId="6" r:id="rId1"/>
    <sheet name="1月第一週明細)" sheetId="2" r:id="rId2"/>
    <sheet name="1月第二週明細" sheetId="3" r:id="rId3"/>
    <sheet name="1月第三週明細" sheetId="4" r:id="rId4"/>
    <sheet name="2月第一週明細" sheetId="5" r:id="rId5"/>
    <sheet name="2月第二週明細" sheetId="7" r:id="rId6"/>
    <sheet name="2月第三週明細" sheetId="8" r:id="rId7"/>
  </sheets>
  <definedNames>
    <definedName name="_xlnm.Print_Area" localSheetId="6">'2月第三週明細'!$A$1:$Y$45</definedName>
  </definedNames>
  <calcPr calcId="191029"/>
</workbook>
</file>

<file path=xl/calcChain.xml><?xml version="1.0" encoding="utf-8"?>
<calcChain xmlns="http://schemas.openxmlformats.org/spreadsheetml/2006/main">
  <c r="M21" i="7" l="1"/>
  <c r="Y41" i="5"/>
  <c r="Y41" i="7"/>
  <c r="Y25" i="4"/>
  <c r="G29" i="4"/>
  <c r="M29" i="2"/>
  <c r="Y41" i="3"/>
  <c r="Y41" i="2"/>
  <c r="M21" i="3"/>
  <c r="T18" i="6"/>
  <c r="T17" i="6"/>
  <c r="R18" i="6"/>
  <c r="R17" i="6"/>
  <c r="P18" i="6"/>
  <c r="P17" i="6"/>
  <c r="N18" i="6"/>
  <c r="N17" i="6"/>
  <c r="L18" i="6"/>
  <c r="L17" i="6"/>
  <c r="J18" i="6"/>
  <c r="J17" i="6"/>
  <c r="H18" i="6"/>
  <c r="H17" i="6"/>
  <c r="F17" i="6"/>
  <c r="F18" i="6"/>
  <c r="F8" i="6"/>
  <c r="N35" i="6"/>
  <c r="F26" i="6"/>
  <c r="M37" i="4"/>
  <c r="P36" i="6"/>
  <c r="N36" i="6"/>
  <c r="P35" i="6"/>
  <c r="T27" i="6"/>
  <c r="R27" i="6"/>
  <c r="T26" i="6"/>
  <c r="R26" i="6"/>
  <c r="D13" i="7"/>
  <c r="G13" i="7"/>
  <c r="J29" i="2"/>
  <c r="M13" i="3"/>
  <c r="J13" i="3"/>
  <c r="P37" i="4"/>
  <c r="M5" i="8"/>
  <c r="R45" i="6"/>
  <c r="R44" i="6"/>
  <c r="P44" i="6"/>
  <c r="N45" i="6"/>
  <c r="N44" i="6"/>
  <c r="L45" i="6"/>
  <c r="L44" i="6"/>
  <c r="J45" i="6"/>
  <c r="J44" i="6"/>
  <c r="H45" i="6"/>
  <c r="H44" i="6"/>
  <c r="F45" i="6"/>
  <c r="F44" i="6"/>
  <c r="D45" i="6"/>
  <c r="D44" i="6"/>
  <c r="B45" i="6"/>
  <c r="B44" i="6"/>
  <c r="T36" i="6"/>
  <c r="T35" i="6"/>
  <c r="R36" i="6"/>
  <c r="R35" i="6"/>
  <c r="P27" i="6"/>
  <c r="P26" i="6"/>
  <c r="N27" i="6"/>
  <c r="N26" i="6"/>
  <c r="L27" i="6"/>
  <c r="L26" i="6"/>
  <c r="J27" i="6"/>
  <c r="J26" i="6"/>
  <c r="H27" i="6"/>
  <c r="H26" i="6"/>
  <c r="F27" i="6"/>
  <c r="H9" i="6"/>
  <c r="F9" i="6"/>
  <c r="H8" i="6"/>
  <c r="J8" i="6"/>
  <c r="S37" i="8"/>
  <c r="P37" i="8"/>
  <c r="M37" i="8"/>
  <c r="J37" i="8"/>
  <c r="G37" i="8"/>
  <c r="D37" i="8"/>
  <c r="D29" i="8"/>
  <c r="S13" i="2"/>
  <c r="P13" i="2"/>
  <c r="M13" i="2"/>
  <c r="J13" i="2"/>
  <c r="G13" i="2"/>
  <c r="D13" i="2"/>
  <c r="S5" i="2"/>
  <c r="P5" i="2"/>
  <c r="M5" i="2"/>
  <c r="J5" i="2"/>
  <c r="G5" i="2"/>
  <c r="D5" i="2"/>
  <c r="D21" i="2"/>
  <c r="P53" i="6"/>
  <c r="P54" i="6"/>
  <c r="N54" i="6"/>
  <c r="N53" i="6"/>
  <c r="L54" i="6"/>
  <c r="L53" i="6"/>
  <c r="J54" i="6"/>
  <c r="J53" i="6"/>
  <c r="H54" i="6"/>
  <c r="H53" i="6"/>
  <c r="F53" i="6"/>
  <c r="F54" i="6"/>
  <c r="D54" i="6"/>
  <c r="D53" i="6"/>
  <c r="B54" i="6"/>
  <c r="B53" i="6"/>
  <c r="S29" i="8"/>
  <c r="P29" i="8"/>
  <c r="M29" i="8"/>
  <c r="J29" i="8"/>
  <c r="G29" i="8"/>
  <c r="S21" i="8"/>
  <c r="P21" i="8"/>
  <c r="M21" i="8"/>
  <c r="G21" i="8"/>
  <c r="J21" i="8"/>
  <c r="D21" i="8"/>
  <c r="S13" i="8"/>
  <c r="P13" i="8"/>
  <c r="M13" i="8"/>
  <c r="J13" i="8"/>
  <c r="G13" i="8"/>
  <c r="D13" i="8"/>
  <c r="S5" i="8"/>
  <c r="P5" i="8"/>
  <c r="J5" i="8"/>
  <c r="G5" i="8"/>
  <c r="D5" i="8"/>
  <c r="D29" i="7"/>
  <c r="S37" i="7"/>
  <c r="P37" i="7"/>
  <c r="M37" i="7"/>
  <c r="J37" i="7"/>
  <c r="G37" i="7"/>
  <c r="D37" i="7"/>
  <c r="S29" i="7"/>
  <c r="P29" i="7"/>
  <c r="M29" i="7"/>
  <c r="J29" i="7"/>
  <c r="G29" i="7"/>
  <c r="S21" i="7"/>
  <c r="P21" i="7"/>
  <c r="J21" i="7"/>
  <c r="G21" i="7"/>
  <c r="D21" i="7"/>
  <c r="D5" i="7"/>
  <c r="G5" i="7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G5" i="5"/>
  <c r="D5" i="5"/>
  <c r="S5" i="4"/>
  <c r="P5" i="4"/>
  <c r="M5" i="4"/>
  <c r="J5" i="4"/>
  <c r="G5" i="4"/>
  <c r="D5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J21" i="3"/>
  <c r="G21" i="3"/>
  <c r="D21" i="3"/>
  <c r="S13" i="3"/>
  <c r="P13" i="3"/>
  <c r="G13" i="3"/>
  <c r="D13" i="3"/>
  <c r="S5" i="3"/>
  <c r="P5" i="3"/>
  <c r="M5" i="3"/>
  <c r="J5" i="3"/>
  <c r="G5" i="3"/>
  <c r="D5" i="3"/>
  <c r="S37" i="2"/>
  <c r="P37" i="2"/>
  <c r="M37" i="2"/>
  <c r="J37" i="2"/>
  <c r="G37" i="2"/>
  <c r="D37" i="2"/>
  <c r="S29" i="2"/>
  <c r="P29" i="2"/>
  <c r="G29" i="2"/>
  <c r="D29" i="2"/>
  <c r="S21" i="2"/>
  <c r="P21" i="2"/>
  <c r="M21" i="2"/>
  <c r="J21" i="2"/>
  <c r="G21" i="2"/>
  <c r="T45" i="6"/>
  <c r="T44" i="6"/>
  <c r="P45" i="6"/>
  <c r="D27" i="6"/>
  <c r="D26" i="6"/>
  <c r="B27" i="6"/>
  <c r="B26" i="6"/>
  <c r="D18" i="6"/>
  <c r="D17" i="6"/>
  <c r="B18" i="6"/>
  <c r="B17" i="6"/>
  <c r="T8" i="6"/>
  <c r="T9" i="6"/>
  <c r="R9" i="6"/>
  <c r="R8" i="6"/>
  <c r="P9" i="6"/>
  <c r="P8" i="6"/>
  <c r="N9" i="6"/>
  <c r="N8" i="6"/>
  <c r="L9" i="6"/>
  <c r="L8" i="6"/>
  <c r="J9" i="6"/>
  <c r="D29" i="4"/>
  <c r="S29" i="4"/>
  <c r="P29" i="4"/>
  <c r="M29" i="4"/>
  <c r="J29" i="4"/>
  <c r="AE42" i="8"/>
  <c r="AD41" i="8"/>
  <c r="AE40" i="8"/>
  <c r="AC40" i="8"/>
  <c r="AF40" i="8"/>
  <c r="AD39" i="8"/>
  <c r="AF39" i="8" s="1"/>
  <c r="AC39" i="8"/>
  <c r="AE38" i="8"/>
  <c r="AE43" i="8"/>
  <c r="AC38" i="8"/>
  <c r="AE34" i="8"/>
  <c r="AD33" i="8"/>
  <c r="AF33" i="8" s="1"/>
  <c r="AD35" i="8"/>
  <c r="AE32" i="8"/>
  <c r="AC32" i="8"/>
  <c r="AF32" i="8"/>
  <c r="AD31" i="8"/>
  <c r="AC31" i="8"/>
  <c r="AF31" i="8" s="1"/>
  <c r="AE30" i="8"/>
  <c r="AF30" i="8" s="1"/>
  <c r="AE35" i="8"/>
  <c r="AC30" i="8"/>
  <c r="AC35" i="8"/>
  <c r="AE26" i="8"/>
  <c r="AE27" i="8" s="1"/>
  <c r="AD25" i="8"/>
  <c r="AE24" i="8"/>
  <c r="AC24" i="8"/>
  <c r="AF24" i="8" s="1"/>
  <c r="AD23" i="8"/>
  <c r="AC23" i="8"/>
  <c r="AF23" i="8"/>
  <c r="AE22" i="8"/>
  <c r="AC22" i="8"/>
  <c r="AF22" i="8" s="1"/>
  <c r="AE18" i="8"/>
  <c r="AD17" i="8"/>
  <c r="AF17" i="8"/>
  <c r="AE16" i="8"/>
  <c r="AC16" i="8"/>
  <c r="AF16" i="8"/>
  <c r="AD15" i="8"/>
  <c r="AD19" i="8" s="1"/>
  <c r="AC15" i="8"/>
  <c r="AE14" i="8"/>
  <c r="AE19" i="8"/>
  <c r="AC14" i="8"/>
  <c r="AE10" i="8"/>
  <c r="AD9" i="8"/>
  <c r="AF9" i="8"/>
  <c r="AE8" i="8"/>
  <c r="AC8" i="8"/>
  <c r="AF8" i="8"/>
  <c r="AD7" i="8"/>
  <c r="AF7" i="8" s="1"/>
  <c r="AC7" i="8"/>
  <c r="AE6" i="8"/>
  <c r="AE11" i="8"/>
  <c r="AC6" i="8"/>
  <c r="D37" i="4"/>
  <c r="M21" i="4"/>
  <c r="J5" i="7"/>
  <c r="M5" i="7"/>
  <c r="P5" i="7"/>
  <c r="S5" i="7"/>
  <c r="AC6" i="7"/>
  <c r="AF6" i="7" s="1"/>
  <c r="AE6" i="7"/>
  <c r="AC7" i="7"/>
  <c r="AF7" i="7" s="1"/>
  <c r="AD7" i="7"/>
  <c r="AC8" i="7"/>
  <c r="AF8" i="7"/>
  <c r="AE8" i="7"/>
  <c r="AD9" i="7"/>
  <c r="AF9" i="7"/>
  <c r="AE10" i="7"/>
  <c r="AE11" i="7" s="1"/>
  <c r="J13" i="7"/>
  <c r="M13" i="7"/>
  <c r="P13" i="7"/>
  <c r="S13" i="7"/>
  <c r="AC14" i="7"/>
  <c r="AE14" i="7"/>
  <c r="AF14" i="7"/>
  <c r="AC15" i="7"/>
  <c r="AD15" i="7"/>
  <c r="AC16" i="7"/>
  <c r="AC19" i="7" s="1"/>
  <c r="AE16" i="7"/>
  <c r="AF16" i="7" s="1"/>
  <c r="AD17" i="7"/>
  <c r="AF17" i="7"/>
  <c r="AE18" i="7"/>
  <c r="AC22" i="7"/>
  <c r="AF22" i="7" s="1"/>
  <c r="AE22" i="7"/>
  <c r="AC23" i="7"/>
  <c r="AD23" i="7"/>
  <c r="AF23" i="7" s="1"/>
  <c r="AC24" i="7"/>
  <c r="AE24" i="7"/>
  <c r="AD25" i="7"/>
  <c r="AF25" i="7"/>
  <c r="AE26" i="7"/>
  <c r="AC30" i="7"/>
  <c r="AC35" i="7" s="1"/>
  <c r="AE30" i="7"/>
  <c r="AC31" i="7"/>
  <c r="AF31" i="7" s="1"/>
  <c r="AD31" i="7"/>
  <c r="AC32" i="7"/>
  <c r="AF32" i="7"/>
  <c r="AE32" i="7"/>
  <c r="AD33" i="7"/>
  <c r="AF33" i="7"/>
  <c r="AE34" i="7"/>
  <c r="AC38" i="7"/>
  <c r="AE38" i="7"/>
  <c r="AC39" i="7"/>
  <c r="AD39" i="7"/>
  <c r="AF39" i="7" s="1"/>
  <c r="AC40" i="7"/>
  <c r="AE40" i="7"/>
  <c r="AD41" i="7"/>
  <c r="AF41" i="7"/>
  <c r="AE42" i="7"/>
  <c r="AC6" i="5"/>
  <c r="AC11" i="5" s="1"/>
  <c r="AF6" i="5"/>
  <c r="AE6" i="5"/>
  <c r="AC7" i="5"/>
  <c r="AD7" i="5"/>
  <c r="AF7" i="5"/>
  <c r="AC8" i="5"/>
  <c r="AE8" i="5"/>
  <c r="AF8" i="5" s="1"/>
  <c r="AD9" i="5"/>
  <c r="AF9" i="5" s="1"/>
  <c r="AE10" i="5"/>
  <c r="AC14" i="5"/>
  <c r="AE14" i="5"/>
  <c r="AC15" i="5"/>
  <c r="AD15" i="5"/>
  <c r="AF15" i="5"/>
  <c r="AC16" i="5"/>
  <c r="AE16" i="5"/>
  <c r="AD17" i="5"/>
  <c r="AF17" i="5"/>
  <c r="AE18" i="5"/>
  <c r="AC22" i="5"/>
  <c r="AE22" i="5"/>
  <c r="AF22" i="5" s="1"/>
  <c r="AE27" i="5"/>
  <c r="AC23" i="5"/>
  <c r="AD23" i="5"/>
  <c r="AF23" i="5"/>
  <c r="AC24" i="5"/>
  <c r="AF24" i="5" s="1"/>
  <c r="AE24" i="5"/>
  <c r="AD25" i="5"/>
  <c r="AF25" i="5"/>
  <c r="AE26" i="5"/>
  <c r="AC30" i="5"/>
  <c r="AC35" i="5"/>
  <c r="AE30" i="5"/>
  <c r="AE35" i="5" s="1"/>
  <c r="AC31" i="5"/>
  <c r="AD31" i="5"/>
  <c r="AD35" i="5"/>
  <c r="AC32" i="5"/>
  <c r="AE32" i="5"/>
  <c r="AF32" i="5" s="1"/>
  <c r="AD33" i="5"/>
  <c r="AF33" i="5" s="1"/>
  <c r="AE34" i="5"/>
  <c r="AC38" i="5"/>
  <c r="AF38" i="5" s="1"/>
  <c r="AC43" i="5"/>
  <c r="AE38" i="5"/>
  <c r="AC39" i="5"/>
  <c r="AD39" i="5"/>
  <c r="AF39" i="5"/>
  <c r="AC40" i="5"/>
  <c r="AE40" i="5"/>
  <c r="AF40" i="5" s="1"/>
  <c r="AD41" i="5"/>
  <c r="AF41" i="5" s="1"/>
  <c r="AE42" i="5"/>
  <c r="AC6" i="4"/>
  <c r="AF6" i="4"/>
  <c r="AE6" i="4"/>
  <c r="AC7" i="4"/>
  <c r="AD7" i="4"/>
  <c r="AF7" i="4"/>
  <c r="AC8" i="4"/>
  <c r="AE8" i="4"/>
  <c r="AE11" i="4"/>
  <c r="AD9" i="4"/>
  <c r="AF9" i="4" s="1"/>
  <c r="AE10" i="4"/>
  <c r="D13" i="4"/>
  <c r="G13" i="4"/>
  <c r="J13" i="4"/>
  <c r="M13" i="4"/>
  <c r="P13" i="4"/>
  <c r="S13" i="4"/>
  <c r="AC14" i="4"/>
  <c r="AE14" i="4"/>
  <c r="AC15" i="4"/>
  <c r="AD15" i="4"/>
  <c r="AF15" i="4" s="1"/>
  <c r="AC16" i="4"/>
  <c r="AE16" i="4"/>
  <c r="AF16" i="4" s="1"/>
  <c r="AD17" i="4"/>
  <c r="AF17" i="4" s="1"/>
  <c r="AE18" i="4"/>
  <c r="AE19" i="4"/>
  <c r="D21" i="4"/>
  <c r="G21" i="4"/>
  <c r="J21" i="4"/>
  <c r="P21" i="4"/>
  <c r="S21" i="4"/>
  <c r="AC22" i="4"/>
  <c r="AE22" i="4"/>
  <c r="AF22" i="4" s="1"/>
  <c r="AC23" i="4"/>
  <c r="AD23" i="4"/>
  <c r="AC24" i="4"/>
  <c r="AE24" i="4"/>
  <c r="AE27" i="4" s="1"/>
  <c r="AD25" i="4"/>
  <c r="AF25" i="4"/>
  <c r="AE26" i="4"/>
  <c r="AC30" i="4"/>
  <c r="AE30" i="4"/>
  <c r="AC31" i="4"/>
  <c r="AF31" i="4"/>
  <c r="AD31" i="4"/>
  <c r="AC32" i="4"/>
  <c r="AE32" i="4"/>
  <c r="AE35" i="4" s="1"/>
  <c r="AF32" i="4"/>
  <c r="AD33" i="4"/>
  <c r="AF33" i="4"/>
  <c r="AE34" i="4"/>
  <c r="G37" i="4"/>
  <c r="J37" i="4"/>
  <c r="S37" i="4"/>
  <c r="AC38" i="4"/>
  <c r="AF38" i="4"/>
  <c r="AE38" i="4"/>
  <c r="AC39" i="4"/>
  <c r="AF39" i="4" s="1"/>
  <c r="AC43" i="4"/>
  <c r="AD39" i="4"/>
  <c r="AC40" i="4"/>
  <c r="AE40" i="4"/>
  <c r="AE43" i="4" s="1"/>
  <c r="AD41" i="4"/>
  <c r="AE42" i="4"/>
  <c r="AC6" i="3"/>
  <c r="AF6" i="3" s="1"/>
  <c r="AC11" i="3"/>
  <c r="AE6" i="3"/>
  <c r="AC7" i="3"/>
  <c r="AD7" i="3"/>
  <c r="AD11" i="3" s="1"/>
  <c r="AC8" i="3"/>
  <c r="AE8" i="3"/>
  <c r="AD9" i="3"/>
  <c r="AF9" i="3"/>
  <c r="AE10" i="3"/>
  <c r="AC14" i="3"/>
  <c r="AC19" i="3" s="1"/>
  <c r="AE14" i="3"/>
  <c r="AC15" i="3"/>
  <c r="AD15" i="3"/>
  <c r="AD19" i="3" s="1"/>
  <c r="AC16" i="3"/>
  <c r="AE16" i="3"/>
  <c r="AF16" i="3" s="1"/>
  <c r="AD17" i="3"/>
  <c r="AF17" i="3"/>
  <c r="AE18" i="3"/>
  <c r="AC22" i="3"/>
  <c r="AE22" i="3"/>
  <c r="AC23" i="3"/>
  <c r="AD23" i="3"/>
  <c r="AF23" i="3" s="1"/>
  <c r="AC24" i="3"/>
  <c r="AE24" i="3"/>
  <c r="AF24" i="3" s="1"/>
  <c r="AE27" i="3"/>
  <c r="AD25" i="3"/>
  <c r="AF25" i="3"/>
  <c r="AE26" i="3"/>
  <c r="AD27" i="3"/>
  <c r="AC30" i="3"/>
  <c r="AE30" i="3"/>
  <c r="AF30" i="3" s="1"/>
  <c r="AC31" i="3"/>
  <c r="AF31" i="3" s="1"/>
  <c r="AD31" i="3"/>
  <c r="AC32" i="3"/>
  <c r="AF32" i="3" s="1"/>
  <c r="AE32" i="3"/>
  <c r="AD33" i="3"/>
  <c r="AD35" i="3" s="1"/>
  <c r="AF33" i="3"/>
  <c r="AE34" i="3"/>
  <c r="AC38" i="3"/>
  <c r="AE38" i="3"/>
  <c r="AF38" i="3"/>
  <c r="AC39" i="3"/>
  <c r="AD39" i="3"/>
  <c r="AD43" i="3" s="1"/>
  <c r="AC40" i="3"/>
  <c r="AE40" i="3"/>
  <c r="AD41" i="3"/>
  <c r="AF41" i="3"/>
  <c r="AE42" i="3"/>
  <c r="AC6" i="2"/>
  <c r="AE6" i="2"/>
  <c r="AC7" i="2"/>
  <c r="AD7" i="2"/>
  <c r="AF7" i="2" s="1"/>
  <c r="AC8" i="2"/>
  <c r="AE8" i="2"/>
  <c r="AF8" i="2"/>
  <c r="AD9" i="2"/>
  <c r="AF9" i="2" s="1"/>
  <c r="AE10" i="2"/>
  <c r="AC14" i="2"/>
  <c r="AF14" i="2"/>
  <c r="AE14" i="2"/>
  <c r="AC15" i="2"/>
  <c r="AF15" i="2"/>
  <c r="AC19" i="2"/>
  <c r="AD15" i="2"/>
  <c r="AC16" i="2"/>
  <c r="AE16" i="2"/>
  <c r="AD17" i="2"/>
  <c r="AF17" i="2"/>
  <c r="AE18" i="2"/>
  <c r="AC22" i="2"/>
  <c r="AE22" i="2"/>
  <c r="AF22" i="2"/>
  <c r="AC23" i="2"/>
  <c r="AD23" i="2"/>
  <c r="AC24" i="2"/>
  <c r="AF24" i="2"/>
  <c r="AE24" i="2"/>
  <c r="AD25" i="2"/>
  <c r="AF25" i="2"/>
  <c r="AE26" i="2"/>
  <c r="AE27" i="2" s="1"/>
  <c r="AC30" i="2"/>
  <c r="AE30" i="2"/>
  <c r="AF30" i="2"/>
  <c r="AE35" i="2"/>
  <c r="AC31" i="2"/>
  <c r="AD31" i="2"/>
  <c r="AF31" i="2" s="1"/>
  <c r="AD35" i="2"/>
  <c r="AC32" i="2"/>
  <c r="AE32" i="2"/>
  <c r="AF32" i="2" s="1"/>
  <c r="AD33" i="2"/>
  <c r="AF33" i="2" s="1"/>
  <c r="AE34" i="2"/>
  <c r="AC38" i="2"/>
  <c r="AF38" i="2" s="1"/>
  <c r="AC43" i="2"/>
  <c r="AE38" i="2"/>
  <c r="AC39" i="2"/>
  <c r="AF39" i="2"/>
  <c r="AD39" i="2"/>
  <c r="AD43" i="2" s="1"/>
  <c r="AC40" i="2"/>
  <c r="AF40" i="2"/>
  <c r="AE40" i="2"/>
  <c r="AD41" i="2"/>
  <c r="AF41" i="2"/>
  <c r="AE42" i="2"/>
  <c r="AE43" i="2" s="1"/>
  <c r="AD19" i="7"/>
  <c r="AE11" i="5"/>
  <c r="AD27" i="7"/>
  <c r="AD11" i="7"/>
  <c r="AD35" i="7"/>
  <c r="AD19" i="4"/>
  <c r="AD27" i="2"/>
  <c r="AF30" i="4"/>
  <c r="AD27" i="5"/>
  <c r="AC35" i="2"/>
  <c r="AF23" i="4"/>
  <c r="AD27" i="4"/>
  <c r="AC27" i="4"/>
  <c r="AF41" i="4"/>
  <c r="AF8" i="4"/>
  <c r="AF40" i="4"/>
  <c r="AF15" i="8"/>
  <c r="AC11" i="7"/>
  <c r="AC35" i="4"/>
  <c r="AF35" i="4"/>
  <c r="AF24" i="7"/>
  <c r="AD19" i="2"/>
  <c r="AE19" i="3"/>
  <c r="AD35" i="4"/>
  <c r="AD36" i="4" s="1"/>
  <c r="AF30" i="7"/>
  <c r="AC27" i="7"/>
  <c r="AF27" i="7" s="1"/>
  <c r="AD28" i="7" s="1"/>
  <c r="AF15" i="7"/>
  <c r="AC11" i="2"/>
  <c r="AC11" i="4"/>
  <c r="AC27" i="5"/>
  <c r="AD19" i="5"/>
  <c r="AF41" i="8"/>
  <c r="AC36" i="4"/>
  <c r="AF31" i="5"/>
  <c r="AD43" i="4"/>
  <c r="AD11" i="8"/>
  <c r="AF39" i="3"/>
  <c r="AF14" i="3"/>
  <c r="AD11" i="5"/>
  <c r="AE27" i="7"/>
  <c r="AF27" i="5"/>
  <c r="AE28" i="5"/>
  <c r="AC28" i="5"/>
  <c r="AF35" i="7" l="1"/>
  <c r="AC11" i="8"/>
  <c r="AF6" i="8"/>
  <c r="AD43" i="8"/>
  <c r="AF15" i="3"/>
  <c r="AF11" i="5"/>
  <c r="AE28" i="7"/>
  <c r="AD28" i="5"/>
  <c r="AD11" i="2"/>
  <c r="AF11" i="3"/>
  <c r="AC12" i="3" s="1"/>
  <c r="AE12" i="7"/>
  <c r="AF38" i="8"/>
  <c r="AC43" i="8"/>
  <c r="AD20" i="2"/>
  <c r="AF19" i="2"/>
  <c r="AC20" i="2" s="1"/>
  <c r="AE43" i="3"/>
  <c r="AD12" i="3"/>
  <c r="AF14" i="4"/>
  <c r="AC19" i="4"/>
  <c r="AF35" i="5"/>
  <c r="AE36" i="5" s="1"/>
  <c r="AF38" i="7"/>
  <c r="AE43" i="7"/>
  <c r="AF43" i="4"/>
  <c r="AD44" i="4" s="1"/>
  <c r="AC35" i="3"/>
  <c r="AE19" i="2"/>
  <c r="AF16" i="2"/>
  <c r="AF22" i="3"/>
  <c r="AC27" i="3"/>
  <c r="AF7" i="3"/>
  <c r="AF24" i="4"/>
  <c r="AD11" i="4"/>
  <c r="AF11" i="4" s="1"/>
  <c r="AF16" i="5"/>
  <c r="AC19" i="5"/>
  <c r="AE19" i="5"/>
  <c r="AF14" i="5"/>
  <c r="AF40" i="7"/>
  <c r="AC43" i="7"/>
  <c r="AE19" i="7"/>
  <c r="AC27" i="8"/>
  <c r="AF25" i="8"/>
  <c r="AD27" i="8"/>
  <c r="AE36" i="8"/>
  <c r="AC28" i="7"/>
  <c r="AE44" i="4"/>
  <c r="AF30" i="5"/>
  <c r="AF11" i="7"/>
  <c r="AD36" i="2"/>
  <c r="AF40" i="3"/>
  <c r="AC43" i="3"/>
  <c r="AF35" i="8"/>
  <c r="AC36" i="8" s="1"/>
  <c r="AD36" i="8"/>
  <c r="AC12" i="5"/>
  <c r="AF35" i="2"/>
  <c r="AC36" i="2" s="1"/>
  <c r="AF27" i="4"/>
  <c r="AD28" i="4" s="1"/>
  <c r="AC28" i="4"/>
  <c r="AD43" i="5"/>
  <c r="AF43" i="2"/>
  <c r="AF23" i="2"/>
  <c r="AC27" i="2"/>
  <c r="AE11" i="2"/>
  <c r="AF6" i="2"/>
  <c r="AF19" i="3"/>
  <c r="AC20" i="3" s="1"/>
  <c r="AF8" i="3"/>
  <c r="AE11" i="3"/>
  <c r="AC44" i="4"/>
  <c r="AE36" i="4"/>
  <c r="AE35" i="7"/>
  <c r="AC19" i="8"/>
  <c r="AF14" i="8"/>
  <c r="AE35" i="3"/>
  <c r="AE43" i="5"/>
  <c r="AD43" i="7"/>
  <c r="AE12" i="4" l="1"/>
  <c r="AC12" i="4"/>
  <c r="AE44" i="5"/>
  <c r="AD44" i="2"/>
  <c r="AC44" i="2"/>
  <c r="AE36" i="7"/>
  <c r="AF43" i="3"/>
  <c r="AD44" i="3" s="1"/>
  <c r="AF19" i="7"/>
  <c r="AE20" i="7" s="1"/>
  <c r="AD12" i="4"/>
  <c r="AF35" i="3"/>
  <c r="AD36" i="3" s="1"/>
  <c r="AF11" i="2"/>
  <c r="AC12" i="2" s="1"/>
  <c r="AD12" i="2"/>
  <c r="AD36" i="7"/>
  <c r="AC36" i="7"/>
  <c r="AC20" i="8"/>
  <c r="AF19" i="8"/>
  <c r="AE20" i="5"/>
  <c r="AC20" i="4"/>
  <c r="AF19" i="4"/>
  <c r="AE12" i="5"/>
  <c r="AD12" i="5"/>
  <c r="AD36" i="5"/>
  <c r="AE28" i="4"/>
  <c r="AE36" i="3"/>
  <c r="AE12" i="3"/>
  <c r="AE20" i="3"/>
  <c r="AF43" i="7"/>
  <c r="AD44" i="7" s="1"/>
  <c r="AF19" i="5"/>
  <c r="AD20" i="5" s="1"/>
  <c r="AC20" i="5"/>
  <c r="AF43" i="8"/>
  <c r="AE44" i="8" s="1"/>
  <c r="AF11" i="8"/>
  <c r="AC12" i="8" s="1"/>
  <c r="AC36" i="5"/>
  <c r="AF43" i="5"/>
  <c r="AC44" i="5" s="1"/>
  <c r="AF27" i="2"/>
  <c r="AD44" i="5"/>
  <c r="AD12" i="7"/>
  <c r="AC12" i="7"/>
  <c r="AF27" i="8"/>
  <c r="AE28" i="8" s="1"/>
  <c r="AC28" i="8"/>
  <c r="AF27" i="3"/>
  <c r="AE20" i="2"/>
  <c r="AE44" i="2"/>
  <c r="AD20" i="3"/>
  <c r="AE36" i="2"/>
  <c r="AD28" i="2" l="1"/>
  <c r="AE28" i="2"/>
  <c r="AE44" i="7"/>
  <c r="AE44" i="3"/>
  <c r="AD28" i="8"/>
  <c r="AD12" i="8"/>
  <c r="AE12" i="8"/>
  <c r="AC44" i="7"/>
  <c r="AD20" i="7"/>
  <c r="AC20" i="7"/>
  <c r="AD28" i="3"/>
  <c r="AE28" i="3"/>
  <c r="AC28" i="2"/>
  <c r="AC28" i="3"/>
  <c r="AC44" i="8"/>
  <c r="AE12" i="2"/>
  <c r="AE20" i="4"/>
  <c r="AD20" i="4"/>
  <c r="AE20" i="8"/>
  <c r="AD20" i="8"/>
  <c r="AD44" i="8"/>
  <c r="AC36" i="3"/>
  <c r="AC44" i="3"/>
</calcChain>
</file>

<file path=xl/sharedStrings.xml><?xml version="1.0" encoding="utf-8"?>
<sst xmlns="http://schemas.openxmlformats.org/spreadsheetml/2006/main" count="1884" uniqueCount="638">
  <si>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</si>
  <si>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</si>
  <si>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</si>
  <si>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</si>
  <si>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</si>
  <si>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</si>
  <si>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</si>
  <si>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</si>
  <si>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</si>
  <si>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</si>
  <si>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</si>
  <si>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</si>
  <si>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</si>
  <si>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</si>
  <si>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</si>
  <si>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</si>
  <si>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</si>
  <si>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</si>
  <si>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</si>
  <si>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</si>
  <si>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</si>
  <si>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</si>
  <si>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</si>
  <si>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</si>
  <si>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</si>
  <si>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</si>
  <si>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</si>
  <si>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</si>
  <si>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</si>
  <si>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</si>
  <si>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</si>
  <si>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</si>
  <si>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</si>
  <si>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</si>
  <si>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</si>
  <si>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</si>
  <si>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</si>
  <si>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</si>
  <si>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</si>
  <si>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</si>
  <si>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</si>
  <si>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</si>
  <si>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</si>
  <si>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營養分析</t>
    <phoneticPr fontId="19" type="noConversion"/>
  </si>
  <si>
    <t>主菜</t>
    <phoneticPr fontId="19" type="noConversion"/>
  </si>
  <si>
    <t>日</t>
    <phoneticPr fontId="19" type="noConversion"/>
  </si>
  <si>
    <t>炒</t>
    <phoneticPr fontId="19" type="noConversion"/>
  </si>
  <si>
    <t>星期四</t>
    <phoneticPr fontId="19" type="noConversion"/>
  </si>
  <si>
    <t>星期三</t>
    <phoneticPr fontId="19" type="noConversion"/>
  </si>
  <si>
    <t>煮</t>
    <phoneticPr fontId="19" type="noConversion"/>
  </si>
  <si>
    <t>星期四</t>
    <phoneticPr fontId="19" type="noConversion"/>
  </si>
  <si>
    <t>熱量:</t>
    <phoneticPr fontId="19" type="noConversion"/>
  </si>
  <si>
    <t>星期一</t>
    <phoneticPr fontId="19" type="noConversion"/>
  </si>
  <si>
    <t>煮</t>
    <phoneticPr fontId="19" type="noConversion"/>
  </si>
  <si>
    <t>深色蔬菜</t>
    <phoneticPr fontId="19" type="noConversion"/>
  </si>
  <si>
    <t>胡蘿蔔</t>
    <phoneticPr fontId="19" type="noConversion"/>
  </si>
  <si>
    <t>月</t>
    <phoneticPr fontId="19" type="noConversion"/>
  </si>
  <si>
    <t>煮</t>
    <phoneticPr fontId="19" type="noConversion"/>
  </si>
  <si>
    <t>炒</t>
    <phoneticPr fontId="19" type="noConversion"/>
  </si>
  <si>
    <t>煮</t>
    <phoneticPr fontId="19" type="noConversion"/>
  </si>
  <si>
    <t>蒸</t>
    <phoneticPr fontId="19" type="noConversion"/>
  </si>
  <si>
    <t>滷或烤</t>
    <phoneticPr fontId="19" type="noConversion"/>
  </si>
  <si>
    <t>脂肪：</t>
    <phoneticPr fontId="19" type="noConversion"/>
  </si>
  <si>
    <t>香Q米飯</t>
    <phoneticPr fontId="19" type="noConversion"/>
  </si>
  <si>
    <t>白米</t>
    <phoneticPr fontId="19" type="noConversion"/>
  </si>
  <si>
    <t>新鮮絞肉</t>
    <phoneticPr fontId="19" type="noConversion"/>
  </si>
  <si>
    <t>洋蔥</t>
    <phoneticPr fontId="19" type="noConversion"/>
  </si>
  <si>
    <t>玉米粒</t>
    <phoneticPr fontId="19" type="noConversion"/>
  </si>
  <si>
    <t>煮</t>
    <phoneticPr fontId="19" type="noConversion"/>
  </si>
  <si>
    <t>燕麥Q飯</t>
    <phoneticPr fontId="19" type="noConversion"/>
  </si>
  <si>
    <t>地瓜小米飯</t>
    <phoneticPr fontId="19" type="noConversion"/>
  </si>
  <si>
    <t>淺色蔬菜</t>
    <phoneticPr fontId="19" type="noConversion"/>
  </si>
  <si>
    <t>白米</t>
    <phoneticPr fontId="19" type="noConversion"/>
  </si>
  <si>
    <t>醃</t>
    <phoneticPr fontId="19" type="noConversion"/>
  </si>
  <si>
    <t>冷</t>
    <phoneticPr fontId="19" type="noConversion"/>
  </si>
  <si>
    <t>豆</t>
    <phoneticPr fontId="19" type="noConversion"/>
  </si>
  <si>
    <t>雞蛋</t>
    <phoneticPr fontId="19" type="noConversion"/>
  </si>
  <si>
    <t>燕麥</t>
    <phoneticPr fontId="19" type="noConversion"/>
  </si>
  <si>
    <t>加</t>
    <phoneticPr fontId="19" type="noConversion"/>
  </si>
  <si>
    <t>柴魚片</t>
    <phoneticPr fontId="19" type="noConversion"/>
  </si>
  <si>
    <t>海</t>
    <phoneticPr fontId="19" type="noConversion"/>
  </si>
  <si>
    <t>地瓜</t>
    <phoneticPr fontId="19" type="noConversion"/>
  </si>
  <si>
    <t>高麗菜</t>
    <phoneticPr fontId="19" type="noConversion"/>
  </si>
  <si>
    <t>小米</t>
    <phoneticPr fontId="19" type="noConversion"/>
  </si>
  <si>
    <t>豆腐</t>
    <phoneticPr fontId="19" type="noConversion"/>
  </si>
  <si>
    <t>味噌</t>
    <phoneticPr fontId="19" type="noConversion"/>
  </si>
  <si>
    <t>什榖米</t>
    <phoneticPr fontId="19" type="noConversion"/>
  </si>
  <si>
    <t>結頭菜</t>
    <phoneticPr fontId="19" type="noConversion"/>
  </si>
  <si>
    <t>雞塊</t>
    <phoneticPr fontId="19" type="noConversion"/>
  </si>
  <si>
    <t>銀蘿 (菜頭)</t>
    <phoneticPr fontId="19" type="noConversion"/>
  </si>
  <si>
    <t>星期一</t>
    <phoneticPr fontId="19" type="noConversion"/>
  </si>
  <si>
    <t>煮</t>
    <phoneticPr fontId="19" type="noConversion"/>
  </si>
  <si>
    <t>炒</t>
    <phoneticPr fontId="19" type="noConversion"/>
  </si>
  <si>
    <t>蒸</t>
    <phoneticPr fontId="19" type="noConversion"/>
  </si>
  <si>
    <t>蒸</t>
    <phoneticPr fontId="19" type="noConversion"/>
  </si>
  <si>
    <t>炸</t>
    <phoneticPr fontId="19" type="noConversion"/>
  </si>
  <si>
    <t xml:space="preserve">  味噌豆腐湯(豆)</t>
    <phoneticPr fontId="19" type="noConversion"/>
  </si>
  <si>
    <t>新鮮肉絲(豬前腿)</t>
    <phoneticPr fontId="19" type="noConversion"/>
  </si>
  <si>
    <t>新鮮骨腿</t>
    <phoneticPr fontId="19" type="noConversion"/>
  </si>
  <si>
    <t>蕎麥</t>
    <phoneticPr fontId="19" type="noConversion"/>
  </si>
  <si>
    <t>海苔絲</t>
    <phoneticPr fontId="19" type="noConversion"/>
  </si>
  <si>
    <t>乾木耳</t>
    <phoneticPr fontId="19" type="noConversion"/>
  </si>
  <si>
    <t>新鮮肉片(豬前腿肉)</t>
    <phoneticPr fontId="19" type="noConversion"/>
  </si>
  <si>
    <t>有機深色蔬菜</t>
    <phoneticPr fontId="19" type="noConversion"/>
  </si>
  <si>
    <t>白米</t>
    <phoneticPr fontId="19" type="noConversion"/>
  </si>
  <si>
    <t>鳳梨罐頭</t>
    <phoneticPr fontId="19" type="noConversion"/>
  </si>
  <si>
    <t>新鮮豬肉(豬前腿肉)</t>
    <phoneticPr fontId="19" type="noConversion"/>
  </si>
  <si>
    <t>炒</t>
    <phoneticPr fontId="19" type="noConversion"/>
  </si>
  <si>
    <t>雞水煮蛋</t>
    <phoneticPr fontId="19" type="noConversion"/>
  </si>
  <si>
    <t xml:space="preserve">油麵條 </t>
    <phoneticPr fontId="19" type="noConversion"/>
  </si>
  <si>
    <t>番茄</t>
    <phoneticPr fontId="19" type="noConversion"/>
  </si>
  <si>
    <t>碎瓜(醃漬花胡瓜)</t>
    <phoneticPr fontId="19" type="noConversion"/>
  </si>
  <si>
    <t>金針菇</t>
    <phoneticPr fontId="19" type="noConversion"/>
  </si>
  <si>
    <t>煮</t>
    <phoneticPr fontId="19" type="noConversion"/>
  </si>
  <si>
    <t>炸</t>
    <phoneticPr fontId="19" type="noConversion"/>
  </si>
  <si>
    <t>煮</t>
    <phoneticPr fontId="19" type="noConversion"/>
  </si>
  <si>
    <t>杏鮑菇</t>
    <phoneticPr fontId="19" type="noConversion"/>
  </si>
  <si>
    <t>什榖Q飯</t>
    <phoneticPr fontId="19" type="noConversion"/>
  </si>
  <si>
    <t>海苔大阪燒</t>
    <phoneticPr fontId="19" type="noConversion"/>
  </si>
  <si>
    <t>g</t>
    <phoneticPr fontId="19" type="noConversion"/>
  </si>
  <si>
    <t>g</t>
    <phoneticPr fontId="19" type="noConversion"/>
  </si>
  <si>
    <t>K</t>
    <phoneticPr fontId="19" type="noConversion"/>
  </si>
  <si>
    <t>星期六</t>
    <phoneticPr fontId="19" type="noConversion"/>
  </si>
  <si>
    <t>星期六</t>
    <phoneticPr fontId="19" type="noConversion"/>
  </si>
  <si>
    <t>煮</t>
    <phoneticPr fontId="19" type="noConversion"/>
  </si>
  <si>
    <t>炒</t>
    <phoneticPr fontId="19" type="noConversion"/>
  </si>
  <si>
    <t>蒸</t>
    <phoneticPr fontId="19" type="noConversion"/>
  </si>
  <si>
    <t>煮</t>
    <phoneticPr fontId="19" type="noConversion"/>
  </si>
  <si>
    <t>深色蔬菜</t>
    <phoneticPr fontId="19" type="noConversion"/>
  </si>
  <si>
    <t xml:space="preserve">玉米濃湯(芡) </t>
    <phoneticPr fontId="19" type="noConversion"/>
  </si>
  <si>
    <t>紫菜蛋花湯</t>
    <phoneticPr fontId="19" type="noConversion"/>
  </si>
  <si>
    <t>玉米濃湯(芡)</t>
    <phoneticPr fontId="19" type="noConversion"/>
  </si>
  <si>
    <t>三節雞翅</t>
    <phoneticPr fontId="19" type="noConversion"/>
  </si>
  <si>
    <t>瓜仔肉醬(醃)</t>
    <phoneticPr fontId="19" type="noConversion"/>
  </si>
  <si>
    <t>煮</t>
    <phoneticPr fontId="19" type="noConversion"/>
  </si>
  <si>
    <t>冬粉</t>
    <phoneticPr fontId="19" type="noConversion"/>
  </si>
  <si>
    <t>胡蘿蔔</t>
    <phoneticPr fontId="19" type="noConversion"/>
  </si>
  <si>
    <t>煮芡</t>
    <phoneticPr fontId="19" type="noConversion"/>
  </si>
  <si>
    <t>玉米粒</t>
    <phoneticPr fontId="19" type="noConversion"/>
  </si>
  <si>
    <t>洋蔥</t>
    <phoneticPr fontId="19" type="noConversion"/>
  </si>
  <si>
    <t>新鮮雞翅</t>
    <phoneticPr fontId="19" type="noConversion"/>
  </si>
  <si>
    <t>冷凍玉米粒</t>
    <phoneticPr fontId="19" type="noConversion"/>
  </si>
  <si>
    <t>豆干</t>
    <phoneticPr fontId="19" type="noConversion"/>
  </si>
  <si>
    <t>豆</t>
    <phoneticPr fontId="19" type="noConversion"/>
  </si>
  <si>
    <t>新鮮絞肉</t>
    <phoneticPr fontId="19" type="noConversion"/>
  </si>
  <si>
    <t>炒</t>
    <phoneticPr fontId="19" type="noConversion"/>
  </si>
  <si>
    <t>螺絲麵</t>
    <phoneticPr fontId="19" type="noConversion"/>
  </si>
  <si>
    <t>蒲燒鯛魚</t>
    <phoneticPr fontId="19" type="noConversion"/>
  </si>
  <si>
    <t xml:space="preserve">白芝麻(熟) </t>
    <phoneticPr fontId="19" type="noConversion"/>
  </si>
  <si>
    <t>肉包</t>
    <phoneticPr fontId="19" type="noConversion"/>
  </si>
  <si>
    <t>水果/乳品</t>
    <phoneticPr fontId="19" type="noConversion"/>
  </si>
  <si>
    <t>×</t>
    <phoneticPr fontId="19" type="noConversion"/>
  </si>
  <si>
    <t xml:space="preserve">下飯醬肉(豆) </t>
    <phoneticPr fontId="19" type="noConversion"/>
  </si>
  <si>
    <t>煮</t>
    <phoneticPr fontId="19" type="noConversion"/>
  </si>
  <si>
    <t>烤</t>
    <phoneticPr fontId="19" type="noConversion"/>
  </si>
  <si>
    <t>味噌豆腐湯(豆)</t>
    <phoneticPr fontId="19" type="noConversion"/>
  </si>
  <si>
    <t>1月2日(二)</t>
    <phoneticPr fontId="19" type="noConversion"/>
  </si>
  <si>
    <t>1月3日(三)</t>
    <phoneticPr fontId="19" type="noConversion"/>
  </si>
  <si>
    <t>1月4日(四)</t>
    <phoneticPr fontId="19" type="noConversion"/>
  </si>
  <si>
    <t>1月5日(五)</t>
    <phoneticPr fontId="19" type="noConversion"/>
  </si>
  <si>
    <t>1月8日(一)</t>
    <phoneticPr fontId="19" type="noConversion"/>
  </si>
  <si>
    <t>1月9日(二)</t>
    <phoneticPr fontId="19" type="noConversion"/>
  </si>
  <si>
    <t>1月10日(三)</t>
    <phoneticPr fontId="19" type="noConversion"/>
  </si>
  <si>
    <t>1月11日(四)</t>
    <phoneticPr fontId="19" type="noConversion"/>
  </si>
  <si>
    <t>1月12日(五)</t>
    <phoneticPr fontId="19" type="noConversion"/>
  </si>
  <si>
    <t>1月15日(一)</t>
    <phoneticPr fontId="19" type="noConversion"/>
  </si>
  <si>
    <t>1月16日(二)</t>
    <phoneticPr fontId="19" type="noConversion"/>
  </si>
  <si>
    <t>1月17日(三)</t>
    <phoneticPr fontId="19" type="noConversion"/>
  </si>
  <si>
    <t>1月18日(四)</t>
    <phoneticPr fontId="19" type="noConversion"/>
  </si>
  <si>
    <t>1月19日(五)</t>
    <phoneticPr fontId="19" type="noConversion"/>
  </si>
  <si>
    <t>2月17日(六)</t>
    <phoneticPr fontId="19" type="noConversion"/>
  </si>
  <si>
    <t>2月16日(五)</t>
    <phoneticPr fontId="19" type="noConversion"/>
  </si>
  <si>
    <t>2月19日(一)</t>
    <phoneticPr fontId="19" type="noConversion"/>
  </si>
  <si>
    <t>2月20日(二)</t>
    <phoneticPr fontId="19" type="noConversion"/>
  </si>
  <si>
    <t>2月21日(三)</t>
    <phoneticPr fontId="19" type="noConversion"/>
  </si>
  <si>
    <t>2月22日(四)</t>
    <phoneticPr fontId="19" type="noConversion"/>
  </si>
  <si>
    <t>2月23日(五)</t>
    <phoneticPr fontId="19" type="noConversion"/>
  </si>
  <si>
    <t>2月26日(一)</t>
    <phoneticPr fontId="19" type="noConversion"/>
  </si>
  <si>
    <t>2月27日(二)</t>
    <phoneticPr fontId="19" type="noConversion"/>
  </si>
  <si>
    <t>2月28日(三)</t>
    <phoneticPr fontId="19" type="noConversion"/>
  </si>
  <si>
    <t>2月29日(四)</t>
    <phoneticPr fontId="19" type="noConversion"/>
  </si>
  <si>
    <t>本公司使用                         國產豬肉</t>
    <phoneticPr fontId="19" type="noConversion"/>
  </si>
  <si>
    <t>星期五</t>
    <phoneticPr fontId="19" type="noConversion"/>
  </si>
  <si>
    <t>筍干</t>
    <phoneticPr fontId="19" type="noConversion"/>
  </si>
  <si>
    <t>冬瓜</t>
    <phoneticPr fontId="19" type="noConversion"/>
  </si>
  <si>
    <t>新鮮肉丁(豬前腿肉)</t>
    <phoneticPr fontId="19" type="noConversion"/>
  </si>
  <si>
    <t>枸杞</t>
    <phoneticPr fontId="19" type="noConversion"/>
  </si>
  <si>
    <t>g</t>
    <phoneticPr fontId="19" type="noConversion"/>
  </si>
  <si>
    <t>K</t>
    <phoneticPr fontId="19" type="noConversion"/>
  </si>
  <si>
    <t>煮</t>
    <phoneticPr fontId="19" type="noConversion"/>
  </si>
  <si>
    <t>滷或烤</t>
    <phoneticPr fontId="19" type="noConversion"/>
  </si>
  <si>
    <t>蒸</t>
    <phoneticPr fontId="19" type="noConversion"/>
  </si>
  <si>
    <t>炒</t>
    <phoneticPr fontId="19" type="noConversion"/>
  </si>
  <si>
    <t>烤</t>
    <phoneticPr fontId="19" type="noConversion"/>
  </si>
  <si>
    <t>煮</t>
    <phoneticPr fontId="19" type="noConversion"/>
  </si>
  <si>
    <t>水果/乳品</t>
    <phoneticPr fontId="19" type="noConversion"/>
  </si>
  <si>
    <t>×</t>
    <phoneticPr fontId="19" type="noConversion"/>
  </si>
  <si>
    <t>香Q米飯</t>
    <phoneticPr fontId="19" type="noConversion"/>
  </si>
  <si>
    <t>地瓜蕎麥飯</t>
    <phoneticPr fontId="19" type="noConversion"/>
  </si>
  <si>
    <t xml:space="preserve">豆腐絞肉(豆) </t>
    <phoneticPr fontId="19" type="noConversion"/>
  </si>
  <si>
    <t>白米</t>
    <phoneticPr fontId="19" type="noConversion"/>
  </si>
  <si>
    <t>豆腐</t>
    <phoneticPr fontId="19" type="noConversion"/>
  </si>
  <si>
    <t>豆</t>
    <phoneticPr fontId="19" type="noConversion"/>
  </si>
  <si>
    <t>深色蔬菜</t>
    <phoneticPr fontId="19" type="noConversion"/>
  </si>
  <si>
    <t>紫菜(乾裙帶菜)</t>
    <phoneticPr fontId="19" type="noConversion"/>
  </si>
  <si>
    <t>新鮮絞肉</t>
    <phoneticPr fontId="19" type="noConversion"/>
  </si>
  <si>
    <t>蛋</t>
    <phoneticPr fontId="19" type="noConversion"/>
  </si>
  <si>
    <t>海芽金菇湯</t>
    <phoneticPr fontId="19" type="noConversion"/>
  </si>
  <si>
    <t>海芽(乾裙帶菜)</t>
    <phoneticPr fontId="19" type="noConversion"/>
  </si>
  <si>
    <t>金針菇</t>
    <phoneticPr fontId="19" type="noConversion"/>
  </si>
  <si>
    <t>柴魚片</t>
    <phoneticPr fontId="19" type="noConversion"/>
  </si>
  <si>
    <t>脆筍絲</t>
    <phoneticPr fontId="19" type="noConversion"/>
  </si>
  <si>
    <t>冬粉肉絲湯</t>
    <phoneticPr fontId="19" type="noConversion"/>
  </si>
  <si>
    <t>竹筍肉絲湯(醃)</t>
    <phoneticPr fontId="19" type="noConversion"/>
  </si>
  <si>
    <t>藥膳湯</t>
    <phoneticPr fontId="19" type="noConversion"/>
  </si>
  <si>
    <t>冬瓜</t>
    <phoneticPr fontId="19" type="noConversion"/>
  </si>
  <si>
    <t>枸杞</t>
    <phoneticPr fontId="19" type="noConversion"/>
  </si>
  <si>
    <t xml:space="preserve">  筍乾扣肉(醃)</t>
    <phoneticPr fontId="19" type="noConversion"/>
  </si>
  <si>
    <t xml:space="preserve"> 番茄滑蛋</t>
    <phoneticPr fontId="19" type="noConversion"/>
  </si>
  <si>
    <t>護眼炒蛋</t>
    <phoneticPr fontId="19" type="noConversion"/>
  </si>
  <si>
    <t>嫩煎雞排</t>
    <phoneticPr fontId="19" type="noConversion"/>
  </si>
  <si>
    <t>什穀Q飯</t>
    <phoneticPr fontId="19" type="noConversion"/>
  </si>
  <si>
    <t xml:space="preserve">金穗扁蒲 </t>
    <phoneticPr fontId="19" type="noConversion"/>
  </si>
  <si>
    <t xml:space="preserve">  銀蘿豆腐湯(豆)</t>
    <phoneticPr fontId="19" type="noConversion"/>
  </si>
  <si>
    <t>柴魚海芽湯</t>
    <phoneticPr fontId="19" type="noConversion"/>
  </si>
  <si>
    <t>海芽(乾裙帶菜)</t>
    <phoneticPr fontId="19" type="noConversion"/>
  </si>
  <si>
    <t>柴魚片</t>
    <phoneticPr fontId="19" type="noConversion"/>
  </si>
  <si>
    <t>菜脯</t>
    <phoneticPr fontId="19" type="noConversion"/>
  </si>
  <si>
    <t>乾木耳</t>
    <phoneticPr fontId="19" type="noConversion"/>
  </si>
  <si>
    <t>豆</t>
    <phoneticPr fontId="19" type="noConversion"/>
  </si>
  <si>
    <t>金針菇</t>
    <phoneticPr fontId="19" type="noConversion"/>
  </si>
  <si>
    <t>醃</t>
    <phoneticPr fontId="19" type="noConversion"/>
  </si>
  <si>
    <t>麻油燒雞</t>
    <phoneticPr fontId="19" type="noConversion"/>
  </si>
  <si>
    <t>胡蘿蔔</t>
    <phoneticPr fontId="19" type="noConversion"/>
  </si>
  <si>
    <t>洋蔥</t>
    <phoneticPr fontId="19" type="noConversion"/>
  </si>
  <si>
    <t>五香豆干</t>
    <phoneticPr fontId="19" type="noConversion"/>
  </si>
  <si>
    <t>豆</t>
  </si>
  <si>
    <t>新鮮魷魚</t>
    <phoneticPr fontId="19" type="noConversion"/>
  </si>
  <si>
    <t>海</t>
    <phoneticPr fontId="19" type="noConversion"/>
  </si>
  <si>
    <t>新鮮豬肉(豬前腿肉)</t>
    <phoneticPr fontId="19" type="noConversion"/>
  </si>
  <si>
    <t>白蘿蔔</t>
    <phoneticPr fontId="19" type="noConversion"/>
  </si>
  <si>
    <t>煮</t>
    <phoneticPr fontId="19" type="noConversion"/>
  </si>
  <si>
    <t>大白菜</t>
    <phoneticPr fontId="19" type="noConversion"/>
  </si>
  <si>
    <t>芋頭</t>
    <phoneticPr fontId="19" type="noConversion"/>
  </si>
  <si>
    <t>豆皮</t>
    <phoneticPr fontId="19" type="noConversion"/>
  </si>
  <si>
    <t xml:space="preserve">海鮮小炒(豆海)  </t>
    <phoneticPr fontId="19" type="noConversion"/>
  </si>
  <si>
    <t>筍干</t>
    <phoneticPr fontId="19" type="noConversion"/>
  </si>
  <si>
    <t>冷凍玉米粒</t>
    <phoneticPr fontId="19" type="noConversion"/>
  </si>
  <si>
    <t>扁蒲</t>
    <phoneticPr fontId="19" type="noConversion"/>
  </si>
  <si>
    <t>白芝麻(熟)</t>
    <phoneticPr fontId="19" type="noConversion"/>
  </si>
  <si>
    <t>豆皮白菜煲 (豆)</t>
    <phoneticPr fontId="19" type="noConversion"/>
  </si>
  <si>
    <t>深色蔬菜</t>
    <phoneticPr fontId="19" type="noConversion"/>
  </si>
  <si>
    <t>淺色蔬菜</t>
    <phoneticPr fontId="19" type="noConversion"/>
  </si>
  <si>
    <t>有機深色蔬菜</t>
    <phoneticPr fontId="19" type="noConversion"/>
  </si>
  <si>
    <t>有機淺色蔬菜</t>
    <phoneticPr fontId="19" type="noConversion"/>
  </si>
  <si>
    <t>銀蘿咕咾肉</t>
    <phoneticPr fontId="19" type="noConversion"/>
  </si>
  <si>
    <t xml:space="preserve"> 三味湯</t>
    <phoneticPr fontId="19" type="noConversion"/>
  </si>
  <si>
    <t>蘿蔔</t>
    <phoneticPr fontId="19" type="noConversion"/>
  </si>
  <si>
    <t>胡蘿蔔</t>
    <phoneticPr fontId="19" type="noConversion"/>
  </si>
  <si>
    <t>金針菇</t>
    <phoneticPr fontId="19" type="noConversion"/>
  </si>
  <si>
    <t>豆皮</t>
    <phoneticPr fontId="19" type="noConversion"/>
  </si>
  <si>
    <t>豆</t>
    <phoneticPr fontId="19" type="noConversion"/>
  </si>
  <si>
    <t>夏威夷炒飯</t>
    <phoneticPr fontId="19" type="noConversion"/>
  </si>
  <si>
    <t xml:space="preserve">特香炒飯( 醃) </t>
    <phoneticPr fontId="19" type="noConversion"/>
  </si>
  <si>
    <t>主食類</t>
    <phoneticPr fontId="19" type="noConversion"/>
  </si>
  <si>
    <t>97.0g</t>
    <phoneticPr fontId="19" type="noConversion"/>
  </si>
  <si>
    <t>豆魚肉蛋類</t>
    <phoneticPr fontId="19" type="noConversion"/>
  </si>
  <si>
    <t>蔬菜類</t>
    <phoneticPr fontId="19" type="noConversion"/>
  </si>
  <si>
    <t>23.5g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</si>
  <si>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</si>
  <si>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</si>
  <si>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</si>
  <si>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95.0g</t>
    <phoneticPr fontId="19" type="noConversion"/>
  </si>
  <si>
    <t>713.5K</t>
    <phoneticPr fontId="19" type="noConversion"/>
  </si>
  <si>
    <t>93.0g</t>
    <phoneticPr fontId="19" type="noConversion"/>
  </si>
  <si>
    <t>23.0g</t>
    <phoneticPr fontId="19" type="noConversion"/>
  </si>
  <si>
    <t>29.3g</t>
    <phoneticPr fontId="19" type="noConversion"/>
  </si>
  <si>
    <t>714.0K</t>
    <phoneticPr fontId="19" type="noConversion"/>
  </si>
  <si>
    <t>27.7g</t>
    <phoneticPr fontId="19" type="noConversion"/>
  </si>
  <si>
    <t>730.5K</t>
    <phoneticPr fontId="19" type="noConversion"/>
  </si>
  <si>
    <t>29.2g</t>
    <phoneticPr fontId="19" type="noConversion"/>
  </si>
  <si>
    <t>715.8K</t>
    <phoneticPr fontId="19" type="noConversion"/>
  </si>
  <si>
    <t>717.5K</t>
    <phoneticPr fontId="19" type="noConversion"/>
  </si>
  <si>
    <t>96.0g</t>
    <phoneticPr fontId="19" type="noConversion"/>
  </si>
  <si>
    <t>27.0g</t>
    <phoneticPr fontId="19" type="noConversion"/>
  </si>
  <si>
    <t>708.0K</t>
    <phoneticPr fontId="19" type="noConversion"/>
  </si>
  <si>
    <t>99.0g</t>
    <phoneticPr fontId="19" type="noConversion"/>
  </si>
  <si>
    <t>27.2g</t>
    <phoneticPr fontId="19" type="noConversion"/>
  </si>
  <si>
    <t>27.1g</t>
    <phoneticPr fontId="19" type="noConversion"/>
  </si>
  <si>
    <t>27.5g</t>
    <phoneticPr fontId="19" type="noConversion"/>
  </si>
  <si>
    <t>715.0K</t>
    <phoneticPr fontId="19" type="noConversion"/>
  </si>
  <si>
    <t>26.9g</t>
    <phoneticPr fontId="19" type="noConversion"/>
  </si>
  <si>
    <t>33.4g</t>
    <phoneticPr fontId="19" type="noConversion"/>
  </si>
  <si>
    <t>778.5K</t>
    <phoneticPr fontId="19" type="noConversion"/>
  </si>
  <si>
    <t xml:space="preserve">裹粉魚   </t>
    <phoneticPr fontId="19" type="noConversion"/>
  </si>
  <si>
    <t>海加</t>
    <phoneticPr fontId="19" type="noConversion"/>
  </si>
  <si>
    <t xml:space="preserve"> 醬燒大排</t>
    <phoneticPr fontId="19" type="noConversion"/>
  </si>
  <si>
    <t xml:space="preserve">   脯菇肉醬(醃)  </t>
    <phoneticPr fontId="19" type="noConversion"/>
  </si>
  <si>
    <t>冬瓜</t>
    <phoneticPr fontId="19" type="noConversion"/>
  </si>
  <si>
    <t>白蘿蔔</t>
    <phoneticPr fontId="19" type="noConversion"/>
  </si>
  <si>
    <t>胡蘿蔔</t>
    <phoneticPr fontId="19" type="noConversion"/>
  </si>
  <si>
    <t>香菇</t>
    <phoneticPr fontId="19" type="noConversion"/>
  </si>
  <si>
    <t xml:space="preserve">新鮮豬肉(豬前腿肉) </t>
    <phoneticPr fontId="19" type="noConversion"/>
  </si>
  <si>
    <t>胡蘿蔔</t>
    <phoneticPr fontId="19" type="noConversion"/>
  </si>
  <si>
    <t>金針菇</t>
    <phoneticPr fontId="19" type="noConversion"/>
  </si>
  <si>
    <t>柴魚片</t>
    <phoneticPr fontId="19" type="noConversion"/>
  </si>
  <si>
    <t>瓜瓜燴玉耳</t>
    <phoneticPr fontId="19" type="noConversion"/>
  </si>
  <si>
    <t xml:space="preserve">大黃瓜 </t>
    <phoneticPr fontId="19" type="noConversion"/>
  </si>
  <si>
    <t>海茸</t>
    <phoneticPr fontId="19" type="noConversion"/>
  </si>
  <si>
    <t>新鮮絞肉</t>
    <phoneticPr fontId="19" type="noConversion"/>
  </si>
  <si>
    <t>菜脯</t>
    <phoneticPr fontId="19" type="noConversion"/>
  </si>
  <si>
    <t>醃</t>
    <phoneticPr fontId="19" type="noConversion"/>
  </si>
  <si>
    <t xml:space="preserve">玉米塊(甜玉米) </t>
    <phoneticPr fontId="19" type="noConversion"/>
  </si>
  <si>
    <t>冬瓜鮮燴</t>
    <phoneticPr fontId="19" type="noConversion"/>
  </si>
  <si>
    <t>玉米(塊)</t>
    <phoneticPr fontId="19" type="noConversion"/>
  </si>
  <si>
    <t>金針菇</t>
    <phoneticPr fontId="19" type="noConversion"/>
  </si>
  <si>
    <t>豆腐</t>
    <phoneticPr fontId="19" type="noConversion"/>
  </si>
  <si>
    <t>煮</t>
    <phoneticPr fontId="19" type="noConversion"/>
  </si>
  <si>
    <t>杏鮑菇</t>
    <phoneticPr fontId="19" type="noConversion"/>
  </si>
  <si>
    <t xml:space="preserve">  燒烤蒲燒鯛魚(海加) </t>
    <phoneticPr fontId="19" type="noConversion"/>
  </si>
  <si>
    <t xml:space="preserve"> 芝麻燒肉 </t>
    <phoneticPr fontId="19" type="noConversion"/>
  </si>
  <si>
    <t xml:space="preserve">   港式蘿蔔糕(冷) </t>
    <phoneticPr fontId="19" type="noConversion"/>
  </si>
  <si>
    <t xml:space="preserve">炒四絲   </t>
    <phoneticPr fontId="19" type="noConversion"/>
  </si>
  <si>
    <t xml:space="preserve"> 茄汁雞 </t>
    <phoneticPr fontId="19" type="noConversion"/>
  </si>
  <si>
    <t xml:space="preserve"> 玉米小炒</t>
    <phoneticPr fontId="19" type="noConversion"/>
  </si>
  <si>
    <t xml:space="preserve">鐵板豆腐(豆) </t>
    <phoneticPr fontId="19" type="noConversion"/>
  </si>
  <si>
    <t xml:space="preserve">茄汁捲捲麵 </t>
    <phoneticPr fontId="19" type="noConversion"/>
  </si>
  <si>
    <t xml:space="preserve">三杯雞   </t>
    <phoneticPr fontId="19" type="noConversion"/>
  </si>
  <si>
    <t xml:space="preserve"> 香酥豬排(炸)   </t>
    <phoneticPr fontId="19" type="noConversion"/>
  </si>
  <si>
    <t xml:space="preserve">     白菜金菇滑肉    </t>
    <phoneticPr fontId="19" type="noConversion"/>
  </si>
  <si>
    <t>蒸</t>
    <phoneticPr fontId="19" type="noConversion"/>
  </si>
  <si>
    <t>蒸炒</t>
    <phoneticPr fontId="19" type="noConversion"/>
  </si>
  <si>
    <t>炒</t>
    <phoneticPr fontId="19" type="noConversion"/>
  </si>
  <si>
    <t>新鮮雞(腿)排</t>
    <phoneticPr fontId="19" type="noConversion"/>
  </si>
  <si>
    <t xml:space="preserve">新鮮骨腿 </t>
    <phoneticPr fontId="19" type="noConversion"/>
  </si>
  <si>
    <t>九層塔</t>
    <phoneticPr fontId="19" type="noConversion"/>
  </si>
  <si>
    <t>新鮮豬里肌</t>
    <phoneticPr fontId="19" type="noConversion"/>
  </si>
  <si>
    <t>炸</t>
    <phoneticPr fontId="19" type="noConversion"/>
  </si>
  <si>
    <t>海帶根</t>
    <phoneticPr fontId="19" type="noConversion"/>
  </si>
  <si>
    <t xml:space="preserve">新鮮雞翅 </t>
    <phoneticPr fontId="19" type="noConversion"/>
  </si>
  <si>
    <t>滷或烤</t>
    <phoneticPr fontId="19" type="noConversion"/>
  </si>
  <si>
    <t>冷凍蝦捲</t>
    <phoneticPr fontId="19" type="noConversion"/>
  </si>
  <si>
    <t>海加</t>
    <phoneticPr fontId="19" type="noConversion"/>
  </si>
  <si>
    <t>洋蔥</t>
    <phoneticPr fontId="19" type="noConversion"/>
  </si>
  <si>
    <t>冷凍玉米粒</t>
    <phoneticPr fontId="19" type="noConversion"/>
  </si>
  <si>
    <t>什榖米</t>
    <phoneticPr fontId="19" type="noConversion"/>
  </si>
  <si>
    <t>加</t>
    <phoneticPr fontId="19" type="noConversion"/>
  </si>
  <si>
    <t>新鮮骨腿</t>
    <phoneticPr fontId="19" type="noConversion"/>
  </si>
  <si>
    <t>香雞排</t>
    <phoneticPr fontId="19" type="noConversion"/>
  </si>
  <si>
    <t>無骨香雞排(炸加)</t>
    <phoneticPr fontId="19" type="noConversion"/>
  </si>
  <si>
    <t>蘿蔔糕</t>
    <phoneticPr fontId="19" type="noConversion"/>
  </si>
  <si>
    <t>冷</t>
    <phoneticPr fontId="19" type="noConversion"/>
  </si>
  <si>
    <t>烤</t>
    <phoneticPr fontId="19" type="noConversion"/>
  </si>
  <si>
    <t>乾木耳</t>
    <phoneticPr fontId="19" type="noConversion"/>
  </si>
  <si>
    <t>新鮮豬大里肌</t>
    <phoneticPr fontId="19" type="noConversion"/>
  </si>
  <si>
    <t>薯餅</t>
    <phoneticPr fontId="19" type="noConversion"/>
  </si>
  <si>
    <t>煮</t>
    <phoneticPr fontId="19" type="noConversion"/>
  </si>
  <si>
    <t>烤炒</t>
    <phoneticPr fontId="19" type="noConversion"/>
  </si>
  <si>
    <t>大白菜</t>
    <phoneticPr fontId="19" type="noConversion"/>
  </si>
  <si>
    <t>99g</t>
    <phoneticPr fontId="19" type="noConversion"/>
  </si>
  <si>
    <t>27.1g</t>
    <phoneticPr fontId="19" type="noConversion"/>
  </si>
  <si>
    <t>27.0g</t>
    <phoneticPr fontId="19" type="noConversion"/>
  </si>
  <si>
    <t>95.0g</t>
    <phoneticPr fontId="19" type="noConversion"/>
  </si>
  <si>
    <t>702.2.0K</t>
    <phoneticPr fontId="19" type="noConversion"/>
  </si>
  <si>
    <t>煮</t>
    <phoneticPr fontId="19" type="noConversion"/>
  </si>
  <si>
    <t>炸</t>
    <phoneticPr fontId="19" type="noConversion"/>
  </si>
  <si>
    <t>新鮮魚</t>
    <phoneticPr fontId="19" type="noConversion"/>
  </si>
  <si>
    <t>海</t>
    <phoneticPr fontId="19" type="noConversion"/>
  </si>
  <si>
    <t>蒸</t>
    <phoneticPr fontId="19" type="noConversion"/>
  </si>
  <si>
    <t>烤</t>
    <phoneticPr fontId="19" type="noConversion"/>
  </si>
  <si>
    <t>主食類</t>
    <phoneticPr fontId="19" type="noConversion"/>
  </si>
  <si>
    <t>100..0g</t>
    <phoneticPr fontId="19" type="noConversion"/>
  </si>
  <si>
    <t>豆魚肉蛋類</t>
    <phoneticPr fontId="19" type="noConversion"/>
  </si>
  <si>
    <t>蔬菜類</t>
    <phoneticPr fontId="19" type="noConversion"/>
  </si>
  <si>
    <t>22.5g</t>
    <phoneticPr fontId="19" type="noConversion"/>
  </si>
  <si>
    <t>油脂類</t>
    <phoneticPr fontId="19" type="noConversion"/>
  </si>
  <si>
    <t>水果類</t>
    <phoneticPr fontId="19" type="noConversion"/>
  </si>
  <si>
    <t>711.0K</t>
    <phoneticPr fontId="19" type="noConversion"/>
  </si>
  <si>
    <t>什穀Q飯</t>
    <phoneticPr fontId="19" type="noConversion"/>
  </si>
  <si>
    <t>卡拉雞排(炸加)</t>
    <phoneticPr fontId="19" type="noConversion"/>
  </si>
  <si>
    <t xml:space="preserve">  瓜仔雞(醃) </t>
    <phoneticPr fontId="19" type="noConversion"/>
  </si>
  <si>
    <t xml:space="preserve">  味增豆腐湯(豆)  </t>
    <phoneticPr fontId="19" type="noConversion"/>
  </si>
  <si>
    <t xml:space="preserve"> 大頭菜玉米湯</t>
    <phoneticPr fontId="19" type="noConversion"/>
  </si>
  <si>
    <t>香Q米飯</t>
    <phoneticPr fontId="19" type="noConversion"/>
  </si>
  <si>
    <t>地瓜糙米飯</t>
    <phoneticPr fontId="19" type="noConversion"/>
  </si>
  <si>
    <t>燕麥Q飯</t>
    <phoneticPr fontId="19" type="noConversion"/>
  </si>
  <si>
    <t>紫菜蛋花湯</t>
    <phoneticPr fontId="19" type="noConversion"/>
  </si>
  <si>
    <t>香Q米飯</t>
    <phoneticPr fontId="19" type="noConversion"/>
  </si>
  <si>
    <t xml:space="preserve">  下飯肉燥(豆) </t>
    <phoneticPr fontId="19" type="noConversion"/>
  </si>
  <si>
    <t xml:space="preserve"> 瓜仔肉醬(醃)</t>
    <phoneticPr fontId="19" type="noConversion"/>
  </si>
  <si>
    <t>蕎麥Q飯</t>
    <phoneticPr fontId="19" type="noConversion"/>
  </si>
  <si>
    <t>地瓜小米飯</t>
    <phoneticPr fontId="19" type="noConversion"/>
  </si>
  <si>
    <t>黃金魚排(炸海加)</t>
    <phoneticPr fontId="19" type="noConversion"/>
  </si>
  <si>
    <t xml:space="preserve">香味雞  </t>
    <phoneticPr fontId="19" type="noConversion"/>
  </si>
  <si>
    <t xml:space="preserve"> 豆腐絞肉(豆)</t>
    <phoneticPr fontId="19" type="noConversion"/>
  </si>
  <si>
    <t xml:space="preserve">  一品雞塊(加)    </t>
    <phoneticPr fontId="19" type="noConversion"/>
  </si>
  <si>
    <t>紫菜蛋花湯</t>
    <phoneticPr fontId="19" type="noConversion"/>
  </si>
  <si>
    <t>蘿蔔金菇湯(豆)</t>
    <phoneticPr fontId="19" type="noConversion"/>
  </si>
  <si>
    <t xml:space="preserve">港式蒸餃(冷) </t>
    <phoneticPr fontId="19" type="noConversion"/>
  </si>
  <si>
    <t xml:space="preserve"> 和風雞腿 </t>
    <phoneticPr fontId="19" type="noConversion"/>
  </si>
  <si>
    <t>香Q米飯</t>
    <phoneticPr fontId="19" type="noConversion"/>
  </si>
  <si>
    <t>黃金肉排(炸)</t>
    <phoneticPr fontId="19" type="noConversion"/>
  </si>
  <si>
    <t xml:space="preserve">  甘藍魷魚雙彩(海)    </t>
    <phoneticPr fontId="19" type="noConversion"/>
  </si>
  <si>
    <t xml:space="preserve"> 螞蟻上樹 </t>
    <phoneticPr fontId="19" type="noConversion"/>
  </si>
  <si>
    <t>海芽豆皮湯(豆)</t>
    <phoneticPr fontId="19" type="noConversion"/>
  </si>
  <si>
    <t>白米</t>
    <phoneticPr fontId="19" type="noConversion"/>
  </si>
  <si>
    <t>馬鈴薯</t>
    <phoneticPr fontId="19" type="noConversion"/>
  </si>
  <si>
    <t>胡蘿蔔</t>
    <phoneticPr fontId="19" type="noConversion"/>
  </si>
  <si>
    <t>新鮮絞肉</t>
    <phoneticPr fontId="19" type="noConversion"/>
  </si>
  <si>
    <t>螺旋麵</t>
    <phoneticPr fontId="19" type="noConversion"/>
  </si>
  <si>
    <t>豆腐</t>
    <phoneticPr fontId="19" type="noConversion"/>
  </si>
  <si>
    <t>豆</t>
    <phoneticPr fontId="19" type="noConversion"/>
  </si>
  <si>
    <t>地瓜</t>
    <phoneticPr fontId="19" type="noConversion"/>
  </si>
  <si>
    <t>洋蔥</t>
    <phoneticPr fontId="19" type="noConversion"/>
  </si>
  <si>
    <t>柴魚片</t>
    <phoneticPr fontId="19" type="noConversion"/>
  </si>
  <si>
    <t>糙米</t>
    <phoneticPr fontId="19" type="noConversion"/>
  </si>
  <si>
    <t>胡蘿蔔</t>
    <phoneticPr fontId="19" type="noConversion"/>
  </si>
  <si>
    <t>大白菜</t>
    <phoneticPr fontId="19" type="noConversion"/>
  </si>
  <si>
    <t>深色蔬菜</t>
    <phoneticPr fontId="19" type="noConversion"/>
  </si>
  <si>
    <t>高麗菜</t>
    <phoneticPr fontId="19" type="noConversion"/>
  </si>
  <si>
    <t>紫菜(乾裙帶菜)</t>
    <phoneticPr fontId="19" type="noConversion"/>
  </si>
  <si>
    <t>乾木耳</t>
    <phoneticPr fontId="19" type="noConversion"/>
  </si>
  <si>
    <t>新鮮骨腿</t>
    <phoneticPr fontId="19" type="noConversion"/>
  </si>
  <si>
    <t>燕麥</t>
    <phoneticPr fontId="19" type="noConversion"/>
  </si>
  <si>
    <t>新鮮絞肉</t>
    <phoneticPr fontId="19" type="noConversion"/>
  </si>
  <si>
    <t>新鮮龍骨(豬龍骨)</t>
    <phoneticPr fontId="19" type="noConversion"/>
  </si>
  <si>
    <t>加</t>
    <phoneticPr fontId="19" type="noConversion"/>
  </si>
  <si>
    <t>蛋</t>
    <phoneticPr fontId="19" type="noConversion"/>
  </si>
  <si>
    <t>蛋(雞蛋--白殼)</t>
    <phoneticPr fontId="19" type="noConversion"/>
  </si>
  <si>
    <t>蕎麥</t>
    <phoneticPr fontId="19" type="noConversion"/>
  </si>
  <si>
    <t>醃</t>
    <phoneticPr fontId="19" type="noConversion"/>
  </si>
  <si>
    <t>梅干菜</t>
    <phoneticPr fontId="19" type="noConversion"/>
  </si>
  <si>
    <t>雞塊</t>
    <phoneticPr fontId="19" type="noConversion"/>
  </si>
  <si>
    <t>海帶苗(乾裙帶菜)</t>
    <phoneticPr fontId="19" type="noConversion"/>
  </si>
  <si>
    <t>小米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</si>
  <si>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</si>
  <si>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</si>
  <si>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</si>
  <si>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23.5g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</si>
  <si>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</si>
  <si>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</si>
  <si>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</si>
  <si>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紅燒滷肉(醃)</t>
    <phoneticPr fontId="19" type="noConversion"/>
  </si>
  <si>
    <t>和平紀念日</t>
    <phoneticPr fontId="19" type="noConversion"/>
  </si>
  <si>
    <t>95.0g</t>
    <phoneticPr fontId="19" type="noConversion"/>
  </si>
  <si>
    <t>豆魚肉蛋類</t>
    <phoneticPr fontId="19" type="noConversion"/>
  </si>
  <si>
    <t>蔬菜類</t>
    <phoneticPr fontId="19" type="noConversion"/>
  </si>
  <si>
    <t>23.5g</t>
    <phoneticPr fontId="19" type="noConversion"/>
  </si>
  <si>
    <t>油脂類</t>
    <phoneticPr fontId="19" type="noConversion"/>
  </si>
  <si>
    <t>水果類</t>
    <phoneticPr fontId="19" type="noConversion"/>
  </si>
  <si>
    <t>28.5g</t>
    <phoneticPr fontId="19" type="noConversion"/>
  </si>
  <si>
    <t>奶類</t>
    <phoneticPr fontId="19" type="noConversion"/>
  </si>
  <si>
    <t>710.0K</t>
    <phoneticPr fontId="19" type="noConversion"/>
  </si>
  <si>
    <t>主食類</t>
    <phoneticPr fontId="19" type="noConversion"/>
  </si>
  <si>
    <t>95.0g</t>
    <phoneticPr fontId="19" type="noConversion"/>
  </si>
  <si>
    <t>23.0g</t>
    <phoneticPr fontId="19" type="noConversion"/>
  </si>
  <si>
    <t>27.8g</t>
    <phoneticPr fontId="19" type="noConversion"/>
  </si>
  <si>
    <t>704.5K</t>
    <phoneticPr fontId="19" type="noConversion"/>
  </si>
  <si>
    <t>脂肪：</t>
    <phoneticPr fontId="19" type="noConversion"/>
  </si>
  <si>
    <t>27.5g</t>
    <phoneticPr fontId="19" type="noConversion"/>
  </si>
  <si>
    <t>705.0K</t>
    <phoneticPr fontId="19" type="noConversion"/>
  </si>
  <si>
    <t>醣類：</t>
    <phoneticPr fontId="19" type="noConversion"/>
  </si>
  <si>
    <t>28.2g</t>
    <phoneticPr fontId="19" type="noConversion"/>
  </si>
  <si>
    <t>家常炒飯</t>
    <phoneticPr fontId="19" type="noConversion"/>
  </si>
  <si>
    <t xml:space="preserve">  可口黑輪條(加)</t>
    <phoneticPr fontId="19" type="noConversion"/>
  </si>
  <si>
    <t>菇菇麻香雞</t>
    <phoneticPr fontId="19" type="noConversion"/>
  </si>
  <si>
    <t xml:space="preserve">一品香腸(加)  </t>
    <phoneticPr fontId="19" type="noConversion"/>
  </si>
  <si>
    <t>香雞排</t>
    <phoneticPr fontId="19" type="noConversion"/>
  </si>
  <si>
    <t>炸</t>
    <phoneticPr fontId="19" type="noConversion"/>
  </si>
  <si>
    <t>加</t>
    <phoneticPr fontId="19" type="noConversion"/>
  </si>
  <si>
    <t>蒸炒</t>
    <phoneticPr fontId="19" type="noConversion"/>
  </si>
  <si>
    <t>冷凍豬肉水餃</t>
    <phoneticPr fontId="19" type="noConversion"/>
  </si>
  <si>
    <t>冷</t>
    <phoneticPr fontId="19" type="noConversion"/>
  </si>
  <si>
    <t>高麗菜(甘藍)</t>
    <phoneticPr fontId="19" type="noConversion"/>
  </si>
  <si>
    <t>新鮮魷魚</t>
    <phoneticPr fontId="19" type="noConversion"/>
  </si>
  <si>
    <t>海</t>
    <phoneticPr fontId="19" type="noConversion"/>
  </si>
  <si>
    <t>乾木耳</t>
    <phoneticPr fontId="19" type="noConversion"/>
  </si>
  <si>
    <t>胡蘿蔔</t>
    <phoneticPr fontId="19" type="noConversion"/>
  </si>
  <si>
    <t>有機淺色蔬菜</t>
    <phoneticPr fontId="19" type="noConversion"/>
  </si>
  <si>
    <t>深色蔬菜</t>
    <phoneticPr fontId="19" type="noConversion"/>
  </si>
  <si>
    <t>有機深色蔬菜</t>
    <phoneticPr fontId="19" type="noConversion"/>
  </si>
  <si>
    <t>淺色蔬菜</t>
    <phoneticPr fontId="19" type="noConversion"/>
  </si>
  <si>
    <t>豆腐</t>
    <phoneticPr fontId="19" type="noConversion"/>
  </si>
  <si>
    <t>豆</t>
    <phoneticPr fontId="19" type="noConversion"/>
  </si>
  <si>
    <t>柴魚片</t>
    <phoneticPr fontId="19" type="noConversion"/>
  </si>
  <si>
    <t>(大)結頭菜</t>
    <phoneticPr fontId="19" type="noConversion"/>
  </si>
  <si>
    <t>冷凍玉米粒</t>
    <phoneticPr fontId="19" type="noConversion"/>
  </si>
  <si>
    <t>蘿蔔</t>
    <phoneticPr fontId="19" type="noConversion"/>
  </si>
  <si>
    <t>冷凍玉米粒</t>
    <phoneticPr fontId="19" type="noConversion"/>
  </si>
  <si>
    <t>高麗菜</t>
    <phoneticPr fontId="19" type="noConversion"/>
  </si>
  <si>
    <t>金針菇</t>
    <phoneticPr fontId="19" type="noConversion"/>
  </si>
  <si>
    <t>豆皮</t>
    <phoneticPr fontId="19" type="noConversion"/>
  </si>
  <si>
    <t>蒸</t>
    <phoneticPr fontId="19" type="noConversion"/>
  </si>
  <si>
    <t>炒</t>
    <phoneticPr fontId="19" type="noConversion"/>
  </si>
  <si>
    <t>粿仔條</t>
    <phoneticPr fontId="19" type="noConversion"/>
  </si>
  <si>
    <t>新鮮絞肉</t>
    <phoneticPr fontId="19" type="noConversion"/>
  </si>
  <si>
    <t>新鮮骨腿</t>
    <phoneticPr fontId="19" type="noConversion"/>
  </si>
  <si>
    <t xml:space="preserve">花瓜罐頭 </t>
    <phoneticPr fontId="19" type="noConversion"/>
  </si>
  <si>
    <t>醃</t>
    <phoneticPr fontId="19" type="noConversion"/>
  </si>
  <si>
    <t>香菇</t>
    <phoneticPr fontId="19" type="noConversion"/>
  </si>
  <si>
    <t>煮</t>
    <phoneticPr fontId="19" type="noConversion"/>
  </si>
  <si>
    <t>洋蔥</t>
    <phoneticPr fontId="19" type="noConversion"/>
  </si>
  <si>
    <t>碎瓜(醃漬花胡瓜)</t>
    <phoneticPr fontId="19" type="noConversion"/>
  </si>
  <si>
    <t>醃</t>
    <phoneticPr fontId="19" type="noConversion"/>
  </si>
  <si>
    <t>冬粉</t>
    <phoneticPr fontId="19" type="noConversion"/>
  </si>
  <si>
    <t>滷或烤</t>
    <phoneticPr fontId="19" type="noConversion"/>
  </si>
  <si>
    <t>新鮮雞腿</t>
    <phoneticPr fontId="19" type="noConversion"/>
  </si>
  <si>
    <t>豆干</t>
    <phoneticPr fontId="19" type="noConversion"/>
  </si>
  <si>
    <t xml:space="preserve">洋蔥 </t>
    <phoneticPr fontId="19" type="noConversion"/>
  </si>
  <si>
    <t xml:space="preserve">生鮮豬柳(豬前腿肉) </t>
    <phoneticPr fontId="19" type="noConversion"/>
  </si>
  <si>
    <t>馬鈴薯</t>
    <phoneticPr fontId="19" type="noConversion"/>
  </si>
  <si>
    <t xml:space="preserve">新鮮魚 </t>
    <phoneticPr fontId="19" type="noConversion"/>
  </si>
  <si>
    <t xml:space="preserve"> 奶香焗汁洋芋燒  </t>
    <phoneticPr fontId="19" type="noConversion"/>
  </si>
  <si>
    <t>青花菜</t>
    <phoneticPr fontId="19" type="noConversion"/>
  </si>
  <si>
    <t>新鮮魷魚</t>
    <phoneticPr fontId="19" type="noConversion"/>
  </si>
  <si>
    <t>香腸</t>
    <phoneticPr fontId="19" type="noConversion"/>
  </si>
  <si>
    <t>加</t>
    <phoneticPr fontId="19" type="noConversion"/>
  </si>
  <si>
    <t>蒸或烤</t>
    <phoneticPr fontId="19" type="noConversion"/>
  </si>
  <si>
    <t>海帶根</t>
    <phoneticPr fontId="19" type="noConversion"/>
  </si>
  <si>
    <t>白芝麻</t>
    <phoneticPr fontId="19" type="noConversion"/>
  </si>
  <si>
    <t>乾麵條</t>
    <phoneticPr fontId="19" type="noConversion"/>
  </si>
  <si>
    <t>新鮮豬里肌</t>
    <phoneticPr fontId="19" type="noConversion"/>
  </si>
  <si>
    <t>黑輪</t>
    <phoneticPr fontId="19" type="noConversion"/>
  </si>
  <si>
    <t>結頭菜</t>
    <phoneticPr fontId="19" type="noConversion"/>
  </si>
  <si>
    <t>蘿蔔</t>
    <phoneticPr fontId="19" type="noConversion"/>
  </si>
  <si>
    <t xml:space="preserve">裹粉魚排 </t>
    <phoneticPr fontId="19" type="noConversion"/>
  </si>
  <si>
    <t>新鮮豬肉(豬前腿)</t>
    <phoneticPr fontId="19" type="noConversion"/>
  </si>
  <si>
    <t>柴魚片</t>
    <phoneticPr fontId="19" type="noConversion"/>
  </si>
  <si>
    <t xml:space="preserve">什錦白菜滷  </t>
    <phoneticPr fontId="19" type="noConversion"/>
  </si>
  <si>
    <t>九層塔</t>
    <phoneticPr fontId="19" type="noConversion"/>
  </si>
  <si>
    <t>地瓜條</t>
    <phoneticPr fontId="19" type="noConversion"/>
  </si>
  <si>
    <t>蛋</t>
    <phoneticPr fontId="19" type="noConversion"/>
  </si>
  <si>
    <t xml:space="preserve">日式豬柳 </t>
    <phoneticPr fontId="19" type="noConversion"/>
  </si>
  <si>
    <t xml:space="preserve">地瓜薯條(炸)  </t>
    <phoneticPr fontId="19" type="noConversion"/>
  </si>
  <si>
    <t xml:space="preserve">梅干菜燒肉(醃) </t>
    <phoneticPr fontId="19" type="noConversion"/>
  </si>
  <si>
    <t>芝麻拌海帶</t>
    <phoneticPr fontId="19" type="noConversion"/>
  </si>
  <si>
    <t xml:space="preserve"> 東洋關東煮(豆)   </t>
    <phoneticPr fontId="19" type="noConversion"/>
  </si>
  <si>
    <t>白蘿蔔</t>
    <phoneticPr fontId="19" type="noConversion"/>
  </si>
  <si>
    <t>玉米塊(甜玉米)</t>
    <phoneticPr fontId="19" type="noConversion"/>
  </si>
  <si>
    <t>95.0g</t>
    <phoneticPr fontId="19" type="noConversion"/>
  </si>
  <si>
    <t>28.8g</t>
    <phoneticPr fontId="19" type="noConversion"/>
  </si>
  <si>
    <t>707.0K</t>
    <phoneticPr fontId="19" type="noConversion"/>
  </si>
  <si>
    <t>98.0g</t>
    <phoneticPr fontId="19" type="noConversion"/>
  </si>
  <si>
    <t>700..5K</t>
    <phoneticPr fontId="19" type="noConversion"/>
  </si>
  <si>
    <t>28.1g</t>
    <phoneticPr fontId="19" type="noConversion"/>
  </si>
  <si>
    <t>99.0g</t>
    <phoneticPr fontId="19" type="noConversion"/>
  </si>
  <si>
    <t>715.5K</t>
    <phoneticPr fontId="19" type="noConversion"/>
  </si>
  <si>
    <t>28.4g</t>
    <phoneticPr fontId="19" type="noConversion"/>
  </si>
  <si>
    <t>23.5g</t>
    <phoneticPr fontId="19" type="noConversion"/>
  </si>
  <si>
    <t>新鮮豬肉(豬前腿肉)</t>
    <phoneticPr fontId="19" type="noConversion"/>
  </si>
  <si>
    <t>27.5g</t>
    <phoneticPr fontId="19" type="noConversion"/>
  </si>
  <si>
    <t>23.0g</t>
    <phoneticPr fontId="19" type="noConversion"/>
  </si>
  <si>
    <t>700.0K</t>
    <phoneticPr fontId="19" type="noConversion"/>
  </si>
  <si>
    <t xml:space="preserve"> 脆香魚(炸海加)</t>
    <phoneticPr fontId="19" type="noConversion"/>
  </si>
  <si>
    <t>深色蔬菜</t>
    <phoneticPr fontId="19" type="noConversion"/>
  </si>
  <si>
    <t>淺色蔬菜</t>
    <phoneticPr fontId="19" type="noConversion"/>
  </si>
  <si>
    <t>有機深色蔬菜</t>
    <phoneticPr fontId="19" type="noConversion"/>
  </si>
  <si>
    <t>有機淺色蔬菜</t>
    <phoneticPr fontId="19" type="noConversion"/>
  </si>
  <si>
    <t xml:space="preserve">淺色蔬菜 </t>
    <phoneticPr fontId="19" type="noConversion"/>
  </si>
  <si>
    <t xml:space="preserve">有機深色蔬菜 </t>
    <phoneticPr fontId="19" type="noConversion"/>
  </si>
  <si>
    <t xml:space="preserve"> 淺色蔬菜</t>
    <phoneticPr fontId="19" type="noConversion"/>
  </si>
  <si>
    <t xml:space="preserve"> 深色蔬菜</t>
    <phoneticPr fontId="19" type="noConversion"/>
  </si>
  <si>
    <t>什錦湯(豆)</t>
    <phoneticPr fontId="19" type="noConversion"/>
  </si>
  <si>
    <t xml:space="preserve">  一品雞塊(加)</t>
    <phoneticPr fontId="19" type="noConversion"/>
  </si>
  <si>
    <t xml:space="preserve">    醬燒鮮肉包(冷)  </t>
    <phoneticPr fontId="19" type="noConversion"/>
  </si>
  <si>
    <t xml:space="preserve">  爆炒海帶根</t>
    <phoneticPr fontId="19" type="noConversion"/>
  </si>
  <si>
    <t>彩燴什錦</t>
    <phoneticPr fontId="19" type="noConversion"/>
  </si>
  <si>
    <t>炸醬公仔麵</t>
    <phoneticPr fontId="19" type="noConversion"/>
  </si>
  <si>
    <t>炸</t>
    <phoneticPr fontId="19" type="noConversion"/>
  </si>
  <si>
    <t>23.0g</t>
    <phoneticPr fontId="19" type="noConversion"/>
  </si>
  <si>
    <t>710.5K</t>
    <phoneticPr fontId="19" type="noConversion"/>
  </si>
  <si>
    <t>柴魚豆腐湯(豆)</t>
    <phoneticPr fontId="19" type="noConversion"/>
  </si>
  <si>
    <t>認證豆漿(奶) 1瓶</t>
    <phoneticPr fontId="19" type="noConversion"/>
  </si>
  <si>
    <t>裹粉熱狗</t>
    <phoneticPr fontId="19" type="noConversion"/>
  </si>
  <si>
    <t xml:space="preserve"> 圓圓凹凸蛋+黃金脆薯(炸)</t>
    <phoneticPr fontId="19" type="noConversion"/>
  </si>
  <si>
    <t>海鮮蝦捲(海加)+手工蒸餃(冷)</t>
    <phoneticPr fontId="19" type="noConversion"/>
  </si>
  <si>
    <t xml:space="preserve"> 結頭紅K豆皮湯(豆)</t>
    <phoneticPr fontId="19" type="noConversion"/>
  </si>
  <si>
    <t>元氣補湯</t>
    <phoneticPr fontId="19" type="noConversion"/>
  </si>
  <si>
    <r>
      <t>＊菜單設計者：曾富美 營養師                                                                                                                ＊專線：7363303                                                                                                                  ＊國華E-mail： kuohow.food@gmail.com                                                                                                                            ＊</t>
    </r>
    <r>
      <rPr>
        <sz val="12"/>
        <rFont val="華康魏碑體(P)"/>
        <family val="1"/>
        <charset val="136"/>
      </rPr>
      <t>飯菜不足或用餐有任何問題，請洽 服務人</t>
    </r>
    <r>
      <rPr>
        <sz val="12"/>
        <rFont val="華康魏碑體(P)"/>
        <family val="1"/>
        <charset val="136"/>
      </rPr>
      <t xml:space="preserve">員哦  ＊                                                             </t>
    </r>
    <r>
      <rPr>
        <sz val="16"/>
        <color indexed="10"/>
        <rFont val="華康魏碑體(P)"/>
        <family val="1"/>
        <charset val="136"/>
      </rPr>
      <t>新港國小菜單       113.1-2月</t>
    </r>
    <r>
      <rPr>
        <sz val="16"/>
        <rFont val="華康魏碑體(P)"/>
        <family val="1"/>
        <charset val="136"/>
      </rPr>
      <t xml:space="preserve">  </t>
    </r>
    <phoneticPr fontId="19" type="noConversion"/>
  </si>
  <si>
    <t>113.1月第一週菜單明細(新港國小-國華廠商)</t>
    <phoneticPr fontId="19" type="noConversion"/>
  </si>
  <si>
    <t>113.1月第二週菜單明細(新港國小-國華廠商)</t>
    <phoneticPr fontId="19" type="noConversion"/>
  </si>
  <si>
    <t>113.2月第一週菜單明細(新港國小-國華廠商)</t>
    <phoneticPr fontId="19" type="noConversion"/>
  </si>
  <si>
    <t>113.2月第二週菜單明細(新港國小-國華廠商)</t>
    <phoneticPr fontId="19" type="noConversion"/>
  </si>
  <si>
    <t>113.2月第三週菜單明細(新港國小-國華廠商)</t>
    <phoneticPr fontId="19" type="noConversion"/>
  </si>
  <si>
    <t>地瓜條</t>
    <phoneticPr fontId="19" type="noConversion"/>
  </si>
  <si>
    <t>炸</t>
    <phoneticPr fontId="19" type="noConversion"/>
  </si>
  <si>
    <t>主食類</t>
    <phoneticPr fontId="19" type="noConversion"/>
  </si>
  <si>
    <t>99.0g</t>
    <phoneticPr fontId="19" type="noConversion"/>
  </si>
  <si>
    <t>豆魚肉蛋類</t>
    <phoneticPr fontId="19" type="noConversion"/>
  </si>
  <si>
    <t>蔬菜類</t>
    <phoneticPr fontId="19" type="noConversion"/>
  </si>
  <si>
    <t>23.5g</t>
    <phoneticPr fontId="19" type="noConversion"/>
  </si>
  <si>
    <t>油脂類</t>
    <phoneticPr fontId="19" type="noConversion"/>
  </si>
  <si>
    <t>水果類</t>
    <phoneticPr fontId="19" type="noConversion"/>
  </si>
  <si>
    <t>29.4g</t>
    <phoneticPr fontId="19" type="noConversion"/>
  </si>
  <si>
    <t>奶類</t>
    <phoneticPr fontId="19" type="noConversion"/>
  </si>
  <si>
    <t>746.0K</t>
    <phoneticPr fontId="19" type="noConversion"/>
  </si>
  <si>
    <t>馬鈴薯條</t>
    <phoneticPr fontId="19" type="noConversion"/>
  </si>
  <si>
    <t>98.0g</t>
    <phoneticPr fontId="19" type="noConversion"/>
  </si>
  <si>
    <t>27.8g</t>
    <phoneticPr fontId="19" type="noConversion"/>
  </si>
  <si>
    <t>716.0K</t>
    <phoneticPr fontId="19" type="noConversion"/>
  </si>
  <si>
    <t>冷凍豬肉水餃</t>
    <phoneticPr fontId="19" type="noConversion"/>
  </si>
  <si>
    <t>冷</t>
    <phoneticPr fontId="19" type="noConversion"/>
  </si>
  <si>
    <t>725.0K</t>
    <phoneticPr fontId="19" type="noConversion"/>
  </si>
  <si>
    <t>紅顏炒蛋+小籠湯包(冷)</t>
    <phoneticPr fontId="19" type="noConversion"/>
  </si>
  <si>
    <t xml:space="preserve">木耳紅紅椰菜(海)+嘿嘿饅頭(冷) </t>
    <phoneticPr fontId="19" type="noConversion"/>
  </si>
  <si>
    <t>228和平紀念日</t>
    <phoneticPr fontId="19" type="noConversion"/>
  </si>
  <si>
    <t>饅頭</t>
    <phoneticPr fontId="19" type="noConversion"/>
  </si>
  <si>
    <t>冷</t>
    <phoneticPr fontId="19" type="noConversion"/>
  </si>
  <si>
    <t>28.4g</t>
    <phoneticPr fontId="19" type="noConversion"/>
  </si>
  <si>
    <t>101.0g</t>
    <phoneticPr fontId="19" type="noConversion"/>
  </si>
  <si>
    <t>724.6K</t>
    <phoneticPr fontId="19" type="noConversion"/>
  </si>
  <si>
    <t>冷凍豬肉湯包</t>
    <phoneticPr fontId="19" type="noConversion"/>
  </si>
  <si>
    <t>103.0g</t>
    <phoneticPr fontId="19" type="noConversion"/>
  </si>
  <si>
    <t>28.1g</t>
    <phoneticPr fontId="19" type="noConversion"/>
  </si>
  <si>
    <t>735.0K</t>
    <phoneticPr fontId="19" type="noConversion"/>
  </si>
  <si>
    <t xml:space="preserve"> </t>
    <phoneticPr fontId="19" type="noConversion"/>
  </si>
  <si>
    <t>甘藍雙柳+黃金地瓜(炸)</t>
    <phoneticPr fontId="19" type="noConversion"/>
  </si>
  <si>
    <t>高麗菜</t>
    <phoneticPr fontId="19" type="noConversion"/>
  </si>
  <si>
    <t>金針菇</t>
    <phoneticPr fontId="19" type="noConversion"/>
  </si>
  <si>
    <t>洋蔥</t>
    <phoneticPr fontId="19" type="noConversion"/>
  </si>
  <si>
    <t>干條炒海絲(豆)</t>
    <phoneticPr fontId="19" type="noConversion"/>
  </si>
  <si>
    <t xml:space="preserve">   裹粉熱狗(炸加)    </t>
    <phoneticPr fontId="19" type="noConversion"/>
  </si>
  <si>
    <t xml:space="preserve">深色蔬菜  </t>
    <phoneticPr fontId="19" type="noConversion"/>
  </si>
  <si>
    <t xml:space="preserve">有機淺色蔬菜 </t>
    <phoneticPr fontId="19" type="noConversion"/>
  </si>
  <si>
    <t>干絲</t>
    <phoneticPr fontId="19" type="noConversion"/>
  </si>
  <si>
    <t>豆</t>
    <phoneticPr fontId="19" type="noConversion"/>
  </si>
  <si>
    <t>海帶絲</t>
    <phoneticPr fontId="19" type="noConversion"/>
  </si>
  <si>
    <t>胡蘿蔔</t>
    <phoneticPr fontId="19" type="noConversion"/>
  </si>
  <si>
    <t xml:space="preserve"> 香薯餅(加)</t>
    <phoneticPr fontId="19" type="noConversion"/>
  </si>
  <si>
    <t xml:space="preserve"> 古早味炒麵 </t>
    <phoneticPr fontId="19" type="noConversion"/>
  </si>
  <si>
    <t xml:space="preserve">美味粿仔條 </t>
    <phoneticPr fontId="19" type="noConversion"/>
  </si>
  <si>
    <t>時蔬什錦湯+豆漿</t>
    <phoneticPr fontId="19" type="noConversion"/>
  </si>
  <si>
    <t xml:space="preserve">家鄉鳳翅  </t>
    <phoneticPr fontId="19" type="noConversion"/>
  </si>
  <si>
    <t xml:space="preserve"> 雙色炒蛋     </t>
    <phoneticPr fontId="19" type="noConversion"/>
  </si>
  <si>
    <r>
      <t xml:space="preserve">   卡拉生鮮脆魚(炸海)</t>
    </r>
    <r>
      <rPr>
        <sz val="12"/>
        <color indexed="8"/>
        <rFont val="新細明體"/>
        <family val="1"/>
        <charset val="136"/>
      </rPr>
      <t xml:space="preserve">生鮮主菜水產  </t>
    </r>
    <phoneticPr fontId="19" type="noConversion"/>
  </si>
  <si>
    <t xml:space="preserve">三寶湯+豆漿 </t>
    <phoneticPr fontId="19" type="noConversion"/>
  </si>
  <si>
    <r>
      <t>北海黃金魚(炸海)</t>
    </r>
    <r>
      <rPr>
        <sz val="16"/>
        <color indexed="8"/>
        <rFont val="新細明體"/>
        <family val="1"/>
        <charset val="136"/>
      </rPr>
      <t xml:space="preserve">生鮮主菜水產   </t>
    </r>
    <phoneticPr fontId="19" type="noConversion"/>
  </si>
  <si>
    <t>113.1月第三週菜單明細(新港國小-國華廠商)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</si>
</sst>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;_ "/>
    <numFmt numFmtId="188" formatCode="0;_쐀"/>
    <numFmt numFmtId="198" formatCode="&quot;11 月&quot;\ #\ &quot;日（一）&quot;"/>
  </numFmts>
  <fonts count="6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6"/>
      <name val="新細明體"/>
      <family val="1"/>
      <charset val="136"/>
    </font>
    <font>
      <sz val="18"/>
      <name val="華康魏碑體(P)"/>
      <family val="1"/>
      <charset val="136"/>
    </font>
    <font>
      <sz val="22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2"/>
      <name val="新細明體"/>
      <family val="1"/>
      <charset val="136"/>
    </font>
    <font>
      <sz val="20"/>
      <name val="華康勘亭流"/>
      <family val="4"/>
      <charset val="136"/>
    </font>
    <font>
      <sz val="16"/>
      <name val="華康魏碑體(P)"/>
      <family val="1"/>
      <charset val="136"/>
    </font>
    <font>
      <sz val="12"/>
      <name val="華康魏碑體(P)"/>
      <family val="1"/>
      <charset val="136"/>
    </font>
    <font>
      <sz val="16"/>
      <color indexed="10"/>
      <name val="華康魏碑體(P)"/>
      <family val="1"/>
      <charset val="136"/>
    </font>
    <font>
      <sz val="22"/>
      <name val="華康魏碑體(P)"/>
      <family val="1"/>
      <charset val="136"/>
    </font>
    <font>
      <sz val="12"/>
      <name val="華康魏碑體(P)"/>
      <family val="1"/>
      <charset val="136"/>
    </font>
    <font>
      <sz val="16"/>
      <name val="華康魏碑體(P)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15"/>
      <color theme="1"/>
      <name val="新細明體"/>
      <family val="1"/>
      <charset val="136"/>
    </font>
    <font>
      <sz val="24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22"/>
      <color theme="1"/>
      <name val="新細明體"/>
      <family val="1"/>
      <charset val="136"/>
      <scheme val="major"/>
    </font>
    <font>
      <sz val="22"/>
      <name val="新細明體"/>
      <family val="1"/>
      <charset val="136"/>
      <scheme val="major"/>
    </font>
    <font>
      <sz val="22"/>
      <color rgb="FF0000FF"/>
      <name val="新細明體"/>
      <family val="1"/>
      <charset val="136"/>
    </font>
    <font>
      <sz val="20"/>
      <name val="新細明體"/>
      <family val="1"/>
      <charset val="136"/>
      <scheme val="major"/>
    </font>
    <font>
      <sz val="17"/>
      <color theme="1"/>
      <name val="新細明體"/>
      <family val="1"/>
      <charset val="136"/>
    </font>
    <font>
      <sz val="22"/>
      <color rgb="FFFF0000"/>
      <name val="華康行書體(P)"/>
      <family val="1"/>
      <charset val="136"/>
    </font>
    <font>
      <sz val="17"/>
      <color rgb="FFFF0000"/>
      <name val="華康中黑體(P)"/>
      <family val="1"/>
      <charset val="136"/>
    </font>
    <font>
      <sz val="24"/>
      <color rgb="FF7030A0"/>
      <name val="華康行書體(P)"/>
      <family val="1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/>
      <right/>
      <top/>
      <bottom style="medium">
        <color indexed="59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theme="1"/>
      </left>
      <right style="thin">
        <color indexed="59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/>
      <bottom style="thin">
        <color theme="1"/>
      </bottom>
      <diagonal/>
    </border>
    <border>
      <left style="thin">
        <color indexed="59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59"/>
      </left>
      <right style="medium">
        <color indexed="59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ck">
        <color rgb="FFFF66FF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theme="0"/>
      </top>
      <bottom/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6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87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8" xfId="0" applyFont="1" applyBorder="1">
      <alignment vertical="center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8" xfId="0" applyFont="1" applyBorder="1">
      <alignment vertical="center"/>
    </xf>
    <xf numFmtId="0" fontId="1" fillId="0" borderId="20" xfId="0" applyFont="1" applyBorder="1" applyAlignment="1">
      <alignment horizontal="center" vertical="center" shrinkToFit="1"/>
    </xf>
    <xf numFmtId="0" fontId="22" fillId="0" borderId="21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35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Fill="1" applyBorder="1" applyAlignment="1">
      <alignment horizontal="left" vertical="center" wrapText="1"/>
    </xf>
    <xf numFmtId="187" fontId="34" fillId="0" borderId="0" xfId="0" applyNumberFormat="1" applyFont="1" applyBorder="1" applyAlignment="1">
      <alignment horizontal="center" vertical="center"/>
    </xf>
    <xf numFmtId="188" fontId="34" fillId="0" borderId="0" xfId="0" applyNumberFormat="1" applyFont="1" applyBorder="1" applyAlignment="1">
      <alignment horizontal="center" vertical="center"/>
    </xf>
    <xf numFmtId="0" fontId="28" fillId="0" borderId="17" xfId="0" applyFont="1" applyFill="1" applyBorder="1" applyAlignment="1">
      <alignment vertical="center" textRotation="180" shrinkToFit="1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18" xfId="0" applyFont="1" applyBorder="1">
      <alignment vertic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19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23" xfId="0" applyFont="1" applyFill="1" applyBorder="1" applyAlignment="1">
      <alignment horizontal="center" vertical="center" shrinkToFit="1"/>
    </xf>
    <xf numFmtId="0" fontId="34" fillId="0" borderId="24" xfId="0" applyFont="1" applyBorder="1" applyAlignment="1">
      <alignment horizontal="right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87" fontId="29" fillId="0" borderId="0" xfId="0" applyNumberFormat="1" applyFont="1" applyBorder="1" applyAlignment="1">
      <alignment horizontal="center" vertical="center"/>
    </xf>
    <xf numFmtId="18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15" xfId="0" applyFont="1" applyFill="1" applyBorder="1" applyAlignment="1">
      <alignment horizontal="center" vertical="center" shrinkToFit="1"/>
    </xf>
    <xf numFmtId="0" fontId="28" fillId="0" borderId="18" xfId="0" applyFont="1" applyBorder="1">
      <alignment vertical="center"/>
    </xf>
    <xf numFmtId="0" fontId="29" fillId="0" borderId="20" xfId="0" applyFont="1" applyBorder="1" applyAlignment="1">
      <alignment horizontal="center" vertical="center" shrinkToFit="1"/>
    </xf>
    <xf numFmtId="0" fontId="28" fillId="0" borderId="21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4" fillId="0" borderId="22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" fillId="0" borderId="0" xfId="20"/>
    <xf numFmtId="0" fontId="29" fillId="0" borderId="0" xfId="20" applyFont="1"/>
    <xf numFmtId="0" fontId="28" fillId="25" borderId="26" xfId="0" applyFont="1" applyFill="1" applyBorder="1" applyAlignment="1">
      <alignment horizontal="center" vertical="center" shrinkToFit="1"/>
    </xf>
    <xf numFmtId="0" fontId="27" fillId="25" borderId="26" xfId="0" applyFont="1" applyFill="1" applyBorder="1" applyAlignment="1">
      <alignment horizontal="center" vertical="center" wrapText="1" shrinkToFit="1"/>
    </xf>
    <xf numFmtId="0" fontId="22" fillId="25" borderId="26" xfId="0" applyFont="1" applyFill="1" applyBorder="1" applyAlignment="1">
      <alignment horizontal="center" vertical="center" shrinkToFit="1"/>
    </xf>
    <xf numFmtId="0" fontId="28" fillId="26" borderId="17" xfId="0" applyFont="1" applyFill="1" applyBorder="1" applyAlignment="1">
      <alignment horizontal="left" vertical="center" shrinkToFit="1"/>
    </xf>
    <xf numFmtId="0" fontId="22" fillId="26" borderId="17" xfId="0" applyFont="1" applyFill="1" applyBorder="1" applyAlignment="1">
      <alignment horizontal="left" vertical="center" shrinkToFit="1"/>
    </xf>
    <xf numFmtId="0" fontId="52" fillId="26" borderId="17" xfId="0" applyFont="1" applyFill="1" applyBorder="1" applyAlignment="1">
      <alignment horizontal="left" vertical="center" shrinkToFit="1"/>
    </xf>
    <xf numFmtId="0" fontId="34" fillId="0" borderId="27" xfId="0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1" fillId="0" borderId="27" xfId="0" applyFont="1" applyBorder="1">
      <alignment vertical="center"/>
    </xf>
    <xf numFmtId="0" fontId="28" fillId="25" borderId="28" xfId="0" applyFont="1" applyFill="1" applyBorder="1" applyAlignment="1">
      <alignment horizontal="center" vertical="center" shrinkToFit="1"/>
    </xf>
    <xf numFmtId="0" fontId="28" fillId="25" borderId="29" xfId="0" applyFont="1" applyFill="1" applyBorder="1" applyAlignment="1">
      <alignment horizontal="center" vertical="center" shrinkToFit="1"/>
    </xf>
    <xf numFmtId="0" fontId="28" fillId="25" borderId="30" xfId="0" applyFont="1" applyFill="1" applyBorder="1" applyAlignment="1">
      <alignment horizontal="center" vertical="center" shrinkToFit="1"/>
    </xf>
    <xf numFmtId="0" fontId="27" fillId="25" borderId="29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left" vertical="center" shrinkToFit="1"/>
    </xf>
    <xf numFmtId="0" fontId="22" fillId="25" borderId="30" xfId="0" applyFont="1" applyFill="1" applyBorder="1" applyAlignment="1">
      <alignment horizontal="center" vertical="center" shrinkToFit="1"/>
    </xf>
    <xf numFmtId="0" fontId="22" fillId="25" borderId="29" xfId="0" applyFont="1" applyFill="1" applyBorder="1" applyAlignment="1">
      <alignment horizontal="center" vertical="center" shrinkToFit="1"/>
    </xf>
    <xf numFmtId="0" fontId="27" fillId="0" borderId="31" xfId="0" applyFont="1" applyFill="1" applyBorder="1" applyAlignment="1">
      <alignment horizontal="center" vertical="center" shrinkToFit="1"/>
    </xf>
    <xf numFmtId="0" fontId="22" fillId="25" borderId="32" xfId="0" applyFont="1" applyFill="1" applyBorder="1" applyAlignment="1">
      <alignment horizontal="center" vertical="center" shrinkToFit="1"/>
    </xf>
    <xf numFmtId="0" fontId="22" fillId="25" borderId="33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 shrinkToFit="1"/>
    </xf>
    <xf numFmtId="0" fontId="22" fillId="25" borderId="35" xfId="0" applyFont="1" applyFill="1" applyBorder="1" applyAlignment="1">
      <alignment horizontal="center" vertical="center" shrinkToFit="1"/>
    </xf>
    <xf numFmtId="0" fontId="28" fillId="25" borderId="33" xfId="0" applyFont="1" applyFill="1" applyBorder="1" applyAlignment="1">
      <alignment horizontal="center" vertical="center" shrinkToFit="1"/>
    </xf>
    <xf numFmtId="0" fontId="28" fillId="25" borderId="35" xfId="0" applyFont="1" applyFill="1" applyBorder="1" applyAlignment="1">
      <alignment horizontal="center" vertical="center" shrinkToFit="1"/>
    </xf>
    <xf numFmtId="0" fontId="22" fillId="25" borderId="36" xfId="0" applyFont="1" applyFill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center" vertical="center" shrinkToFit="1"/>
    </xf>
    <xf numFmtId="0" fontId="34" fillId="0" borderId="3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3" fillId="0" borderId="17" xfId="0" applyFont="1" applyBorder="1" applyAlignment="1">
      <alignment horizontal="left" vertical="center" shrinkToFit="1"/>
    </xf>
    <xf numFmtId="0" fontId="28" fillId="25" borderId="40" xfId="0" applyFont="1" applyFill="1" applyBorder="1" applyAlignment="1">
      <alignment horizontal="center" vertical="center" shrinkToFit="1"/>
    </xf>
    <xf numFmtId="0" fontId="28" fillId="25" borderId="41" xfId="0" applyFont="1" applyFill="1" applyBorder="1" applyAlignment="1">
      <alignment horizontal="center" vertical="center" shrinkToFit="1"/>
    </xf>
    <xf numFmtId="0" fontId="38" fillId="0" borderId="41" xfId="20" applyFont="1" applyBorder="1" applyAlignment="1">
      <alignment vertical="center"/>
    </xf>
    <xf numFmtId="0" fontId="3" fillId="26" borderId="17" xfId="0" applyFont="1" applyFill="1" applyBorder="1" applyAlignment="1">
      <alignment horizontal="left" vertical="center" shrinkToFit="1"/>
    </xf>
    <xf numFmtId="0" fontId="52" fillId="26" borderId="17" xfId="0" applyFont="1" applyFill="1" applyBorder="1" applyAlignment="1">
      <alignment vertical="center" textRotation="180" shrinkToFit="1"/>
    </xf>
    <xf numFmtId="0" fontId="53" fillId="26" borderId="17" xfId="0" applyFont="1" applyFill="1" applyBorder="1" applyAlignment="1">
      <alignment horizontal="left" vertical="center" shrinkToFit="1"/>
    </xf>
    <xf numFmtId="0" fontId="28" fillId="0" borderId="94" xfId="0" applyFont="1" applyBorder="1" applyAlignment="1">
      <alignment horizontal="left" vertical="center" shrinkToFit="1"/>
    </xf>
    <xf numFmtId="0" fontId="54" fillId="0" borderId="95" xfId="0" applyFont="1" applyFill="1" applyBorder="1" applyAlignment="1">
      <alignment horizontal="left" vertical="center" shrinkToFit="1"/>
    </xf>
    <xf numFmtId="0" fontId="28" fillId="26" borderId="94" xfId="0" applyFont="1" applyFill="1" applyBorder="1" applyAlignment="1">
      <alignment horizontal="left" vertical="center" shrinkToFit="1"/>
    </xf>
    <xf numFmtId="0" fontId="54" fillId="0" borderId="96" xfId="0" applyFont="1" applyFill="1" applyBorder="1" applyAlignment="1">
      <alignment horizontal="left" vertical="center" shrinkToFit="1"/>
    </xf>
    <xf numFmtId="0" fontId="28" fillId="0" borderId="97" xfId="0" applyFont="1" applyFill="1" applyBorder="1" applyAlignment="1">
      <alignment vertical="center" textRotation="180" shrinkToFit="1"/>
    </xf>
    <xf numFmtId="0" fontId="28" fillId="0" borderId="98" xfId="0" applyFont="1" applyBorder="1" applyAlignment="1">
      <alignment horizontal="left" vertical="center" shrinkToFit="1"/>
    </xf>
    <xf numFmtId="0" fontId="22" fillId="25" borderId="42" xfId="0" applyFont="1" applyFill="1" applyBorder="1" applyAlignment="1">
      <alignment horizontal="center" vertical="center" shrinkToFit="1"/>
    </xf>
    <xf numFmtId="0" fontId="22" fillId="25" borderId="43" xfId="0" applyFont="1" applyFill="1" applyBorder="1" applyAlignment="1">
      <alignment horizontal="center" vertical="center" shrinkToFit="1"/>
    </xf>
    <xf numFmtId="0" fontId="22" fillId="25" borderId="44" xfId="0" applyFont="1" applyFill="1" applyBorder="1" applyAlignment="1">
      <alignment horizontal="center" vertical="center" shrinkToFit="1"/>
    </xf>
    <xf numFmtId="0" fontId="22" fillId="25" borderId="45" xfId="0" applyFont="1" applyFill="1" applyBorder="1" applyAlignment="1">
      <alignment horizontal="center" vertical="center" shrinkToFit="1"/>
    </xf>
    <xf numFmtId="0" fontId="22" fillId="25" borderId="40" xfId="0" applyFont="1" applyFill="1" applyBorder="1" applyAlignment="1">
      <alignment horizontal="center" vertical="center" shrinkToFit="1"/>
    </xf>
    <xf numFmtId="0" fontId="22" fillId="25" borderId="46" xfId="0" applyFont="1" applyFill="1" applyBorder="1" applyAlignment="1">
      <alignment horizontal="center" vertical="center" shrinkToFit="1"/>
    </xf>
    <xf numFmtId="0" fontId="22" fillId="25" borderId="47" xfId="0" applyFont="1" applyFill="1" applyBorder="1" applyAlignment="1">
      <alignment horizontal="center" vertical="center" shrinkToFit="1"/>
    </xf>
    <xf numFmtId="0" fontId="22" fillId="25" borderId="41" xfId="0" applyFont="1" applyFill="1" applyBorder="1" applyAlignment="1">
      <alignment horizontal="center" vertical="center" shrinkToFit="1"/>
    </xf>
    <xf numFmtId="0" fontId="22" fillId="25" borderId="48" xfId="0" applyFont="1" applyFill="1" applyBorder="1" applyAlignment="1">
      <alignment horizontal="center" vertical="center" shrinkToFit="1"/>
    </xf>
    <xf numFmtId="0" fontId="22" fillId="25" borderId="49" xfId="0" applyFont="1" applyFill="1" applyBorder="1" applyAlignment="1">
      <alignment horizontal="center" vertical="center" shrinkToFit="1"/>
    </xf>
    <xf numFmtId="0" fontId="40" fillId="0" borderId="17" xfId="0" applyFont="1" applyBorder="1" applyAlignment="1">
      <alignment horizontal="left" vertical="center" shrinkToFit="1"/>
    </xf>
    <xf numFmtId="0" fontId="40" fillId="0" borderId="17" xfId="0" applyFont="1" applyFill="1" applyBorder="1" applyAlignment="1">
      <alignment horizontal="left" vertical="center" shrinkToFit="1"/>
    </xf>
    <xf numFmtId="0" fontId="55" fillId="26" borderId="17" xfId="0" applyFont="1" applyFill="1" applyBorder="1" applyAlignment="1">
      <alignment horizontal="left" vertical="center" shrinkToFit="1"/>
    </xf>
    <xf numFmtId="0" fontId="40" fillId="26" borderId="50" xfId="0" applyFont="1" applyFill="1" applyBorder="1" applyAlignment="1">
      <alignment horizontal="left" vertical="center" shrinkToFit="1"/>
    </xf>
    <xf numFmtId="0" fontId="40" fillId="26" borderId="51" xfId="0" applyFont="1" applyFill="1" applyBorder="1" applyAlignment="1">
      <alignment horizontal="left" vertical="center" shrinkToFit="1"/>
    </xf>
    <xf numFmtId="0" fontId="40" fillId="26" borderId="19" xfId="0" applyFont="1" applyFill="1" applyBorder="1" applyAlignment="1">
      <alignment horizontal="left" vertical="center" shrinkToFit="1"/>
    </xf>
    <xf numFmtId="0" fontId="40" fillId="0" borderId="0" xfId="0" applyFont="1">
      <alignment vertical="center"/>
    </xf>
    <xf numFmtId="0" fontId="55" fillId="0" borderId="17" xfId="0" applyFont="1" applyBorder="1" applyAlignment="1">
      <alignment horizontal="left" vertical="center" shrinkToFit="1"/>
    </xf>
    <xf numFmtId="0" fontId="40" fillId="0" borderId="17" xfId="0" applyFont="1" applyFill="1" applyBorder="1" applyAlignment="1">
      <alignment vertical="center" textRotation="180" shrinkToFit="1"/>
    </xf>
    <xf numFmtId="0" fontId="40" fillId="0" borderId="17" xfId="0" applyFont="1" applyBorder="1" applyAlignment="1">
      <alignment horizontal="left" vertical="center" wrapText="1" shrinkToFit="1"/>
    </xf>
    <xf numFmtId="0" fontId="40" fillId="0" borderId="50" xfId="0" applyFont="1" applyBorder="1" applyAlignment="1">
      <alignment horizontal="left" vertical="center" shrinkToFit="1"/>
    </xf>
    <xf numFmtId="0" fontId="40" fillId="0" borderId="52" xfId="0" applyFont="1" applyFill="1" applyBorder="1" applyAlignment="1">
      <alignment vertical="center" textRotation="180" shrinkToFit="1"/>
    </xf>
    <xf numFmtId="0" fontId="40" fillId="0" borderId="19" xfId="0" applyFont="1" applyBorder="1" applyAlignment="1">
      <alignment horizontal="left" vertical="center" shrinkToFit="1"/>
    </xf>
    <xf numFmtId="0" fontId="40" fillId="26" borderId="51" xfId="0" applyFont="1" applyFill="1" applyBorder="1" applyAlignment="1">
      <alignment vertical="center" textRotation="180" shrinkToFit="1"/>
    </xf>
    <xf numFmtId="0" fontId="55" fillId="0" borderId="17" xfId="0" applyFont="1" applyFill="1" applyBorder="1" applyAlignment="1">
      <alignment horizontal="left" vertical="center" shrinkToFit="1"/>
    </xf>
    <xf numFmtId="0" fontId="55" fillId="26" borderId="17" xfId="0" applyFont="1" applyFill="1" applyBorder="1" applyAlignment="1">
      <alignment vertical="center" textRotation="180" shrinkToFit="1"/>
    </xf>
    <xf numFmtId="0" fontId="55" fillId="0" borderId="17" xfId="0" applyFont="1" applyFill="1" applyBorder="1" applyAlignment="1">
      <alignment vertical="center" textRotation="180" shrinkToFit="1"/>
    </xf>
    <xf numFmtId="0" fontId="40" fillId="26" borderId="17" xfId="0" applyFont="1" applyFill="1" applyBorder="1" applyAlignment="1">
      <alignment vertical="center" textRotation="180" shrinkToFit="1"/>
    </xf>
    <xf numFmtId="0" fontId="40" fillId="26" borderId="17" xfId="0" applyFont="1" applyFill="1" applyBorder="1" applyAlignment="1">
      <alignment horizontal="left" vertical="center" shrinkToFit="1"/>
    </xf>
    <xf numFmtId="0" fontId="41" fillId="26" borderId="17" xfId="0" applyFont="1" applyFill="1" applyBorder="1" applyAlignment="1">
      <alignment horizontal="left" vertical="center" shrinkToFit="1"/>
    </xf>
    <xf numFmtId="0" fontId="41" fillId="26" borderId="17" xfId="0" applyFont="1" applyFill="1" applyBorder="1" applyAlignment="1">
      <alignment vertical="center" textRotation="180" shrinkToFit="1"/>
    </xf>
    <xf numFmtId="0" fontId="40" fillId="0" borderId="53" xfId="0" applyFont="1" applyBorder="1" applyAlignment="1">
      <alignment horizontal="left" vertical="center" shrinkToFit="1"/>
    </xf>
    <xf numFmtId="0" fontId="56" fillId="0" borderId="17" xfId="0" applyFont="1" applyBorder="1" applyAlignment="1">
      <alignment horizontal="left" vertical="center" shrinkToFit="1"/>
    </xf>
    <xf numFmtId="0" fontId="56" fillId="26" borderId="17" xfId="0" applyFont="1" applyFill="1" applyBorder="1" applyAlignment="1">
      <alignment horizontal="left" vertical="center" shrinkToFit="1"/>
    </xf>
    <xf numFmtId="0" fontId="41" fillId="26" borderId="50" xfId="0" applyFont="1" applyFill="1" applyBorder="1" applyAlignment="1">
      <alignment horizontal="left" vertical="center" shrinkToFit="1"/>
    </xf>
    <xf numFmtId="0" fontId="41" fillId="26" borderId="51" xfId="0" applyFont="1" applyFill="1" applyBorder="1" applyAlignment="1">
      <alignment horizontal="left" vertical="center" shrinkToFit="1"/>
    </xf>
    <xf numFmtId="0" fontId="41" fillId="26" borderId="19" xfId="0" applyFont="1" applyFill="1" applyBorder="1" applyAlignment="1">
      <alignment horizontal="left" vertical="center" shrinkToFit="1"/>
    </xf>
    <xf numFmtId="0" fontId="40" fillId="0" borderId="25" xfId="0" applyFont="1" applyBorder="1" applyAlignment="1">
      <alignment horizontal="left" vertical="center" shrinkToFit="1"/>
    </xf>
    <xf numFmtId="0" fontId="40" fillId="0" borderId="25" xfId="0" applyFont="1" applyFill="1" applyBorder="1" applyAlignment="1">
      <alignment vertical="center" textRotation="180" shrinkToFit="1"/>
    </xf>
    <xf numFmtId="0" fontId="40" fillId="26" borderId="52" xfId="0" applyFont="1" applyFill="1" applyBorder="1" applyAlignment="1">
      <alignment vertical="center" textRotation="180" shrinkToFit="1"/>
    </xf>
    <xf numFmtId="0" fontId="41" fillId="0" borderId="17" xfId="0" applyFont="1" applyBorder="1" applyAlignment="1">
      <alignment horizontal="left" vertical="center" shrinkToFit="1"/>
    </xf>
    <xf numFmtId="0" fontId="41" fillId="0" borderId="17" xfId="0" applyFont="1" applyFill="1" applyBorder="1" applyAlignment="1">
      <alignment vertical="center" textRotation="180" shrinkToFit="1"/>
    </xf>
    <xf numFmtId="0" fontId="40" fillId="26" borderId="54" xfId="0" applyFont="1" applyFill="1" applyBorder="1" applyAlignment="1">
      <alignment horizontal="left" vertical="center" shrinkToFit="1"/>
    </xf>
    <xf numFmtId="0" fontId="40" fillId="26" borderId="55" xfId="0" applyFont="1" applyFill="1" applyBorder="1" applyAlignment="1">
      <alignment horizontal="left" vertical="center" shrinkToFit="1"/>
    </xf>
    <xf numFmtId="0" fontId="55" fillId="26" borderId="50" xfId="0" applyFont="1" applyFill="1" applyBorder="1" applyAlignment="1">
      <alignment horizontal="left" vertical="center" shrinkToFit="1"/>
    </xf>
    <xf numFmtId="0" fontId="40" fillId="26" borderId="53" xfId="0" applyFont="1" applyFill="1" applyBorder="1" applyAlignment="1">
      <alignment horizontal="left" vertical="center" shrinkToFit="1"/>
    </xf>
    <xf numFmtId="0" fontId="56" fillId="26" borderId="17" xfId="0" applyFont="1" applyFill="1" applyBorder="1" applyAlignment="1">
      <alignment vertical="center" textRotation="180" shrinkToFit="1"/>
    </xf>
    <xf numFmtId="0" fontId="55" fillId="26" borderId="51" xfId="0" applyFont="1" applyFill="1" applyBorder="1" applyAlignment="1">
      <alignment horizontal="left" vertical="center" shrinkToFit="1"/>
    </xf>
    <xf numFmtId="0" fontId="55" fillId="26" borderId="0" xfId="0" applyFont="1" applyFill="1" applyBorder="1" applyAlignment="1">
      <alignment horizontal="left" vertical="center" shrinkToFit="1"/>
    </xf>
    <xf numFmtId="0" fontId="55" fillId="26" borderId="19" xfId="0" applyFont="1" applyFill="1" applyBorder="1" applyAlignment="1">
      <alignment horizontal="left" vertical="center" shrinkToFit="1"/>
    </xf>
    <xf numFmtId="0" fontId="40" fillId="0" borderId="55" xfId="0" applyFont="1" applyFill="1" applyBorder="1" applyAlignment="1">
      <alignment vertical="center" textRotation="180" shrinkToFit="1"/>
    </xf>
    <xf numFmtId="0" fontId="40" fillId="0" borderId="55" xfId="0" applyFont="1" applyBorder="1" applyAlignment="1">
      <alignment horizontal="left" vertical="center" shrinkToFit="1"/>
    </xf>
    <xf numFmtId="0" fontId="40" fillId="0" borderId="51" xfId="0" applyFont="1" applyBorder="1" applyAlignment="1">
      <alignment vertical="center" shrinkToFit="1"/>
    </xf>
    <xf numFmtId="0" fontId="40" fillId="26" borderId="55" xfId="0" applyFont="1" applyFill="1" applyBorder="1" applyAlignment="1">
      <alignment vertical="center" textRotation="180" shrinkToFit="1"/>
    </xf>
    <xf numFmtId="0" fontId="40" fillId="0" borderId="56" xfId="0" applyFont="1" applyBorder="1" applyAlignment="1">
      <alignment horizontal="left" vertical="center" shrinkToFit="1"/>
    </xf>
    <xf numFmtId="0" fontId="55" fillId="0" borderId="50" xfId="0" applyFont="1" applyFill="1" applyBorder="1" applyAlignment="1">
      <alignment horizontal="left" vertical="center" shrinkToFit="1"/>
    </xf>
    <xf numFmtId="0" fontId="41" fillId="26" borderId="51" xfId="0" applyFont="1" applyFill="1" applyBorder="1" applyAlignment="1">
      <alignment vertical="center" shrinkToFit="1"/>
    </xf>
    <xf numFmtId="0" fontId="56" fillId="0" borderId="17" xfId="0" applyFont="1" applyFill="1" applyBorder="1" applyAlignment="1">
      <alignment horizontal="left" vertical="center" shrinkToFit="1"/>
    </xf>
    <xf numFmtId="0" fontId="42" fillId="26" borderId="17" xfId="0" applyFont="1" applyFill="1" applyBorder="1" applyAlignment="1">
      <alignment horizontal="left" vertical="center" shrinkToFit="1"/>
    </xf>
    <xf numFmtId="0" fontId="40" fillId="0" borderId="99" xfId="0" applyFont="1" applyBorder="1">
      <alignment vertical="center"/>
    </xf>
    <xf numFmtId="0" fontId="40" fillId="26" borderId="0" xfId="0" applyFont="1" applyFill="1">
      <alignment vertical="center"/>
    </xf>
    <xf numFmtId="0" fontId="40" fillId="26" borderId="51" xfId="0" applyFont="1" applyFill="1" applyBorder="1" applyAlignment="1">
      <alignment vertical="center" shrinkToFit="1"/>
    </xf>
    <xf numFmtId="0" fontId="41" fillId="0" borderId="0" xfId="0" applyFont="1">
      <alignment vertical="center"/>
    </xf>
    <xf numFmtId="0" fontId="40" fillId="0" borderId="57" xfId="0" applyFont="1" applyBorder="1" applyAlignment="1">
      <alignment horizontal="left" vertical="center" shrinkToFit="1"/>
    </xf>
    <xf numFmtId="0" fontId="55" fillId="0" borderId="19" xfId="0" applyFont="1" applyBorder="1" applyAlignment="1">
      <alignment horizontal="left" vertical="center" shrinkToFit="1"/>
    </xf>
    <xf numFmtId="0" fontId="41" fillId="0" borderId="21" xfId="0" applyFont="1" applyBorder="1" applyAlignment="1">
      <alignment horizontal="left" vertical="center" shrinkToFit="1"/>
    </xf>
    <xf numFmtId="0" fontId="41" fillId="0" borderId="25" xfId="0" applyFont="1" applyFill="1" applyBorder="1" applyAlignment="1">
      <alignment vertical="center" textRotation="180" shrinkToFit="1"/>
    </xf>
    <xf numFmtId="0" fontId="41" fillId="0" borderId="25" xfId="0" applyFont="1" applyBorder="1" applyAlignment="1">
      <alignment horizontal="left" vertical="center" shrinkToFit="1"/>
    </xf>
    <xf numFmtId="0" fontId="41" fillId="0" borderId="17" xfId="0" applyFont="1" applyFill="1" applyBorder="1" applyAlignment="1">
      <alignment horizontal="left" vertical="center" shrinkToFit="1"/>
    </xf>
    <xf numFmtId="0" fontId="41" fillId="0" borderId="50" xfId="0" applyFont="1" applyBorder="1" applyAlignment="1">
      <alignment horizontal="left" vertical="center" shrinkToFit="1"/>
    </xf>
    <xf numFmtId="0" fontId="41" fillId="0" borderId="51" xfId="0" applyFont="1" applyFill="1" applyBorder="1" applyAlignment="1">
      <alignment vertical="center" textRotation="180" shrinkToFit="1"/>
    </xf>
    <xf numFmtId="0" fontId="41" fillId="0" borderId="19" xfId="0" applyFont="1" applyBorder="1" applyAlignment="1">
      <alignment horizontal="left" vertical="center" shrinkToFit="1"/>
    </xf>
    <xf numFmtId="0" fontId="56" fillId="26" borderId="58" xfId="0" applyFont="1" applyFill="1" applyBorder="1" applyAlignment="1">
      <alignment horizontal="left" vertical="center" shrinkToFit="1"/>
    </xf>
    <xf numFmtId="0" fontId="41" fillId="0" borderId="51" xfId="0" applyFont="1" applyBorder="1" applyAlignment="1">
      <alignment vertical="center" shrinkToFit="1"/>
    </xf>
    <xf numFmtId="0" fontId="41" fillId="0" borderId="52" xfId="0" applyFont="1" applyFill="1" applyBorder="1" applyAlignment="1">
      <alignment vertical="center" textRotation="180" shrinkToFit="1"/>
    </xf>
    <xf numFmtId="0" fontId="40" fillId="0" borderId="59" xfId="0" applyFont="1" applyBorder="1" applyAlignment="1">
      <alignment horizontal="left" vertical="center" shrinkToFit="1"/>
    </xf>
    <xf numFmtId="0" fontId="40" fillId="26" borderId="60" xfId="0" applyFont="1" applyFill="1" applyBorder="1" applyAlignment="1">
      <alignment horizontal="left" vertical="center" shrinkToFit="1"/>
    </xf>
    <xf numFmtId="0" fontId="40" fillId="26" borderId="57" xfId="0" applyFont="1" applyFill="1" applyBorder="1" applyAlignment="1">
      <alignment horizontal="left" vertical="center" shrinkToFit="1"/>
    </xf>
    <xf numFmtId="0" fontId="40" fillId="26" borderId="61" xfId="0" applyFont="1" applyFill="1" applyBorder="1" applyAlignment="1">
      <alignment horizontal="left" vertical="center" shrinkToFit="1"/>
    </xf>
    <xf numFmtId="0" fontId="56" fillId="26" borderId="19" xfId="0" applyFont="1" applyFill="1" applyBorder="1" applyAlignment="1">
      <alignment horizontal="left" vertical="center" shrinkToFit="1"/>
    </xf>
    <xf numFmtId="0" fontId="41" fillId="0" borderId="57" xfId="0" applyFont="1" applyBorder="1" applyAlignment="1">
      <alignment horizontal="left" vertical="center" shrinkToFit="1"/>
    </xf>
    <xf numFmtId="0" fontId="41" fillId="0" borderId="61" xfId="0" applyFont="1" applyBorder="1" applyAlignment="1">
      <alignment horizontal="left" vertical="center" shrinkToFit="1"/>
    </xf>
    <xf numFmtId="0" fontId="41" fillId="26" borderId="61" xfId="0" applyFont="1" applyFill="1" applyBorder="1" applyAlignment="1">
      <alignment horizontal="left" vertical="center" shrinkToFit="1"/>
    </xf>
    <xf numFmtId="0" fontId="41" fillId="0" borderId="55" xfId="0" applyFont="1" applyFill="1" applyBorder="1" applyAlignment="1">
      <alignment vertical="center" textRotation="180" shrinkToFit="1"/>
    </xf>
    <xf numFmtId="0" fontId="41" fillId="26" borderId="58" xfId="0" applyFont="1" applyFill="1" applyBorder="1" applyAlignment="1">
      <alignment horizontal="left" vertical="center" shrinkToFit="1"/>
    </xf>
    <xf numFmtId="0" fontId="23" fillId="0" borderId="62" xfId="0" applyFont="1" applyBorder="1">
      <alignment vertical="center"/>
    </xf>
    <xf numFmtId="0" fontId="33" fillId="0" borderId="53" xfId="0" applyFont="1" applyBorder="1" applyAlignment="1">
      <alignment horizontal="center" vertical="center"/>
    </xf>
    <xf numFmtId="0" fontId="23" fillId="0" borderId="50" xfId="0" applyFont="1" applyBorder="1" applyAlignment="1">
      <alignment horizontal="right"/>
    </xf>
    <xf numFmtId="0" fontId="33" fillId="0" borderId="17" xfId="0" applyFont="1" applyBorder="1" applyAlignment="1">
      <alignment horizontal="center" vertical="center" shrinkToFit="1"/>
    </xf>
    <xf numFmtId="0" fontId="23" fillId="0" borderId="63" xfId="0" applyFont="1" applyBorder="1" applyAlignment="1">
      <alignment horizontal="center" vertical="center"/>
    </xf>
    <xf numFmtId="0" fontId="23" fillId="0" borderId="50" xfId="0" applyFont="1" applyBorder="1">
      <alignment vertical="center"/>
    </xf>
    <xf numFmtId="0" fontId="33" fillId="0" borderId="17" xfId="0" applyFont="1" applyBorder="1" applyAlignment="1">
      <alignment horizontal="center" vertical="center"/>
    </xf>
    <xf numFmtId="0" fontId="23" fillId="26" borderId="63" xfId="0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/>
    </xf>
    <xf numFmtId="0" fontId="23" fillId="26" borderId="63" xfId="0" applyFont="1" applyFill="1" applyBorder="1" applyAlignment="1">
      <alignment horizontal="center"/>
    </xf>
    <xf numFmtId="0" fontId="33" fillId="0" borderId="17" xfId="0" applyFont="1" applyBorder="1" applyAlignment="1">
      <alignment horizontal="left" vertical="center"/>
    </xf>
    <xf numFmtId="0" fontId="33" fillId="0" borderId="64" xfId="0" applyFont="1" applyBorder="1" applyAlignment="1">
      <alignment horizontal="left"/>
    </xf>
    <xf numFmtId="0" fontId="23" fillId="26" borderId="65" xfId="0" applyFont="1" applyFill="1" applyBorder="1" applyAlignment="1">
      <alignment horizontal="center" vertical="center"/>
    </xf>
    <xf numFmtId="0" fontId="33" fillId="0" borderId="17" xfId="0" applyFont="1" applyBorder="1" applyAlignment="1">
      <alignment horizontal="left"/>
    </xf>
    <xf numFmtId="0" fontId="33" fillId="0" borderId="62" xfId="0" applyFont="1" applyBorder="1">
      <alignment vertical="center"/>
    </xf>
    <xf numFmtId="0" fontId="33" fillId="0" borderId="65" xfId="0" applyFont="1" applyBorder="1" applyAlignment="1">
      <alignment horizontal="center" vertical="center"/>
    </xf>
    <xf numFmtId="0" fontId="33" fillId="0" borderId="50" xfId="0" applyFont="1" applyBorder="1" applyAlignment="1">
      <alignment horizontal="right"/>
    </xf>
    <xf numFmtId="0" fontId="33" fillId="0" borderId="63" xfId="0" applyFont="1" applyBorder="1" applyAlignment="1">
      <alignment horizontal="center" vertical="center"/>
    </xf>
    <xf numFmtId="0" fontId="33" fillId="0" borderId="50" xfId="0" applyFont="1" applyBorder="1">
      <alignment vertical="center"/>
    </xf>
    <xf numFmtId="0" fontId="33" fillId="0" borderId="63" xfId="0" applyFont="1" applyBorder="1" applyAlignment="1">
      <alignment horizontal="center"/>
    </xf>
    <xf numFmtId="0" fontId="33" fillId="0" borderId="66" xfId="0" applyFont="1" applyBorder="1" applyAlignment="1">
      <alignment horizontal="right"/>
    </xf>
    <xf numFmtId="0" fontId="33" fillId="0" borderId="25" xfId="0" applyFont="1" applyBorder="1" applyAlignment="1">
      <alignment horizontal="left" vertical="center"/>
    </xf>
    <xf numFmtId="0" fontId="33" fillId="26" borderId="63" xfId="0" applyFont="1" applyFill="1" applyBorder="1" applyAlignment="1">
      <alignment horizontal="center" vertical="center"/>
    </xf>
    <xf numFmtId="0" fontId="33" fillId="26" borderId="63" xfId="0" applyFont="1" applyFill="1" applyBorder="1" applyAlignment="1">
      <alignment horizontal="center"/>
    </xf>
    <xf numFmtId="0" fontId="33" fillId="26" borderId="65" xfId="0" applyFont="1" applyFill="1" applyBorder="1" applyAlignment="1">
      <alignment horizontal="center" vertical="center"/>
    </xf>
    <xf numFmtId="0" fontId="33" fillId="26" borderId="100" xfId="0" applyFont="1" applyFill="1" applyBorder="1" applyAlignment="1">
      <alignment horizontal="center" vertical="center"/>
    </xf>
    <xf numFmtId="0" fontId="33" fillId="26" borderId="67" xfId="0" applyFont="1" applyFill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33" fillId="26" borderId="69" xfId="0" applyFont="1" applyFill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 shrinkToFit="1"/>
    </xf>
    <xf numFmtId="0" fontId="33" fillId="26" borderId="17" xfId="0" applyFont="1" applyFill="1" applyBorder="1" applyAlignment="1">
      <alignment horizontal="center" vertical="center"/>
    </xf>
    <xf numFmtId="0" fontId="33" fillId="26" borderId="17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left" vertical="center"/>
    </xf>
    <xf numFmtId="0" fontId="33" fillId="26" borderId="55" xfId="0" applyFont="1" applyFill="1" applyBorder="1" applyAlignment="1">
      <alignment horizontal="left"/>
    </xf>
    <xf numFmtId="0" fontId="33" fillId="26" borderId="53" xfId="0" applyFont="1" applyFill="1" applyBorder="1" applyAlignment="1">
      <alignment horizontal="center" vertical="center"/>
    </xf>
    <xf numFmtId="0" fontId="33" fillId="26" borderId="70" xfId="0" applyFont="1" applyFill="1" applyBorder="1" applyAlignment="1">
      <alignment horizontal="center" vertical="center"/>
    </xf>
    <xf numFmtId="0" fontId="33" fillId="26" borderId="25" xfId="0" applyFont="1" applyFill="1" applyBorder="1" applyAlignment="1">
      <alignment horizontal="left" vertical="center"/>
    </xf>
    <xf numFmtId="0" fontId="33" fillId="26" borderId="68" xfId="0" applyFont="1" applyFill="1" applyBorder="1" applyAlignment="1">
      <alignment horizontal="center" vertical="center"/>
    </xf>
    <xf numFmtId="0" fontId="33" fillId="26" borderId="64" xfId="0" applyFont="1" applyFill="1" applyBorder="1" applyAlignment="1">
      <alignment horizontal="left"/>
    </xf>
    <xf numFmtId="0" fontId="33" fillId="26" borderId="62" xfId="0" applyFont="1" applyFill="1" applyBorder="1">
      <alignment vertical="center"/>
    </xf>
    <xf numFmtId="0" fontId="33" fillId="26" borderId="50" xfId="0" applyFont="1" applyFill="1" applyBorder="1" applyAlignment="1">
      <alignment horizontal="right"/>
    </xf>
    <xf numFmtId="0" fontId="33" fillId="26" borderId="50" xfId="0" applyFont="1" applyFill="1" applyBorder="1">
      <alignment vertical="center"/>
    </xf>
    <xf numFmtId="0" fontId="33" fillId="26" borderId="17" xfId="0" applyFont="1" applyFill="1" applyBorder="1" applyAlignment="1">
      <alignment horizontal="left"/>
    </xf>
    <xf numFmtId="0" fontId="57" fillId="26" borderId="63" xfId="0" applyFont="1" applyFill="1" applyBorder="1" applyAlignment="1">
      <alignment horizontal="center" vertical="center"/>
    </xf>
    <xf numFmtId="0" fontId="57" fillId="26" borderId="100" xfId="0" applyFont="1" applyFill="1" applyBorder="1" applyAlignment="1">
      <alignment horizontal="center" vertical="center"/>
    </xf>
    <xf numFmtId="0" fontId="33" fillId="26" borderId="71" xfId="0" applyFont="1" applyFill="1" applyBorder="1">
      <alignment vertical="center"/>
    </xf>
    <xf numFmtId="0" fontId="57" fillId="26" borderId="72" xfId="0" applyFont="1" applyFill="1" applyBorder="1" applyAlignment="1">
      <alignment horizontal="center" vertical="center"/>
    </xf>
    <xf numFmtId="0" fontId="33" fillId="26" borderId="73" xfId="0" applyFont="1" applyFill="1" applyBorder="1" applyAlignment="1">
      <alignment horizontal="right"/>
    </xf>
    <xf numFmtId="0" fontId="57" fillId="26" borderId="60" xfId="0" applyFont="1" applyFill="1" applyBorder="1" applyAlignment="1">
      <alignment horizontal="center" vertical="center"/>
    </xf>
    <xf numFmtId="0" fontId="33" fillId="26" borderId="73" xfId="0" applyFont="1" applyFill="1" applyBorder="1">
      <alignment vertical="center"/>
    </xf>
    <xf numFmtId="0" fontId="33" fillId="26" borderId="60" xfId="0" applyFont="1" applyFill="1" applyBorder="1" applyAlignment="1">
      <alignment horizontal="center" vertical="center"/>
    </xf>
    <xf numFmtId="0" fontId="33" fillId="26" borderId="74" xfId="0" applyFont="1" applyFill="1" applyBorder="1" applyAlignment="1">
      <alignment horizontal="right"/>
    </xf>
    <xf numFmtId="0" fontId="33" fillId="26" borderId="55" xfId="0" applyFont="1" applyFill="1" applyBorder="1" applyAlignment="1">
      <alignment horizontal="left" vertical="center"/>
    </xf>
    <xf numFmtId="0" fontId="33" fillId="26" borderId="75" xfId="0" applyFont="1" applyFill="1" applyBorder="1" applyAlignment="1">
      <alignment horizontal="center" vertical="center"/>
    </xf>
    <xf numFmtId="0" fontId="56" fillId="26" borderId="50" xfId="0" applyFont="1" applyFill="1" applyBorder="1" applyAlignment="1">
      <alignment horizontal="left" vertical="center" shrinkToFit="1"/>
    </xf>
    <xf numFmtId="0" fontId="56" fillId="26" borderId="51" xfId="0" applyFont="1" applyFill="1" applyBorder="1" applyAlignment="1">
      <alignment horizontal="left" vertical="center" shrinkToFit="1"/>
    </xf>
    <xf numFmtId="0" fontId="40" fillId="0" borderId="64" xfId="0" applyFont="1" applyFill="1" applyBorder="1" applyAlignment="1">
      <alignment vertical="center" textRotation="180" shrinkToFit="1"/>
    </xf>
    <xf numFmtId="0" fontId="40" fillId="0" borderId="64" xfId="0" applyFont="1" applyBorder="1" applyAlignment="1">
      <alignment horizontal="left" vertical="center" shrinkToFit="1"/>
    </xf>
    <xf numFmtId="0" fontId="41" fillId="26" borderId="76" xfId="0" applyFont="1" applyFill="1" applyBorder="1" applyAlignment="1">
      <alignment horizontal="left" vertical="center" shrinkToFit="1"/>
    </xf>
    <xf numFmtId="0" fontId="41" fillId="26" borderId="69" xfId="0" applyFont="1" applyFill="1" applyBorder="1" applyAlignment="1">
      <alignment horizontal="left" vertical="center" shrinkToFit="1"/>
    </xf>
    <xf numFmtId="0" fontId="41" fillId="26" borderId="59" xfId="0" applyFont="1" applyFill="1" applyBorder="1" applyAlignment="1">
      <alignment horizontal="left" vertical="center" shrinkToFit="1"/>
    </xf>
    <xf numFmtId="0" fontId="55" fillId="0" borderId="51" xfId="0" applyFont="1" applyFill="1" applyBorder="1" applyAlignment="1">
      <alignment horizontal="left" vertical="center" shrinkToFit="1"/>
    </xf>
    <xf numFmtId="0" fontId="55" fillId="0" borderId="19" xfId="0" applyFont="1" applyFill="1" applyBorder="1" applyAlignment="1">
      <alignment horizontal="left" vertical="center" shrinkToFit="1"/>
    </xf>
    <xf numFmtId="0" fontId="40" fillId="26" borderId="0" xfId="0" applyFont="1" applyFill="1" applyBorder="1" applyAlignment="1">
      <alignment horizontal="left" vertical="center" shrinkToFit="1"/>
    </xf>
    <xf numFmtId="0" fontId="41" fillId="26" borderId="0" xfId="0" applyFont="1" applyFill="1">
      <alignment vertical="center"/>
    </xf>
    <xf numFmtId="0" fontId="56" fillId="26" borderId="56" xfId="0" applyFont="1" applyFill="1" applyBorder="1" applyAlignment="1">
      <alignment horizontal="left" vertical="center" shrinkToFit="1"/>
    </xf>
    <xf numFmtId="0" fontId="56" fillId="26" borderId="55" xfId="0" applyFont="1" applyFill="1" applyBorder="1" applyAlignment="1">
      <alignment vertical="center" textRotation="180" shrinkToFit="1"/>
    </xf>
    <xf numFmtId="0" fontId="40" fillId="0" borderId="77" xfId="0" applyFont="1" applyBorder="1" applyAlignment="1">
      <alignment horizontal="left" vertical="center" shrinkToFit="1"/>
    </xf>
    <xf numFmtId="0" fontId="40" fillId="0" borderId="21" xfId="0" applyFont="1" applyBorder="1" applyAlignment="1">
      <alignment horizontal="left" vertical="center" shrinkToFit="1"/>
    </xf>
    <xf numFmtId="0" fontId="40" fillId="0" borderId="66" xfId="0" applyFont="1" applyBorder="1" applyAlignment="1">
      <alignment horizontal="left" vertical="center" shrinkToFit="1"/>
    </xf>
    <xf numFmtId="0" fontId="40" fillId="0" borderId="101" xfId="0" applyFont="1" applyFill="1" applyBorder="1" applyAlignment="1">
      <alignment horizontal="left" vertical="center" shrinkToFit="1"/>
    </xf>
    <xf numFmtId="0" fontId="40" fillId="0" borderId="101" xfId="0" applyFont="1" applyFill="1" applyBorder="1" applyAlignment="1">
      <alignment vertical="center" textRotation="180" shrinkToFit="1"/>
    </xf>
    <xf numFmtId="0" fontId="40" fillId="0" borderId="101" xfId="0" applyFont="1" applyBorder="1" applyAlignment="1">
      <alignment horizontal="left" vertical="center" shrinkToFit="1"/>
    </xf>
    <xf numFmtId="0" fontId="56" fillId="0" borderId="17" xfId="0" applyFont="1" applyFill="1" applyBorder="1" applyAlignment="1">
      <alignment vertical="center" textRotation="180" shrinkToFit="1"/>
    </xf>
    <xf numFmtId="0" fontId="56" fillId="0" borderId="51" xfId="0" applyFont="1" applyBorder="1" applyAlignment="1">
      <alignment vertical="center" shrinkToFit="1"/>
    </xf>
    <xf numFmtId="0" fontId="56" fillId="0" borderId="0" xfId="0" applyFont="1">
      <alignment vertical="center"/>
    </xf>
    <xf numFmtId="0" fontId="40" fillId="26" borderId="69" xfId="0" applyFont="1" applyFill="1" applyBorder="1" applyAlignment="1">
      <alignment horizontal="left" vertical="center" shrinkToFit="1"/>
    </xf>
    <xf numFmtId="0" fontId="40" fillId="26" borderId="59" xfId="0" applyFont="1" applyFill="1" applyBorder="1" applyAlignment="1">
      <alignment horizontal="left" vertical="center" shrinkToFit="1"/>
    </xf>
    <xf numFmtId="0" fontId="40" fillId="26" borderId="17" xfId="0" applyFont="1" applyFill="1" applyBorder="1" applyAlignment="1">
      <alignment horizontal="left" vertical="center" wrapText="1" shrinkToFit="1"/>
    </xf>
    <xf numFmtId="0" fontId="41" fillId="26" borderId="54" xfId="0" applyFont="1" applyFill="1" applyBorder="1" applyAlignment="1">
      <alignment horizontal="left" vertical="center" shrinkToFit="1"/>
    </xf>
    <xf numFmtId="0" fontId="41" fillId="0" borderId="102" xfId="0" applyFont="1" applyBorder="1" applyAlignment="1">
      <alignment vertical="center" shrinkToFit="1"/>
    </xf>
    <xf numFmtId="0" fontId="55" fillId="0" borderId="50" xfId="0" applyFont="1" applyBorder="1" applyAlignment="1">
      <alignment horizontal="left" vertical="center" shrinkToFit="1"/>
    </xf>
    <xf numFmtId="0" fontId="55" fillId="0" borderId="51" xfId="0" applyFont="1" applyFill="1" applyBorder="1" applyAlignment="1">
      <alignment vertical="center" textRotation="180" shrinkToFit="1"/>
    </xf>
    <xf numFmtId="0" fontId="22" fillId="25" borderId="53" xfId="0" applyFont="1" applyFill="1" applyBorder="1" applyAlignment="1">
      <alignment horizontal="center" vertical="center" shrinkToFit="1"/>
    </xf>
    <xf numFmtId="0" fontId="22" fillId="25" borderId="62" xfId="0" applyFont="1" applyFill="1" applyBorder="1" applyAlignment="1">
      <alignment horizontal="center" vertical="center" shrinkToFit="1"/>
    </xf>
    <xf numFmtId="0" fontId="41" fillId="26" borderId="78" xfId="0" applyFont="1" applyFill="1" applyBorder="1" applyAlignment="1">
      <alignment horizontal="left" vertical="center" shrinkToFit="1"/>
    </xf>
    <xf numFmtId="0" fontId="55" fillId="0" borderId="57" xfId="0" applyFont="1" applyBorder="1" applyAlignment="1">
      <alignment horizontal="left" vertical="center" shrinkToFit="1"/>
    </xf>
    <xf numFmtId="0" fontId="40" fillId="0" borderId="0" xfId="0" applyFont="1" applyBorder="1">
      <alignment vertical="center"/>
    </xf>
    <xf numFmtId="0" fontId="40" fillId="0" borderId="60" xfId="0" applyFont="1" applyBorder="1">
      <alignment vertical="center"/>
    </xf>
    <xf numFmtId="0" fontId="41" fillId="0" borderId="38" xfId="0" applyFont="1" applyBorder="1" applyAlignment="1">
      <alignment horizontal="left" vertical="center" shrinkToFit="1"/>
    </xf>
    <xf numFmtId="0" fontId="41" fillId="0" borderId="55" xfId="0" applyFont="1" applyBorder="1" applyAlignment="1">
      <alignment horizontal="left" vertical="center" shrinkToFit="1"/>
    </xf>
    <xf numFmtId="0" fontId="41" fillId="0" borderId="39" xfId="0" applyFont="1" applyBorder="1" applyAlignment="1">
      <alignment horizontal="left" vertical="center" shrinkToFit="1"/>
    </xf>
    <xf numFmtId="0" fontId="55" fillId="0" borderId="55" xfId="0" applyFont="1" applyFill="1" applyBorder="1" applyAlignment="1">
      <alignment horizontal="left" vertical="center" shrinkToFit="1"/>
    </xf>
    <xf numFmtId="0" fontId="55" fillId="0" borderId="55" xfId="0" applyFont="1" applyFill="1" applyBorder="1" applyAlignment="1">
      <alignment vertical="center" textRotation="180" shrinkToFit="1"/>
    </xf>
    <xf numFmtId="0" fontId="55" fillId="0" borderId="55" xfId="0" applyFont="1" applyBorder="1" applyAlignment="1">
      <alignment horizontal="left" vertical="center" shrinkToFit="1"/>
    </xf>
    <xf numFmtId="0" fontId="41" fillId="0" borderId="58" xfId="0" applyFont="1" applyBorder="1" applyAlignment="1">
      <alignment horizontal="left" vertical="center" shrinkToFit="1"/>
    </xf>
    <xf numFmtId="0" fontId="40" fillId="26" borderId="17" xfId="0" applyFont="1" applyFill="1" applyBorder="1" applyAlignment="1">
      <alignment vertical="center" shrinkToFit="1"/>
    </xf>
    <xf numFmtId="0" fontId="41" fillId="26" borderId="57" xfId="0" applyFont="1" applyFill="1" applyBorder="1" applyAlignment="1">
      <alignment horizontal="left" vertical="center" shrinkToFit="1"/>
    </xf>
    <xf numFmtId="0" fontId="22" fillId="25" borderId="79" xfId="0" applyFont="1" applyFill="1" applyBorder="1" applyAlignment="1">
      <alignment horizontal="center" vertical="center" shrinkToFit="1"/>
    </xf>
    <xf numFmtId="0" fontId="55" fillId="26" borderId="51" xfId="0" applyFont="1" applyFill="1" applyBorder="1" applyAlignment="1">
      <alignment vertical="center" textRotation="180" shrinkToFit="1"/>
    </xf>
    <xf numFmtId="0" fontId="31" fillId="26" borderId="17" xfId="0" applyFont="1" applyFill="1" applyBorder="1" applyAlignment="1">
      <alignment horizontal="left" vertical="center" shrinkToFit="1"/>
    </xf>
    <xf numFmtId="0" fontId="31" fillId="26" borderId="17" xfId="0" applyFont="1" applyFill="1" applyBorder="1" applyAlignment="1">
      <alignment vertical="center" textRotation="180" shrinkToFit="1"/>
    </xf>
    <xf numFmtId="0" fontId="22" fillId="25" borderId="28" xfId="0" applyFont="1" applyFill="1" applyBorder="1" applyAlignment="1">
      <alignment horizontal="center" vertical="center" shrinkToFit="1"/>
    </xf>
    <xf numFmtId="0" fontId="22" fillId="25" borderId="80" xfId="0" applyFont="1" applyFill="1" applyBorder="1" applyAlignment="1">
      <alignment horizontal="center" vertical="center" shrinkToFit="1"/>
    </xf>
    <xf numFmtId="0" fontId="22" fillId="25" borderId="81" xfId="0" applyFont="1" applyFill="1" applyBorder="1" applyAlignment="1">
      <alignment horizontal="center" vertical="center" shrinkToFit="1"/>
    </xf>
    <xf numFmtId="0" fontId="41" fillId="0" borderId="54" xfId="0" applyFont="1" applyFill="1" applyBorder="1" applyAlignment="1">
      <alignment horizontal="left" vertical="center" shrinkToFit="1"/>
    </xf>
    <xf numFmtId="0" fontId="41" fillId="0" borderId="19" xfId="0" applyFont="1" applyFill="1" applyBorder="1" applyAlignment="1">
      <alignment horizontal="left" vertical="center" shrinkToFit="1"/>
    </xf>
    <xf numFmtId="0" fontId="41" fillId="0" borderId="51" xfId="0" applyFont="1" applyFill="1" applyBorder="1" applyAlignment="1">
      <alignment horizontal="left" vertical="center" shrinkToFit="1"/>
    </xf>
    <xf numFmtId="0" fontId="40" fillId="0" borderId="0" xfId="0" applyFont="1" applyAlignment="1">
      <alignment horizontal="left" vertical="center"/>
    </xf>
    <xf numFmtId="0" fontId="22" fillId="25" borderId="82" xfId="0" applyFont="1" applyFill="1" applyBorder="1" applyAlignment="1">
      <alignment horizontal="center" vertical="center" shrinkToFit="1"/>
    </xf>
    <xf numFmtId="0" fontId="38" fillId="0" borderId="54" xfId="20" applyFont="1" applyBorder="1" applyAlignment="1">
      <alignment vertical="center"/>
    </xf>
    <xf numFmtId="0" fontId="56" fillId="26" borderId="39" xfId="0" applyFont="1" applyFill="1" applyBorder="1" applyAlignment="1">
      <alignment horizontal="left" vertical="center" shrinkToFit="1"/>
    </xf>
    <xf numFmtId="0" fontId="40" fillId="26" borderId="38" xfId="0" applyFont="1" applyFill="1" applyBorder="1" applyAlignment="1">
      <alignment horizontal="left" vertical="center" shrinkToFit="1"/>
    </xf>
    <xf numFmtId="0" fontId="40" fillId="26" borderId="39" xfId="0" applyFont="1" applyFill="1" applyBorder="1" applyAlignment="1">
      <alignment horizontal="left" vertical="center" shrinkToFit="1"/>
    </xf>
    <xf numFmtId="0" fontId="58" fillId="0" borderId="17" xfId="0" applyFont="1" applyFill="1" applyBorder="1" applyAlignment="1">
      <alignment horizontal="left" vertical="center" shrinkToFit="1"/>
    </xf>
    <xf numFmtId="0" fontId="59" fillId="24" borderId="17" xfId="0" applyFont="1" applyFill="1" applyBorder="1" applyAlignment="1">
      <alignment horizontal="left" vertical="center" shrinkToFit="1"/>
    </xf>
    <xf numFmtId="0" fontId="0" fillId="24" borderId="17" xfId="0" applyFont="1" applyFill="1" applyBorder="1" applyAlignment="1">
      <alignment horizontal="center" vertical="center" shrinkToFit="1"/>
    </xf>
    <xf numFmtId="0" fontId="60" fillId="24" borderId="17" xfId="0" applyFont="1" applyFill="1" applyBorder="1" applyAlignment="1">
      <alignment horizontal="center" vertical="center" shrinkToFit="1"/>
    </xf>
    <xf numFmtId="0" fontId="61" fillId="24" borderId="17" xfId="0" applyFont="1" applyFill="1" applyBorder="1" applyAlignment="1">
      <alignment horizontal="left" vertical="center" shrinkToFit="1"/>
    </xf>
    <xf numFmtId="0" fontId="40" fillId="24" borderId="17" xfId="0" applyFont="1" applyFill="1" applyBorder="1" applyAlignment="1">
      <alignment horizontal="center" vertical="center" shrinkToFit="1"/>
    </xf>
    <xf numFmtId="0" fontId="62" fillId="24" borderId="17" xfId="0" applyFont="1" applyFill="1" applyBorder="1" applyAlignment="1">
      <alignment horizontal="center" vertical="center" shrinkToFit="1"/>
    </xf>
    <xf numFmtId="0" fontId="62" fillId="24" borderId="17" xfId="0" applyFont="1" applyFill="1" applyBorder="1" applyAlignment="1">
      <alignment horizontal="center" vertical="center" textRotation="180" shrinkToFit="1"/>
    </xf>
    <xf numFmtId="0" fontId="61" fillId="26" borderId="17" xfId="0" applyFont="1" applyFill="1" applyBorder="1" applyAlignment="1">
      <alignment horizontal="left" vertical="center" shrinkToFit="1"/>
    </xf>
    <xf numFmtId="0" fontId="62" fillId="26" borderId="17" xfId="0" applyFont="1" applyFill="1" applyBorder="1" applyAlignment="1">
      <alignment horizontal="center" vertical="center" textRotation="180" shrinkToFit="1"/>
    </xf>
    <xf numFmtId="0" fontId="62" fillId="24" borderId="17" xfId="0" applyFont="1" applyFill="1" applyBorder="1" applyAlignment="1">
      <alignment horizontal="left" vertical="center" shrinkToFit="1"/>
    </xf>
    <xf numFmtId="0" fontId="62" fillId="26" borderId="17" xfId="0" applyFont="1" applyFill="1" applyBorder="1" applyAlignment="1">
      <alignment horizontal="left" vertical="center" shrinkToFit="1"/>
    </xf>
    <xf numFmtId="0" fontId="31" fillId="0" borderId="17" xfId="0" applyFont="1" applyFill="1" applyBorder="1" applyAlignment="1">
      <alignment horizontal="left" vertical="center" shrinkToFit="1"/>
    </xf>
    <xf numFmtId="0" fontId="40" fillId="26" borderId="83" xfId="0" applyFont="1" applyFill="1" applyBorder="1" applyAlignment="1">
      <alignment vertical="center" shrinkToFit="1"/>
    </xf>
    <xf numFmtId="0" fontId="40" fillId="26" borderId="57" xfId="0" applyFont="1" applyFill="1" applyBorder="1" applyAlignment="1">
      <alignment vertical="center" shrinkToFit="1"/>
    </xf>
    <xf numFmtId="0" fontId="38" fillId="0" borderId="49" xfId="20" applyFont="1" applyBorder="1" applyAlignment="1">
      <alignment vertical="center"/>
    </xf>
    <xf numFmtId="0" fontId="38" fillId="0" borderId="71" xfId="20" applyFont="1" applyBorder="1" applyAlignment="1">
      <alignment vertical="center"/>
    </xf>
    <xf numFmtId="0" fontId="22" fillId="25" borderId="84" xfId="0" applyFont="1" applyFill="1" applyBorder="1" applyAlignment="1">
      <alignment horizontal="center" vertical="center" shrinkToFit="1"/>
    </xf>
    <xf numFmtId="0" fontId="22" fillId="25" borderId="85" xfId="0" applyFont="1" applyFill="1" applyBorder="1" applyAlignment="1">
      <alignment horizontal="center" vertical="center" shrinkToFit="1"/>
    </xf>
    <xf numFmtId="0" fontId="22" fillId="25" borderId="103" xfId="0" applyFont="1" applyFill="1" applyBorder="1" applyAlignment="1">
      <alignment horizontal="center" vertical="center" shrinkToFit="1"/>
    </xf>
    <xf numFmtId="0" fontId="22" fillId="25" borderId="104" xfId="0" applyFont="1" applyFill="1" applyBorder="1" applyAlignment="1">
      <alignment horizontal="center" vertical="center" shrinkToFit="1"/>
    </xf>
    <xf numFmtId="0" fontId="63" fillId="26" borderId="17" xfId="0" applyFont="1" applyFill="1" applyBorder="1" applyAlignment="1">
      <alignment vertical="center" textRotation="180" shrinkToFit="1"/>
    </xf>
    <xf numFmtId="0" fontId="55" fillId="26" borderId="53" xfId="0" applyFont="1" applyFill="1" applyBorder="1" applyAlignment="1">
      <alignment horizontal="left" vertical="center" shrinkToFit="1"/>
    </xf>
    <xf numFmtId="0" fontId="23" fillId="0" borderId="65" xfId="0" applyFont="1" applyBorder="1" applyAlignment="1">
      <alignment horizontal="center" vertical="center"/>
    </xf>
    <xf numFmtId="0" fontId="33" fillId="26" borderId="86" xfId="0" applyFont="1" applyFill="1" applyBorder="1" applyAlignment="1">
      <alignment horizontal="center" vertical="center"/>
    </xf>
    <xf numFmtId="0" fontId="64" fillId="24" borderId="17" xfId="0" applyFont="1" applyFill="1" applyBorder="1" applyAlignment="1">
      <alignment horizontal="left" vertical="center" shrinkToFit="1"/>
    </xf>
    <xf numFmtId="0" fontId="58" fillId="0" borderId="17" xfId="0" applyFont="1" applyBorder="1" applyAlignment="1">
      <alignment horizontal="left" vertical="center" shrinkToFit="1"/>
    </xf>
    <xf numFmtId="0" fontId="56" fillId="26" borderId="51" xfId="0" applyFont="1" applyFill="1" applyBorder="1" applyAlignment="1">
      <alignment vertical="center" textRotation="180" shrinkToFit="1"/>
    </xf>
    <xf numFmtId="0" fontId="58" fillId="0" borderId="17" xfId="0" applyFont="1" applyFill="1" applyBorder="1" applyAlignment="1">
      <alignment vertical="center" textRotation="180" shrinkToFit="1"/>
    </xf>
    <xf numFmtId="0" fontId="23" fillId="26" borderId="62" xfId="0" applyFont="1" applyFill="1" applyBorder="1">
      <alignment vertical="center"/>
    </xf>
    <xf numFmtId="0" fontId="23" fillId="26" borderId="50" xfId="0" applyFont="1" applyFill="1" applyBorder="1" applyAlignment="1">
      <alignment horizontal="right"/>
    </xf>
    <xf numFmtId="0" fontId="23" fillId="26" borderId="50" xfId="0" applyFont="1" applyFill="1" applyBorder="1">
      <alignment vertical="center"/>
    </xf>
    <xf numFmtId="0" fontId="23" fillId="26" borderId="39" xfId="0" applyFont="1" applyFill="1" applyBorder="1" applyAlignment="1">
      <alignment horizontal="right"/>
    </xf>
    <xf numFmtId="0" fontId="23" fillId="26" borderId="87" xfId="0" applyFont="1" applyFill="1" applyBorder="1" applyAlignment="1">
      <alignment horizontal="center" vertical="center"/>
    </xf>
    <xf numFmtId="0" fontId="33" fillId="0" borderId="88" xfId="0" applyFont="1" applyBorder="1">
      <alignment vertical="center"/>
    </xf>
    <xf numFmtId="0" fontId="33" fillId="0" borderId="69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26" borderId="61" xfId="0" applyFont="1" applyFill="1" applyBorder="1" applyAlignment="1">
      <alignment horizontal="center" vertical="center"/>
    </xf>
    <xf numFmtId="0" fontId="40" fillId="26" borderId="57" xfId="0" applyFont="1" applyFill="1" applyBorder="1" applyAlignment="1">
      <alignment vertical="center" textRotation="180" shrinkToFit="1"/>
    </xf>
    <xf numFmtId="0" fontId="33" fillId="0" borderId="61" xfId="0" applyFont="1" applyBorder="1" applyAlignment="1">
      <alignment horizontal="center"/>
    </xf>
    <xf numFmtId="0" fontId="41" fillId="0" borderId="57" xfId="0" applyFont="1" applyFill="1" applyBorder="1" applyAlignment="1">
      <alignment vertical="center" textRotation="180" shrinkToFit="1"/>
    </xf>
    <xf numFmtId="0" fontId="40" fillId="0" borderId="56" xfId="0" applyFont="1" applyFill="1" applyBorder="1" applyAlignment="1">
      <alignment vertical="center" textRotation="180" shrinkToFit="1"/>
    </xf>
    <xf numFmtId="0" fontId="55" fillId="26" borderId="55" xfId="0" applyFont="1" applyFill="1" applyBorder="1" applyAlignment="1">
      <alignment horizontal="left" vertical="center" shrinkToFit="1"/>
    </xf>
    <xf numFmtId="0" fontId="33" fillId="0" borderId="39" xfId="0" applyFont="1" applyBorder="1" applyAlignment="1">
      <alignment horizontal="right"/>
    </xf>
    <xf numFmtId="0" fontId="33" fillId="0" borderId="55" xfId="0" applyFont="1" applyBorder="1" applyAlignment="1">
      <alignment horizontal="left"/>
    </xf>
    <xf numFmtId="0" fontId="33" fillId="0" borderId="58" xfId="0" applyFont="1" applyBorder="1" applyAlignment="1">
      <alignment horizontal="center"/>
    </xf>
    <xf numFmtId="0" fontId="40" fillId="26" borderId="17" xfId="0" applyFont="1" applyFill="1" applyBorder="1" applyAlignment="1">
      <alignment horizontal="center" vertical="center" shrinkToFit="1"/>
    </xf>
    <xf numFmtId="0" fontId="33" fillId="26" borderId="62" xfId="0" applyFont="1" applyFill="1" applyBorder="1" applyAlignment="1">
      <alignment horizontal="center" vertical="center"/>
    </xf>
    <xf numFmtId="0" fontId="33" fillId="26" borderId="54" xfId="0" applyFont="1" applyFill="1" applyBorder="1" applyAlignment="1">
      <alignment horizontal="center" vertical="center"/>
    </xf>
    <xf numFmtId="0" fontId="33" fillId="26" borderId="50" xfId="0" applyFont="1" applyFill="1" applyBorder="1" applyAlignment="1">
      <alignment horizontal="center" vertical="center" shrinkToFit="1"/>
    </xf>
    <xf numFmtId="0" fontId="33" fillId="26" borderId="51" xfId="0" applyFont="1" applyFill="1" applyBorder="1" applyAlignment="1">
      <alignment horizontal="center" vertical="center"/>
    </xf>
    <xf numFmtId="0" fontId="33" fillId="26" borderId="50" xfId="0" applyFont="1" applyFill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26" borderId="50" xfId="0" applyFont="1" applyFill="1" applyBorder="1" applyAlignment="1">
      <alignment horizontal="center"/>
    </xf>
    <xf numFmtId="0" fontId="33" fillId="26" borderId="51" xfId="0" applyFont="1" applyFill="1" applyBorder="1" applyAlignment="1">
      <alignment horizontal="center"/>
    </xf>
    <xf numFmtId="0" fontId="33" fillId="26" borderId="50" xfId="0" applyFont="1" applyFill="1" applyBorder="1" applyAlignment="1">
      <alignment horizontal="left" vertical="center"/>
    </xf>
    <xf numFmtId="0" fontId="33" fillId="26" borderId="89" xfId="0" applyFont="1" applyFill="1" applyBorder="1" applyAlignment="1">
      <alignment horizontal="left"/>
    </xf>
    <xf numFmtId="0" fontId="33" fillId="26" borderId="52" xfId="0" applyFont="1" applyFill="1" applyBorder="1" applyAlignment="1">
      <alignment horizontal="center"/>
    </xf>
    <xf numFmtId="0" fontId="65" fillId="26" borderId="136" xfId="0" applyFont="1" applyFill="1" applyBorder="1" applyAlignment="1">
      <alignment horizontal="center" vertical="center" shrinkToFit="1"/>
    </xf>
    <xf numFmtId="0" fontId="65" fillId="26" borderId="120" xfId="0" applyFont="1" applyFill="1" applyBorder="1" applyAlignment="1">
      <alignment horizontal="center" vertical="center" shrinkToFit="1"/>
    </xf>
    <xf numFmtId="198" fontId="39" fillId="26" borderId="71" xfId="0" applyNumberFormat="1" applyFont="1" applyFill="1" applyBorder="1" applyAlignment="1">
      <alignment horizontal="center" vertical="center" wrapText="1"/>
    </xf>
    <xf numFmtId="198" fontId="39" fillId="26" borderId="90" xfId="0" applyNumberFormat="1" applyFont="1" applyFill="1" applyBorder="1" applyAlignment="1">
      <alignment horizontal="center" vertical="center" wrapText="1"/>
    </xf>
    <xf numFmtId="198" fontId="39" fillId="26" borderId="72" xfId="0" applyNumberFormat="1" applyFont="1" applyFill="1" applyBorder="1" applyAlignment="1">
      <alignment horizontal="center" vertical="center" wrapText="1"/>
    </xf>
    <xf numFmtId="198" fontId="39" fillId="26" borderId="73" xfId="0" applyNumberFormat="1" applyFont="1" applyFill="1" applyBorder="1" applyAlignment="1">
      <alignment horizontal="center" vertical="center" wrapText="1"/>
    </xf>
    <xf numFmtId="198" fontId="39" fillId="26" borderId="0" xfId="0" applyNumberFormat="1" applyFont="1" applyFill="1" applyBorder="1" applyAlignment="1">
      <alignment horizontal="center" vertical="center" wrapText="1"/>
    </xf>
    <xf numFmtId="198" fontId="39" fillId="26" borderId="60" xfId="0" applyNumberFormat="1" applyFont="1" applyFill="1" applyBorder="1" applyAlignment="1">
      <alignment horizontal="center" vertical="center" wrapText="1"/>
    </xf>
    <xf numFmtId="198" fontId="39" fillId="26" borderId="74" xfId="0" applyNumberFormat="1" applyFont="1" applyFill="1" applyBorder="1" applyAlignment="1">
      <alignment horizontal="center" vertical="center" wrapText="1"/>
    </xf>
    <xf numFmtId="198" fontId="39" fillId="26" borderId="91" xfId="0" applyNumberFormat="1" applyFont="1" applyFill="1" applyBorder="1" applyAlignment="1">
      <alignment horizontal="center" vertical="center" wrapText="1"/>
    </xf>
    <xf numFmtId="198" fontId="39" fillId="26" borderId="75" xfId="0" applyNumberFormat="1" applyFont="1" applyFill="1" applyBorder="1" applyAlignment="1">
      <alignment horizontal="center" vertical="center" wrapText="1"/>
    </xf>
    <xf numFmtId="198" fontId="49" fillId="26" borderId="71" xfId="0" applyNumberFormat="1" applyFont="1" applyFill="1" applyBorder="1" applyAlignment="1">
      <alignment horizontal="left" vertical="center" wrapText="1"/>
    </xf>
    <xf numFmtId="198" fontId="44" fillId="26" borderId="90" xfId="0" applyNumberFormat="1" applyFont="1" applyFill="1" applyBorder="1" applyAlignment="1">
      <alignment horizontal="left" vertical="center" wrapText="1"/>
    </xf>
    <xf numFmtId="198" fontId="44" fillId="26" borderId="72" xfId="0" applyNumberFormat="1" applyFont="1" applyFill="1" applyBorder="1" applyAlignment="1">
      <alignment horizontal="left" vertical="center" wrapText="1"/>
    </xf>
    <xf numFmtId="198" fontId="44" fillId="26" borderId="73" xfId="0" applyNumberFormat="1" applyFont="1" applyFill="1" applyBorder="1" applyAlignment="1">
      <alignment horizontal="left" vertical="center" wrapText="1"/>
    </xf>
    <xf numFmtId="198" fontId="44" fillId="26" borderId="0" xfId="0" applyNumberFormat="1" applyFont="1" applyFill="1" applyBorder="1" applyAlignment="1">
      <alignment horizontal="left" vertical="center" wrapText="1"/>
    </xf>
    <xf numFmtId="198" fontId="44" fillId="26" borderId="60" xfId="0" applyNumberFormat="1" applyFont="1" applyFill="1" applyBorder="1" applyAlignment="1">
      <alignment horizontal="left" vertical="center" wrapText="1"/>
    </xf>
    <xf numFmtId="198" fontId="44" fillId="26" borderId="74" xfId="0" applyNumberFormat="1" applyFont="1" applyFill="1" applyBorder="1" applyAlignment="1">
      <alignment horizontal="left" vertical="center" wrapText="1"/>
    </xf>
    <xf numFmtId="198" fontId="44" fillId="26" borderId="91" xfId="0" applyNumberFormat="1" applyFont="1" applyFill="1" applyBorder="1" applyAlignment="1">
      <alignment horizontal="left" vertical="center" wrapText="1"/>
    </xf>
    <xf numFmtId="198" fontId="44" fillId="26" borderId="75" xfId="0" applyNumberFormat="1" applyFont="1" applyFill="1" applyBorder="1" applyAlignment="1">
      <alignment horizontal="left" vertical="center" wrapText="1"/>
    </xf>
    <xf numFmtId="198" fontId="68" fillId="26" borderId="71" xfId="0" applyNumberFormat="1" applyFont="1" applyFill="1" applyBorder="1" applyAlignment="1">
      <alignment horizontal="center" vertical="center" wrapText="1"/>
    </xf>
    <xf numFmtId="198" fontId="47" fillId="26" borderId="90" xfId="0" applyNumberFormat="1" applyFont="1" applyFill="1" applyBorder="1" applyAlignment="1">
      <alignment horizontal="center" vertical="center" wrapText="1"/>
    </xf>
    <xf numFmtId="198" fontId="47" fillId="26" borderId="72" xfId="0" applyNumberFormat="1" applyFont="1" applyFill="1" applyBorder="1" applyAlignment="1">
      <alignment horizontal="center" vertical="center" wrapText="1"/>
    </xf>
    <xf numFmtId="198" fontId="47" fillId="26" borderId="73" xfId="0" applyNumberFormat="1" applyFont="1" applyFill="1" applyBorder="1" applyAlignment="1">
      <alignment horizontal="center" vertical="center" wrapText="1"/>
    </xf>
    <xf numFmtId="198" fontId="47" fillId="26" borderId="0" xfId="0" applyNumberFormat="1" applyFont="1" applyFill="1" applyBorder="1" applyAlignment="1">
      <alignment horizontal="center" vertical="center" wrapText="1"/>
    </xf>
    <xf numFmtId="198" fontId="47" fillId="26" borderId="60" xfId="0" applyNumberFormat="1" applyFont="1" applyFill="1" applyBorder="1" applyAlignment="1">
      <alignment horizontal="center" vertical="center" wrapText="1"/>
    </xf>
    <xf numFmtId="198" fontId="47" fillId="26" borderId="74" xfId="0" applyNumberFormat="1" applyFont="1" applyFill="1" applyBorder="1" applyAlignment="1">
      <alignment horizontal="center" vertical="center" wrapText="1"/>
    </xf>
    <xf numFmtId="198" fontId="47" fillId="26" borderId="91" xfId="0" applyNumberFormat="1" applyFont="1" applyFill="1" applyBorder="1" applyAlignment="1">
      <alignment horizontal="center" vertical="center" wrapText="1"/>
    </xf>
    <xf numFmtId="198" fontId="47" fillId="26" borderId="75" xfId="0" applyNumberFormat="1" applyFont="1" applyFill="1" applyBorder="1" applyAlignment="1">
      <alignment horizontal="center" vertical="center" wrapText="1"/>
    </xf>
    <xf numFmtId="198" fontId="39" fillId="28" borderId="49" xfId="0" applyNumberFormat="1" applyFont="1" applyFill="1" applyBorder="1" applyAlignment="1">
      <alignment horizontal="center" vertical="center" wrapText="1"/>
    </xf>
    <xf numFmtId="198" fontId="39" fillId="28" borderId="92" xfId="0" applyNumberFormat="1" applyFont="1" applyFill="1" applyBorder="1" applyAlignment="1">
      <alignment horizontal="center" vertical="center" wrapText="1"/>
    </xf>
    <xf numFmtId="198" fontId="39" fillId="28" borderId="82" xfId="0" applyNumberFormat="1" applyFont="1" applyFill="1" applyBorder="1" applyAlignment="1">
      <alignment horizontal="center" vertical="center" wrapText="1"/>
    </xf>
    <xf numFmtId="0" fontId="65" fillId="26" borderId="72" xfId="0" applyFont="1" applyFill="1" applyBorder="1" applyAlignment="1">
      <alignment horizontal="center" vertical="center" shrinkToFit="1"/>
    </xf>
    <xf numFmtId="0" fontId="65" fillId="26" borderId="54" xfId="0" applyFont="1" applyFill="1" applyBorder="1" applyAlignment="1">
      <alignment horizontal="center" vertical="center" shrinkToFit="1"/>
    </xf>
    <xf numFmtId="0" fontId="65" fillId="26" borderId="131" xfId="0" applyFont="1" applyFill="1" applyBorder="1" applyAlignment="1">
      <alignment horizontal="center" vertical="center"/>
    </xf>
    <xf numFmtId="0" fontId="65" fillId="26" borderId="119" xfId="0" applyFont="1" applyFill="1" applyBorder="1" applyAlignment="1">
      <alignment horizontal="center" vertical="center"/>
    </xf>
    <xf numFmtId="0" fontId="65" fillId="26" borderId="51" xfId="0" applyFont="1" applyFill="1" applyBorder="1" applyAlignment="1">
      <alignment horizontal="center" vertical="center" shrinkToFit="1"/>
    </xf>
    <xf numFmtId="0" fontId="65" fillId="26" borderId="121" xfId="0" applyFont="1" applyFill="1" applyBorder="1" applyAlignment="1">
      <alignment horizontal="center" vertical="center" shrinkToFit="1"/>
    </xf>
    <xf numFmtId="0" fontId="65" fillId="26" borderId="122" xfId="0" applyFont="1" applyFill="1" applyBorder="1" applyAlignment="1">
      <alignment horizontal="center" vertical="center" shrinkToFit="1"/>
    </xf>
    <xf numFmtId="0" fontId="65" fillId="26" borderId="123" xfId="0" applyFont="1" applyFill="1" applyBorder="1" applyAlignment="1">
      <alignment horizontal="center" vertical="center" shrinkToFit="1"/>
    </xf>
    <xf numFmtId="0" fontId="65" fillId="26" borderId="132" xfId="0" applyFont="1" applyFill="1" applyBorder="1" applyAlignment="1">
      <alignment horizontal="center" vertical="center" shrinkToFit="1"/>
    </xf>
    <xf numFmtId="0" fontId="65" fillId="26" borderId="134" xfId="0" applyFont="1" applyFill="1" applyBorder="1" applyAlignment="1">
      <alignment horizontal="center" vertical="center"/>
    </xf>
    <xf numFmtId="0" fontId="65" fillId="26" borderId="106" xfId="0" applyFont="1" applyFill="1" applyBorder="1" applyAlignment="1">
      <alignment horizontal="center" vertical="center" shrinkToFit="1"/>
    </xf>
    <xf numFmtId="0" fontId="65" fillId="26" borderId="118" xfId="0" applyFont="1" applyFill="1" applyBorder="1" applyAlignment="1">
      <alignment horizontal="center" vertical="center" shrinkToFit="1"/>
    </xf>
    <xf numFmtId="0" fontId="65" fillId="26" borderId="106" xfId="0" applyFont="1" applyFill="1" applyBorder="1" applyAlignment="1">
      <alignment horizontal="center" vertical="center"/>
    </xf>
    <xf numFmtId="0" fontId="65" fillId="26" borderId="118" xfId="0" applyFont="1" applyFill="1" applyBorder="1" applyAlignment="1">
      <alignment horizontal="center" vertical="center"/>
    </xf>
    <xf numFmtId="0" fontId="65" fillId="26" borderId="135" xfId="0" applyFont="1" applyFill="1" applyBorder="1" applyAlignment="1">
      <alignment horizontal="center" vertical="center" shrinkToFit="1"/>
    </xf>
    <xf numFmtId="0" fontId="65" fillId="26" borderId="51" xfId="0" applyFont="1" applyFill="1" applyBorder="1" applyAlignment="1">
      <alignment horizontal="center" vertical="center"/>
    </xf>
    <xf numFmtId="0" fontId="65" fillId="26" borderId="133" xfId="0" applyFont="1" applyFill="1" applyBorder="1" applyAlignment="1">
      <alignment horizontal="center" vertical="center"/>
    </xf>
    <xf numFmtId="0" fontId="65" fillId="26" borderId="126" xfId="0" applyFont="1" applyFill="1" applyBorder="1" applyAlignment="1">
      <alignment horizontal="center" vertical="center"/>
    </xf>
    <xf numFmtId="0" fontId="65" fillId="26" borderId="110" xfId="0" applyFont="1" applyFill="1" applyBorder="1" applyAlignment="1">
      <alignment horizontal="center" vertical="center" shrinkToFit="1"/>
    </xf>
    <xf numFmtId="0" fontId="65" fillId="26" borderId="111" xfId="0" applyFont="1" applyFill="1" applyBorder="1" applyAlignment="1">
      <alignment horizontal="center" vertical="center" shrinkToFit="1"/>
    </xf>
    <xf numFmtId="0" fontId="65" fillId="26" borderId="112" xfId="0" applyFont="1" applyFill="1" applyBorder="1" applyAlignment="1">
      <alignment horizontal="center" vertical="center" shrinkToFit="1"/>
    </xf>
    <xf numFmtId="0" fontId="65" fillId="26" borderId="115" xfId="0" applyFont="1" applyFill="1" applyBorder="1" applyAlignment="1">
      <alignment horizontal="center" vertical="center" shrinkToFit="1"/>
    </xf>
    <xf numFmtId="0" fontId="65" fillId="26" borderId="116" xfId="0" applyFont="1" applyFill="1" applyBorder="1" applyAlignment="1">
      <alignment horizontal="center" vertical="center" shrinkToFit="1"/>
    </xf>
    <xf numFmtId="0" fontId="65" fillId="26" borderId="117" xfId="0" applyFont="1" applyFill="1" applyBorder="1" applyAlignment="1">
      <alignment horizontal="center" vertical="center" shrinkToFit="1"/>
    </xf>
    <xf numFmtId="0" fontId="65" fillId="26" borderId="107" xfId="0" applyFont="1" applyFill="1" applyBorder="1" applyAlignment="1">
      <alignment horizontal="center" vertical="center"/>
    </xf>
    <xf numFmtId="0" fontId="65" fillId="26" borderId="108" xfId="0" applyFont="1" applyFill="1" applyBorder="1" applyAlignment="1">
      <alignment horizontal="center" vertical="center"/>
    </xf>
    <xf numFmtId="0" fontId="65" fillId="26" borderId="109" xfId="0" applyFont="1" applyFill="1" applyBorder="1" applyAlignment="1">
      <alignment horizontal="center" vertical="center"/>
    </xf>
    <xf numFmtId="0" fontId="65" fillId="26" borderId="107" xfId="0" applyFont="1" applyFill="1" applyBorder="1" applyAlignment="1">
      <alignment horizontal="center" vertical="center" shrinkToFit="1"/>
    </xf>
    <xf numFmtId="0" fontId="65" fillId="26" borderId="108" xfId="0" applyFont="1" applyFill="1" applyBorder="1" applyAlignment="1">
      <alignment horizontal="center" vertical="center" shrinkToFit="1"/>
    </xf>
    <xf numFmtId="0" fontId="65" fillId="26" borderId="109" xfId="0" applyFont="1" applyFill="1" applyBorder="1" applyAlignment="1">
      <alignment horizontal="center" vertical="center" shrinkToFit="1"/>
    </xf>
    <xf numFmtId="0" fontId="65" fillId="26" borderId="105" xfId="0" applyFont="1" applyFill="1" applyBorder="1" applyAlignment="1">
      <alignment horizontal="center" vertical="center" shrinkToFit="1"/>
    </xf>
    <xf numFmtId="0" fontId="65" fillId="26" borderId="129" xfId="0" applyFont="1" applyFill="1" applyBorder="1" applyAlignment="1">
      <alignment horizontal="center" vertical="center" shrinkToFit="1"/>
    </xf>
    <xf numFmtId="0" fontId="65" fillId="26" borderId="124" xfId="0" applyFont="1" applyFill="1" applyBorder="1" applyAlignment="1">
      <alignment horizontal="center" vertical="center"/>
    </xf>
    <xf numFmtId="0" fontId="65" fillId="26" borderId="128" xfId="0" applyFont="1" applyFill="1" applyBorder="1" applyAlignment="1">
      <alignment horizontal="center" vertical="center"/>
    </xf>
    <xf numFmtId="0" fontId="65" fillId="26" borderId="128" xfId="0" applyFont="1" applyFill="1" applyBorder="1" applyAlignment="1">
      <alignment horizontal="center" vertical="center" shrinkToFit="1"/>
    </xf>
    <xf numFmtId="0" fontId="65" fillId="26" borderId="130" xfId="0" applyFont="1" applyFill="1" applyBorder="1" applyAlignment="1">
      <alignment horizontal="center" vertical="center" shrinkToFit="1"/>
    </xf>
    <xf numFmtId="0" fontId="65" fillId="26" borderId="60" xfId="0" applyFont="1" applyFill="1" applyBorder="1" applyAlignment="1">
      <alignment horizontal="center" vertical="center" shrinkToFit="1"/>
    </xf>
    <xf numFmtId="0" fontId="65" fillId="26" borderId="131" xfId="0" applyFont="1" applyFill="1" applyBorder="1" applyAlignment="1">
      <alignment horizontal="center" vertical="center" shrinkToFit="1"/>
    </xf>
    <xf numFmtId="0" fontId="65" fillId="26" borderId="119" xfId="0" applyFont="1" applyFill="1" applyBorder="1" applyAlignment="1">
      <alignment horizontal="center" vertical="center" shrinkToFit="1"/>
    </xf>
    <xf numFmtId="198" fontId="39" fillId="27" borderId="127" xfId="0" applyNumberFormat="1" applyFont="1" applyFill="1" applyBorder="1" applyAlignment="1">
      <alignment horizontal="center" vertical="center" wrapText="1"/>
    </xf>
    <xf numFmtId="198" fontId="39" fillId="27" borderId="52" xfId="0" applyNumberFormat="1" applyFont="1" applyFill="1" applyBorder="1" applyAlignment="1">
      <alignment horizontal="center" vertical="center" wrapText="1"/>
    </xf>
    <xf numFmtId="198" fontId="39" fillId="27" borderId="41" xfId="0" applyNumberFormat="1" applyFont="1" applyFill="1" applyBorder="1" applyAlignment="1">
      <alignment horizontal="center" vertical="center" wrapText="1"/>
    </xf>
    <xf numFmtId="0" fontId="65" fillId="26" borderId="52" xfId="0" applyFont="1" applyFill="1" applyBorder="1" applyAlignment="1">
      <alignment horizontal="center" vertical="center" shrinkToFit="1"/>
    </xf>
    <xf numFmtId="198" fontId="39" fillId="28" borderId="41" xfId="0" applyNumberFormat="1" applyFont="1" applyFill="1" applyBorder="1" applyAlignment="1">
      <alignment horizontal="center" vertical="center" wrapText="1"/>
    </xf>
    <xf numFmtId="0" fontId="65" fillId="26" borderId="124" xfId="0" applyFont="1" applyFill="1" applyBorder="1" applyAlignment="1">
      <alignment horizontal="center" vertical="center" shrinkToFit="1"/>
    </xf>
    <xf numFmtId="0" fontId="65" fillId="26" borderId="125" xfId="0" applyFont="1" applyFill="1" applyBorder="1" applyAlignment="1">
      <alignment horizontal="center" vertical="center"/>
    </xf>
    <xf numFmtId="198" fontId="39" fillId="27" borderId="49" xfId="0" applyNumberFormat="1" applyFont="1" applyFill="1" applyBorder="1" applyAlignment="1">
      <alignment horizontal="center" vertical="center" wrapText="1"/>
    </xf>
    <xf numFmtId="198" fontId="39" fillId="27" borderId="92" xfId="0" applyNumberFormat="1" applyFont="1" applyFill="1" applyBorder="1" applyAlignment="1">
      <alignment horizontal="center" vertical="center" wrapText="1"/>
    </xf>
    <xf numFmtId="198" fontId="39" fillId="27" borderId="82" xfId="0" applyNumberFormat="1" applyFont="1" applyFill="1" applyBorder="1" applyAlignment="1">
      <alignment horizontal="center" vertical="center" wrapText="1"/>
    </xf>
    <xf numFmtId="0" fontId="65" fillId="26" borderId="73" xfId="0" applyFont="1" applyFill="1" applyBorder="1" applyAlignment="1">
      <alignment horizontal="center" vertical="center" shrinkToFit="1"/>
    </xf>
    <xf numFmtId="0" fontId="65" fillId="26" borderId="0" xfId="0" applyFont="1" applyFill="1" applyBorder="1" applyAlignment="1">
      <alignment horizontal="center" vertical="center" shrinkToFit="1"/>
    </xf>
    <xf numFmtId="0" fontId="65" fillId="26" borderId="106" xfId="0" applyFont="1" applyFill="1" applyBorder="1" applyAlignment="1">
      <alignment horizontal="center"/>
    </xf>
    <xf numFmtId="0" fontId="65" fillId="26" borderId="73" xfId="0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center" vertical="center"/>
    </xf>
    <xf numFmtId="0" fontId="65" fillId="26" borderId="60" xfId="0" applyFont="1" applyFill="1" applyBorder="1" applyAlignment="1">
      <alignment horizontal="center" vertical="center"/>
    </xf>
    <xf numFmtId="0" fontId="65" fillId="26" borderId="74" xfId="0" applyFont="1" applyFill="1" applyBorder="1" applyAlignment="1">
      <alignment horizontal="center" vertical="center" shrinkToFit="1"/>
    </xf>
    <xf numFmtId="0" fontId="65" fillId="26" borderId="71" xfId="0" applyFont="1" applyFill="1" applyBorder="1" applyAlignment="1">
      <alignment horizontal="center" vertical="center" shrinkToFit="1"/>
    </xf>
    <xf numFmtId="0" fontId="65" fillId="26" borderId="90" xfId="0" applyFont="1" applyFill="1" applyBorder="1" applyAlignment="1">
      <alignment horizontal="center" vertical="center" shrinkToFit="1"/>
    </xf>
    <xf numFmtId="0" fontId="65" fillId="26" borderId="114" xfId="0" applyFont="1" applyFill="1" applyBorder="1" applyAlignment="1">
      <alignment horizontal="center" vertical="center"/>
    </xf>
    <xf numFmtId="0" fontId="65" fillId="26" borderId="75" xfId="0" applyFont="1" applyFill="1" applyBorder="1" applyAlignment="1">
      <alignment horizontal="center" vertical="center" shrinkToFit="1"/>
    </xf>
    <xf numFmtId="0" fontId="65" fillId="26" borderId="113" xfId="0" applyFont="1" applyFill="1" applyBorder="1" applyAlignment="1">
      <alignment horizontal="center" vertical="center"/>
    </xf>
    <xf numFmtId="0" fontId="66" fillId="26" borderId="71" xfId="0" applyFont="1" applyFill="1" applyBorder="1" applyAlignment="1">
      <alignment horizontal="center" vertical="center" shrinkToFit="1"/>
    </xf>
    <xf numFmtId="0" fontId="67" fillId="26" borderId="90" xfId="0" applyFont="1" applyFill="1" applyBorder="1" applyAlignment="1">
      <alignment horizontal="center" vertical="center" shrinkToFit="1"/>
    </xf>
    <xf numFmtId="0" fontId="67" fillId="26" borderId="72" xfId="0" applyFont="1" applyFill="1" applyBorder="1" applyAlignment="1">
      <alignment horizontal="center" vertical="center" shrinkToFit="1"/>
    </xf>
    <xf numFmtId="0" fontId="67" fillId="26" borderId="73" xfId="0" applyFont="1" applyFill="1" applyBorder="1" applyAlignment="1">
      <alignment horizontal="center" vertical="center" shrinkToFit="1"/>
    </xf>
    <xf numFmtId="0" fontId="67" fillId="26" borderId="0" xfId="0" applyFont="1" applyFill="1" applyBorder="1" applyAlignment="1">
      <alignment horizontal="center" vertical="center" shrinkToFit="1"/>
    </xf>
    <xf numFmtId="0" fontId="67" fillId="26" borderId="60" xfId="0" applyFont="1" applyFill="1" applyBorder="1" applyAlignment="1">
      <alignment horizontal="center" vertical="center" shrinkToFit="1"/>
    </xf>
    <xf numFmtId="0" fontId="67" fillId="26" borderId="74" xfId="0" applyFont="1" applyFill="1" applyBorder="1" applyAlignment="1">
      <alignment horizontal="center" vertical="center" shrinkToFit="1"/>
    </xf>
    <xf numFmtId="0" fontId="67" fillId="26" borderId="91" xfId="0" applyFont="1" applyFill="1" applyBorder="1" applyAlignment="1">
      <alignment horizontal="center" vertical="center" shrinkToFit="1"/>
    </xf>
    <xf numFmtId="0" fontId="67" fillId="26" borderId="75" xfId="0" applyFont="1" applyFill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 textRotation="255" shrinkToFit="1"/>
    </xf>
    <xf numFmtId="0" fontId="33" fillId="0" borderId="16" xfId="0" applyFont="1" applyFill="1" applyBorder="1" applyAlignment="1">
      <alignment horizontal="center" vertical="center" textRotation="255" shrinkToFit="1"/>
    </xf>
    <xf numFmtId="0" fontId="27" fillId="0" borderId="26" xfId="0" applyFont="1" applyBorder="1" applyAlignment="1">
      <alignment horizontal="center" vertical="center" textRotation="180" shrinkToFit="1"/>
    </xf>
    <xf numFmtId="0" fontId="43" fillId="0" borderId="53" xfId="0" applyFont="1" applyFill="1" applyBorder="1" applyAlignment="1">
      <alignment horizontal="center" vertical="center" wrapText="1" shrinkToFit="1"/>
    </xf>
    <xf numFmtId="0" fontId="28" fillId="0" borderId="17" xfId="0" applyFont="1" applyFill="1" applyBorder="1" applyAlignment="1">
      <alignment horizontal="center" vertical="center" wrapText="1" shrinkToFit="1"/>
    </xf>
    <xf numFmtId="0" fontId="28" fillId="0" borderId="64" xfId="0" applyFont="1" applyFill="1" applyBorder="1" applyAlignment="1">
      <alignment horizontal="center" vertical="center" wrapText="1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7" fillId="0" borderId="93" xfId="0" applyFont="1" applyBorder="1" applyAlignment="1">
      <alignment horizontal="right" vertical="top"/>
    </xf>
    <xf numFmtId="0" fontId="27" fillId="0" borderId="0" xfId="0" applyFont="1" applyBorder="1" applyAlignment="1">
      <alignment horizontal="right" vertical="top"/>
    </xf>
    <xf numFmtId="0" fontId="27" fillId="0" borderId="30" xfId="0" applyFont="1" applyBorder="1" applyAlignment="1">
      <alignment horizontal="center" vertical="center" textRotation="180" shrinkToFit="1"/>
    </xf>
    <xf numFmtId="0" fontId="43" fillId="0" borderId="17" xfId="0" applyFont="1" applyFill="1" applyBorder="1" applyAlignment="1">
      <alignment horizontal="center" vertical="center" wrapText="1" shrinkToFit="1"/>
    </xf>
    <xf numFmtId="0" fontId="43" fillId="0" borderId="64" xfId="0" applyFont="1" applyFill="1" applyBorder="1" applyAlignment="1">
      <alignment horizontal="center" vertical="center" wrapText="1" shrinkToFit="1"/>
    </xf>
    <xf numFmtId="0" fontId="24" fillId="0" borderId="93" xfId="0" applyFont="1" applyBorder="1" applyAlignment="1">
      <alignment horizontal="right" vertical="top"/>
    </xf>
    <xf numFmtId="0" fontId="24" fillId="0" borderId="26" xfId="0" applyFont="1" applyBorder="1" applyAlignment="1">
      <alignment horizontal="center" vertical="center" textRotation="180" shrinkToFit="1"/>
    </xf>
    <xf numFmtId="0" fontId="23" fillId="0" borderId="16" xfId="0" applyFont="1" applyBorder="1" applyAlignment="1">
      <alignment horizontal="center" vertical="center" textRotation="255" shrinkToFit="1"/>
    </xf>
    <xf numFmtId="0" fontId="24" fillId="0" borderId="30" xfId="0" applyFont="1" applyBorder="1" applyAlignment="1">
      <alignment horizontal="center" vertical="center" textRotation="180" shrinkToFit="1"/>
    </xf>
    <xf numFmtId="0" fontId="23" fillId="0" borderId="16" xfId="0" applyFont="1" applyFill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3" fillId="0" borderId="69" xfId="0" applyFont="1" applyFill="1" applyBorder="1" applyAlignment="1">
      <alignment horizontal="center" vertical="center" wrapText="1" shrinkToFit="1"/>
    </xf>
    <xf numFmtId="0" fontId="28" fillId="0" borderId="55" xfId="0" applyFont="1" applyFill="1" applyBorder="1" applyAlignment="1">
      <alignment horizontal="center" vertical="center" wrapText="1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_新增Microsoft Excel 工作表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509453</xdr:colOff>
      <xdr:row>27</xdr:row>
      <xdr:rowOff>163285</xdr:rowOff>
    </xdr:from>
    <xdr:to>
      <xdr:col>7</xdr:col>
      <xdr:colOff>551923</xdr:colOff>
      <xdr:row>34</xdr:row>
      <xdr:rowOff>37203</xdr:rowOff>
    </xdr:to>
    <xdr:sp macro="" textlink="">
      <xdr:nvSpPr>
        <xdr:cNvPr id="5" name="WordArt 20">
          <a:extLst>
            <a:ext uri="{FF2B5EF4-FFF2-40B4-BE49-F238E27FC236}">
              <a16:creationId xmlns:a16="http://schemas.microsoft.com/office/drawing/2014/main" id="{F646CFD0-3D3B-4AE2-A8E6-2FEFEF659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7073" y="6123214"/>
          <a:ext cx="5837464" cy="16700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50000"/>
            </a:avLst>
          </a:prstTxWarp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l" rtl="0"/>
          <a:r>
            <a:rPr lang="zh-TW" altLang="en-US" sz="3600" b="1" kern="10" cap="none" spc="0" baseline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華康魏碑體(P)" pitchFamily="2" charset="-120"/>
              <a:ea typeface="華康魏碑體(P)" pitchFamily="2" charset="-120"/>
            </a:rPr>
            <a:t>國華食品工廠</a:t>
          </a:r>
        </a:p>
      </xdr:txBody>
    </xdr:sp>
    <xdr:clientData/>
  </xdr:twoCellAnchor>
  <xdr:twoCellAnchor editAs="oneCell">
    <xdr:from>
      <xdr:col>0</xdr:col>
      <xdr:colOff>342900</xdr:colOff>
      <xdr:row>0</xdr:row>
      <xdr:rowOff>180975</xdr:rowOff>
    </xdr:from>
    <xdr:to>
      <xdr:col>3</xdr:col>
      <xdr:colOff>581025</xdr:colOff>
      <xdr:row>6</xdr:row>
      <xdr:rowOff>209550</xdr:rowOff>
    </xdr:to>
    <xdr:pic>
      <xdr:nvPicPr>
        <xdr:cNvPr id="10266" name="圖片 1">
          <a:extLst>
            <a:ext uri="{FF2B5EF4-FFF2-40B4-BE49-F238E27FC236}">
              <a16:creationId xmlns:a16="http://schemas.microsoft.com/office/drawing/2014/main" id="{E2EE8D93-B2C6-4767-B688-7AD62F8FA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27241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topLeftCell="A28" zoomScale="70" zoomScaleNormal="100" zoomScaleSheetLayoutView="70" workbookViewId="0">
      <selection activeCell="I43" sqref="I43:L43"/>
    </sheetView>
  </sheetViews>
  <sheetFormatPr defaultRowHeight="16.5"/>
  <cols>
    <col min="1" max="8" width="10.875" style="130" customWidth="1"/>
    <col min="9" max="12" width="11.125" style="130" customWidth="1"/>
    <col min="13" max="20" width="10.875" style="130" customWidth="1"/>
    <col min="21" max="16384" width="9" style="130"/>
  </cols>
  <sheetData>
    <row r="1" spans="1:20" ht="19.5" customHeight="1">
      <c r="A1" s="434"/>
      <c r="B1" s="435"/>
      <c r="C1" s="435"/>
      <c r="D1" s="436"/>
      <c r="E1" s="507" t="s">
        <v>156</v>
      </c>
      <c r="F1" s="507"/>
      <c r="G1" s="507"/>
      <c r="H1" s="507"/>
      <c r="I1" s="507" t="s">
        <v>157</v>
      </c>
      <c r="J1" s="507"/>
      <c r="K1" s="507"/>
      <c r="L1" s="507"/>
      <c r="M1" s="507" t="s">
        <v>158</v>
      </c>
      <c r="N1" s="507"/>
      <c r="O1" s="507"/>
      <c r="P1" s="507"/>
      <c r="Q1" s="507" t="s">
        <v>159</v>
      </c>
      <c r="R1" s="507"/>
      <c r="S1" s="507"/>
      <c r="T1" s="507"/>
    </row>
    <row r="2" spans="1:20" s="131" customFormat="1" ht="18.95" customHeight="1">
      <c r="A2" s="437"/>
      <c r="B2" s="438"/>
      <c r="C2" s="438"/>
      <c r="D2" s="439"/>
      <c r="E2" s="485" t="s">
        <v>69</v>
      </c>
      <c r="F2" s="486"/>
      <c r="G2" s="486"/>
      <c r="H2" s="487"/>
      <c r="I2" s="494" t="s">
        <v>63</v>
      </c>
      <c r="J2" s="494"/>
      <c r="K2" s="494"/>
      <c r="L2" s="494"/>
      <c r="M2" s="485" t="s">
        <v>70</v>
      </c>
      <c r="N2" s="486"/>
      <c r="O2" s="486"/>
      <c r="P2" s="487"/>
      <c r="Q2" s="485" t="s">
        <v>262</v>
      </c>
      <c r="R2" s="486"/>
      <c r="S2" s="486"/>
      <c r="T2" s="487"/>
    </row>
    <row r="3" spans="1:20" s="131" customFormat="1" ht="21" customHeight="1">
      <c r="A3" s="437"/>
      <c r="B3" s="438"/>
      <c r="C3" s="438"/>
      <c r="D3" s="439"/>
      <c r="E3" s="488" t="s">
        <v>132</v>
      </c>
      <c r="F3" s="489"/>
      <c r="G3" s="489"/>
      <c r="H3" s="490"/>
      <c r="I3" s="476" t="s">
        <v>232</v>
      </c>
      <c r="J3" s="476"/>
      <c r="K3" s="476"/>
      <c r="L3" s="477"/>
      <c r="M3" s="488" t="s">
        <v>320</v>
      </c>
      <c r="N3" s="489"/>
      <c r="O3" s="489"/>
      <c r="P3" s="490"/>
      <c r="Q3" s="488" t="s">
        <v>296</v>
      </c>
      <c r="R3" s="489"/>
      <c r="S3" s="489"/>
      <c r="T3" s="490"/>
    </row>
    <row r="4" spans="1:20" s="131" customFormat="1" ht="21" customHeight="1">
      <c r="A4" s="437"/>
      <c r="B4" s="438"/>
      <c r="C4" s="438"/>
      <c r="D4" s="439"/>
      <c r="E4" s="491" t="s">
        <v>152</v>
      </c>
      <c r="F4" s="492"/>
      <c r="G4" s="492"/>
      <c r="H4" s="493"/>
      <c r="I4" s="474" t="s">
        <v>297</v>
      </c>
      <c r="J4" s="474"/>
      <c r="K4" s="474"/>
      <c r="L4" s="475"/>
      <c r="M4" s="491" t="s">
        <v>219</v>
      </c>
      <c r="N4" s="492"/>
      <c r="O4" s="492"/>
      <c r="P4" s="493"/>
      <c r="Q4" s="491" t="s">
        <v>628</v>
      </c>
      <c r="R4" s="492"/>
      <c r="S4" s="492"/>
      <c r="T4" s="493"/>
    </row>
    <row r="5" spans="1:20" s="131" customFormat="1" ht="21" customHeight="1">
      <c r="A5" s="437"/>
      <c r="B5" s="438"/>
      <c r="C5" s="438"/>
      <c r="D5" s="439"/>
      <c r="E5" s="491" t="s">
        <v>616</v>
      </c>
      <c r="F5" s="492"/>
      <c r="G5" s="492"/>
      <c r="H5" s="493"/>
      <c r="I5" s="498" t="s">
        <v>306</v>
      </c>
      <c r="J5" s="474"/>
      <c r="K5" s="474"/>
      <c r="L5" s="475"/>
      <c r="M5" s="491" t="s">
        <v>553</v>
      </c>
      <c r="N5" s="492"/>
      <c r="O5" s="492"/>
      <c r="P5" s="508"/>
      <c r="Q5" s="491" t="s">
        <v>329</v>
      </c>
      <c r="R5" s="492"/>
      <c r="S5" s="492"/>
      <c r="T5" s="493"/>
    </row>
    <row r="6" spans="1:20" s="131" customFormat="1" ht="18.95" customHeight="1">
      <c r="A6" s="437"/>
      <c r="B6" s="438"/>
      <c r="C6" s="438"/>
      <c r="D6" s="439"/>
      <c r="E6" s="488" t="s">
        <v>554</v>
      </c>
      <c r="F6" s="489"/>
      <c r="G6" s="489"/>
      <c r="H6" s="490"/>
      <c r="I6" s="488" t="s">
        <v>555</v>
      </c>
      <c r="J6" s="489"/>
      <c r="K6" s="489"/>
      <c r="L6" s="496"/>
      <c r="M6" s="509" t="s">
        <v>556</v>
      </c>
      <c r="N6" s="489"/>
      <c r="O6" s="489"/>
      <c r="P6" s="496"/>
      <c r="Q6" s="490" t="s">
        <v>554</v>
      </c>
      <c r="R6" s="476"/>
      <c r="S6" s="476"/>
      <c r="T6" s="476"/>
    </row>
    <row r="7" spans="1:20" s="131" customFormat="1" ht="18.95" customHeight="1">
      <c r="A7" s="437"/>
      <c r="B7" s="438"/>
      <c r="C7" s="438"/>
      <c r="D7" s="439"/>
      <c r="E7" s="482" t="s">
        <v>129</v>
      </c>
      <c r="F7" s="483"/>
      <c r="G7" s="483"/>
      <c r="H7" s="484"/>
      <c r="I7" s="482" t="s">
        <v>207</v>
      </c>
      <c r="J7" s="483"/>
      <c r="K7" s="483"/>
      <c r="L7" s="495"/>
      <c r="M7" s="499" t="s">
        <v>576</v>
      </c>
      <c r="N7" s="483"/>
      <c r="O7" s="483"/>
      <c r="P7" s="495"/>
      <c r="Q7" s="523" t="s">
        <v>96</v>
      </c>
      <c r="R7" s="506"/>
      <c r="S7" s="506"/>
      <c r="T7" s="506"/>
    </row>
    <row r="8" spans="1:20" ht="8.1" customHeight="1">
      <c r="A8" s="437"/>
      <c r="B8" s="438"/>
      <c r="C8" s="438"/>
      <c r="D8" s="439"/>
      <c r="E8" s="163" t="s">
        <v>51</v>
      </c>
      <c r="F8" s="163" t="str">
        <f>'1月第一週明細)'!W20</f>
        <v>746.0K</v>
      </c>
      <c r="G8" s="163" t="s">
        <v>9</v>
      </c>
      <c r="H8" s="163" t="str">
        <f>'1月第一週明細)'!W16</f>
        <v>23.5g</v>
      </c>
      <c r="I8" s="163" t="s">
        <v>51</v>
      </c>
      <c r="J8" s="163" t="str">
        <f>'1月第一週明細)'!W28</f>
        <v>713.5K</v>
      </c>
      <c r="K8" s="163" t="s">
        <v>9</v>
      </c>
      <c r="L8" s="163" t="str">
        <f>'1月第一週明細)'!W24</f>
        <v>23.5g</v>
      </c>
      <c r="M8" s="163" t="s">
        <v>51</v>
      </c>
      <c r="N8" s="163" t="str">
        <f>'1月第一週明細)'!W36</f>
        <v>714.0K</v>
      </c>
      <c r="O8" s="163" t="s">
        <v>62</v>
      </c>
      <c r="P8" s="163" t="str">
        <f>'1月第一週明細)'!W32</f>
        <v>23.0g</v>
      </c>
      <c r="Q8" s="163" t="s">
        <v>51</v>
      </c>
      <c r="R8" s="163" t="str">
        <f>'1月第一週明細)'!W44</f>
        <v>730.5K</v>
      </c>
      <c r="S8" s="163" t="s">
        <v>9</v>
      </c>
      <c r="T8" s="163" t="str">
        <f>'1月第一週明細)'!W40</f>
        <v>23.5g</v>
      </c>
    </row>
    <row r="9" spans="1:20" ht="8.1" customHeight="1">
      <c r="A9" s="440"/>
      <c r="B9" s="441"/>
      <c r="C9" s="441"/>
      <c r="D9" s="442"/>
      <c r="E9" s="163" t="s">
        <v>7</v>
      </c>
      <c r="F9" s="163" t="str">
        <f>'1月第一週明細)'!W14</f>
        <v>99.0g</v>
      </c>
      <c r="G9" s="163" t="s">
        <v>11</v>
      </c>
      <c r="H9" s="163" t="str">
        <f>'1月第一週明細)'!W18</f>
        <v>29.4g</v>
      </c>
      <c r="I9" s="369" t="s">
        <v>7</v>
      </c>
      <c r="J9" s="369" t="str">
        <f>'1月第一週明細)'!W22</f>
        <v>95.0g</v>
      </c>
      <c r="K9" s="369" t="s">
        <v>11</v>
      </c>
      <c r="L9" s="369" t="str">
        <f>'1月第一週明細)'!W26</f>
        <v>27.1g</v>
      </c>
      <c r="M9" s="163" t="s">
        <v>7</v>
      </c>
      <c r="N9" s="163" t="str">
        <f>'1月第一週明細)'!W30</f>
        <v>93.0g</v>
      </c>
      <c r="O9" s="163" t="s">
        <v>11</v>
      </c>
      <c r="P9" s="163" t="str">
        <f>'1月第一週明細)'!W34</f>
        <v>29.3g</v>
      </c>
      <c r="Q9" s="163" t="s">
        <v>7</v>
      </c>
      <c r="R9" s="163" t="str">
        <f>'1月第一週明細)'!W38</f>
        <v>97.0g</v>
      </c>
      <c r="S9" s="163" t="s">
        <v>11</v>
      </c>
      <c r="T9" s="163" t="str">
        <f>'1月第一週明細)'!W42</f>
        <v>27.7g</v>
      </c>
    </row>
    <row r="10" spans="1:20" ht="19.5" customHeight="1">
      <c r="A10" s="461" t="s">
        <v>160</v>
      </c>
      <c r="B10" s="462"/>
      <c r="C10" s="462"/>
      <c r="D10" s="463"/>
      <c r="E10" s="461" t="s">
        <v>161</v>
      </c>
      <c r="F10" s="462"/>
      <c r="G10" s="462"/>
      <c r="H10" s="463"/>
      <c r="I10" s="461" t="s">
        <v>162</v>
      </c>
      <c r="J10" s="462"/>
      <c r="K10" s="462"/>
      <c r="L10" s="463"/>
      <c r="M10" s="461" t="s">
        <v>163</v>
      </c>
      <c r="N10" s="462"/>
      <c r="O10" s="462"/>
      <c r="P10" s="463"/>
      <c r="Q10" s="461" t="s">
        <v>164</v>
      </c>
      <c r="R10" s="462"/>
      <c r="S10" s="462"/>
      <c r="T10" s="463"/>
    </row>
    <row r="11" spans="1:20" s="131" customFormat="1" ht="18.95" customHeight="1">
      <c r="A11" s="465" t="s">
        <v>63</v>
      </c>
      <c r="B11" s="465"/>
      <c r="C11" s="465"/>
      <c r="D11" s="465"/>
      <c r="E11" s="465" t="s">
        <v>117</v>
      </c>
      <c r="F11" s="465"/>
      <c r="G11" s="465"/>
      <c r="H11" s="472"/>
      <c r="I11" s="464" t="s">
        <v>63</v>
      </c>
      <c r="J11" s="465"/>
      <c r="K11" s="465"/>
      <c r="L11" s="465"/>
      <c r="M11" s="465" t="s">
        <v>70</v>
      </c>
      <c r="N11" s="465"/>
      <c r="O11" s="465"/>
      <c r="P11" s="472"/>
      <c r="Q11" s="464" t="s">
        <v>629</v>
      </c>
      <c r="R11" s="465"/>
      <c r="S11" s="465"/>
      <c r="T11" s="465"/>
    </row>
    <row r="12" spans="1:20" s="131" customFormat="1" ht="21" customHeight="1">
      <c r="A12" s="476" t="s">
        <v>220</v>
      </c>
      <c r="B12" s="476"/>
      <c r="C12" s="476"/>
      <c r="D12" s="476"/>
      <c r="E12" s="479" t="s">
        <v>327</v>
      </c>
      <c r="F12" s="479"/>
      <c r="G12" s="479"/>
      <c r="H12" s="480"/>
      <c r="I12" s="497" t="s">
        <v>328</v>
      </c>
      <c r="J12" s="476"/>
      <c r="K12" s="476"/>
      <c r="L12" s="476"/>
      <c r="M12" s="467" t="s">
        <v>217</v>
      </c>
      <c r="N12" s="467"/>
      <c r="O12" s="467"/>
      <c r="P12" s="473"/>
      <c r="Q12" s="466" t="s">
        <v>319</v>
      </c>
      <c r="R12" s="467"/>
      <c r="S12" s="467"/>
      <c r="T12" s="467"/>
    </row>
    <row r="13" spans="1:20" s="131" customFormat="1" ht="21" customHeight="1">
      <c r="A13" s="468" t="s">
        <v>245</v>
      </c>
      <c r="B13" s="468"/>
      <c r="C13" s="468"/>
      <c r="D13" s="468"/>
      <c r="E13" s="468" t="s">
        <v>326</v>
      </c>
      <c r="F13" s="468"/>
      <c r="G13" s="468"/>
      <c r="H13" s="468"/>
      <c r="I13" s="500" t="s">
        <v>325</v>
      </c>
      <c r="J13" s="468"/>
      <c r="K13" s="468"/>
      <c r="L13" s="468"/>
      <c r="M13" s="474" t="s">
        <v>218</v>
      </c>
      <c r="N13" s="474"/>
      <c r="O13" s="474"/>
      <c r="P13" s="475"/>
      <c r="Q13" s="468" t="s">
        <v>564</v>
      </c>
      <c r="R13" s="468"/>
      <c r="S13" s="468"/>
      <c r="T13" s="468"/>
    </row>
    <row r="14" spans="1:20" s="131" customFormat="1" ht="21" customHeight="1">
      <c r="A14" s="502" t="s">
        <v>118</v>
      </c>
      <c r="B14" s="502"/>
      <c r="C14" s="502"/>
      <c r="D14" s="502"/>
      <c r="E14" s="474" t="s">
        <v>574</v>
      </c>
      <c r="F14" s="474"/>
      <c r="G14" s="474"/>
      <c r="H14" s="474"/>
      <c r="I14" s="501" t="s">
        <v>313</v>
      </c>
      <c r="J14" s="502"/>
      <c r="K14" s="502"/>
      <c r="L14" s="502"/>
      <c r="M14" s="474" t="s">
        <v>563</v>
      </c>
      <c r="N14" s="474"/>
      <c r="O14" s="474"/>
      <c r="P14" s="475"/>
      <c r="Q14" s="469" t="s">
        <v>565</v>
      </c>
      <c r="R14" s="470"/>
      <c r="S14" s="470"/>
      <c r="T14" s="471"/>
    </row>
    <row r="15" spans="1:20" s="131" customFormat="1" ht="18.95" customHeight="1">
      <c r="A15" s="476" t="s">
        <v>554</v>
      </c>
      <c r="B15" s="476"/>
      <c r="C15" s="476"/>
      <c r="D15" s="476"/>
      <c r="E15" s="481" t="s">
        <v>557</v>
      </c>
      <c r="F15" s="481"/>
      <c r="G15" s="481"/>
      <c r="H15" s="481"/>
      <c r="I15" s="467" t="s">
        <v>554</v>
      </c>
      <c r="J15" s="467"/>
      <c r="K15" s="467"/>
      <c r="L15" s="467"/>
      <c r="M15" s="476" t="s">
        <v>555</v>
      </c>
      <c r="N15" s="476"/>
      <c r="O15" s="476"/>
      <c r="P15" s="477"/>
      <c r="Q15" s="466" t="s">
        <v>554</v>
      </c>
      <c r="R15" s="467"/>
      <c r="S15" s="467"/>
      <c r="T15" s="467"/>
    </row>
    <row r="16" spans="1:20" s="131" customFormat="1" ht="18.95" customHeight="1">
      <c r="A16" s="506" t="s">
        <v>212</v>
      </c>
      <c r="B16" s="506"/>
      <c r="C16" s="506"/>
      <c r="D16" s="506"/>
      <c r="E16" s="506" t="s">
        <v>631</v>
      </c>
      <c r="F16" s="506"/>
      <c r="G16" s="506"/>
      <c r="H16" s="506"/>
      <c r="I16" s="433" t="s">
        <v>213</v>
      </c>
      <c r="J16" s="433"/>
      <c r="K16" s="433"/>
      <c r="L16" s="433"/>
      <c r="M16" s="433" t="s">
        <v>223</v>
      </c>
      <c r="N16" s="433"/>
      <c r="O16" s="433"/>
      <c r="P16" s="478"/>
      <c r="Q16" s="432" t="s">
        <v>214</v>
      </c>
      <c r="R16" s="433"/>
      <c r="S16" s="433"/>
      <c r="T16" s="433"/>
    </row>
    <row r="17" spans="1:20" ht="8.1" customHeight="1">
      <c r="A17" s="163" t="s">
        <v>51</v>
      </c>
      <c r="B17" s="163" t="str">
        <f>'1月第二週明細'!W12</f>
        <v>715.8K</v>
      </c>
      <c r="C17" s="163" t="s">
        <v>9</v>
      </c>
      <c r="D17" s="163" t="str">
        <f>'1月第二週明細'!W8</f>
        <v>23.5g</v>
      </c>
      <c r="E17" s="163" t="s">
        <v>51</v>
      </c>
      <c r="F17" s="163" t="str">
        <f>'1月第二週明細'!W20</f>
        <v>716.0K</v>
      </c>
      <c r="G17" s="163" t="s">
        <v>9</v>
      </c>
      <c r="H17" s="163" t="str">
        <f>'1月第二週明細'!W16</f>
        <v>23.5g</v>
      </c>
      <c r="I17" s="163" t="s">
        <v>51</v>
      </c>
      <c r="J17" s="163" t="str">
        <f>'1月第二週明細'!W28</f>
        <v>717.5K</v>
      </c>
      <c r="K17" s="163" t="s">
        <v>9</v>
      </c>
      <c r="L17" s="163" t="str">
        <f>'1月第二週明細'!W24</f>
        <v>23.5g</v>
      </c>
      <c r="M17" s="163" t="s">
        <v>51</v>
      </c>
      <c r="N17" s="163" t="str">
        <f>'1月第二週明細'!W36</f>
        <v>708.0K</v>
      </c>
      <c r="O17" s="163" t="s">
        <v>9</v>
      </c>
      <c r="P17" s="163" t="str">
        <f>'1月第二週明細'!W32</f>
        <v>23.0g</v>
      </c>
      <c r="Q17" s="163" t="s">
        <v>51</v>
      </c>
      <c r="R17" s="163" t="str">
        <f>'1月第二週明細'!W44</f>
        <v>714.0K</v>
      </c>
      <c r="S17" s="163" t="s">
        <v>9</v>
      </c>
      <c r="T17" s="163" t="str">
        <f>'1月第二週明細'!W40</f>
        <v>23.0g</v>
      </c>
    </row>
    <row r="18" spans="1:20" ht="8.1" customHeight="1">
      <c r="A18" s="163" t="s">
        <v>7</v>
      </c>
      <c r="B18" s="163" t="str">
        <f>'1月第二週明細'!W6</f>
        <v>97.0g</v>
      </c>
      <c r="C18" s="163" t="s">
        <v>11</v>
      </c>
      <c r="D18" s="163" t="str">
        <f>'1月第二週明細'!W10</f>
        <v>29.2g</v>
      </c>
      <c r="E18" s="163" t="s">
        <v>7</v>
      </c>
      <c r="F18" s="163" t="str">
        <f>'1月第二週明細'!W14</f>
        <v>98.0g</v>
      </c>
      <c r="G18" s="163" t="s">
        <v>11</v>
      </c>
      <c r="H18" s="163" t="str">
        <f>'1月第二週明細'!W18</f>
        <v>27.8g</v>
      </c>
      <c r="I18" s="163" t="s">
        <v>7</v>
      </c>
      <c r="J18" s="163" t="str">
        <f>'1月第二週明細'!W22</f>
        <v>96.0g</v>
      </c>
      <c r="K18" s="163" t="s">
        <v>11</v>
      </c>
      <c r="L18" s="163" t="str">
        <f>'1月第二週明細'!W26</f>
        <v>27.0g</v>
      </c>
      <c r="M18" s="163" t="s">
        <v>7</v>
      </c>
      <c r="N18" s="163" t="str">
        <f>'1月第二週明細'!W30</f>
        <v>96.0g</v>
      </c>
      <c r="O18" s="163" t="s">
        <v>11</v>
      </c>
      <c r="P18" s="163" t="str">
        <f>'1月第二週明細'!W34</f>
        <v>27.0g</v>
      </c>
      <c r="Q18" s="163" t="s">
        <v>7</v>
      </c>
      <c r="R18" s="163" t="str">
        <f>'1月第二週明細'!W38</f>
        <v>99.0g</v>
      </c>
      <c r="S18" s="163" t="s">
        <v>11</v>
      </c>
      <c r="T18" s="163" t="str">
        <f>'1月第二週明細'!W42</f>
        <v>27.0g</v>
      </c>
    </row>
    <row r="19" spans="1:20" ht="19.5" customHeight="1">
      <c r="A19" s="507" t="s">
        <v>165</v>
      </c>
      <c r="B19" s="507"/>
      <c r="C19" s="507"/>
      <c r="D19" s="507"/>
      <c r="E19" s="507" t="s">
        <v>166</v>
      </c>
      <c r="F19" s="507"/>
      <c r="G19" s="507"/>
      <c r="H19" s="507"/>
      <c r="I19" s="507" t="s">
        <v>167</v>
      </c>
      <c r="J19" s="507"/>
      <c r="K19" s="507"/>
      <c r="L19" s="507"/>
      <c r="M19" s="507" t="s">
        <v>168</v>
      </c>
      <c r="N19" s="507"/>
      <c r="O19" s="507"/>
      <c r="P19" s="461"/>
      <c r="Q19" s="461" t="s">
        <v>169</v>
      </c>
      <c r="R19" s="462"/>
      <c r="S19" s="462"/>
      <c r="T19" s="463"/>
    </row>
    <row r="20" spans="1:20" s="131" customFormat="1" ht="18.95" customHeight="1">
      <c r="A20" s="485" t="s">
        <v>197</v>
      </c>
      <c r="B20" s="486"/>
      <c r="C20" s="486"/>
      <c r="D20" s="487"/>
      <c r="E20" s="520" t="s">
        <v>198</v>
      </c>
      <c r="F20" s="521"/>
      <c r="G20" s="521"/>
      <c r="H20" s="464"/>
      <c r="I20" s="494" t="s">
        <v>63</v>
      </c>
      <c r="J20" s="494"/>
      <c r="K20" s="494"/>
      <c r="L20" s="494"/>
      <c r="M20" s="485" t="s">
        <v>221</v>
      </c>
      <c r="N20" s="486"/>
      <c r="O20" s="486"/>
      <c r="P20" s="486"/>
      <c r="Q20" s="494" t="s">
        <v>263</v>
      </c>
      <c r="R20" s="494"/>
      <c r="S20" s="494"/>
      <c r="T20" s="494"/>
    </row>
    <row r="21" spans="1:20" s="131" customFormat="1" ht="21" customHeight="1">
      <c r="A21" s="516" t="s">
        <v>632</v>
      </c>
      <c r="B21" s="517"/>
      <c r="C21" s="517"/>
      <c r="D21" s="518"/>
      <c r="E21" s="488" t="s">
        <v>255</v>
      </c>
      <c r="F21" s="489"/>
      <c r="G21" s="489"/>
      <c r="H21" s="490"/>
      <c r="I21" s="497" t="s">
        <v>323</v>
      </c>
      <c r="J21" s="476"/>
      <c r="K21" s="476"/>
      <c r="L21" s="476"/>
      <c r="M21" s="488" t="s">
        <v>634</v>
      </c>
      <c r="N21" s="489"/>
      <c r="O21" s="489"/>
      <c r="P21" s="489"/>
      <c r="Q21" s="476" t="s">
        <v>349</v>
      </c>
      <c r="R21" s="476"/>
      <c r="S21" s="476"/>
      <c r="T21" s="476"/>
    </row>
    <row r="22" spans="1:20" s="131" customFormat="1" ht="21" customHeight="1">
      <c r="A22" s="513" t="s">
        <v>222</v>
      </c>
      <c r="B22" s="514"/>
      <c r="C22" s="514"/>
      <c r="D22" s="500"/>
      <c r="E22" s="491" t="s">
        <v>633</v>
      </c>
      <c r="F22" s="492"/>
      <c r="G22" s="492"/>
      <c r="H22" s="493"/>
      <c r="I22" s="491" t="s">
        <v>324</v>
      </c>
      <c r="J22" s="492"/>
      <c r="K22" s="492"/>
      <c r="L22" s="493"/>
      <c r="M22" s="474" t="s">
        <v>133</v>
      </c>
      <c r="N22" s="474"/>
      <c r="O22" s="474"/>
      <c r="P22" s="491"/>
      <c r="Q22" s="491" t="s">
        <v>321</v>
      </c>
      <c r="R22" s="492"/>
      <c r="S22" s="492"/>
      <c r="T22" s="493"/>
    </row>
    <row r="23" spans="1:20" s="131" customFormat="1" ht="21" customHeight="1">
      <c r="A23" s="469" t="s">
        <v>199</v>
      </c>
      <c r="B23" s="470"/>
      <c r="C23" s="470"/>
      <c r="D23" s="471"/>
      <c r="E23" s="491" t="s">
        <v>575</v>
      </c>
      <c r="F23" s="492"/>
      <c r="G23" s="492"/>
      <c r="H23" s="493"/>
      <c r="I23" s="474" t="s">
        <v>620</v>
      </c>
      <c r="J23" s="474"/>
      <c r="K23" s="474"/>
      <c r="L23" s="474"/>
      <c r="M23" s="474" t="s">
        <v>250</v>
      </c>
      <c r="N23" s="474"/>
      <c r="O23" s="474"/>
      <c r="P23" s="491"/>
      <c r="Q23" s="474" t="s">
        <v>322</v>
      </c>
      <c r="R23" s="474"/>
      <c r="S23" s="474"/>
      <c r="T23" s="474"/>
    </row>
    <row r="24" spans="1:20" s="131" customFormat="1" ht="18.95" customHeight="1">
      <c r="A24" s="476" t="s">
        <v>554</v>
      </c>
      <c r="B24" s="476"/>
      <c r="C24" s="476"/>
      <c r="D24" s="476"/>
      <c r="E24" s="481" t="s">
        <v>556</v>
      </c>
      <c r="F24" s="481"/>
      <c r="G24" s="481"/>
      <c r="H24" s="481"/>
      <c r="I24" s="467" t="s">
        <v>558</v>
      </c>
      <c r="J24" s="467"/>
      <c r="K24" s="467"/>
      <c r="L24" s="467"/>
      <c r="M24" s="488" t="s">
        <v>554</v>
      </c>
      <c r="N24" s="489"/>
      <c r="O24" s="489"/>
      <c r="P24" s="524"/>
      <c r="Q24" s="467" t="s">
        <v>555</v>
      </c>
      <c r="R24" s="467"/>
      <c r="S24" s="467"/>
      <c r="T24" s="467"/>
    </row>
    <row r="25" spans="1:20" s="131" customFormat="1" ht="18.95" customHeight="1">
      <c r="A25" s="482" t="s">
        <v>130</v>
      </c>
      <c r="B25" s="483"/>
      <c r="C25" s="483"/>
      <c r="D25" s="484"/>
      <c r="E25" s="482" t="s">
        <v>155</v>
      </c>
      <c r="F25" s="483"/>
      <c r="G25" s="483"/>
      <c r="H25" s="484"/>
      <c r="I25" s="482" t="s">
        <v>256</v>
      </c>
      <c r="J25" s="483"/>
      <c r="K25" s="483"/>
      <c r="L25" s="484"/>
      <c r="M25" s="506" t="s">
        <v>131</v>
      </c>
      <c r="N25" s="506"/>
      <c r="O25" s="506"/>
      <c r="P25" s="519"/>
      <c r="Q25" s="433" t="s">
        <v>224</v>
      </c>
      <c r="R25" s="433"/>
      <c r="S25" s="433"/>
      <c r="T25" s="433"/>
    </row>
    <row r="26" spans="1:20" ht="8.1" customHeight="1">
      <c r="A26" s="163" t="s">
        <v>51</v>
      </c>
      <c r="B26" s="163" t="str">
        <f>'1月第三週明細'!W12</f>
        <v>702.2.0K</v>
      </c>
      <c r="C26" s="163" t="s">
        <v>9</v>
      </c>
      <c r="D26" s="163" t="str">
        <f>'1月第三週明細'!W8</f>
        <v>23.5g</v>
      </c>
      <c r="E26" s="163" t="s">
        <v>51</v>
      </c>
      <c r="F26" s="163" t="str">
        <f>'1月第三週明細'!W20</f>
        <v>725.0K</v>
      </c>
      <c r="G26" s="163" t="s">
        <v>9</v>
      </c>
      <c r="H26" s="163" t="str">
        <f>'1月第三週明細'!W16</f>
        <v>23.5g</v>
      </c>
      <c r="I26" s="163" t="s">
        <v>51</v>
      </c>
      <c r="J26" s="163" t="str">
        <f>'1月第三週明細'!W28</f>
        <v>711.0K</v>
      </c>
      <c r="K26" s="163" t="s">
        <v>9</v>
      </c>
      <c r="L26" s="163" t="str">
        <f>'1月第三週明細'!W24</f>
        <v>22.5g</v>
      </c>
      <c r="M26" s="163" t="s">
        <v>51</v>
      </c>
      <c r="N26" s="163" t="str">
        <f>'1月第三週明細'!W36</f>
        <v>715.0K</v>
      </c>
      <c r="O26" s="163" t="s">
        <v>9</v>
      </c>
      <c r="P26" s="388" t="str">
        <f>'1月第三週明細'!W32</f>
        <v>23.5g</v>
      </c>
      <c r="Q26" s="163" t="s">
        <v>51</v>
      </c>
      <c r="R26" s="163" t="str">
        <f>'1月第三週明細'!W44</f>
        <v>778.5K</v>
      </c>
      <c r="S26" s="163" t="s">
        <v>9</v>
      </c>
      <c r="T26" s="163" t="str">
        <f>'1月第三週明細'!W40</f>
        <v>26.9g</v>
      </c>
    </row>
    <row r="27" spans="1:20" ht="8.1" customHeight="1">
      <c r="A27" s="163" t="s">
        <v>7</v>
      </c>
      <c r="B27" s="163" t="str">
        <f>'1月第三週明細'!W6</f>
        <v>95.0g</v>
      </c>
      <c r="C27" s="163" t="s">
        <v>11</v>
      </c>
      <c r="D27" s="163" t="str">
        <f>'1月第三週明細'!W10</f>
        <v>27.2g</v>
      </c>
      <c r="E27" s="163" t="s">
        <v>7</v>
      </c>
      <c r="F27" s="163" t="str">
        <f>'1月第三週明細'!W14</f>
        <v>99.0g</v>
      </c>
      <c r="G27" s="163" t="s">
        <v>11</v>
      </c>
      <c r="H27" s="163" t="str">
        <f>'1月第三週明細'!W18</f>
        <v>29.4g</v>
      </c>
      <c r="I27" s="163" t="s">
        <v>7</v>
      </c>
      <c r="J27" s="163" t="str">
        <f>'1月第三週明細'!W22</f>
        <v>100..0g</v>
      </c>
      <c r="K27" s="163" t="s">
        <v>11</v>
      </c>
      <c r="L27" s="163" t="str">
        <f>'1月第三週明細'!W26</f>
        <v>27.1g</v>
      </c>
      <c r="M27" s="163" t="s">
        <v>7</v>
      </c>
      <c r="N27" s="163" t="str">
        <f>'1月第三週明細'!W30</f>
        <v>97.0g</v>
      </c>
      <c r="O27" s="163" t="s">
        <v>11</v>
      </c>
      <c r="P27" s="388" t="str">
        <f>'1月第三週明細'!W34</f>
        <v>27.5g</v>
      </c>
      <c r="Q27" s="163" t="s">
        <v>7</v>
      </c>
      <c r="R27" s="163" t="str">
        <f>'1月第三週明細'!W38</f>
        <v>99g</v>
      </c>
      <c r="S27" s="163" t="s">
        <v>11</v>
      </c>
      <c r="T27" s="163" t="str">
        <f>'1月第三週明細'!W42</f>
        <v>33.4g</v>
      </c>
    </row>
    <row r="28" spans="1:20" ht="19.5" customHeight="1">
      <c r="A28" s="434"/>
      <c r="B28" s="435"/>
      <c r="C28" s="435"/>
      <c r="D28" s="435"/>
      <c r="E28" s="435"/>
      <c r="F28" s="435"/>
      <c r="G28" s="435"/>
      <c r="H28" s="436"/>
      <c r="I28" s="443" t="s">
        <v>578</v>
      </c>
      <c r="J28" s="444"/>
      <c r="K28" s="444"/>
      <c r="L28" s="445"/>
      <c r="M28" s="505" t="s">
        <v>171</v>
      </c>
      <c r="N28" s="505"/>
      <c r="O28" s="505"/>
      <c r="P28" s="510"/>
      <c r="Q28" s="505" t="s">
        <v>170</v>
      </c>
      <c r="R28" s="505"/>
      <c r="S28" s="505"/>
      <c r="T28" s="505"/>
    </row>
    <row r="29" spans="1:20" s="131" customFormat="1" ht="18.95" customHeight="1">
      <c r="A29" s="437"/>
      <c r="B29" s="438"/>
      <c r="C29" s="438"/>
      <c r="D29" s="438"/>
      <c r="E29" s="438"/>
      <c r="F29" s="438"/>
      <c r="G29" s="438"/>
      <c r="H29" s="439"/>
      <c r="I29" s="446"/>
      <c r="J29" s="447"/>
      <c r="K29" s="447"/>
      <c r="L29" s="448"/>
      <c r="M29" s="485" t="s">
        <v>463</v>
      </c>
      <c r="N29" s="486"/>
      <c r="O29" s="486"/>
      <c r="P29" s="487"/>
      <c r="Q29" s="485" t="s">
        <v>378</v>
      </c>
      <c r="R29" s="486"/>
      <c r="S29" s="486"/>
      <c r="T29" s="487"/>
    </row>
    <row r="30" spans="1:20" s="131" customFormat="1" ht="21" customHeight="1">
      <c r="A30" s="437"/>
      <c r="B30" s="438"/>
      <c r="C30" s="438"/>
      <c r="D30" s="438"/>
      <c r="E30" s="438"/>
      <c r="F30" s="438"/>
      <c r="G30" s="438"/>
      <c r="H30" s="439"/>
      <c r="I30" s="446"/>
      <c r="J30" s="447"/>
      <c r="K30" s="447"/>
      <c r="L30" s="448"/>
      <c r="M30" s="488" t="s">
        <v>379</v>
      </c>
      <c r="N30" s="489"/>
      <c r="O30" s="489"/>
      <c r="P30" s="490"/>
      <c r="Q30" s="488" t="s">
        <v>380</v>
      </c>
      <c r="R30" s="489"/>
      <c r="S30" s="489"/>
      <c r="T30" s="490"/>
    </row>
    <row r="31" spans="1:20" s="131" customFormat="1" ht="21" customHeight="1">
      <c r="A31" s="437"/>
      <c r="B31" s="438"/>
      <c r="C31" s="438"/>
      <c r="D31" s="438"/>
      <c r="E31" s="438"/>
      <c r="F31" s="438"/>
      <c r="G31" s="438"/>
      <c r="H31" s="439"/>
      <c r="I31" s="446"/>
      <c r="J31" s="447"/>
      <c r="K31" s="447"/>
      <c r="L31" s="448"/>
      <c r="M31" s="491" t="s">
        <v>398</v>
      </c>
      <c r="N31" s="492"/>
      <c r="O31" s="492"/>
      <c r="P31" s="493"/>
      <c r="Q31" s="491" t="s">
        <v>621</v>
      </c>
      <c r="R31" s="492"/>
      <c r="S31" s="492"/>
      <c r="T31" s="493"/>
    </row>
    <row r="32" spans="1:20" s="131" customFormat="1" ht="21" customHeight="1">
      <c r="A32" s="437"/>
      <c r="B32" s="438"/>
      <c r="C32" s="438"/>
      <c r="D32" s="438"/>
      <c r="E32" s="438"/>
      <c r="F32" s="438"/>
      <c r="G32" s="438"/>
      <c r="H32" s="439"/>
      <c r="I32" s="446"/>
      <c r="J32" s="447"/>
      <c r="K32" s="447"/>
      <c r="L32" s="448"/>
      <c r="M32" s="491" t="s">
        <v>402</v>
      </c>
      <c r="N32" s="492"/>
      <c r="O32" s="492"/>
      <c r="P32" s="493"/>
      <c r="Q32" s="491" t="s">
        <v>403</v>
      </c>
      <c r="R32" s="492"/>
      <c r="S32" s="492"/>
      <c r="T32" s="493"/>
    </row>
    <row r="33" spans="1:20" s="131" customFormat="1" ht="18.95" customHeight="1">
      <c r="A33" s="437"/>
      <c r="B33" s="438"/>
      <c r="C33" s="438"/>
      <c r="D33" s="438"/>
      <c r="E33" s="438"/>
      <c r="F33" s="438"/>
      <c r="G33" s="438"/>
      <c r="H33" s="439"/>
      <c r="I33" s="446"/>
      <c r="J33" s="447"/>
      <c r="K33" s="447"/>
      <c r="L33" s="448"/>
      <c r="M33" s="522" t="s">
        <v>623</v>
      </c>
      <c r="N33" s="489"/>
      <c r="O33" s="489"/>
      <c r="P33" s="490"/>
      <c r="Q33" s="488" t="s">
        <v>622</v>
      </c>
      <c r="R33" s="489"/>
      <c r="S33" s="489"/>
      <c r="T33" s="490"/>
    </row>
    <row r="34" spans="1:20" s="131" customFormat="1" ht="18.95" customHeight="1">
      <c r="A34" s="437"/>
      <c r="B34" s="438"/>
      <c r="C34" s="438"/>
      <c r="D34" s="438"/>
      <c r="E34" s="438"/>
      <c r="F34" s="438"/>
      <c r="G34" s="438"/>
      <c r="H34" s="439"/>
      <c r="I34" s="446"/>
      <c r="J34" s="447"/>
      <c r="K34" s="447"/>
      <c r="L34" s="448"/>
      <c r="M34" s="482" t="s">
        <v>381</v>
      </c>
      <c r="N34" s="483"/>
      <c r="O34" s="483"/>
      <c r="P34" s="484"/>
      <c r="Q34" s="482" t="s">
        <v>382</v>
      </c>
      <c r="R34" s="483"/>
      <c r="S34" s="483"/>
      <c r="T34" s="484"/>
    </row>
    <row r="35" spans="1:20" ht="8.1" customHeight="1">
      <c r="A35" s="437"/>
      <c r="B35" s="438"/>
      <c r="C35" s="438"/>
      <c r="D35" s="438"/>
      <c r="E35" s="438"/>
      <c r="F35" s="438"/>
      <c r="G35" s="438"/>
      <c r="H35" s="439"/>
      <c r="I35" s="446"/>
      <c r="J35" s="447"/>
      <c r="K35" s="447"/>
      <c r="L35" s="448"/>
      <c r="M35" s="163" t="s">
        <v>51</v>
      </c>
      <c r="N35" s="163" t="str">
        <f>'2月第一週明細'!W36</f>
        <v>707.0K</v>
      </c>
      <c r="O35" s="163" t="s">
        <v>9</v>
      </c>
      <c r="P35" s="388" t="str">
        <f>'2月第一週明細'!W32</f>
        <v>23.5g</v>
      </c>
      <c r="Q35" s="163" t="s">
        <v>51</v>
      </c>
      <c r="R35" s="163" t="str">
        <f>'2月第一週明細'!W44</f>
        <v>710.5K</v>
      </c>
      <c r="S35" s="163" t="s">
        <v>9</v>
      </c>
      <c r="T35" s="163" t="str">
        <f>'2月第一週明細'!W40</f>
        <v>23.0g</v>
      </c>
    </row>
    <row r="36" spans="1:20" ht="8.1" customHeight="1">
      <c r="A36" s="440"/>
      <c r="B36" s="441"/>
      <c r="C36" s="441"/>
      <c r="D36" s="441"/>
      <c r="E36" s="441"/>
      <c r="F36" s="441"/>
      <c r="G36" s="441"/>
      <c r="H36" s="442"/>
      <c r="I36" s="449"/>
      <c r="J36" s="450"/>
      <c r="K36" s="450"/>
      <c r="L36" s="451"/>
      <c r="M36" s="369" t="s">
        <v>7</v>
      </c>
      <c r="N36" s="369" t="str">
        <f>'2月第一週明細'!W30</f>
        <v>95.0g</v>
      </c>
      <c r="O36" s="369" t="s">
        <v>11</v>
      </c>
      <c r="P36" s="389" t="str">
        <f>'2月第一週明細'!W34</f>
        <v>28.8g</v>
      </c>
      <c r="Q36" s="163" t="s">
        <v>7</v>
      </c>
      <c r="R36" s="163" t="str">
        <f>'2月第一週明細'!W38</f>
        <v>98.0g</v>
      </c>
      <c r="S36" s="163" t="s">
        <v>11</v>
      </c>
      <c r="T36" s="163" t="str">
        <f>'2月第一週明細'!W42</f>
        <v>28.2g</v>
      </c>
    </row>
    <row r="37" spans="1:20" ht="19.5" customHeight="1">
      <c r="A37" s="510" t="s">
        <v>172</v>
      </c>
      <c r="B37" s="511"/>
      <c r="C37" s="511"/>
      <c r="D37" s="512"/>
      <c r="E37" s="505" t="s">
        <v>173</v>
      </c>
      <c r="F37" s="505"/>
      <c r="G37" s="505"/>
      <c r="H37" s="505"/>
      <c r="I37" s="505" t="s">
        <v>174</v>
      </c>
      <c r="J37" s="505"/>
      <c r="K37" s="505"/>
      <c r="L37" s="505"/>
      <c r="M37" s="503" t="s">
        <v>175</v>
      </c>
      <c r="N37" s="503"/>
      <c r="O37" s="503"/>
      <c r="P37" s="503"/>
      <c r="Q37" s="504" t="s">
        <v>176</v>
      </c>
      <c r="R37" s="504"/>
      <c r="S37" s="504"/>
      <c r="T37" s="504"/>
    </row>
    <row r="38" spans="1:20" s="131" customFormat="1" ht="18.95" customHeight="1">
      <c r="A38" s="494" t="s">
        <v>387</v>
      </c>
      <c r="B38" s="494"/>
      <c r="C38" s="494"/>
      <c r="D38" s="494"/>
      <c r="E38" s="494" t="s">
        <v>384</v>
      </c>
      <c r="F38" s="494"/>
      <c r="G38" s="494"/>
      <c r="H38" s="494"/>
      <c r="I38" s="494" t="s">
        <v>400</v>
      </c>
      <c r="J38" s="494"/>
      <c r="K38" s="494"/>
      <c r="L38" s="494"/>
      <c r="M38" s="494" t="s">
        <v>385</v>
      </c>
      <c r="N38" s="494"/>
      <c r="O38" s="494"/>
      <c r="P38" s="494"/>
      <c r="Q38" s="494" t="s">
        <v>630</v>
      </c>
      <c r="R38" s="494"/>
      <c r="S38" s="494"/>
      <c r="T38" s="494"/>
    </row>
    <row r="39" spans="1:20" s="131" customFormat="1" ht="21" customHeight="1">
      <c r="A39" s="476" t="s">
        <v>399</v>
      </c>
      <c r="B39" s="476"/>
      <c r="C39" s="476"/>
      <c r="D39" s="476"/>
      <c r="E39" s="476" t="s">
        <v>636</v>
      </c>
      <c r="F39" s="476"/>
      <c r="G39" s="476"/>
      <c r="H39" s="476"/>
      <c r="I39" s="476" t="s">
        <v>442</v>
      </c>
      <c r="J39" s="476"/>
      <c r="K39" s="476"/>
      <c r="L39" s="476"/>
      <c r="M39" s="476" t="s">
        <v>465</v>
      </c>
      <c r="N39" s="476"/>
      <c r="O39" s="476"/>
      <c r="P39" s="476"/>
      <c r="Q39" s="476" t="s">
        <v>401</v>
      </c>
      <c r="R39" s="476"/>
      <c r="S39" s="476"/>
      <c r="T39" s="476"/>
    </row>
    <row r="40" spans="1:20" s="131" customFormat="1" ht="21" customHeight="1">
      <c r="A40" s="474" t="s">
        <v>388</v>
      </c>
      <c r="B40" s="474"/>
      <c r="C40" s="474"/>
      <c r="D40" s="474"/>
      <c r="E40" s="474" t="s">
        <v>532</v>
      </c>
      <c r="F40" s="474"/>
      <c r="G40" s="474"/>
      <c r="H40" s="474"/>
      <c r="I40" s="491" t="s">
        <v>466</v>
      </c>
      <c r="J40" s="492"/>
      <c r="K40" s="492"/>
      <c r="L40" s="493"/>
      <c r="M40" s="474" t="s">
        <v>389</v>
      </c>
      <c r="N40" s="474"/>
      <c r="O40" s="474"/>
      <c r="P40" s="474"/>
      <c r="Q40" s="474" t="s">
        <v>464</v>
      </c>
      <c r="R40" s="474"/>
      <c r="S40" s="474"/>
      <c r="T40" s="474"/>
    </row>
    <row r="41" spans="1:20" s="131" customFormat="1" ht="21" customHeight="1">
      <c r="A41" s="474" t="s">
        <v>512</v>
      </c>
      <c r="B41" s="474"/>
      <c r="C41" s="474"/>
      <c r="D41" s="474"/>
      <c r="E41" s="474" t="s">
        <v>604</v>
      </c>
      <c r="F41" s="474"/>
      <c r="G41" s="474"/>
      <c r="H41" s="474"/>
      <c r="I41" s="474" t="s">
        <v>535</v>
      </c>
      <c r="J41" s="474"/>
      <c r="K41" s="474"/>
      <c r="L41" s="474"/>
      <c r="M41" s="474" t="s">
        <v>567</v>
      </c>
      <c r="N41" s="474"/>
      <c r="O41" s="474"/>
      <c r="P41" s="474"/>
      <c r="Q41" s="474" t="s">
        <v>566</v>
      </c>
      <c r="R41" s="474"/>
      <c r="S41" s="474"/>
      <c r="T41" s="474"/>
    </row>
    <row r="42" spans="1:20" s="131" customFormat="1" ht="18.95" customHeight="1">
      <c r="A42" s="515" t="s">
        <v>554</v>
      </c>
      <c r="B42" s="515"/>
      <c r="C42" s="515"/>
      <c r="D42" s="515"/>
      <c r="E42" s="515" t="s">
        <v>559</v>
      </c>
      <c r="F42" s="515"/>
      <c r="G42" s="515"/>
      <c r="H42" s="515"/>
      <c r="I42" s="488" t="s">
        <v>560</v>
      </c>
      <c r="J42" s="489"/>
      <c r="K42" s="489"/>
      <c r="L42" s="490"/>
      <c r="M42" s="515" t="s">
        <v>554</v>
      </c>
      <c r="N42" s="515"/>
      <c r="O42" s="515"/>
      <c r="P42" s="515"/>
      <c r="Q42" s="476" t="s">
        <v>555</v>
      </c>
      <c r="R42" s="476"/>
      <c r="S42" s="476"/>
      <c r="T42" s="476"/>
    </row>
    <row r="43" spans="1:20" s="131" customFormat="1" ht="18.95" customHeight="1">
      <c r="A43" s="506" t="s">
        <v>562</v>
      </c>
      <c r="B43" s="506"/>
      <c r="C43" s="506"/>
      <c r="D43" s="506"/>
      <c r="E43" s="506" t="s">
        <v>571</v>
      </c>
      <c r="F43" s="506"/>
      <c r="G43" s="506"/>
      <c r="H43" s="506"/>
      <c r="I43" s="506" t="s">
        <v>635</v>
      </c>
      <c r="J43" s="506"/>
      <c r="K43" s="506"/>
      <c r="L43" s="506"/>
      <c r="M43" s="506" t="s">
        <v>577</v>
      </c>
      <c r="N43" s="506"/>
      <c r="O43" s="506"/>
      <c r="P43" s="506"/>
      <c r="Q43" s="506" t="s">
        <v>386</v>
      </c>
      <c r="R43" s="506"/>
      <c r="S43" s="506"/>
      <c r="T43" s="506"/>
    </row>
    <row r="44" spans="1:20" ht="8.1" customHeight="1">
      <c r="A44" s="163" t="s">
        <v>51</v>
      </c>
      <c r="B44" s="163" t="str">
        <f>'2月第二週明細'!W12</f>
        <v>710.0K</v>
      </c>
      <c r="C44" s="163" t="s">
        <v>9</v>
      </c>
      <c r="D44" s="163" t="str">
        <f>'2月第二週明細'!W8</f>
        <v>23.5g</v>
      </c>
      <c r="E44" s="163" t="s">
        <v>51</v>
      </c>
      <c r="F44" s="163" t="str">
        <f>'2月第二週明細'!W20</f>
        <v>724.6K</v>
      </c>
      <c r="G44" s="163" t="s">
        <v>9</v>
      </c>
      <c r="H44" s="163" t="str">
        <f>'2月第二週明細'!W16</f>
        <v>23.0g</v>
      </c>
      <c r="I44" s="163" t="s">
        <v>51</v>
      </c>
      <c r="J44" s="163" t="str">
        <f>'2月第二週明細'!W28</f>
        <v>700..5K</v>
      </c>
      <c r="K44" s="163" t="s">
        <v>9</v>
      </c>
      <c r="L44" s="163" t="str">
        <f>'2月第二週明細'!W24</f>
        <v>23.0g</v>
      </c>
      <c r="M44" s="163" t="s">
        <v>51</v>
      </c>
      <c r="N44" s="163" t="str">
        <f>'2月第二週明細'!W36</f>
        <v>715.5K</v>
      </c>
      <c r="O44" s="163" t="s">
        <v>9</v>
      </c>
      <c r="P44" s="163" t="str">
        <f>'2月第二週明細'!W32</f>
        <v>23.0g</v>
      </c>
      <c r="Q44" s="163" t="s">
        <v>51</v>
      </c>
      <c r="R44" s="163" t="str">
        <f>'2月第二週明細'!W44</f>
        <v>704.5K</v>
      </c>
      <c r="S44" s="163" t="s">
        <v>9</v>
      </c>
      <c r="T44" s="163" t="str">
        <f>'2月第二週明細'!W40</f>
        <v>23.5g</v>
      </c>
    </row>
    <row r="45" spans="1:20" ht="8.1" customHeight="1">
      <c r="A45" s="163" t="s">
        <v>7</v>
      </c>
      <c r="B45" s="163" t="str">
        <f>'2月第二週明細'!W6</f>
        <v>95.0g</v>
      </c>
      <c r="C45" s="163" t="s">
        <v>11</v>
      </c>
      <c r="D45" s="163" t="str">
        <f>'2月第二週明細'!W10</f>
        <v>28.5g</v>
      </c>
      <c r="E45" s="163" t="s">
        <v>7</v>
      </c>
      <c r="F45" s="163" t="str">
        <f>'2月第二週明細'!W14</f>
        <v>101.0g</v>
      </c>
      <c r="G45" s="163" t="s">
        <v>11</v>
      </c>
      <c r="H45" s="163" t="str">
        <f>'2月第二週明細'!W18</f>
        <v>28.4g</v>
      </c>
      <c r="I45" s="163" t="s">
        <v>7</v>
      </c>
      <c r="J45" s="163" t="str">
        <f>'2月第二週明細'!W22</f>
        <v>95.0g</v>
      </c>
      <c r="K45" s="163" t="s">
        <v>11</v>
      </c>
      <c r="L45" s="163" t="str">
        <f>'2月第二週明細'!W26</f>
        <v>27.8g</v>
      </c>
      <c r="M45" s="163" t="s">
        <v>7</v>
      </c>
      <c r="N45" s="163" t="str">
        <f>'2月第二週明細'!W30</f>
        <v>99.0g</v>
      </c>
      <c r="O45" s="163" t="s">
        <v>11</v>
      </c>
      <c r="P45" s="163" t="str">
        <f>'2月第二週明細'!W34</f>
        <v>28.1g</v>
      </c>
      <c r="Q45" s="163" t="s">
        <v>7</v>
      </c>
      <c r="R45" s="163" t="str">
        <f>'2月第二週明細'!W38</f>
        <v>95.0g</v>
      </c>
      <c r="S45" s="163" t="s">
        <v>11</v>
      </c>
      <c r="T45" s="163" t="str">
        <f>'2月第二週明細'!W42</f>
        <v>28.4g</v>
      </c>
    </row>
    <row r="46" spans="1:20" ht="19.5" customHeight="1">
      <c r="A46" s="510" t="s">
        <v>177</v>
      </c>
      <c r="B46" s="511"/>
      <c r="C46" s="511"/>
      <c r="D46" s="512"/>
      <c r="E46" s="505" t="s">
        <v>178</v>
      </c>
      <c r="F46" s="505"/>
      <c r="G46" s="505"/>
      <c r="H46" s="505"/>
      <c r="I46" s="505" t="s">
        <v>179</v>
      </c>
      <c r="J46" s="505"/>
      <c r="K46" s="505"/>
      <c r="L46" s="505"/>
      <c r="M46" s="505" t="s">
        <v>180</v>
      </c>
      <c r="N46" s="505"/>
      <c r="O46" s="505"/>
      <c r="P46" s="505"/>
      <c r="Q46" s="452" t="s">
        <v>181</v>
      </c>
      <c r="R46" s="453"/>
      <c r="S46" s="453"/>
      <c r="T46" s="454"/>
    </row>
    <row r="47" spans="1:20" s="131" customFormat="1" ht="18.95" customHeight="1">
      <c r="A47" s="494" t="s">
        <v>383</v>
      </c>
      <c r="B47" s="494"/>
      <c r="C47" s="494"/>
      <c r="D47" s="494"/>
      <c r="E47" s="494" t="s">
        <v>390</v>
      </c>
      <c r="F47" s="494"/>
      <c r="G47" s="494"/>
      <c r="H47" s="494"/>
      <c r="I47" s="525" t="s">
        <v>605</v>
      </c>
      <c r="J47" s="526"/>
      <c r="K47" s="526"/>
      <c r="L47" s="527"/>
      <c r="M47" s="494" t="s">
        <v>391</v>
      </c>
      <c r="N47" s="494"/>
      <c r="O47" s="494"/>
      <c r="P47" s="494"/>
      <c r="Q47" s="455"/>
      <c r="R47" s="456"/>
      <c r="S47" s="456"/>
      <c r="T47" s="457"/>
    </row>
    <row r="48" spans="1:20" s="131" customFormat="1" ht="21" customHeight="1">
      <c r="A48" s="476" t="s">
        <v>392</v>
      </c>
      <c r="B48" s="476"/>
      <c r="C48" s="476"/>
      <c r="D48" s="476"/>
      <c r="E48" s="476" t="s">
        <v>393</v>
      </c>
      <c r="F48" s="476"/>
      <c r="G48" s="476"/>
      <c r="H48" s="476"/>
      <c r="I48" s="528"/>
      <c r="J48" s="529"/>
      <c r="K48" s="529"/>
      <c r="L48" s="530"/>
      <c r="M48" s="476" t="s">
        <v>534</v>
      </c>
      <c r="N48" s="476"/>
      <c r="O48" s="476"/>
      <c r="P48" s="476"/>
      <c r="Q48" s="455"/>
      <c r="R48" s="456"/>
      <c r="S48" s="456"/>
      <c r="T48" s="457"/>
    </row>
    <row r="49" spans="1:20" s="131" customFormat="1" ht="21" customHeight="1">
      <c r="A49" s="474" t="s">
        <v>394</v>
      </c>
      <c r="B49" s="474"/>
      <c r="C49" s="474"/>
      <c r="D49" s="474"/>
      <c r="E49" s="474" t="s">
        <v>533</v>
      </c>
      <c r="F49" s="474"/>
      <c r="G49" s="474"/>
      <c r="H49" s="474"/>
      <c r="I49" s="528"/>
      <c r="J49" s="529"/>
      <c r="K49" s="529"/>
      <c r="L49" s="530"/>
      <c r="M49" s="474" t="s">
        <v>395</v>
      </c>
      <c r="N49" s="474"/>
      <c r="O49" s="474"/>
      <c r="P49" s="474"/>
      <c r="Q49" s="455"/>
      <c r="R49" s="456"/>
      <c r="S49" s="456"/>
      <c r="T49" s="457"/>
    </row>
    <row r="50" spans="1:20" s="131" customFormat="1" ht="21" customHeight="1">
      <c r="A50" s="474" t="s">
        <v>528</v>
      </c>
      <c r="B50" s="474"/>
      <c r="C50" s="474"/>
      <c r="D50" s="474"/>
      <c r="E50" s="474" t="s">
        <v>603</v>
      </c>
      <c r="F50" s="474"/>
      <c r="G50" s="474"/>
      <c r="H50" s="474"/>
      <c r="I50" s="528"/>
      <c r="J50" s="529"/>
      <c r="K50" s="529"/>
      <c r="L50" s="530"/>
      <c r="M50" s="474" t="s">
        <v>536</v>
      </c>
      <c r="N50" s="474"/>
      <c r="O50" s="474"/>
      <c r="P50" s="474"/>
      <c r="Q50" s="455"/>
      <c r="R50" s="456"/>
      <c r="S50" s="456"/>
      <c r="T50" s="457"/>
    </row>
    <row r="51" spans="1:20" s="131" customFormat="1" ht="18.95" customHeight="1">
      <c r="A51" s="476" t="s">
        <v>561</v>
      </c>
      <c r="B51" s="476"/>
      <c r="C51" s="476"/>
      <c r="D51" s="476"/>
      <c r="E51" s="476" t="s">
        <v>554</v>
      </c>
      <c r="F51" s="476"/>
      <c r="G51" s="476"/>
      <c r="H51" s="476"/>
      <c r="I51" s="528"/>
      <c r="J51" s="529"/>
      <c r="K51" s="529"/>
      <c r="L51" s="530"/>
      <c r="M51" s="476" t="s">
        <v>556</v>
      </c>
      <c r="N51" s="476"/>
      <c r="O51" s="476"/>
      <c r="P51" s="476"/>
      <c r="Q51" s="455"/>
      <c r="R51" s="456"/>
      <c r="S51" s="456"/>
      <c r="T51" s="457"/>
    </row>
    <row r="52" spans="1:20" s="131" customFormat="1" ht="18.95" customHeight="1">
      <c r="A52" s="506" t="s">
        <v>396</v>
      </c>
      <c r="B52" s="506"/>
      <c r="C52" s="506"/>
      <c r="D52" s="506"/>
      <c r="E52" s="506" t="s">
        <v>397</v>
      </c>
      <c r="F52" s="506"/>
      <c r="G52" s="506"/>
      <c r="H52" s="506"/>
      <c r="I52" s="531"/>
      <c r="J52" s="532"/>
      <c r="K52" s="532"/>
      <c r="L52" s="533"/>
      <c r="M52" s="506" t="s">
        <v>404</v>
      </c>
      <c r="N52" s="506"/>
      <c r="O52" s="506"/>
      <c r="P52" s="506"/>
      <c r="Q52" s="455"/>
      <c r="R52" s="456"/>
      <c r="S52" s="456"/>
      <c r="T52" s="457"/>
    </row>
    <row r="53" spans="1:20" ht="8.1" customHeight="1">
      <c r="A53" s="163" t="s">
        <v>51</v>
      </c>
      <c r="B53" s="163" t="str">
        <f>'2月第三週明細'!W12</f>
        <v>705.0K</v>
      </c>
      <c r="C53" s="163" t="s">
        <v>9</v>
      </c>
      <c r="D53" s="163" t="str">
        <f>'2月第三週明細'!W8</f>
        <v>23.5g</v>
      </c>
      <c r="E53" s="163" t="s">
        <v>51</v>
      </c>
      <c r="F53" s="163" t="str">
        <f>'2月第三週明細'!W20</f>
        <v>735.0K</v>
      </c>
      <c r="G53" s="163" t="s">
        <v>9</v>
      </c>
      <c r="H53" s="163" t="str">
        <f>'2月第三週明細'!W16</f>
        <v>23.5g</v>
      </c>
      <c r="I53" s="163" t="s">
        <v>51</v>
      </c>
      <c r="J53" s="163" t="str">
        <f>'2月第三週明細'!W28</f>
        <v>K</v>
      </c>
      <c r="K53" s="163" t="s">
        <v>9</v>
      </c>
      <c r="L53" s="163" t="str">
        <f>'2月第三週明細'!W24</f>
        <v>g</v>
      </c>
      <c r="M53" s="163" t="s">
        <v>51</v>
      </c>
      <c r="N53" s="163" t="str">
        <f>'2月第三週明細'!W36</f>
        <v>700.0K</v>
      </c>
      <c r="O53" s="163" t="s">
        <v>9</v>
      </c>
      <c r="P53" s="163" t="str">
        <f>'2月第三週明細'!W32</f>
        <v>23.0g</v>
      </c>
      <c r="Q53" s="455"/>
      <c r="R53" s="456"/>
      <c r="S53" s="456"/>
      <c r="T53" s="457"/>
    </row>
    <row r="54" spans="1:20" ht="8.1" customHeight="1">
      <c r="A54" s="163" t="s">
        <v>7</v>
      </c>
      <c r="B54" s="163" t="str">
        <f>'2月第三週明細'!W6</f>
        <v>95.0g</v>
      </c>
      <c r="C54" s="163" t="s">
        <v>11</v>
      </c>
      <c r="D54" s="163" t="str">
        <f>'2月第三週明細'!W10</f>
        <v>27.5g</v>
      </c>
      <c r="E54" s="163" t="s">
        <v>7</v>
      </c>
      <c r="F54" s="163" t="str">
        <f>'2月第三週明細'!W14</f>
        <v>103.0g</v>
      </c>
      <c r="G54" s="163" t="s">
        <v>11</v>
      </c>
      <c r="H54" s="163" t="str">
        <f>'2月第三週明細'!W18</f>
        <v>28.1g</v>
      </c>
      <c r="I54" s="163" t="s">
        <v>7</v>
      </c>
      <c r="J54" s="163" t="str">
        <f>'2月第三週明細'!W22</f>
        <v>g</v>
      </c>
      <c r="K54" s="163" t="s">
        <v>11</v>
      </c>
      <c r="L54" s="163" t="str">
        <f>'2月第三週明細'!W26</f>
        <v>g</v>
      </c>
      <c r="M54" s="163" t="s">
        <v>7</v>
      </c>
      <c r="N54" s="163" t="str">
        <f>'2月第三週明細'!W30</f>
        <v>95.0g</v>
      </c>
      <c r="O54" s="163" t="s">
        <v>11</v>
      </c>
      <c r="P54" s="163" t="str">
        <f>'2月第三週明細'!W34</f>
        <v>27.5g</v>
      </c>
      <c r="Q54" s="458"/>
      <c r="R54" s="459"/>
      <c r="S54" s="459"/>
      <c r="T54" s="460"/>
    </row>
  </sheetData>
  <mergeCells count="174">
    <mergeCell ref="M52:P52"/>
    <mergeCell ref="E52:H52"/>
    <mergeCell ref="M47:P47"/>
    <mergeCell ref="M48:P48"/>
    <mergeCell ref="E46:H46"/>
    <mergeCell ref="E47:H47"/>
    <mergeCell ref="E51:H51"/>
    <mergeCell ref="M49:P49"/>
    <mergeCell ref="M22:P22"/>
    <mergeCell ref="E50:H50"/>
    <mergeCell ref="M51:P51"/>
    <mergeCell ref="M46:P46"/>
    <mergeCell ref="I43:L43"/>
    <mergeCell ref="E48:H48"/>
    <mergeCell ref="E49:H49"/>
    <mergeCell ref="M50:P50"/>
    <mergeCell ref="I37:L37"/>
    <mergeCell ref="I47:L52"/>
    <mergeCell ref="E42:H42"/>
    <mergeCell ref="E43:H43"/>
    <mergeCell ref="M31:P31"/>
    <mergeCell ref="M43:P43"/>
    <mergeCell ref="I46:L46"/>
    <mergeCell ref="M41:P41"/>
    <mergeCell ref="Q7:T7"/>
    <mergeCell ref="I42:L42"/>
    <mergeCell ref="M42:P42"/>
    <mergeCell ref="Q42:T42"/>
    <mergeCell ref="Q41:T41"/>
    <mergeCell ref="I19:L19"/>
    <mergeCell ref="Q19:T19"/>
    <mergeCell ref="Q34:T34"/>
    <mergeCell ref="M34:P34"/>
    <mergeCell ref="M24:P24"/>
    <mergeCell ref="Q3:T3"/>
    <mergeCell ref="M19:P19"/>
    <mergeCell ref="Q22:T22"/>
    <mergeCell ref="Q33:T33"/>
    <mergeCell ref="Q31:T31"/>
    <mergeCell ref="M33:P33"/>
    <mergeCell ref="Q32:T32"/>
    <mergeCell ref="M29:P29"/>
    <mergeCell ref="M32:P32"/>
    <mergeCell ref="Q29:T29"/>
    <mergeCell ref="E21:H21"/>
    <mergeCell ref="I3:L3"/>
    <mergeCell ref="I4:L4"/>
    <mergeCell ref="Q5:T5"/>
    <mergeCell ref="M20:P20"/>
    <mergeCell ref="E20:H20"/>
    <mergeCell ref="E19:H19"/>
    <mergeCell ref="E10:H10"/>
    <mergeCell ref="E16:H16"/>
    <mergeCell ref="Q21:T21"/>
    <mergeCell ref="Q24:T24"/>
    <mergeCell ref="E22:H22"/>
    <mergeCell ref="Q28:T28"/>
    <mergeCell ref="Q30:T30"/>
    <mergeCell ref="I25:L25"/>
    <mergeCell ref="Q25:T25"/>
    <mergeCell ref="M30:P30"/>
    <mergeCell ref="M25:P25"/>
    <mergeCell ref="M28:P28"/>
    <mergeCell ref="Q23:T23"/>
    <mergeCell ref="A1:D9"/>
    <mergeCell ref="A24:D24"/>
    <mergeCell ref="A23:D23"/>
    <mergeCell ref="A16:D16"/>
    <mergeCell ref="A14:D14"/>
    <mergeCell ref="A13:D13"/>
    <mergeCell ref="A11:D11"/>
    <mergeCell ref="A10:D10"/>
    <mergeCell ref="A19:D19"/>
    <mergeCell ref="A43:D43"/>
    <mergeCell ref="Q1:T1"/>
    <mergeCell ref="Q4:T4"/>
    <mergeCell ref="I1:L1"/>
    <mergeCell ref="I2:L2"/>
    <mergeCell ref="M1:P1"/>
    <mergeCell ref="Q6:T6"/>
    <mergeCell ref="M3:P3"/>
    <mergeCell ref="I23:L23"/>
    <mergeCell ref="E23:H23"/>
    <mergeCell ref="A52:D52"/>
    <mergeCell ref="A50:D50"/>
    <mergeCell ref="A51:D51"/>
    <mergeCell ref="A48:D48"/>
    <mergeCell ref="A20:D20"/>
    <mergeCell ref="E41:H41"/>
    <mergeCell ref="E40:H40"/>
    <mergeCell ref="A37:D37"/>
    <mergeCell ref="A47:D47"/>
    <mergeCell ref="A21:D21"/>
    <mergeCell ref="A49:D49"/>
    <mergeCell ref="A46:D46"/>
    <mergeCell ref="A25:D25"/>
    <mergeCell ref="A12:D12"/>
    <mergeCell ref="A39:D39"/>
    <mergeCell ref="A22:D22"/>
    <mergeCell ref="A40:D40"/>
    <mergeCell ref="A15:D15"/>
    <mergeCell ref="A38:D38"/>
    <mergeCell ref="A42:D42"/>
    <mergeCell ref="Q43:T43"/>
    <mergeCell ref="M39:P39"/>
    <mergeCell ref="E1:H1"/>
    <mergeCell ref="M4:P4"/>
    <mergeCell ref="M5:P5"/>
    <mergeCell ref="M6:P6"/>
    <mergeCell ref="M21:P21"/>
    <mergeCell ref="E24:H24"/>
    <mergeCell ref="E25:H25"/>
    <mergeCell ref="Q39:T39"/>
    <mergeCell ref="Q38:T38"/>
    <mergeCell ref="Q37:T37"/>
    <mergeCell ref="M38:P38"/>
    <mergeCell ref="I38:L38"/>
    <mergeCell ref="Q40:T40"/>
    <mergeCell ref="E37:H37"/>
    <mergeCell ref="E39:H39"/>
    <mergeCell ref="M40:P40"/>
    <mergeCell ref="E38:H38"/>
    <mergeCell ref="A41:D41"/>
    <mergeCell ref="I40:L40"/>
    <mergeCell ref="M37:P37"/>
    <mergeCell ref="I39:L39"/>
    <mergeCell ref="I41:L41"/>
    <mergeCell ref="Q2:T2"/>
    <mergeCell ref="I20:L20"/>
    <mergeCell ref="I21:L21"/>
    <mergeCell ref="I22:L22"/>
    <mergeCell ref="I24:L24"/>
    <mergeCell ref="M23:P23"/>
    <mergeCell ref="Q20:T20"/>
    <mergeCell ref="I7:L7"/>
    <mergeCell ref="I6:L6"/>
    <mergeCell ref="I12:L12"/>
    <mergeCell ref="M2:P2"/>
    <mergeCell ref="I5:L5"/>
    <mergeCell ref="M7:P7"/>
    <mergeCell ref="I13:L13"/>
    <mergeCell ref="I14:L14"/>
    <mergeCell ref="E7:H7"/>
    <mergeCell ref="E2:H2"/>
    <mergeCell ref="E3:H3"/>
    <mergeCell ref="E4:H4"/>
    <mergeCell ref="E5:H5"/>
    <mergeCell ref="E6:H6"/>
    <mergeCell ref="I15:L15"/>
    <mergeCell ref="E11:H11"/>
    <mergeCell ref="E12:H12"/>
    <mergeCell ref="E13:H13"/>
    <mergeCell ref="E14:H14"/>
    <mergeCell ref="E15:H15"/>
    <mergeCell ref="I16:L16"/>
    <mergeCell ref="M10:P10"/>
    <mergeCell ref="M11:P11"/>
    <mergeCell ref="M12:P12"/>
    <mergeCell ref="M13:P13"/>
    <mergeCell ref="M14:P14"/>
    <mergeCell ref="M15:P15"/>
    <mergeCell ref="M16:P16"/>
    <mergeCell ref="I10:L10"/>
    <mergeCell ref="I11:L11"/>
    <mergeCell ref="Q16:T16"/>
    <mergeCell ref="A28:H36"/>
    <mergeCell ref="I28:L36"/>
    <mergeCell ref="Q46:T54"/>
    <mergeCell ref="Q10:T10"/>
    <mergeCell ref="Q11:T11"/>
    <mergeCell ref="Q12:T12"/>
    <mergeCell ref="Q13:T13"/>
    <mergeCell ref="Q14:T14"/>
    <mergeCell ref="Q15:T15"/>
  </mergeCells>
  <phoneticPr fontId="19" type="noConversion"/>
  <pageMargins left="0.39370078740157483" right="0.39370078740157483" top="0.23622047244094491" bottom="3.937007874015748E-2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topLeftCell="A25" zoomScale="50" zoomScaleNormal="50" workbookViewId="0">
      <selection activeCell="M14" sqref="M14:O16"/>
    </sheetView>
  </sheetViews>
  <sheetFormatPr defaultRowHeight="20.25"/>
  <cols>
    <col min="1" max="1" width="1.875" style="87" customWidth="1"/>
    <col min="2" max="2" width="4.875" style="119" customWidth="1"/>
    <col min="3" max="3" width="0" style="87" hidden="1" customWidth="1"/>
    <col min="4" max="4" width="28.625" style="87" customWidth="1"/>
    <col min="5" max="5" width="5.625" style="120" customWidth="1"/>
    <col min="6" max="6" width="9.625" style="87" customWidth="1"/>
    <col min="7" max="7" width="28.625" style="87" customWidth="1"/>
    <col min="8" max="8" width="5.625" style="120" customWidth="1"/>
    <col min="9" max="9" width="9.625" style="87" customWidth="1"/>
    <col min="10" max="10" width="28.625" style="87" customWidth="1"/>
    <col min="11" max="11" width="5.625" style="120" customWidth="1"/>
    <col min="12" max="12" width="9.625" style="87" customWidth="1"/>
    <col min="13" max="13" width="28.625" style="87" customWidth="1"/>
    <col min="14" max="14" width="5.625" style="120" customWidth="1"/>
    <col min="15" max="15" width="9.625" style="87" customWidth="1"/>
    <col min="16" max="16" width="28.625" style="87" customWidth="1"/>
    <col min="17" max="17" width="5.625" style="120" customWidth="1"/>
    <col min="18" max="18" width="9.625" style="87" customWidth="1"/>
    <col min="19" max="19" width="28.625" style="87" customWidth="1"/>
    <col min="20" max="20" width="5.625" style="120" customWidth="1"/>
    <col min="21" max="21" width="9.625" style="87" customWidth="1"/>
    <col min="22" max="22" width="12.125" style="53" customWidth="1"/>
    <col min="23" max="23" width="11.75" style="124" customWidth="1"/>
    <col min="24" max="24" width="11.25" style="125" customWidth="1"/>
    <col min="25" max="25" width="6.625" style="127" customWidth="1"/>
    <col min="26" max="26" width="6.625" style="87" customWidth="1"/>
    <col min="27" max="27" width="6" style="67" hidden="1" customWidth="1"/>
    <col min="28" max="28" width="5.5" style="68" hidden="1" customWidth="1"/>
    <col min="29" max="29" width="7.75" style="67" hidden="1" customWidth="1"/>
    <col min="30" max="30" width="8" style="67" hidden="1" customWidth="1"/>
    <col min="31" max="31" width="7.875" style="67" hidden="1" customWidth="1"/>
    <col min="32" max="32" width="7.5" style="67" hidden="1" customWidth="1"/>
    <col min="33" max="33" width="13.5" style="87" customWidth="1"/>
    <col min="34" max="16384" width="9" style="87"/>
  </cols>
  <sheetData>
    <row r="1" spans="2:32" s="56" customFormat="1" ht="38.25">
      <c r="B1" s="542" t="s">
        <v>579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5"/>
      <c r="AB1" s="57"/>
    </row>
    <row r="2" spans="2:32" s="56" customFormat="1" ht="18.95" customHeight="1">
      <c r="B2" s="543"/>
      <c r="C2" s="544"/>
      <c r="D2" s="544"/>
      <c r="E2" s="544"/>
      <c r="F2" s="544"/>
      <c r="G2" s="544"/>
      <c r="H2" s="58"/>
      <c r="I2" s="55"/>
      <c r="J2" s="55"/>
      <c r="K2" s="58"/>
      <c r="L2" s="55"/>
      <c r="M2" s="55"/>
      <c r="N2" s="58"/>
      <c r="O2" s="55"/>
      <c r="P2" s="55"/>
      <c r="Q2" s="58"/>
      <c r="R2" s="55"/>
      <c r="S2" s="55"/>
      <c r="T2" s="58"/>
      <c r="U2" s="55"/>
      <c r="V2" s="5"/>
      <c r="W2" s="59"/>
      <c r="X2" s="60"/>
      <c r="Y2" s="59"/>
      <c r="Z2" s="55"/>
      <c r="AB2" s="57"/>
    </row>
    <row r="3" spans="2:32" s="67" customFormat="1" ht="30" customHeight="1" thickBot="1">
      <c r="B3" s="128" t="s">
        <v>42</v>
      </c>
      <c r="C3" s="128"/>
      <c r="D3" s="129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56"/>
      <c r="T3" s="62"/>
      <c r="U3" s="62"/>
      <c r="V3" s="9"/>
      <c r="W3" s="63"/>
      <c r="X3" s="64"/>
      <c r="Y3" s="65"/>
      <c r="Z3" s="66"/>
      <c r="AB3" s="68"/>
    </row>
    <row r="4" spans="2:32" s="82" customFormat="1" ht="43.5">
      <c r="B4" s="69" t="s">
        <v>0</v>
      </c>
      <c r="C4" s="70" t="s">
        <v>1</v>
      </c>
      <c r="D4" s="71" t="s">
        <v>2</v>
      </c>
      <c r="E4" s="72" t="s">
        <v>40</v>
      </c>
      <c r="F4" s="71"/>
      <c r="G4" s="71" t="s">
        <v>44</v>
      </c>
      <c r="H4" s="72" t="s">
        <v>40</v>
      </c>
      <c r="I4" s="71"/>
      <c r="J4" s="71" t="s">
        <v>4</v>
      </c>
      <c r="K4" s="72" t="s">
        <v>40</v>
      </c>
      <c r="L4" s="71"/>
      <c r="M4" s="71" t="s">
        <v>4</v>
      </c>
      <c r="N4" s="72" t="s">
        <v>40</v>
      </c>
      <c r="O4" s="71"/>
      <c r="P4" s="71" t="s">
        <v>4</v>
      </c>
      <c r="Q4" s="72" t="s">
        <v>40</v>
      </c>
      <c r="R4" s="71"/>
      <c r="S4" s="74" t="s">
        <v>5</v>
      </c>
      <c r="T4" s="72" t="s">
        <v>40</v>
      </c>
      <c r="U4" s="71"/>
      <c r="V4" s="75" t="s">
        <v>150</v>
      </c>
      <c r="W4" s="75" t="s">
        <v>43</v>
      </c>
      <c r="X4" s="76" t="s">
        <v>13</v>
      </c>
      <c r="Y4" s="77" t="s">
        <v>14</v>
      </c>
      <c r="Z4" s="78"/>
      <c r="AA4" s="79"/>
      <c r="AB4" s="80"/>
      <c r="AC4" s="81"/>
      <c r="AD4" s="81"/>
      <c r="AE4" s="81"/>
      <c r="AF4" s="81"/>
    </row>
    <row r="5" spans="2:32" s="84" customFormat="1" ht="42" customHeight="1">
      <c r="B5" s="83">
        <v>1</v>
      </c>
      <c r="C5" s="536"/>
      <c r="D5" s="132">
        <f>'113.1月菜單'!A2</f>
        <v>0</v>
      </c>
      <c r="E5" s="132"/>
      <c r="F5" s="132"/>
      <c r="G5" s="132">
        <f>'113.1月菜單'!A3</f>
        <v>0</v>
      </c>
      <c r="H5" s="132"/>
      <c r="I5" s="132"/>
      <c r="J5" s="132">
        <f>'113.1月菜單'!A4</f>
        <v>0</v>
      </c>
      <c r="K5" s="132"/>
      <c r="L5" s="132"/>
      <c r="M5" s="132">
        <f>'113.1月菜單'!A5</f>
        <v>0</v>
      </c>
      <c r="N5" s="132"/>
      <c r="O5" s="132"/>
      <c r="P5" s="132">
        <f>'113.1月菜單'!A6</f>
        <v>0</v>
      </c>
      <c r="Q5" s="132"/>
      <c r="R5" s="132"/>
      <c r="S5" s="132">
        <f>'113.1月菜單'!A7</f>
        <v>0</v>
      </c>
      <c r="T5" s="132"/>
      <c r="U5" s="132"/>
      <c r="V5" s="537" t="s">
        <v>151</v>
      </c>
      <c r="W5" s="272" t="s">
        <v>7</v>
      </c>
      <c r="X5" s="259" t="s">
        <v>19</v>
      </c>
      <c r="Y5" s="282">
        <v>0</v>
      </c>
      <c r="Z5" s="67"/>
      <c r="AA5" s="67"/>
      <c r="AB5" s="68"/>
      <c r="AC5" s="67" t="s">
        <v>20</v>
      </c>
      <c r="AD5" s="67" t="s">
        <v>21</v>
      </c>
      <c r="AE5" s="67" t="s">
        <v>22</v>
      </c>
      <c r="AF5" s="67" t="s">
        <v>23</v>
      </c>
    </row>
    <row r="6" spans="2:32" ht="27.95" customHeight="1">
      <c r="B6" s="85" t="s">
        <v>8</v>
      </c>
      <c r="C6" s="536"/>
      <c r="D6" s="241"/>
      <c r="E6" s="241"/>
      <c r="F6" s="241"/>
      <c r="G6" s="201"/>
      <c r="H6" s="201"/>
      <c r="I6" s="201"/>
      <c r="J6" s="201"/>
      <c r="K6" s="201"/>
      <c r="L6" s="201"/>
      <c r="M6" s="201"/>
      <c r="N6" s="201"/>
      <c r="O6" s="201"/>
      <c r="P6" s="202"/>
      <c r="Q6" s="202"/>
      <c r="R6" s="202"/>
      <c r="S6" s="202"/>
      <c r="T6" s="202"/>
      <c r="U6" s="202"/>
      <c r="V6" s="538"/>
      <c r="W6" s="274" t="s">
        <v>119</v>
      </c>
      <c r="X6" s="261" t="s">
        <v>24</v>
      </c>
      <c r="Y6" s="280">
        <v>0</v>
      </c>
      <c r="Z6" s="66"/>
      <c r="AA6" s="86" t="s">
        <v>25</v>
      </c>
      <c r="AB6" s="68">
        <v>6</v>
      </c>
      <c r="AC6" s="68">
        <f>AB6*2</f>
        <v>12</v>
      </c>
      <c r="AD6" s="68"/>
      <c r="AE6" s="68">
        <f>AB6*15</f>
        <v>90</v>
      </c>
      <c r="AF6" s="68">
        <f>AC6*4+AE6*4</f>
        <v>408</v>
      </c>
    </row>
    <row r="7" spans="2:32" ht="27.95" customHeight="1">
      <c r="B7" s="85">
        <v>1</v>
      </c>
      <c r="C7" s="536"/>
      <c r="D7" s="241"/>
      <c r="E7" s="241"/>
      <c r="F7" s="241"/>
      <c r="G7" s="201"/>
      <c r="H7" s="201"/>
      <c r="I7" s="201"/>
      <c r="J7" s="201"/>
      <c r="K7" s="201"/>
      <c r="L7" s="201"/>
      <c r="M7" s="201"/>
      <c r="N7" s="201"/>
      <c r="O7" s="201"/>
      <c r="P7" s="213"/>
      <c r="Q7" s="213"/>
      <c r="R7" s="213"/>
      <c r="S7" s="202"/>
      <c r="T7" s="202"/>
      <c r="U7" s="202"/>
      <c r="V7" s="538"/>
      <c r="W7" s="276" t="s">
        <v>9</v>
      </c>
      <c r="X7" s="264" t="s">
        <v>26</v>
      </c>
      <c r="Y7" s="280">
        <v>0</v>
      </c>
      <c r="Z7" s="67"/>
      <c r="AA7" s="88" t="s">
        <v>27</v>
      </c>
      <c r="AB7" s="68">
        <v>2</v>
      </c>
      <c r="AC7" s="89">
        <f>AB7*7</f>
        <v>14</v>
      </c>
      <c r="AD7" s="68">
        <f>AB7*5</f>
        <v>10</v>
      </c>
      <c r="AE7" s="68" t="s">
        <v>28</v>
      </c>
      <c r="AF7" s="90">
        <f>AC7*4+AD7*9</f>
        <v>146</v>
      </c>
    </row>
    <row r="8" spans="2:32" ht="27.95" customHeight="1">
      <c r="B8" s="85" t="s">
        <v>10</v>
      </c>
      <c r="C8" s="536"/>
      <c r="D8" s="241"/>
      <c r="E8" s="241"/>
      <c r="F8" s="241"/>
      <c r="G8" s="201"/>
      <c r="H8" s="201"/>
      <c r="I8" s="201"/>
      <c r="J8" s="206"/>
      <c r="K8" s="203"/>
      <c r="L8" s="201"/>
      <c r="M8" s="185"/>
      <c r="N8" s="198"/>
      <c r="O8" s="185"/>
      <c r="P8" s="213"/>
      <c r="Q8" s="214"/>
      <c r="R8" s="213"/>
      <c r="S8" s="202"/>
      <c r="T8" s="202"/>
      <c r="U8" s="202"/>
      <c r="V8" s="538"/>
      <c r="W8" s="274" t="s">
        <v>120</v>
      </c>
      <c r="X8" s="264" t="s">
        <v>29</v>
      </c>
      <c r="Y8" s="280">
        <v>0</v>
      </c>
      <c r="Z8" s="66"/>
      <c r="AA8" s="67" t="s">
        <v>30</v>
      </c>
      <c r="AB8" s="68">
        <v>1.8</v>
      </c>
      <c r="AC8" s="68">
        <f>AB8*1</f>
        <v>1.8</v>
      </c>
      <c r="AD8" s="68" t="s">
        <v>28</v>
      </c>
      <c r="AE8" s="68">
        <f>AB8*5</f>
        <v>9</v>
      </c>
      <c r="AF8" s="68">
        <f>AC8*4+AE8*4</f>
        <v>43.2</v>
      </c>
    </row>
    <row r="9" spans="2:32" ht="27.95" customHeight="1">
      <c r="B9" s="534" t="s">
        <v>36</v>
      </c>
      <c r="C9" s="536"/>
      <c r="D9" s="241"/>
      <c r="E9" s="241"/>
      <c r="F9" s="241"/>
      <c r="G9" s="230"/>
      <c r="H9" s="213"/>
      <c r="I9" s="230"/>
      <c r="J9" s="205"/>
      <c r="K9" s="214"/>
      <c r="L9" s="213"/>
      <c r="M9" s="185"/>
      <c r="N9" s="185"/>
      <c r="O9" s="185"/>
      <c r="P9" s="213"/>
      <c r="Q9" s="214"/>
      <c r="R9" s="213"/>
      <c r="S9" s="202"/>
      <c r="T9" s="202"/>
      <c r="U9" s="202"/>
      <c r="V9" s="538"/>
      <c r="W9" s="276" t="s">
        <v>11</v>
      </c>
      <c r="X9" s="264" t="s">
        <v>32</v>
      </c>
      <c r="Y9" s="280">
        <v>0</v>
      </c>
      <c r="Z9" s="67"/>
      <c r="AA9" s="67" t="s">
        <v>33</v>
      </c>
      <c r="AB9" s="68">
        <v>2.5</v>
      </c>
      <c r="AC9" s="68"/>
      <c r="AD9" s="68">
        <f>AB9*5</f>
        <v>12.5</v>
      </c>
      <c r="AE9" s="68" t="s">
        <v>28</v>
      </c>
      <c r="AF9" s="68">
        <f>AD9*9</f>
        <v>112.5</v>
      </c>
    </row>
    <row r="10" spans="2:32" ht="27.95" customHeight="1">
      <c r="B10" s="534"/>
      <c r="C10" s="536"/>
      <c r="D10" s="241"/>
      <c r="E10" s="241"/>
      <c r="F10" s="241"/>
      <c r="G10" s="201"/>
      <c r="H10" s="202"/>
      <c r="I10" s="201"/>
      <c r="J10" s="135"/>
      <c r="K10" s="135"/>
      <c r="L10" s="135"/>
      <c r="M10" s="205"/>
      <c r="N10" s="214"/>
      <c r="O10" s="213"/>
      <c r="P10" s="213"/>
      <c r="Q10" s="214"/>
      <c r="R10" s="213"/>
      <c r="S10" s="313"/>
      <c r="T10" s="314"/>
      <c r="U10" s="252"/>
      <c r="V10" s="538"/>
      <c r="W10" s="274" t="s">
        <v>119</v>
      </c>
      <c r="X10" s="266" t="s">
        <v>41</v>
      </c>
      <c r="Y10" s="281">
        <v>0</v>
      </c>
      <c r="Z10" s="66"/>
      <c r="AA10" s="67" t="s">
        <v>34</v>
      </c>
      <c r="AB10" s="68">
        <v>1</v>
      </c>
      <c r="AE10" s="67">
        <f>AB10*15</f>
        <v>15</v>
      </c>
    </row>
    <row r="11" spans="2:32" ht="27.95" customHeight="1">
      <c r="B11" s="92" t="s">
        <v>35</v>
      </c>
      <c r="C11" s="93"/>
      <c r="D11" s="241"/>
      <c r="E11" s="241"/>
      <c r="F11" s="241"/>
      <c r="G11" s="201"/>
      <c r="H11" s="203"/>
      <c r="I11" s="201"/>
      <c r="J11" s="135"/>
      <c r="K11" s="135"/>
      <c r="L11" s="135"/>
      <c r="M11" s="205"/>
      <c r="N11" s="214"/>
      <c r="O11" s="183"/>
      <c r="P11" s="213"/>
      <c r="Q11" s="214"/>
      <c r="R11" s="213"/>
      <c r="S11" s="207"/>
      <c r="T11" s="208"/>
      <c r="U11" s="209"/>
      <c r="V11" s="538"/>
      <c r="W11" s="276" t="s">
        <v>12</v>
      </c>
      <c r="X11" s="268"/>
      <c r="Y11" s="280"/>
      <c r="Z11" s="67"/>
      <c r="AC11" s="67">
        <f>SUM(AC6:AC10)</f>
        <v>27.8</v>
      </c>
      <c r="AD11" s="67">
        <f>SUM(AD6:AD10)</f>
        <v>22.5</v>
      </c>
      <c r="AE11" s="67">
        <f>SUM(AE6:AE10)</f>
        <v>114</v>
      </c>
      <c r="AF11" s="67">
        <f>AC11*4+AD11*9+AE11*4</f>
        <v>769.7</v>
      </c>
    </row>
    <row r="12" spans="2:32" ht="27.95" customHeight="1">
      <c r="B12" s="97"/>
      <c r="C12" s="98"/>
      <c r="D12" s="315"/>
      <c r="E12" s="315"/>
      <c r="F12" s="316"/>
      <c r="G12" s="316"/>
      <c r="H12" s="315"/>
      <c r="I12" s="316"/>
      <c r="J12" s="316"/>
      <c r="K12" s="315"/>
      <c r="L12" s="316"/>
      <c r="M12" s="316"/>
      <c r="N12" s="315"/>
      <c r="O12" s="316"/>
      <c r="P12" s="316"/>
      <c r="Q12" s="315"/>
      <c r="R12" s="316"/>
      <c r="S12" s="316"/>
      <c r="T12" s="315"/>
      <c r="U12" s="316"/>
      <c r="V12" s="539"/>
      <c r="W12" s="274" t="s">
        <v>121</v>
      </c>
      <c r="X12" s="271"/>
      <c r="Y12" s="281"/>
      <c r="Z12" s="66"/>
      <c r="AC12" s="96">
        <f>AC11*4/AF11</f>
        <v>0.14447187215798363</v>
      </c>
      <c r="AD12" s="96">
        <f>AD11*9/AF11</f>
        <v>0.26308951539560865</v>
      </c>
      <c r="AE12" s="96">
        <f>AE11*4/AF11</f>
        <v>0.59243861244640761</v>
      </c>
    </row>
    <row r="13" spans="2:32" s="84" customFormat="1" ht="27.95" customHeight="1">
      <c r="B13" s="83">
        <v>1</v>
      </c>
      <c r="C13" s="536"/>
      <c r="D13" s="132" t="str">
        <f>'113.1月菜單'!E2</f>
        <v>燕麥Q飯</v>
      </c>
      <c r="E13" s="132" t="s">
        <v>15</v>
      </c>
      <c r="F13" s="132"/>
      <c r="G13" s="132" t="str">
        <f>'113.1月菜單'!E3</f>
        <v>三節雞翅</v>
      </c>
      <c r="H13" s="132" t="s">
        <v>61</v>
      </c>
      <c r="I13" s="132"/>
      <c r="J13" s="132" t="str">
        <f>'113.1月菜單'!E4</f>
        <v xml:space="preserve">下飯醬肉(豆) </v>
      </c>
      <c r="K13" s="132" t="s">
        <v>17</v>
      </c>
      <c r="L13" s="132"/>
      <c r="M13" s="132" t="str">
        <f>'113.1月菜單'!E5</f>
        <v>甘藍雙柳+黃金地瓜(炸)</v>
      </c>
      <c r="N13" s="132" t="s">
        <v>145</v>
      </c>
      <c r="O13" s="132"/>
      <c r="P13" s="132" t="str">
        <f>'113.1月菜單'!E6</f>
        <v>深色蔬菜</v>
      </c>
      <c r="Q13" s="132" t="s">
        <v>18</v>
      </c>
      <c r="R13" s="132"/>
      <c r="S13" s="132" t="str">
        <f>'113.1月菜單'!E7</f>
        <v xml:space="preserve">玉米濃湯(芡) </v>
      </c>
      <c r="T13" s="132" t="s">
        <v>137</v>
      </c>
      <c r="U13" s="132"/>
      <c r="V13" s="537" t="s">
        <v>151</v>
      </c>
      <c r="W13" s="258" t="s">
        <v>7</v>
      </c>
      <c r="X13" s="259" t="s">
        <v>586</v>
      </c>
      <c r="Y13" s="270">
        <v>5.6</v>
      </c>
      <c r="Z13" s="67"/>
      <c r="AA13" s="67"/>
      <c r="AB13" s="68"/>
      <c r="AC13" s="67" t="s">
        <v>20</v>
      </c>
      <c r="AD13" s="67" t="s">
        <v>21</v>
      </c>
      <c r="AE13" s="67" t="s">
        <v>22</v>
      </c>
      <c r="AF13" s="67" t="s">
        <v>23</v>
      </c>
    </row>
    <row r="14" spans="2:32" ht="27.95" customHeight="1">
      <c r="B14" s="85" t="s">
        <v>8</v>
      </c>
      <c r="C14" s="536"/>
      <c r="D14" s="241" t="s">
        <v>72</v>
      </c>
      <c r="E14" s="213"/>
      <c r="F14" s="201">
        <v>80</v>
      </c>
      <c r="G14" s="201" t="s">
        <v>140</v>
      </c>
      <c r="H14" s="201"/>
      <c r="I14" s="201">
        <v>60</v>
      </c>
      <c r="J14" s="186" t="s">
        <v>142</v>
      </c>
      <c r="K14" s="187" t="s">
        <v>143</v>
      </c>
      <c r="L14" s="322">
        <v>30</v>
      </c>
      <c r="M14" s="201" t="s">
        <v>617</v>
      </c>
      <c r="N14" s="201"/>
      <c r="O14" s="201">
        <v>55</v>
      </c>
      <c r="P14" s="202" t="s">
        <v>251</v>
      </c>
      <c r="Q14" s="202"/>
      <c r="R14" s="202">
        <v>100</v>
      </c>
      <c r="S14" s="202" t="s">
        <v>138</v>
      </c>
      <c r="T14" s="202"/>
      <c r="U14" s="202">
        <v>15</v>
      </c>
      <c r="V14" s="538"/>
      <c r="W14" s="260" t="s">
        <v>587</v>
      </c>
      <c r="X14" s="261" t="s">
        <v>588</v>
      </c>
      <c r="Y14" s="265">
        <v>2.6</v>
      </c>
      <c r="Z14" s="66"/>
      <c r="AA14" s="86" t="s">
        <v>25</v>
      </c>
      <c r="AB14" s="68">
        <v>6.2</v>
      </c>
      <c r="AC14" s="68">
        <f>AB14*2</f>
        <v>12.4</v>
      </c>
      <c r="AD14" s="68"/>
      <c r="AE14" s="68">
        <f>AB14*15</f>
        <v>93</v>
      </c>
      <c r="AF14" s="68">
        <f>AC14*4+AE14*4</f>
        <v>421.6</v>
      </c>
    </row>
    <row r="15" spans="2:32" ht="27.95" customHeight="1">
      <c r="B15" s="85">
        <v>2</v>
      </c>
      <c r="C15" s="536"/>
      <c r="D15" s="213" t="s">
        <v>77</v>
      </c>
      <c r="E15" s="214"/>
      <c r="F15" s="201">
        <v>40</v>
      </c>
      <c r="G15" s="201"/>
      <c r="H15" s="202"/>
      <c r="I15" s="201"/>
      <c r="J15" s="186" t="s">
        <v>144</v>
      </c>
      <c r="K15" s="187"/>
      <c r="L15" s="322">
        <v>25</v>
      </c>
      <c r="M15" s="202" t="s">
        <v>228</v>
      </c>
      <c r="N15" s="202"/>
      <c r="O15" s="202">
        <v>3</v>
      </c>
      <c r="P15" s="213"/>
      <c r="Q15" s="213"/>
      <c r="R15" s="213"/>
      <c r="S15" s="202" t="s">
        <v>139</v>
      </c>
      <c r="T15" s="202"/>
      <c r="U15" s="202">
        <v>5</v>
      </c>
      <c r="V15" s="538"/>
      <c r="W15" s="263" t="s">
        <v>9</v>
      </c>
      <c r="X15" s="264" t="s">
        <v>589</v>
      </c>
      <c r="Y15" s="265">
        <v>1.8</v>
      </c>
      <c r="Z15" s="67"/>
      <c r="AA15" s="88" t="s">
        <v>27</v>
      </c>
      <c r="AB15" s="68">
        <v>2</v>
      </c>
      <c r="AC15" s="89">
        <f>AB15*7</f>
        <v>14</v>
      </c>
      <c r="AD15" s="68">
        <f>AB15*5</f>
        <v>10</v>
      </c>
      <c r="AE15" s="68" t="s">
        <v>28</v>
      </c>
      <c r="AF15" s="90">
        <f>AC15*4+AD15*9</f>
        <v>146</v>
      </c>
    </row>
    <row r="16" spans="2:32" ht="27.95" customHeight="1">
      <c r="B16" s="85" t="s">
        <v>10</v>
      </c>
      <c r="C16" s="536"/>
      <c r="D16" s="213"/>
      <c r="E16" s="214"/>
      <c r="F16" s="201"/>
      <c r="G16" s="201"/>
      <c r="H16" s="202"/>
      <c r="I16" s="201"/>
      <c r="J16" s="217" t="s">
        <v>136</v>
      </c>
      <c r="K16" s="220"/>
      <c r="L16" s="221">
        <v>10</v>
      </c>
      <c r="M16" s="185" t="s">
        <v>618</v>
      </c>
      <c r="N16" s="198"/>
      <c r="O16" s="185">
        <v>5</v>
      </c>
      <c r="P16" s="213"/>
      <c r="Q16" s="213"/>
      <c r="R16" s="213"/>
      <c r="S16" s="197" t="s">
        <v>206</v>
      </c>
      <c r="T16" s="202"/>
      <c r="U16" s="202">
        <v>8</v>
      </c>
      <c r="V16" s="538"/>
      <c r="W16" s="260" t="s">
        <v>590</v>
      </c>
      <c r="X16" s="264" t="s">
        <v>591</v>
      </c>
      <c r="Y16" s="265">
        <v>2.5</v>
      </c>
      <c r="Z16" s="66"/>
      <c r="AA16" s="67" t="s">
        <v>30</v>
      </c>
      <c r="AB16" s="68">
        <v>1.6</v>
      </c>
      <c r="AC16" s="68">
        <f>AB16*1</f>
        <v>1.6</v>
      </c>
      <c r="AD16" s="68" t="s">
        <v>28</v>
      </c>
      <c r="AE16" s="68">
        <f>AB16*5</f>
        <v>8</v>
      </c>
      <c r="AF16" s="68">
        <f>AC16*4+AE16*4</f>
        <v>38.4</v>
      </c>
    </row>
    <row r="17" spans="2:35" ht="27.95" customHeight="1">
      <c r="B17" s="534" t="s">
        <v>37</v>
      </c>
      <c r="C17" s="536"/>
      <c r="D17" s="213"/>
      <c r="E17" s="213"/>
      <c r="F17" s="213"/>
      <c r="G17" s="201"/>
      <c r="H17" s="202"/>
      <c r="I17" s="201"/>
      <c r="J17" s="190"/>
      <c r="K17" s="199"/>
      <c r="L17" s="190"/>
      <c r="M17" s="359"/>
      <c r="N17" s="360"/>
      <c r="O17" s="359"/>
      <c r="P17" s="213"/>
      <c r="Q17" s="213"/>
      <c r="R17" s="213"/>
      <c r="S17" s="202" t="s">
        <v>136</v>
      </c>
      <c r="T17" s="202"/>
      <c r="U17" s="202">
        <v>5</v>
      </c>
      <c r="V17" s="538"/>
      <c r="W17" s="263" t="s">
        <v>11</v>
      </c>
      <c r="X17" s="264" t="s">
        <v>592</v>
      </c>
      <c r="Y17" s="265">
        <v>0</v>
      </c>
      <c r="Z17" s="67"/>
      <c r="AA17" s="67" t="s">
        <v>33</v>
      </c>
      <c r="AB17" s="68">
        <v>2.5</v>
      </c>
      <c r="AC17" s="68"/>
      <c r="AD17" s="68">
        <f>AB17*5</f>
        <v>12.5</v>
      </c>
      <c r="AE17" s="68" t="s">
        <v>28</v>
      </c>
      <c r="AF17" s="68">
        <f>AD17*9</f>
        <v>112.5</v>
      </c>
    </row>
    <row r="18" spans="2:35" ht="27.95" customHeight="1">
      <c r="B18" s="534"/>
      <c r="C18" s="536"/>
      <c r="D18" s="213"/>
      <c r="E18" s="214"/>
      <c r="F18" s="213"/>
      <c r="G18" s="201"/>
      <c r="H18" s="202"/>
      <c r="I18" s="201"/>
      <c r="J18" s="185"/>
      <c r="K18" s="198"/>
      <c r="L18" s="185"/>
      <c r="M18" s="359"/>
      <c r="N18" s="359"/>
      <c r="O18" s="359"/>
      <c r="P18" s="213"/>
      <c r="Q18" s="213"/>
      <c r="R18" s="213"/>
      <c r="S18" s="202"/>
      <c r="T18" s="202"/>
      <c r="U18" s="202"/>
      <c r="V18" s="538"/>
      <c r="W18" s="260" t="s">
        <v>593</v>
      </c>
      <c r="X18" s="266" t="s">
        <v>594</v>
      </c>
      <c r="Y18" s="267">
        <v>0</v>
      </c>
      <c r="Z18" s="66"/>
      <c r="AA18" s="67" t="s">
        <v>34</v>
      </c>
      <c r="AB18" s="68">
        <v>1</v>
      </c>
      <c r="AE18" s="67">
        <f>AB18*15</f>
        <v>15</v>
      </c>
    </row>
    <row r="19" spans="2:35" ht="27.95" customHeight="1">
      <c r="B19" s="92" t="s">
        <v>35</v>
      </c>
      <c r="C19" s="93"/>
      <c r="D19" s="191"/>
      <c r="E19" s="191"/>
      <c r="F19" s="183"/>
      <c r="G19" s="201"/>
      <c r="H19" s="202"/>
      <c r="I19" s="201"/>
      <c r="J19" s="206"/>
      <c r="K19" s="219"/>
      <c r="L19" s="206"/>
      <c r="M19" s="359" t="s">
        <v>584</v>
      </c>
      <c r="N19" s="359" t="s">
        <v>585</v>
      </c>
      <c r="O19" s="359">
        <v>20</v>
      </c>
      <c r="P19" s="213"/>
      <c r="Q19" s="213"/>
      <c r="R19" s="213"/>
      <c r="S19" s="202"/>
      <c r="T19" s="202"/>
      <c r="U19" s="202"/>
      <c r="V19" s="538"/>
      <c r="W19" s="263" t="s">
        <v>12</v>
      </c>
      <c r="X19" s="268"/>
      <c r="Y19" s="265"/>
      <c r="Z19" s="67"/>
      <c r="AC19" s="67">
        <f>SUM(AC14:AC18)</f>
        <v>28</v>
      </c>
      <c r="AD19" s="67">
        <f>SUM(AD14:AD18)</f>
        <v>22.5</v>
      </c>
      <c r="AE19" s="67">
        <f>SUM(AE14:AE18)</f>
        <v>116</v>
      </c>
      <c r="AF19" s="67">
        <f>AC19*4+AD19*9+AE19*4</f>
        <v>778.5</v>
      </c>
    </row>
    <row r="20" spans="2:35" ht="27.95" customHeight="1">
      <c r="B20" s="94"/>
      <c r="C20" s="95"/>
      <c r="D20" s="191"/>
      <c r="E20" s="191"/>
      <c r="F20" s="183"/>
      <c r="G20" s="183"/>
      <c r="H20" s="191"/>
      <c r="I20" s="183"/>
      <c r="J20" s="201"/>
      <c r="K20" s="191"/>
      <c r="L20" s="183"/>
      <c r="M20" s="183"/>
      <c r="N20" s="191"/>
      <c r="O20" s="183"/>
      <c r="P20" s="183"/>
      <c r="Q20" s="191"/>
      <c r="R20" s="183"/>
      <c r="S20" s="202"/>
      <c r="T20" s="202"/>
      <c r="U20" s="202"/>
      <c r="V20" s="539"/>
      <c r="W20" s="260" t="s">
        <v>595</v>
      </c>
      <c r="X20" s="271"/>
      <c r="Y20" s="267"/>
      <c r="Z20" s="66"/>
      <c r="AC20" s="96">
        <f>AC19*4/AF19</f>
        <v>0.14386640976236351</v>
      </c>
      <c r="AD20" s="96">
        <f>AD19*9/AF19</f>
        <v>0.26011560693641617</v>
      </c>
      <c r="AE20" s="96">
        <f>AE19*4/AF19</f>
        <v>0.59601798330122024</v>
      </c>
    </row>
    <row r="21" spans="2:35" s="84" customFormat="1" ht="27.95" customHeight="1">
      <c r="B21" s="99">
        <v>1</v>
      </c>
      <c r="C21" s="536"/>
      <c r="D21" s="132" t="str">
        <f>'113.1月菜單'!I2</f>
        <v>香Q米飯</v>
      </c>
      <c r="E21" s="132" t="s">
        <v>330</v>
      </c>
      <c r="F21" s="132"/>
      <c r="G21" s="132" t="str">
        <f>'113.1月菜單'!I3</f>
        <v>麻油燒雞</v>
      </c>
      <c r="H21" s="132" t="s">
        <v>317</v>
      </c>
      <c r="I21" s="132"/>
      <c r="J21" s="132" t="str">
        <f>'113.1月菜單'!I4</f>
        <v xml:space="preserve">   脯菇肉醬(醃)  </v>
      </c>
      <c r="K21" s="132" t="s">
        <v>317</v>
      </c>
      <c r="L21" s="132"/>
      <c r="M21" s="132" t="str">
        <f>'113.1月菜單'!I5</f>
        <v>瓜瓜燴玉耳</v>
      </c>
      <c r="N21" s="132" t="s">
        <v>317</v>
      </c>
      <c r="O21" s="132"/>
      <c r="P21" s="132" t="str">
        <f>'113.1月菜單'!I6</f>
        <v>淺色蔬菜</v>
      </c>
      <c r="Q21" s="132" t="s">
        <v>58</v>
      </c>
      <c r="R21" s="132"/>
      <c r="S21" s="132" t="str">
        <f>'113.1月菜單'!I7</f>
        <v>海芽金菇湯</v>
      </c>
      <c r="T21" s="132" t="s">
        <v>57</v>
      </c>
      <c r="U21" s="132"/>
      <c r="V21" s="537" t="s">
        <v>151</v>
      </c>
      <c r="W21" s="258" t="s">
        <v>7</v>
      </c>
      <c r="X21" s="259" t="s">
        <v>264</v>
      </c>
      <c r="Y21" s="396">
        <v>5</v>
      </c>
      <c r="Z21" s="67"/>
      <c r="AA21" s="67"/>
      <c r="AB21" s="68"/>
      <c r="AC21" s="67" t="s">
        <v>20</v>
      </c>
      <c r="AD21" s="67" t="s">
        <v>21</v>
      </c>
      <c r="AE21" s="67" t="s">
        <v>22</v>
      </c>
      <c r="AF21" s="67" t="s">
        <v>23</v>
      </c>
    </row>
    <row r="22" spans="2:35" s="104" customFormat="1" ht="27.75" customHeight="1">
      <c r="B22" s="100" t="s">
        <v>8</v>
      </c>
      <c r="C22" s="536"/>
      <c r="D22" s="253" t="s">
        <v>104</v>
      </c>
      <c r="E22" s="213"/>
      <c r="F22" s="255">
        <v>100</v>
      </c>
      <c r="G22" s="201" t="s">
        <v>98</v>
      </c>
      <c r="H22" s="201"/>
      <c r="I22" s="201">
        <v>60</v>
      </c>
      <c r="J22" s="209" t="s">
        <v>309</v>
      </c>
      <c r="K22" s="203"/>
      <c r="L22" s="202">
        <v>35</v>
      </c>
      <c r="M22" s="190" t="s">
        <v>307</v>
      </c>
      <c r="N22" s="183"/>
      <c r="O22" s="183">
        <v>50</v>
      </c>
      <c r="P22" s="202" t="s">
        <v>252</v>
      </c>
      <c r="Q22" s="202"/>
      <c r="R22" s="202">
        <v>100</v>
      </c>
      <c r="S22" s="202" t="s">
        <v>208</v>
      </c>
      <c r="T22" s="201"/>
      <c r="U22" s="202">
        <v>1</v>
      </c>
      <c r="V22" s="538"/>
      <c r="W22" s="260" t="s">
        <v>272</v>
      </c>
      <c r="X22" s="261" t="s">
        <v>266</v>
      </c>
      <c r="Y22" s="262">
        <v>2.2999999999999998</v>
      </c>
      <c r="Z22" s="101"/>
      <c r="AA22" s="102" t="s">
        <v>25</v>
      </c>
      <c r="AB22" s="103">
        <v>6.2</v>
      </c>
      <c r="AC22" s="103">
        <f>AB22*2</f>
        <v>12.4</v>
      </c>
      <c r="AD22" s="103"/>
      <c r="AE22" s="103">
        <f>AB22*15</f>
        <v>93</v>
      </c>
      <c r="AF22" s="103">
        <f>AC22*4+AE22*4</f>
        <v>421.6</v>
      </c>
      <c r="AG22" s="84"/>
      <c r="AH22" s="84"/>
      <c r="AI22" s="84"/>
    </row>
    <row r="23" spans="2:35" s="104" customFormat="1" ht="27.95" customHeight="1">
      <c r="B23" s="100">
        <v>3</v>
      </c>
      <c r="C23" s="536"/>
      <c r="D23" s="185"/>
      <c r="E23" s="185"/>
      <c r="F23" s="185"/>
      <c r="G23" s="185" t="s">
        <v>116</v>
      </c>
      <c r="H23" s="185"/>
      <c r="I23" s="185">
        <v>10</v>
      </c>
      <c r="J23" s="185" t="s">
        <v>310</v>
      </c>
      <c r="K23" s="202" t="s">
        <v>311</v>
      </c>
      <c r="L23" s="202">
        <v>20</v>
      </c>
      <c r="M23" s="190" t="s">
        <v>308</v>
      </c>
      <c r="N23" s="191"/>
      <c r="O23" s="201">
        <v>3</v>
      </c>
      <c r="P23" s="183"/>
      <c r="Q23" s="191"/>
      <c r="R23" s="183"/>
      <c r="S23" s="202" t="s">
        <v>209</v>
      </c>
      <c r="T23" s="202"/>
      <c r="U23" s="202">
        <v>10</v>
      </c>
      <c r="V23" s="538"/>
      <c r="W23" s="263" t="s">
        <v>9</v>
      </c>
      <c r="X23" s="264" t="s">
        <v>267</v>
      </c>
      <c r="Y23" s="265">
        <v>2</v>
      </c>
      <c r="Z23" s="105"/>
      <c r="AA23" s="106" t="s">
        <v>27</v>
      </c>
      <c r="AB23" s="103">
        <v>2.2000000000000002</v>
      </c>
      <c r="AC23" s="107">
        <f>AB23*7</f>
        <v>15.400000000000002</v>
      </c>
      <c r="AD23" s="103">
        <f>AB23*5</f>
        <v>11</v>
      </c>
      <c r="AE23" s="103" t="s">
        <v>28</v>
      </c>
      <c r="AF23" s="108">
        <f>AC23*4+AD23*9</f>
        <v>160.60000000000002</v>
      </c>
      <c r="AG23" s="84"/>
      <c r="AH23" s="84"/>
      <c r="AI23" s="84"/>
    </row>
    <row r="24" spans="2:35" s="104" customFormat="1" ht="27.95" customHeight="1">
      <c r="B24" s="100" t="s">
        <v>10</v>
      </c>
      <c r="C24" s="536"/>
      <c r="D24" s="183"/>
      <c r="E24" s="191"/>
      <c r="F24" s="183"/>
      <c r="G24" s="185"/>
      <c r="H24" s="185"/>
      <c r="I24" s="185"/>
      <c r="J24" s="186" t="s">
        <v>301</v>
      </c>
      <c r="K24" s="196"/>
      <c r="L24" s="322">
        <v>5</v>
      </c>
      <c r="M24" s="190" t="s">
        <v>300</v>
      </c>
      <c r="N24" s="191"/>
      <c r="O24" s="201">
        <v>5</v>
      </c>
      <c r="P24" s="183"/>
      <c r="Q24" s="191"/>
      <c r="R24" s="183"/>
      <c r="S24" s="197" t="s">
        <v>210</v>
      </c>
      <c r="T24" s="198"/>
      <c r="U24" s="185">
        <v>0.1</v>
      </c>
      <c r="V24" s="538"/>
      <c r="W24" s="260" t="s">
        <v>268</v>
      </c>
      <c r="X24" s="264" t="s">
        <v>269</v>
      </c>
      <c r="Y24" s="265">
        <v>2.2999999999999998</v>
      </c>
      <c r="Z24" s="101"/>
      <c r="AA24" s="109" t="s">
        <v>30</v>
      </c>
      <c r="AB24" s="103">
        <v>1.6</v>
      </c>
      <c r="AC24" s="103">
        <f>AB24*1</f>
        <v>1.6</v>
      </c>
      <c r="AD24" s="103" t="s">
        <v>28</v>
      </c>
      <c r="AE24" s="103">
        <f>AB24*5</f>
        <v>8</v>
      </c>
      <c r="AF24" s="103">
        <f>AC24*4+AE24*4</f>
        <v>38.4</v>
      </c>
      <c r="AG24" s="84"/>
      <c r="AH24" s="84"/>
      <c r="AI24" s="84"/>
    </row>
    <row r="25" spans="2:35" s="104" customFormat="1" ht="27.95" customHeight="1">
      <c r="B25" s="535" t="s">
        <v>48</v>
      </c>
      <c r="C25" s="536"/>
      <c r="D25" s="192"/>
      <c r="E25" s="191"/>
      <c r="F25" s="183"/>
      <c r="G25" s="183"/>
      <c r="H25" s="191"/>
      <c r="I25" s="183"/>
      <c r="J25" s="201" t="s">
        <v>300</v>
      </c>
      <c r="K25" s="200"/>
      <c r="L25" s="201">
        <v>5</v>
      </c>
      <c r="M25" s="190" t="s">
        <v>299</v>
      </c>
      <c r="N25" s="199"/>
      <c r="O25" s="185">
        <v>10</v>
      </c>
      <c r="P25" s="183"/>
      <c r="Q25" s="191"/>
      <c r="R25" s="183"/>
      <c r="S25" s="183"/>
      <c r="T25" s="191"/>
      <c r="U25" s="183"/>
      <c r="V25" s="538"/>
      <c r="W25" s="263" t="s">
        <v>11</v>
      </c>
      <c r="X25" s="264" t="s">
        <v>270</v>
      </c>
      <c r="Y25" s="265">
        <v>0</v>
      </c>
      <c r="Z25" s="105"/>
      <c r="AA25" s="109" t="s">
        <v>33</v>
      </c>
      <c r="AB25" s="103">
        <v>2.5</v>
      </c>
      <c r="AC25" s="103"/>
      <c r="AD25" s="103">
        <f>AB25*5</f>
        <v>12.5</v>
      </c>
      <c r="AE25" s="103" t="s">
        <v>28</v>
      </c>
      <c r="AF25" s="103">
        <f>AD25*9</f>
        <v>112.5</v>
      </c>
      <c r="AG25" s="84"/>
      <c r="AH25" s="84"/>
      <c r="AI25" s="84"/>
    </row>
    <row r="26" spans="2:35" s="104" customFormat="1" ht="27.95" customHeight="1">
      <c r="B26" s="535"/>
      <c r="C26" s="536"/>
      <c r="D26" s="183"/>
      <c r="E26" s="191"/>
      <c r="F26" s="183"/>
      <c r="G26" s="192"/>
      <c r="H26" s="191"/>
      <c r="I26" s="183"/>
      <c r="J26" s="190"/>
      <c r="K26" s="199"/>
      <c r="L26" s="185"/>
      <c r="M26" s="220" t="s">
        <v>312</v>
      </c>
      <c r="N26" s="400"/>
      <c r="O26" s="222">
        <v>5</v>
      </c>
      <c r="P26" s="201"/>
      <c r="Q26" s="200"/>
      <c r="R26" s="201"/>
      <c r="S26" s="183"/>
      <c r="T26" s="191"/>
      <c r="U26" s="183"/>
      <c r="V26" s="538"/>
      <c r="W26" s="260" t="s">
        <v>360</v>
      </c>
      <c r="X26" s="266" t="s">
        <v>271</v>
      </c>
      <c r="Y26" s="267">
        <v>0</v>
      </c>
      <c r="Z26" s="101"/>
      <c r="AA26" s="109" t="s">
        <v>34</v>
      </c>
      <c r="AB26" s="103"/>
      <c r="AC26" s="109"/>
      <c r="AD26" s="109"/>
      <c r="AE26" s="109">
        <f>AB26*15</f>
        <v>0</v>
      </c>
      <c r="AF26" s="109"/>
      <c r="AG26" s="84"/>
      <c r="AH26" s="84"/>
      <c r="AI26" s="84"/>
    </row>
    <row r="27" spans="2:35" s="104" customFormat="1" ht="27.95" customHeight="1">
      <c r="B27" s="110" t="s">
        <v>35</v>
      </c>
      <c r="C27" s="111"/>
      <c r="D27" s="236"/>
      <c r="E27" s="214"/>
      <c r="F27" s="255"/>
      <c r="G27" s="183"/>
      <c r="H27" s="191"/>
      <c r="I27" s="183"/>
      <c r="J27" s="220"/>
      <c r="K27" s="400"/>
      <c r="L27" s="222"/>
      <c r="M27" s="398"/>
      <c r="N27" s="191"/>
      <c r="O27" s="183"/>
      <c r="P27" s="190"/>
      <c r="Q27" s="199"/>
      <c r="R27" s="190"/>
      <c r="S27" s="183"/>
      <c r="T27" s="191"/>
      <c r="U27" s="183"/>
      <c r="V27" s="538"/>
      <c r="W27" s="263" t="s">
        <v>12</v>
      </c>
      <c r="X27" s="268"/>
      <c r="Y27" s="265"/>
      <c r="Z27" s="105"/>
      <c r="AA27" s="109"/>
      <c r="AB27" s="103"/>
      <c r="AC27" s="109">
        <f>SUM(AC22:AC26)</f>
        <v>29.400000000000006</v>
      </c>
      <c r="AD27" s="109">
        <f>SUM(AD22:AD26)</f>
        <v>23.5</v>
      </c>
      <c r="AE27" s="109">
        <f>SUM(AE22:AE26)</f>
        <v>101</v>
      </c>
      <c r="AF27" s="109">
        <f>AC27*4+AD27*9+AE27*4</f>
        <v>733.1</v>
      </c>
      <c r="AG27" s="84"/>
      <c r="AH27" s="84"/>
      <c r="AI27" s="84"/>
    </row>
    <row r="28" spans="2:35" s="104" customFormat="1" ht="27.95" customHeight="1" thickBot="1">
      <c r="B28" s="112"/>
      <c r="C28" s="113"/>
      <c r="D28" s="191"/>
      <c r="E28" s="191"/>
      <c r="F28" s="183"/>
      <c r="G28" s="193"/>
      <c r="H28" s="194"/>
      <c r="I28" s="195"/>
      <c r="J28" s="253"/>
      <c r="K28" s="213"/>
      <c r="L28" s="255"/>
      <c r="M28" s="186"/>
      <c r="N28" s="196"/>
      <c r="O28" s="188"/>
      <c r="P28" s="183"/>
      <c r="Q28" s="191"/>
      <c r="R28" s="183"/>
      <c r="S28" s="183"/>
      <c r="T28" s="191"/>
      <c r="U28" s="183"/>
      <c r="V28" s="539"/>
      <c r="W28" s="260" t="s">
        <v>273</v>
      </c>
      <c r="X28" s="269"/>
      <c r="Y28" s="267"/>
      <c r="Z28" s="101"/>
      <c r="AA28" s="105"/>
      <c r="AB28" s="114"/>
      <c r="AC28" s="115">
        <f>AC27*4/AF27</f>
        <v>0.16041467739735374</v>
      </c>
      <c r="AD28" s="115">
        <f>AD27*9/AF27</f>
        <v>0.28850088664575091</v>
      </c>
      <c r="AE28" s="115">
        <f>AE27*4/AF27</f>
        <v>0.55108443595689538</v>
      </c>
      <c r="AF28" s="105"/>
    </row>
    <row r="29" spans="2:35" s="84" customFormat="1" ht="27.95" customHeight="1">
      <c r="B29" s="83">
        <v>1</v>
      </c>
      <c r="C29" s="536"/>
      <c r="D29" s="132" t="str">
        <f>'113.1月菜單'!M2</f>
        <v>地瓜小米飯</v>
      </c>
      <c r="E29" s="132" t="s">
        <v>60</v>
      </c>
      <c r="F29" s="132"/>
      <c r="G29" s="132" t="str">
        <f>'113.1月菜單'!M3</f>
        <v xml:space="preserve"> 芝麻燒肉 </v>
      </c>
      <c r="H29" s="161" t="s">
        <v>91</v>
      </c>
      <c r="I29" s="132"/>
      <c r="J29" s="132" t="str">
        <f>'113.1月菜單'!M4</f>
        <v>護眼炒蛋</v>
      </c>
      <c r="K29" s="132" t="s">
        <v>107</v>
      </c>
      <c r="L29" s="132"/>
      <c r="M29" s="132" t="str">
        <f>'113.1月菜單'!M5</f>
        <v xml:space="preserve"> 脆香魚(炸海加)</v>
      </c>
      <c r="N29" s="134" t="s">
        <v>95</v>
      </c>
      <c r="O29" s="132"/>
      <c r="P29" s="132" t="str">
        <f>'113.1月菜單'!M6</f>
        <v>有機深色蔬菜</v>
      </c>
      <c r="Q29" s="132" t="s">
        <v>58</v>
      </c>
      <c r="R29" s="132"/>
      <c r="S29" s="132" t="str">
        <f>'113.1月菜單'!M7</f>
        <v xml:space="preserve"> 結頭紅K豆皮湯(豆)</v>
      </c>
      <c r="T29" s="132" t="s">
        <v>57</v>
      </c>
      <c r="U29" s="132"/>
      <c r="V29" s="537" t="s">
        <v>151</v>
      </c>
      <c r="W29" s="272" t="s">
        <v>7</v>
      </c>
      <c r="X29" s="259" t="s">
        <v>264</v>
      </c>
      <c r="Y29" s="270">
        <v>5</v>
      </c>
      <c r="Z29" s="67"/>
      <c r="AA29" s="67"/>
      <c r="AB29" s="68"/>
      <c r="AC29" s="67" t="s">
        <v>20</v>
      </c>
      <c r="AD29" s="67" t="s">
        <v>21</v>
      </c>
      <c r="AE29" s="67" t="s">
        <v>22</v>
      </c>
      <c r="AF29" s="67" t="s">
        <v>23</v>
      </c>
    </row>
    <row r="30" spans="2:35" ht="27.95" customHeight="1">
      <c r="B30" s="85" t="s">
        <v>8</v>
      </c>
      <c r="C30" s="536"/>
      <c r="D30" s="202" t="s">
        <v>72</v>
      </c>
      <c r="E30" s="202"/>
      <c r="F30" s="201">
        <v>70</v>
      </c>
      <c r="G30" s="201" t="s">
        <v>66</v>
      </c>
      <c r="H30" s="201"/>
      <c r="I30" s="201">
        <v>20</v>
      </c>
      <c r="J30" s="185" t="s">
        <v>55</v>
      </c>
      <c r="K30" s="185"/>
      <c r="L30" s="185">
        <v>40</v>
      </c>
      <c r="M30" s="233" t="s">
        <v>294</v>
      </c>
      <c r="N30" s="386" t="s">
        <v>295</v>
      </c>
      <c r="O30" s="201">
        <v>40</v>
      </c>
      <c r="P30" s="201" t="s">
        <v>253</v>
      </c>
      <c r="Q30" s="201"/>
      <c r="R30" s="201">
        <v>100</v>
      </c>
      <c r="S30" s="204" t="s">
        <v>87</v>
      </c>
      <c r="T30" s="183"/>
      <c r="U30" s="183">
        <v>30</v>
      </c>
      <c r="V30" s="538"/>
      <c r="W30" s="274" t="s">
        <v>274</v>
      </c>
      <c r="X30" s="261" t="s">
        <v>266</v>
      </c>
      <c r="Y30" s="265">
        <v>2.75</v>
      </c>
      <c r="Z30" s="66"/>
      <c r="AA30" s="86" t="s">
        <v>25</v>
      </c>
      <c r="AB30" s="68">
        <v>6.3</v>
      </c>
      <c r="AC30" s="68">
        <f>AB30*2</f>
        <v>12.6</v>
      </c>
      <c r="AD30" s="68"/>
      <c r="AE30" s="68">
        <f>AB30*15</f>
        <v>94.5</v>
      </c>
      <c r="AF30" s="68">
        <f>AC30*4+AE30*4</f>
        <v>428.4</v>
      </c>
    </row>
    <row r="31" spans="2:35" ht="27.95" customHeight="1">
      <c r="B31" s="85">
        <v>4</v>
      </c>
      <c r="C31" s="536"/>
      <c r="D31" s="202" t="s">
        <v>81</v>
      </c>
      <c r="E31" s="202"/>
      <c r="F31" s="201">
        <v>20</v>
      </c>
      <c r="G31" s="201" t="s">
        <v>102</v>
      </c>
      <c r="H31" s="191"/>
      <c r="I31" s="183">
        <v>60</v>
      </c>
      <c r="J31" s="185" t="s">
        <v>76</v>
      </c>
      <c r="K31" s="185"/>
      <c r="L31" s="185">
        <v>15</v>
      </c>
      <c r="M31" s="233"/>
      <c r="N31" s="387"/>
      <c r="O31" s="201"/>
      <c r="P31" s="374"/>
      <c r="Q31" s="375"/>
      <c r="R31" s="376"/>
      <c r="S31" s="202" t="s">
        <v>55</v>
      </c>
      <c r="T31" s="202"/>
      <c r="U31" s="202">
        <v>5</v>
      </c>
      <c r="V31" s="538"/>
      <c r="W31" s="276" t="s">
        <v>9</v>
      </c>
      <c r="X31" s="264" t="s">
        <v>267</v>
      </c>
      <c r="Y31" s="265">
        <v>2</v>
      </c>
      <c r="Z31" s="67"/>
      <c r="AA31" s="88" t="s">
        <v>27</v>
      </c>
      <c r="AB31" s="68">
        <v>2</v>
      </c>
      <c r="AC31" s="89">
        <f>AB31*7</f>
        <v>14</v>
      </c>
      <c r="AD31" s="68">
        <f>AB31*5</f>
        <v>10</v>
      </c>
      <c r="AE31" s="68" t="s">
        <v>28</v>
      </c>
      <c r="AF31" s="90">
        <f>AC31*4+AD31*9</f>
        <v>146</v>
      </c>
    </row>
    <row r="32" spans="2:35" ht="27.95" customHeight="1">
      <c r="B32" s="85" t="s">
        <v>10</v>
      </c>
      <c r="C32" s="536"/>
      <c r="D32" s="202" t="s">
        <v>83</v>
      </c>
      <c r="E32" s="203"/>
      <c r="F32" s="201">
        <v>23</v>
      </c>
      <c r="G32" s="183" t="s">
        <v>249</v>
      </c>
      <c r="H32" s="191"/>
      <c r="I32" s="183">
        <v>0.05</v>
      </c>
      <c r="J32" s="185"/>
      <c r="K32" s="198"/>
      <c r="L32" s="185"/>
      <c r="M32" s="201"/>
      <c r="N32" s="203"/>
      <c r="O32" s="201"/>
      <c r="P32" s="374"/>
      <c r="Q32" s="375"/>
      <c r="R32" s="376"/>
      <c r="S32" s="201" t="s">
        <v>260</v>
      </c>
      <c r="T32" s="185" t="s">
        <v>261</v>
      </c>
      <c r="U32" s="201">
        <v>3</v>
      </c>
      <c r="V32" s="538"/>
      <c r="W32" s="274" t="s">
        <v>275</v>
      </c>
      <c r="X32" s="264" t="s">
        <v>269</v>
      </c>
      <c r="Y32" s="262">
        <v>2.5</v>
      </c>
      <c r="Z32" s="66"/>
      <c r="AA32" s="67" t="s">
        <v>30</v>
      </c>
      <c r="AB32" s="68">
        <v>1.7</v>
      </c>
      <c r="AC32" s="68">
        <f>AB32*1</f>
        <v>1.7</v>
      </c>
      <c r="AD32" s="68" t="s">
        <v>28</v>
      </c>
      <c r="AE32" s="68">
        <f>AB32*5</f>
        <v>8.5</v>
      </c>
      <c r="AF32" s="68">
        <f>AC32*4+AE32*4</f>
        <v>40.799999999999997</v>
      </c>
    </row>
    <row r="33" spans="2:32" ht="27.95" customHeight="1">
      <c r="B33" s="534" t="s">
        <v>39</v>
      </c>
      <c r="C33" s="536"/>
      <c r="D33" s="191"/>
      <c r="E33" s="191"/>
      <c r="F33" s="183"/>
      <c r="G33" s="206"/>
      <c r="H33" s="203"/>
      <c r="I33" s="201"/>
      <c r="J33" s="202"/>
      <c r="K33" s="214"/>
      <c r="L33" s="201"/>
      <c r="M33" s="201"/>
      <c r="N33" s="203"/>
      <c r="O33" s="201"/>
      <c r="P33" s="374"/>
      <c r="Q33" s="375"/>
      <c r="R33" s="376"/>
      <c r="S33" s="201"/>
      <c r="T33" s="201"/>
      <c r="U33" s="201"/>
      <c r="V33" s="538"/>
      <c r="W33" s="276" t="s">
        <v>11</v>
      </c>
      <c r="X33" s="264" t="s">
        <v>270</v>
      </c>
      <c r="Y33" s="262">
        <v>0</v>
      </c>
      <c r="Z33" s="67"/>
      <c r="AA33" s="67" t="s">
        <v>33</v>
      </c>
      <c r="AB33" s="68">
        <v>2.5</v>
      </c>
      <c r="AC33" s="68"/>
      <c r="AD33" s="68">
        <f>AB33*5</f>
        <v>12.5</v>
      </c>
      <c r="AE33" s="68" t="s">
        <v>28</v>
      </c>
      <c r="AF33" s="68">
        <f>AD33*9</f>
        <v>112.5</v>
      </c>
    </row>
    <row r="34" spans="2:32" ht="27.95" customHeight="1">
      <c r="B34" s="534"/>
      <c r="C34" s="536"/>
      <c r="D34" s="191"/>
      <c r="E34" s="191"/>
      <c r="F34" s="183"/>
      <c r="G34" s="206"/>
      <c r="H34" s="203"/>
      <c r="I34" s="201"/>
      <c r="J34" s="185"/>
      <c r="K34" s="198"/>
      <c r="L34" s="185"/>
      <c r="M34" s="206"/>
      <c r="N34" s="219"/>
      <c r="O34" s="206"/>
      <c r="P34" s="374"/>
      <c r="Q34" s="375"/>
      <c r="R34" s="376"/>
      <c r="S34" s="202"/>
      <c r="T34" s="202"/>
      <c r="U34" s="202"/>
      <c r="V34" s="538"/>
      <c r="W34" s="274" t="s">
        <v>276</v>
      </c>
      <c r="X34" s="266" t="s">
        <v>271</v>
      </c>
      <c r="Y34" s="262">
        <v>0</v>
      </c>
      <c r="Z34" s="66"/>
      <c r="AA34" s="67" t="s">
        <v>34</v>
      </c>
      <c r="AB34" s="68">
        <v>1</v>
      </c>
      <c r="AE34" s="67">
        <f>AB34*15</f>
        <v>15</v>
      </c>
    </row>
    <row r="35" spans="2:32" ht="27.95" customHeight="1">
      <c r="B35" s="92" t="s">
        <v>35</v>
      </c>
      <c r="C35" s="93"/>
      <c r="D35" s="191"/>
      <c r="E35" s="191"/>
      <c r="F35" s="183"/>
      <c r="G35" s="206"/>
      <c r="H35" s="184"/>
      <c r="I35" s="184"/>
      <c r="J35" s="185"/>
      <c r="K35" s="198"/>
      <c r="L35" s="185"/>
      <c r="M35" s="183"/>
      <c r="N35" s="191"/>
      <c r="O35" s="183"/>
      <c r="P35" s="374"/>
      <c r="Q35" s="375"/>
      <c r="R35" s="376"/>
      <c r="S35" s="201"/>
      <c r="T35" s="200"/>
      <c r="U35" s="201"/>
      <c r="V35" s="538"/>
      <c r="W35" s="276" t="s">
        <v>12</v>
      </c>
      <c r="X35" s="268"/>
      <c r="Y35" s="262"/>
      <c r="Z35" s="67"/>
      <c r="AC35" s="67">
        <f>SUM(AC30:AC34)</f>
        <v>28.3</v>
      </c>
      <c r="AD35" s="67">
        <f>SUM(AD30:AD34)</f>
        <v>22.5</v>
      </c>
      <c r="AE35" s="67">
        <f>SUM(AE30:AE34)</f>
        <v>118</v>
      </c>
      <c r="AF35" s="67">
        <f>AC35*4+AD35*9+AE35*4</f>
        <v>787.7</v>
      </c>
    </row>
    <row r="36" spans="2:32" ht="27.95" customHeight="1">
      <c r="B36" s="94"/>
      <c r="C36" s="95"/>
      <c r="D36" s="191"/>
      <c r="E36" s="191"/>
      <c r="F36" s="183"/>
      <c r="G36" s="193"/>
      <c r="H36" s="194"/>
      <c r="I36" s="195"/>
      <c r="J36" s="201"/>
      <c r="K36" s="203"/>
      <c r="L36" s="201"/>
      <c r="M36" s="183"/>
      <c r="N36" s="191"/>
      <c r="O36" s="183"/>
      <c r="P36" s="374"/>
      <c r="Q36" s="375"/>
      <c r="R36" s="376"/>
      <c r="S36" s="183"/>
      <c r="T36" s="191"/>
      <c r="U36" s="183"/>
      <c r="V36" s="539"/>
      <c r="W36" s="274" t="s">
        <v>277</v>
      </c>
      <c r="X36" s="271"/>
      <c r="Y36" s="262"/>
      <c r="Z36" s="66"/>
      <c r="AC36" s="96">
        <f>AC35*4/AF35</f>
        <v>0.14370953408658119</v>
      </c>
      <c r="AD36" s="96">
        <f>AD35*9/AF35</f>
        <v>0.25707756760187889</v>
      </c>
      <c r="AE36" s="96">
        <f>AE35*4/AF35</f>
        <v>0.5992128983115399</v>
      </c>
    </row>
    <row r="37" spans="2:32" s="84" customFormat="1" ht="27.95" customHeight="1">
      <c r="B37" s="83">
        <v>1</v>
      </c>
      <c r="C37" s="536"/>
      <c r="D37" s="132" t="str">
        <f>'113.1月菜單'!Q2</f>
        <v>夏威夷炒飯</v>
      </c>
      <c r="E37" s="132" t="s">
        <v>331</v>
      </c>
      <c r="F37" s="132"/>
      <c r="G37" s="132" t="str">
        <f>'113.1月菜單'!Q3</f>
        <v xml:space="preserve"> 醬燒大排</v>
      </c>
      <c r="H37" s="132" t="s">
        <v>340</v>
      </c>
      <c r="I37" s="132"/>
      <c r="J37" s="132" t="str">
        <f>'113.1月菜單'!Q4</f>
        <v xml:space="preserve"> 香薯餅(加)</v>
      </c>
      <c r="K37" s="134" t="s">
        <v>352</v>
      </c>
      <c r="L37" s="132"/>
      <c r="M37" s="132" t="str">
        <f>'113.1月菜單'!Q5</f>
        <v xml:space="preserve">     白菜金菇滑肉    </v>
      </c>
      <c r="N37" s="134" t="s">
        <v>356</v>
      </c>
      <c r="O37" s="132"/>
      <c r="P37" s="132" t="str">
        <f>'113.1月菜單'!Q6</f>
        <v>深色蔬菜</v>
      </c>
      <c r="Q37" s="141" t="s">
        <v>18</v>
      </c>
      <c r="R37" s="132"/>
      <c r="S37" s="132" t="str">
        <f>'113.1月菜單'!Q7</f>
        <v xml:space="preserve">  味噌豆腐湯(豆)</v>
      </c>
      <c r="T37" s="132" t="s">
        <v>17</v>
      </c>
      <c r="U37" s="132"/>
      <c r="V37" s="537" t="s">
        <v>151</v>
      </c>
      <c r="W37" s="272" t="s">
        <v>7</v>
      </c>
      <c r="X37" s="259" t="s">
        <v>264</v>
      </c>
      <c r="Y37" s="396">
        <v>5</v>
      </c>
      <c r="Z37" s="67"/>
      <c r="AA37" s="67"/>
      <c r="AB37" s="68"/>
      <c r="AC37" s="67" t="s">
        <v>20</v>
      </c>
      <c r="AD37" s="67" t="s">
        <v>21</v>
      </c>
      <c r="AE37" s="67" t="s">
        <v>22</v>
      </c>
      <c r="AF37" s="67" t="s">
        <v>23</v>
      </c>
    </row>
    <row r="38" spans="2:32" ht="27.95" customHeight="1">
      <c r="B38" s="85" t="s">
        <v>8</v>
      </c>
      <c r="C38" s="536"/>
      <c r="D38" s="253" t="s">
        <v>64</v>
      </c>
      <c r="E38" s="213"/>
      <c r="F38" s="255">
        <v>90</v>
      </c>
      <c r="G38" s="201" t="s">
        <v>354</v>
      </c>
      <c r="H38" s="201"/>
      <c r="I38" s="201">
        <v>70</v>
      </c>
      <c r="J38" s="218" t="s">
        <v>355</v>
      </c>
      <c r="K38" s="218" t="s">
        <v>346</v>
      </c>
      <c r="L38" s="218">
        <v>40</v>
      </c>
      <c r="M38" s="201" t="s">
        <v>358</v>
      </c>
      <c r="N38" s="200"/>
      <c r="O38" s="201">
        <v>55</v>
      </c>
      <c r="P38" s="186" t="s">
        <v>128</v>
      </c>
      <c r="Q38" s="215"/>
      <c r="R38" s="188">
        <v>100</v>
      </c>
      <c r="S38" s="201" t="s">
        <v>84</v>
      </c>
      <c r="T38" s="201" t="s">
        <v>75</v>
      </c>
      <c r="U38" s="201">
        <v>20</v>
      </c>
      <c r="V38" s="538"/>
      <c r="W38" s="274" t="s">
        <v>265</v>
      </c>
      <c r="X38" s="261" t="s">
        <v>266</v>
      </c>
      <c r="Y38" s="265">
        <v>2.5</v>
      </c>
      <c r="Z38" s="66"/>
      <c r="AA38" s="86" t="s">
        <v>25</v>
      </c>
      <c r="AB38" s="68">
        <v>6</v>
      </c>
      <c r="AC38" s="68">
        <f>AB38*2</f>
        <v>12</v>
      </c>
      <c r="AD38" s="68"/>
      <c r="AE38" s="68">
        <f>AB38*15</f>
        <v>90</v>
      </c>
      <c r="AF38" s="68">
        <f>AC38*4+AE38*4</f>
        <v>408</v>
      </c>
    </row>
    <row r="39" spans="2:32" ht="27.95" customHeight="1">
      <c r="B39" s="85">
        <v>5</v>
      </c>
      <c r="C39" s="536"/>
      <c r="D39" s="253" t="s">
        <v>66</v>
      </c>
      <c r="E39" s="213"/>
      <c r="F39" s="255">
        <v>15</v>
      </c>
      <c r="G39" s="185"/>
      <c r="H39" s="185"/>
      <c r="I39" s="185"/>
      <c r="J39" s="201"/>
      <c r="K39" s="201"/>
      <c r="L39" s="201"/>
      <c r="M39" s="201" t="s">
        <v>302</v>
      </c>
      <c r="N39" s="187"/>
      <c r="O39" s="201">
        <v>7</v>
      </c>
      <c r="P39" s="186"/>
      <c r="Q39" s="187"/>
      <c r="R39" s="188"/>
      <c r="S39" s="185" t="s">
        <v>85</v>
      </c>
      <c r="T39" s="200"/>
      <c r="U39" s="201">
        <v>3</v>
      </c>
      <c r="V39" s="538"/>
      <c r="W39" s="276" t="s">
        <v>9</v>
      </c>
      <c r="X39" s="264" t="s">
        <v>267</v>
      </c>
      <c r="Y39" s="265">
        <v>2</v>
      </c>
      <c r="Z39" s="67"/>
      <c r="AA39" s="88" t="s">
        <v>27</v>
      </c>
      <c r="AB39" s="68">
        <v>2.2999999999999998</v>
      </c>
      <c r="AC39" s="89">
        <f>AB39*7</f>
        <v>16.099999999999998</v>
      </c>
      <c r="AD39" s="68">
        <f>AB39*5</f>
        <v>11.5</v>
      </c>
      <c r="AE39" s="68" t="s">
        <v>28</v>
      </c>
      <c r="AF39" s="90">
        <f>AC39*4+AD39*9</f>
        <v>167.89999999999998</v>
      </c>
    </row>
    <row r="40" spans="2:32" ht="27.95" customHeight="1">
      <c r="B40" s="85" t="s">
        <v>10</v>
      </c>
      <c r="C40" s="536"/>
      <c r="D40" s="253" t="s">
        <v>65</v>
      </c>
      <c r="E40" s="214"/>
      <c r="F40" s="255">
        <v>10</v>
      </c>
      <c r="G40" s="185"/>
      <c r="H40" s="185"/>
      <c r="I40" s="185"/>
      <c r="J40" s="201"/>
      <c r="K40" s="201"/>
      <c r="L40" s="201"/>
      <c r="M40" s="201" t="s">
        <v>303</v>
      </c>
      <c r="N40" s="200"/>
      <c r="O40" s="201">
        <v>5</v>
      </c>
      <c r="P40" s="323"/>
      <c r="Q40" s="229"/>
      <c r="R40" s="323"/>
      <c r="S40" s="217" t="s">
        <v>79</v>
      </c>
      <c r="T40" s="320"/>
      <c r="U40" s="321">
        <v>0.02</v>
      </c>
      <c r="V40" s="538"/>
      <c r="W40" s="274" t="s">
        <v>268</v>
      </c>
      <c r="X40" s="264" t="s">
        <v>269</v>
      </c>
      <c r="Y40" s="265">
        <v>2.7</v>
      </c>
      <c r="Z40" s="66"/>
      <c r="AA40" s="67" t="s">
        <v>30</v>
      </c>
      <c r="AB40" s="68">
        <v>1.5</v>
      </c>
      <c r="AC40" s="68">
        <f>AB40*1</f>
        <v>1.5</v>
      </c>
      <c r="AD40" s="68" t="s">
        <v>28</v>
      </c>
      <c r="AE40" s="68">
        <f>AB40*5</f>
        <v>7.5</v>
      </c>
      <c r="AF40" s="68">
        <f>AC40*4+AE40*4</f>
        <v>36</v>
      </c>
    </row>
    <row r="41" spans="2:32" ht="27.95" customHeight="1">
      <c r="B41" s="534" t="s">
        <v>31</v>
      </c>
      <c r="C41" s="536"/>
      <c r="D41" s="253" t="s">
        <v>55</v>
      </c>
      <c r="E41" s="214"/>
      <c r="F41" s="255">
        <v>5</v>
      </c>
      <c r="G41" s="183"/>
      <c r="H41" s="191"/>
      <c r="I41" s="183"/>
      <c r="J41" s="377"/>
      <c r="K41" s="185"/>
      <c r="L41" s="383"/>
      <c r="M41" s="201" t="s">
        <v>304</v>
      </c>
      <c r="N41" s="200"/>
      <c r="O41" s="201">
        <v>5</v>
      </c>
      <c r="P41" s="186"/>
      <c r="Q41" s="187"/>
      <c r="R41" s="188"/>
      <c r="S41" s="206"/>
      <c r="T41" s="200"/>
      <c r="U41" s="201"/>
      <c r="V41" s="538"/>
      <c r="W41" s="276" t="s">
        <v>11</v>
      </c>
      <c r="X41" s="264" t="s">
        <v>270</v>
      </c>
      <c r="Y41" s="265">
        <f>AB42</f>
        <v>0</v>
      </c>
      <c r="Z41" s="67"/>
      <c r="AA41" s="67" t="s">
        <v>33</v>
      </c>
      <c r="AB41" s="68">
        <v>2.5</v>
      </c>
      <c r="AC41" s="68"/>
      <c r="AD41" s="68">
        <f>AB41*5</f>
        <v>12.5</v>
      </c>
      <c r="AE41" s="68" t="s">
        <v>28</v>
      </c>
      <c r="AF41" s="68">
        <f>AD41*9</f>
        <v>112.5</v>
      </c>
    </row>
    <row r="42" spans="2:32" ht="27.95" customHeight="1">
      <c r="B42" s="534"/>
      <c r="C42" s="536"/>
      <c r="D42" s="236" t="s">
        <v>105</v>
      </c>
      <c r="E42" s="214"/>
      <c r="F42" s="255">
        <v>5</v>
      </c>
      <c r="G42" s="192"/>
      <c r="H42" s="191"/>
      <c r="I42" s="183"/>
      <c r="J42" s="381"/>
      <c r="K42" s="382"/>
      <c r="L42" s="384"/>
      <c r="M42" s="190" t="s">
        <v>305</v>
      </c>
      <c r="N42" s="199"/>
      <c r="O42" s="190">
        <v>0.05</v>
      </c>
      <c r="P42" s="186"/>
      <c r="Q42" s="196"/>
      <c r="R42" s="188"/>
      <c r="S42" s="201"/>
      <c r="T42" s="201"/>
      <c r="U42" s="201"/>
      <c r="V42" s="538"/>
      <c r="W42" s="274" t="s">
        <v>278</v>
      </c>
      <c r="X42" s="266" t="s">
        <v>271</v>
      </c>
      <c r="Y42" s="265">
        <v>0</v>
      </c>
      <c r="Z42" s="66"/>
      <c r="AA42" s="67" t="s">
        <v>34</v>
      </c>
      <c r="AE42" s="67">
        <f>AB42*15</f>
        <v>0</v>
      </c>
    </row>
    <row r="43" spans="2:32" ht="27.95" customHeight="1">
      <c r="B43" s="92" t="s">
        <v>35</v>
      </c>
      <c r="C43" s="93"/>
      <c r="D43" s="184"/>
      <c r="E43" s="191"/>
      <c r="F43" s="184"/>
      <c r="G43" s="183"/>
      <c r="H43" s="191"/>
      <c r="I43" s="183"/>
      <c r="J43" s="381"/>
      <c r="K43" s="382"/>
      <c r="L43" s="384"/>
      <c r="M43" s="183"/>
      <c r="N43" s="191"/>
      <c r="O43" s="183"/>
      <c r="P43" s="186"/>
      <c r="Q43" s="196"/>
      <c r="R43" s="188"/>
      <c r="S43" s="201"/>
      <c r="T43" s="201"/>
      <c r="U43" s="201"/>
      <c r="V43" s="538"/>
      <c r="W43" s="276" t="s">
        <v>12</v>
      </c>
      <c r="X43" s="268"/>
      <c r="Y43" s="265"/>
      <c r="Z43" s="67"/>
      <c r="AC43" s="67">
        <f>SUM(AC38:AC42)</f>
        <v>29.599999999999998</v>
      </c>
      <c r="AD43" s="67">
        <f>SUM(AD38:AD42)</f>
        <v>24</v>
      </c>
      <c r="AE43" s="67">
        <f>SUM(AE38:AE42)</f>
        <v>97.5</v>
      </c>
      <c r="AF43" s="67">
        <f>AC43*4+AD43*9+AE43*4</f>
        <v>724.4</v>
      </c>
    </row>
    <row r="44" spans="2:32" ht="27.95" customHeight="1" thickBot="1">
      <c r="B44" s="157"/>
      <c r="C44" s="158"/>
      <c r="D44" s="324"/>
      <c r="E44" s="325"/>
      <c r="F44" s="245"/>
      <c r="G44" s="326"/>
      <c r="H44" s="194"/>
      <c r="I44" s="327"/>
      <c r="J44" s="210"/>
      <c r="K44" s="211"/>
      <c r="L44" s="210"/>
      <c r="M44" s="183"/>
      <c r="N44" s="191"/>
      <c r="O44" s="183"/>
      <c r="P44" s="328"/>
      <c r="Q44" s="194"/>
      <c r="R44" s="327"/>
      <c r="S44" s="210"/>
      <c r="T44" s="211"/>
      <c r="U44" s="210"/>
      <c r="V44" s="539"/>
      <c r="W44" s="274" t="s">
        <v>279</v>
      </c>
      <c r="X44" s="269"/>
      <c r="Y44" s="265"/>
      <c r="Z44" s="66"/>
      <c r="AC44" s="96">
        <f>AC43*4/AF43</f>
        <v>0.16344561016013251</v>
      </c>
      <c r="AD44" s="96">
        <f>AD43*9/AF43</f>
        <v>0.29817780231916069</v>
      </c>
      <c r="AE44" s="96">
        <f>AE43*4/AF43</f>
        <v>0.53837658752070683</v>
      </c>
    </row>
    <row r="45" spans="2:32" s="122" customFormat="1" ht="21.75" customHeight="1">
      <c r="B45" s="119"/>
      <c r="C45" s="67"/>
      <c r="D45" s="87"/>
      <c r="E45" s="120"/>
      <c r="F45" s="87"/>
      <c r="G45" s="87"/>
      <c r="H45" s="120"/>
      <c r="I45" s="87"/>
      <c r="J45" s="545"/>
      <c r="K45" s="545"/>
      <c r="L45" s="545"/>
      <c r="M45" s="545"/>
      <c r="N45" s="545"/>
      <c r="O45" s="545"/>
      <c r="P45" s="545"/>
      <c r="Q45" s="546"/>
      <c r="R45" s="545"/>
      <c r="S45" s="545"/>
      <c r="T45" s="545"/>
      <c r="U45" s="545"/>
      <c r="V45" s="545"/>
      <c r="W45" s="545"/>
      <c r="X45" s="545"/>
      <c r="Y45" s="545"/>
      <c r="Z45" s="121"/>
      <c r="AA45" s="109"/>
      <c r="AB45" s="103"/>
      <c r="AC45" s="109"/>
      <c r="AD45" s="109"/>
      <c r="AE45" s="109"/>
      <c r="AF45" s="109"/>
    </row>
    <row r="46" spans="2:32">
      <c r="B46" s="103"/>
      <c r="C46" s="122"/>
      <c r="D46" s="540"/>
      <c r="E46" s="540"/>
      <c r="F46" s="541"/>
      <c r="G46" s="541"/>
      <c r="H46" s="123"/>
      <c r="I46" s="67"/>
      <c r="J46" s="67"/>
      <c r="K46" s="123"/>
      <c r="L46" s="67"/>
      <c r="N46" s="123"/>
      <c r="O46" s="67"/>
      <c r="Q46" s="123"/>
      <c r="R46" s="67"/>
      <c r="T46" s="123"/>
      <c r="U46" s="67"/>
      <c r="V46" s="50"/>
      <c r="Y46" s="126"/>
    </row>
    <row r="47" spans="2:32">
      <c r="Y47" s="126"/>
    </row>
    <row r="48" spans="2:32">
      <c r="Y48" s="126"/>
    </row>
    <row r="49" spans="25:25">
      <c r="Y49" s="126"/>
    </row>
    <row r="50" spans="25:25">
      <c r="Y50" s="126"/>
    </row>
    <row r="51" spans="25:25">
      <c r="Y51" s="126"/>
    </row>
    <row r="52" spans="25:25">
      <c r="Y52" s="126"/>
    </row>
  </sheetData>
  <mergeCells count="19">
    <mergeCell ref="D46:G46"/>
    <mergeCell ref="C29:C34"/>
    <mergeCell ref="C21:C26"/>
    <mergeCell ref="B1:Y1"/>
    <mergeCell ref="B2:G2"/>
    <mergeCell ref="C5:C10"/>
    <mergeCell ref="B9:B10"/>
    <mergeCell ref="J45:Y45"/>
    <mergeCell ref="C13:C18"/>
    <mergeCell ref="V5:V12"/>
    <mergeCell ref="B17:B18"/>
    <mergeCell ref="B25:B26"/>
    <mergeCell ref="B33:B34"/>
    <mergeCell ref="C37:C42"/>
    <mergeCell ref="B41:B42"/>
    <mergeCell ref="V13:V20"/>
    <mergeCell ref="V21:V28"/>
    <mergeCell ref="V29:V36"/>
    <mergeCell ref="V37:V44"/>
  </mergeCells>
  <phoneticPr fontId="19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8"/>
  <sheetViews>
    <sheetView topLeftCell="A16" zoomScale="50" zoomScaleNormal="50" workbookViewId="0">
      <selection activeCell="F22" sqref="F22"/>
    </sheetView>
  </sheetViews>
  <sheetFormatPr defaultRowHeight="20.25"/>
  <cols>
    <col min="1" max="1" width="1.875" style="87" customWidth="1"/>
    <col min="2" max="2" width="4.875" style="119" customWidth="1"/>
    <col min="3" max="3" width="0" style="87" hidden="1" customWidth="1"/>
    <col min="4" max="4" width="28.625" style="87" customWidth="1"/>
    <col min="5" max="5" width="5.625" style="120" customWidth="1"/>
    <col min="6" max="6" width="9.625" style="87" customWidth="1"/>
    <col min="7" max="7" width="28.625" style="87" customWidth="1"/>
    <col min="8" max="8" width="5.625" style="120" customWidth="1"/>
    <col min="9" max="9" width="9.625" style="87" customWidth="1"/>
    <col min="10" max="10" width="28.625" style="87" customWidth="1"/>
    <col min="11" max="11" width="5.625" style="120" customWidth="1"/>
    <col min="12" max="12" width="9.625" style="87" customWidth="1"/>
    <col min="13" max="13" width="28.625" style="87" customWidth="1"/>
    <col min="14" max="14" width="5.625" style="120" customWidth="1"/>
    <col min="15" max="15" width="9.625" style="87" customWidth="1"/>
    <col min="16" max="16" width="28.625" style="87" customWidth="1"/>
    <col min="17" max="17" width="5.625" style="120" customWidth="1"/>
    <col min="18" max="18" width="9.625" style="87" customWidth="1"/>
    <col min="19" max="19" width="28.625" style="87" customWidth="1"/>
    <col min="20" max="20" width="5.625" style="120" customWidth="1"/>
    <col min="21" max="21" width="9.625" style="87" customWidth="1"/>
    <col min="22" max="22" width="12.125" style="53" customWidth="1"/>
    <col min="23" max="23" width="11.75" style="124" customWidth="1"/>
    <col min="24" max="24" width="11.25" style="125" customWidth="1"/>
    <col min="25" max="25" width="6.625" style="127" customWidth="1"/>
    <col min="26" max="26" width="6.625" style="87" customWidth="1"/>
    <col min="27" max="27" width="6" style="67" hidden="1" customWidth="1"/>
    <col min="28" max="28" width="5.5" style="68" hidden="1" customWidth="1"/>
    <col min="29" max="29" width="7.75" style="67" hidden="1" customWidth="1"/>
    <col min="30" max="30" width="8" style="67" hidden="1" customWidth="1"/>
    <col min="31" max="31" width="7.875" style="67" hidden="1" customWidth="1"/>
    <col min="32" max="32" width="7.5" style="67" hidden="1" customWidth="1"/>
    <col min="33" max="16384" width="9" style="87"/>
  </cols>
  <sheetData>
    <row r="1" spans="2:32" s="56" customFormat="1" ht="38.25">
      <c r="B1" s="542" t="s">
        <v>580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5"/>
      <c r="AB1" s="57"/>
    </row>
    <row r="2" spans="2:32" s="56" customFormat="1" ht="9.75" customHeight="1">
      <c r="B2" s="543"/>
      <c r="C2" s="544"/>
      <c r="D2" s="544"/>
      <c r="E2" s="544"/>
      <c r="F2" s="544"/>
      <c r="G2" s="544"/>
      <c r="H2" s="58"/>
      <c r="I2" s="55"/>
      <c r="J2" s="55"/>
      <c r="K2" s="58"/>
      <c r="L2" s="55"/>
      <c r="M2" s="55"/>
      <c r="N2" s="58"/>
      <c r="O2" s="55"/>
      <c r="P2" s="55"/>
      <c r="Q2" s="58"/>
      <c r="R2" s="55"/>
      <c r="S2" s="55"/>
      <c r="T2" s="58"/>
      <c r="U2" s="55"/>
      <c r="V2" s="5"/>
      <c r="W2" s="59"/>
      <c r="X2" s="60"/>
      <c r="Y2" s="59"/>
      <c r="Z2" s="55"/>
      <c r="AB2" s="57"/>
    </row>
    <row r="3" spans="2:32" s="67" customFormat="1" ht="31.5" customHeight="1" thickBot="1">
      <c r="B3" s="128" t="s">
        <v>42</v>
      </c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56"/>
      <c r="T3" s="62"/>
      <c r="U3" s="62"/>
      <c r="V3" s="9"/>
      <c r="W3" s="63"/>
      <c r="X3" s="64"/>
      <c r="Y3" s="65"/>
      <c r="Z3" s="66"/>
      <c r="AB3" s="68"/>
    </row>
    <row r="4" spans="2:32" s="82" customFormat="1" ht="43.5">
      <c r="B4" s="69" t="s">
        <v>0</v>
      </c>
      <c r="C4" s="70" t="s">
        <v>1</v>
      </c>
      <c r="D4" s="71" t="s">
        <v>2</v>
      </c>
      <c r="E4" s="72" t="s">
        <v>40</v>
      </c>
      <c r="F4" s="71"/>
      <c r="G4" s="71" t="s">
        <v>3</v>
      </c>
      <c r="H4" s="72" t="s">
        <v>40</v>
      </c>
      <c r="I4" s="71"/>
      <c r="J4" s="71" t="s">
        <v>4</v>
      </c>
      <c r="K4" s="72" t="s">
        <v>40</v>
      </c>
      <c r="L4" s="73"/>
      <c r="M4" s="71" t="s">
        <v>4</v>
      </c>
      <c r="N4" s="72" t="s">
        <v>40</v>
      </c>
      <c r="O4" s="71"/>
      <c r="P4" s="71" t="s">
        <v>4</v>
      </c>
      <c r="Q4" s="72" t="s">
        <v>40</v>
      </c>
      <c r="R4" s="71"/>
      <c r="S4" s="74" t="s">
        <v>5</v>
      </c>
      <c r="T4" s="72" t="s">
        <v>40</v>
      </c>
      <c r="U4" s="71"/>
      <c r="V4" s="75" t="s">
        <v>195</v>
      </c>
      <c r="W4" s="75" t="s">
        <v>6</v>
      </c>
      <c r="X4" s="76" t="s">
        <v>13</v>
      </c>
      <c r="Y4" s="77" t="s">
        <v>14</v>
      </c>
      <c r="Z4" s="78"/>
      <c r="AA4" s="79"/>
      <c r="AB4" s="80"/>
      <c r="AC4" s="81"/>
      <c r="AD4" s="81"/>
      <c r="AE4" s="81"/>
      <c r="AF4" s="81"/>
    </row>
    <row r="5" spans="2:32" s="84" customFormat="1" ht="51.75" customHeight="1">
      <c r="B5" s="83">
        <v>1</v>
      </c>
      <c r="C5" s="536"/>
      <c r="D5" s="132" t="str">
        <f>'113.1月菜單'!A11</f>
        <v>香Q米飯</v>
      </c>
      <c r="E5" s="132" t="s">
        <v>15</v>
      </c>
      <c r="F5" s="133" t="s">
        <v>16</v>
      </c>
      <c r="G5" s="132" t="str">
        <f>'113.1月菜單'!A12</f>
        <v>嫩煎雞排</v>
      </c>
      <c r="H5" s="132" t="s">
        <v>190</v>
      </c>
      <c r="I5" s="133" t="s">
        <v>16</v>
      </c>
      <c r="J5" s="132" t="str">
        <f>'113.1月菜單'!A13</f>
        <v xml:space="preserve">海鮮小炒(豆海)  </v>
      </c>
      <c r="K5" s="132" t="s">
        <v>189</v>
      </c>
      <c r="L5" s="133" t="s">
        <v>16</v>
      </c>
      <c r="M5" s="143" t="str">
        <f>'113.1月菜單'!A14</f>
        <v>海苔大阪燒</v>
      </c>
      <c r="N5" s="154" t="s">
        <v>153</v>
      </c>
      <c r="O5" s="144" t="s">
        <v>16</v>
      </c>
      <c r="P5" s="132" t="str">
        <f>'113.1月菜單'!A15</f>
        <v>深色蔬菜</v>
      </c>
      <c r="Q5" s="132" t="s">
        <v>18</v>
      </c>
      <c r="R5" s="133" t="s">
        <v>16</v>
      </c>
      <c r="S5" s="132" t="str">
        <f>'113.1月菜單'!A16</f>
        <v>冬粉肉絲湯</v>
      </c>
      <c r="T5" s="141" t="s">
        <v>134</v>
      </c>
      <c r="U5" s="133" t="s">
        <v>16</v>
      </c>
      <c r="V5" s="537" t="s">
        <v>151</v>
      </c>
      <c r="W5" s="272" t="s">
        <v>7</v>
      </c>
      <c r="X5" s="259" t="s">
        <v>264</v>
      </c>
      <c r="Y5" s="273">
        <v>5</v>
      </c>
      <c r="Z5" s="67"/>
      <c r="AA5" s="67"/>
      <c r="AB5" s="68"/>
      <c r="AC5" s="67" t="s">
        <v>20</v>
      </c>
      <c r="AD5" s="67" t="s">
        <v>21</v>
      </c>
      <c r="AE5" s="67" t="s">
        <v>22</v>
      </c>
      <c r="AF5" s="67" t="s">
        <v>23</v>
      </c>
    </row>
    <row r="6" spans="2:32" ht="27.95" customHeight="1">
      <c r="B6" s="85" t="s">
        <v>8</v>
      </c>
      <c r="C6" s="536"/>
      <c r="D6" s="201" t="s">
        <v>64</v>
      </c>
      <c r="E6" s="201"/>
      <c r="F6" s="201">
        <v>100</v>
      </c>
      <c r="G6" s="201" t="s">
        <v>333</v>
      </c>
      <c r="H6" s="201"/>
      <c r="I6" s="201">
        <v>60</v>
      </c>
      <c r="J6" s="201" t="s">
        <v>235</v>
      </c>
      <c r="K6" s="201" t="s">
        <v>236</v>
      </c>
      <c r="L6" s="201">
        <v>40</v>
      </c>
      <c r="M6" s="201" t="s">
        <v>82</v>
      </c>
      <c r="N6" s="201"/>
      <c r="O6" s="201">
        <v>50</v>
      </c>
      <c r="P6" s="201" t="s">
        <v>71</v>
      </c>
      <c r="Q6" s="201"/>
      <c r="R6" s="201">
        <v>100</v>
      </c>
      <c r="S6" s="184" t="s">
        <v>135</v>
      </c>
      <c r="T6" s="183"/>
      <c r="U6" s="183">
        <v>5</v>
      </c>
      <c r="V6" s="538"/>
      <c r="W6" s="274" t="s">
        <v>265</v>
      </c>
      <c r="X6" s="261" t="s">
        <v>266</v>
      </c>
      <c r="Y6" s="275">
        <v>2.5</v>
      </c>
      <c r="Z6" s="66"/>
      <c r="AA6" s="86" t="s">
        <v>25</v>
      </c>
      <c r="AB6" s="68">
        <v>6</v>
      </c>
      <c r="AC6" s="68">
        <f>AB6*2</f>
        <v>12</v>
      </c>
      <c r="AD6" s="68"/>
      <c r="AE6" s="68">
        <f>AB6*15</f>
        <v>90</v>
      </c>
      <c r="AF6" s="68">
        <f>AC6*4+AE6*4</f>
        <v>408</v>
      </c>
    </row>
    <row r="7" spans="2:32" ht="27.95" customHeight="1">
      <c r="B7" s="85">
        <v>8</v>
      </c>
      <c r="C7" s="536"/>
      <c r="D7" s="201"/>
      <c r="E7" s="201"/>
      <c r="F7" s="201"/>
      <c r="G7" s="201"/>
      <c r="H7" s="201"/>
      <c r="I7" s="201"/>
      <c r="J7" s="201" t="s">
        <v>237</v>
      </c>
      <c r="K7" s="201" t="s">
        <v>238</v>
      </c>
      <c r="L7" s="185">
        <v>10</v>
      </c>
      <c r="M7" s="201" t="s">
        <v>106</v>
      </c>
      <c r="N7" s="201"/>
      <c r="O7" s="201">
        <v>5</v>
      </c>
      <c r="P7" s="206"/>
      <c r="Q7" s="206"/>
      <c r="R7" s="206"/>
      <c r="S7" s="184" t="s">
        <v>55</v>
      </c>
      <c r="T7" s="183"/>
      <c r="U7" s="183">
        <v>10</v>
      </c>
      <c r="V7" s="538"/>
      <c r="W7" s="276" t="s">
        <v>9</v>
      </c>
      <c r="X7" s="264" t="s">
        <v>267</v>
      </c>
      <c r="Y7" s="280">
        <v>2</v>
      </c>
      <c r="Z7" s="67"/>
      <c r="AA7" s="88" t="s">
        <v>27</v>
      </c>
      <c r="AB7" s="68">
        <v>2</v>
      </c>
      <c r="AC7" s="89">
        <f>AB7*7</f>
        <v>14</v>
      </c>
      <c r="AD7" s="68">
        <f>AB7*5</f>
        <v>10</v>
      </c>
      <c r="AE7" s="68" t="s">
        <v>28</v>
      </c>
      <c r="AF7" s="90">
        <f>AC7*4+AD7*9</f>
        <v>146</v>
      </c>
    </row>
    <row r="8" spans="2:32" ht="27.95" customHeight="1">
      <c r="B8" s="85" t="s">
        <v>10</v>
      </c>
      <c r="C8" s="536"/>
      <c r="D8" s="201"/>
      <c r="E8" s="201"/>
      <c r="F8" s="201"/>
      <c r="G8" s="201"/>
      <c r="H8" s="201"/>
      <c r="I8" s="201"/>
      <c r="J8" s="185" t="s">
        <v>234</v>
      </c>
      <c r="K8" s="198"/>
      <c r="L8" s="185">
        <v>15</v>
      </c>
      <c r="M8" s="185" t="s">
        <v>55</v>
      </c>
      <c r="N8" s="185"/>
      <c r="O8" s="185">
        <v>5</v>
      </c>
      <c r="P8" s="206"/>
      <c r="Q8" s="206"/>
      <c r="R8" s="206"/>
      <c r="S8" s="184" t="s">
        <v>101</v>
      </c>
      <c r="T8" s="191"/>
      <c r="U8" s="183">
        <v>10</v>
      </c>
      <c r="V8" s="538"/>
      <c r="W8" s="274" t="s">
        <v>268</v>
      </c>
      <c r="X8" s="264" t="s">
        <v>269</v>
      </c>
      <c r="Y8" s="280">
        <v>2.2999999999999998</v>
      </c>
      <c r="Z8" s="66"/>
      <c r="AA8" s="67" t="s">
        <v>30</v>
      </c>
      <c r="AB8" s="68">
        <v>1.7</v>
      </c>
      <c r="AC8" s="68">
        <f>AB8*1</f>
        <v>1.7</v>
      </c>
      <c r="AD8" s="68" t="s">
        <v>28</v>
      </c>
      <c r="AE8" s="68">
        <f>AB8*5</f>
        <v>8.5</v>
      </c>
      <c r="AF8" s="68">
        <f>AC8*4+AE8*4</f>
        <v>40.799999999999997</v>
      </c>
    </row>
    <row r="9" spans="2:32" ht="27.95" customHeight="1">
      <c r="B9" s="534" t="s">
        <v>122</v>
      </c>
      <c r="C9" s="536"/>
      <c r="D9" s="184"/>
      <c r="E9" s="184"/>
      <c r="F9" s="184"/>
      <c r="G9" s="201"/>
      <c r="H9" s="201"/>
      <c r="I9" s="201"/>
      <c r="J9" s="201" t="s">
        <v>233</v>
      </c>
      <c r="K9" s="200"/>
      <c r="L9" s="201">
        <v>5</v>
      </c>
      <c r="M9" s="185" t="s">
        <v>100</v>
      </c>
      <c r="N9" s="198"/>
      <c r="O9" s="185">
        <v>0.05</v>
      </c>
      <c r="P9" s="206"/>
      <c r="Q9" s="206"/>
      <c r="R9" s="206"/>
      <c r="S9" s="184" t="s">
        <v>97</v>
      </c>
      <c r="T9" s="191"/>
      <c r="U9" s="183">
        <v>2</v>
      </c>
      <c r="V9" s="538"/>
      <c r="W9" s="276" t="s">
        <v>11</v>
      </c>
      <c r="X9" s="264" t="s">
        <v>270</v>
      </c>
      <c r="Y9" s="280">
        <v>0</v>
      </c>
      <c r="Z9" s="67"/>
      <c r="AA9" s="67" t="s">
        <v>33</v>
      </c>
      <c r="AB9" s="68">
        <v>2.5</v>
      </c>
      <c r="AC9" s="68"/>
      <c r="AD9" s="68">
        <f>AB9*5</f>
        <v>12.5</v>
      </c>
      <c r="AE9" s="68" t="s">
        <v>28</v>
      </c>
      <c r="AF9" s="68">
        <f>AD9*9</f>
        <v>112.5</v>
      </c>
    </row>
    <row r="10" spans="2:32" ht="27.95" customHeight="1">
      <c r="B10" s="534"/>
      <c r="C10" s="536"/>
      <c r="D10" s="201"/>
      <c r="E10" s="200"/>
      <c r="F10" s="201"/>
      <c r="G10" s="201"/>
      <c r="H10" s="201"/>
      <c r="I10" s="201"/>
      <c r="J10" s="206"/>
      <c r="K10" s="219"/>
      <c r="L10" s="206"/>
      <c r="M10" s="329" t="s">
        <v>101</v>
      </c>
      <c r="N10" s="330"/>
      <c r="O10" s="331">
        <v>3</v>
      </c>
      <c r="P10" s="206"/>
      <c r="Q10" s="206"/>
      <c r="R10" s="206"/>
      <c r="S10" s="228"/>
      <c r="T10" s="320"/>
      <c r="U10" s="321"/>
      <c r="V10" s="538"/>
      <c r="W10" s="274" t="s">
        <v>280</v>
      </c>
      <c r="X10" s="266" t="s">
        <v>271</v>
      </c>
      <c r="Y10" s="281">
        <v>0</v>
      </c>
      <c r="Z10" s="66"/>
      <c r="AA10" s="67" t="s">
        <v>34</v>
      </c>
      <c r="AE10" s="67">
        <f>AB10*15</f>
        <v>0</v>
      </c>
    </row>
    <row r="11" spans="2:32" ht="27.95" customHeight="1">
      <c r="B11" s="92" t="s">
        <v>35</v>
      </c>
      <c r="C11" s="93"/>
      <c r="D11" s="184"/>
      <c r="E11" s="191"/>
      <c r="F11" s="184"/>
      <c r="G11" s="201"/>
      <c r="H11" s="201"/>
      <c r="I11" s="201"/>
      <c r="J11" s="206"/>
      <c r="K11" s="203"/>
      <c r="L11" s="201"/>
      <c r="M11" s="183" t="s">
        <v>79</v>
      </c>
      <c r="N11" s="332"/>
      <c r="O11" s="190">
        <v>0.05</v>
      </c>
      <c r="P11" s="206"/>
      <c r="Q11" s="206"/>
      <c r="R11" s="206"/>
      <c r="S11" s="313"/>
      <c r="T11" s="333"/>
      <c r="U11" s="334"/>
      <c r="V11" s="538"/>
      <c r="W11" s="276" t="s">
        <v>12</v>
      </c>
      <c r="X11" s="268"/>
      <c r="Y11" s="280"/>
      <c r="Z11" s="67"/>
      <c r="AC11" s="67">
        <f>SUM(AC6:AC10)</f>
        <v>27.7</v>
      </c>
      <c r="AD11" s="67">
        <f>SUM(AD6:AD10)</f>
        <v>22.5</v>
      </c>
      <c r="AE11" s="67">
        <f>SUM(AE6:AE10)</f>
        <v>98.5</v>
      </c>
      <c r="AF11" s="67">
        <f>AC11*4+AD11*9+AE11*4</f>
        <v>707.3</v>
      </c>
    </row>
    <row r="12" spans="2:32" ht="27.95" customHeight="1">
      <c r="B12" s="94"/>
      <c r="C12" s="95"/>
      <c r="D12" s="183"/>
      <c r="E12" s="191"/>
      <c r="F12" s="183"/>
      <c r="G12" s="183"/>
      <c r="H12" s="191"/>
      <c r="I12" s="183"/>
      <c r="J12" s="183"/>
      <c r="K12" s="191"/>
      <c r="L12" s="183"/>
      <c r="M12" s="201"/>
      <c r="N12" s="200"/>
      <c r="O12" s="201"/>
      <c r="P12" s="206"/>
      <c r="Q12" s="206"/>
      <c r="R12" s="206"/>
      <c r="S12" s="202"/>
      <c r="T12" s="202"/>
      <c r="U12" s="202"/>
      <c r="V12" s="539"/>
      <c r="W12" s="274" t="s">
        <v>281</v>
      </c>
      <c r="X12" s="269"/>
      <c r="Y12" s="281"/>
      <c r="Z12" s="66"/>
      <c r="AC12" s="96">
        <f>AC11*4/AF11</f>
        <v>0.1566520571186201</v>
      </c>
      <c r="AD12" s="96">
        <f>AD11*9/AF11</f>
        <v>0.28630001413827233</v>
      </c>
      <c r="AE12" s="96">
        <f>AE11*4/AF11</f>
        <v>0.5570479287431076</v>
      </c>
    </row>
    <row r="13" spans="2:32" s="84" customFormat="1" ht="27.95" customHeight="1">
      <c r="B13" s="83">
        <v>1</v>
      </c>
      <c r="C13" s="536"/>
      <c r="D13" s="132" t="str">
        <f>'113.1月菜單'!E11</f>
        <v>什榖Q飯</v>
      </c>
      <c r="E13" s="132" t="s">
        <v>191</v>
      </c>
      <c r="F13" s="132"/>
      <c r="G13" s="132" t="str">
        <f>'113.1月菜單'!E12</f>
        <v xml:space="preserve">三杯雞   </v>
      </c>
      <c r="H13" s="141" t="s">
        <v>189</v>
      </c>
      <c r="I13" s="132"/>
      <c r="J13" s="132" t="str">
        <f>'113.1月菜單'!E13</f>
        <v xml:space="preserve">茄汁捲捲麵 </v>
      </c>
      <c r="K13" s="132" t="s">
        <v>189</v>
      </c>
      <c r="L13" s="132"/>
      <c r="M13" s="132" t="str">
        <f>'113.1月菜單'!E14</f>
        <v xml:space="preserve"> 圓圓凹凸蛋+黃金脆薯(炸)</v>
      </c>
      <c r="N13" s="132" t="s">
        <v>189</v>
      </c>
      <c r="O13" s="132"/>
      <c r="P13" s="132" t="str">
        <f>'113.1月菜單'!E15</f>
        <v>有機淺色蔬菜</v>
      </c>
      <c r="Q13" s="132" t="s">
        <v>192</v>
      </c>
      <c r="R13" s="132"/>
      <c r="S13" s="143" t="str">
        <f>'113.1月菜單'!E16</f>
        <v>時蔬什錦湯+豆漿</v>
      </c>
      <c r="T13" s="155" t="s">
        <v>189</v>
      </c>
      <c r="U13" s="142"/>
      <c r="V13" s="537" t="s">
        <v>572</v>
      </c>
      <c r="W13" s="272" t="s">
        <v>7</v>
      </c>
      <c r="X13" s="259" t="s">
        <v>586</v>
      </c>
      <c r="Y13" s="282">
        <v>5.5</v>
      </c>
      <c r="Z13" s="67"/>
      <c r="AA13" s="67"/>
      <c r="AB13" s="68"/>
      <c r="AC13" s="67" t="s">
        <v>20</v>
      </c>
      <c r="AD13" s="67" t="s">
        <v>21</v>
      </c>
      <c r="AE13" s="67" t="s">
        <v>22</v>
      </c>
      <c r="AF13" s="67" t="s">
        <v>23</v>
      </c>
    </row>
    <row r="14" spans="2:32" ht="27.95" customHeight="1">
      <c r="B14" s="85" t="s">
        <v>8</v>
      </c>
      <c r="C14" s="536"/>
      <c r="D14" s="201" t="s">
        <v>64</v>
      </c>
      <c r="E14" s="201"/>
      <c r="F14" s="201">
        <v>66</v>
      </c>
      <c r="G14" s="189" t="s">
        <v>334</v>
      </c>
      <c r="H14" s="338"/>
      <c r="I14" s="209">
        <v>50</v>
      </c>
      <c r="J14" s="377" t="s">
        <v>146</v>
      </c>
      <c r="K14" s="378"/>
      <c r="L14" s="383">
        <v>10</v>
      </c>
      <c r="M14" s="335" t="s">
        <v>108</v>
      </c>
      <c r="N14" s="335"/>
      <c r="O14" s="336">
        <v>50</v>
      </c>
      <c r="P14" s="201" t="s">
        <v>254</v>
      </c>
      <c r="Q14" s="201"/>
      <c r="R14" s="201">
        <v>100</v>
      </c>
      <c r="S14" s="218" t="s">
        <v>87</v>
      </c>
      <c r="T14" s="201"/>
      <c r="U14" s="201">
        <v>30</v>
      </c>
      <c r="V14" s="548"/>
      <c r="W14" s="274" t="s">
        <v>597</v>
      </c>
      <c r="X14" s="261" t="s">
        <v>588</v>
      </c>
      <c r="Y14" s="280">
        <v>2.4</v>
      </c>
      <c r="Z14" s="66"/>
      <c r="AA14" s="86" t="s">
        <v>25</v>
      </c>
      <c r="AB14" s="68">
        <v>6.2</v>
      </c>
      <c r="AC14" s="68">
        <f>AB14*2</f>
        <v>12.4</v>
      </c>
      <c r="AD14" s="68"/>
      <c r="AE14" s="68">
        <f>AB14*15</f>
        <v>93</v>
      </c>
      <c r="AF14" s="68">
        <f>AC14*4+AE14*4</f>
        <v>421.6</v>
      </c>
    </row>
    <row r="15" spans="2:32" ht="27.95" customHeight="1">
      <c r="B15" s="85">
        <v>9</v>
      </c>
      <c r="C15" s="536"/>
      <c r="D15" s="201" t="s">
        <v>86</v>
      </c>
      <c r="E15" s="201"/>
      <c r="F15" s="201">
        <v>34</v>
      </c>
      <c r="G15" s="201" t="s">
        <v>335</v>
      </c>
      <c r="H15" s="201"/>
      <c r="I15" s="201">
        <v>0.05</v>
      </c>
      <c r="J15" s="377" t="s">
        <v>141</v>
      </c>
      <c r="K15" s="379"/>
      <c r="L15" s="383">
        <v>5</v>
      </c>
      <c r="M15" s="201"/>
      <c r="N15" s="201"/>
      <c r="O15" s="251"/>
      <c r="P15" s="201"/>
      <c r="Q15" s="201"/>
      <c r="R15" s="201"/>
      <c r="S15" s="201" t="s">
        <v>55</v>
      </c>
      <c r="T15" s="201"/>
      <c r="U15" s="201">
        <v>3</v>
      </c>
      <c r="V15" s="548"/>
      <c r="W15" s="276" t="s">
        <v>9</v>
      </c>
      <c r="X15" s="264" t="s">
        <v>589</v>
      </c>
      <c r="Y15" s="280">
        <v>1.8</v>
      </c>
      <c r="Z15" s="67"/>
      <c r="AA15" s="88" t="s">
        <v>27</v>
      </c>
      <c r="AB15" s="68">
        <v>2.1</v>
      </c>
      <c r="AC15" s="89">
        <f>AB15*7</f>
        <v>14.700000000000001</v>
      </c>
      <c r="AD15" s="68">
        <f>AB15*5</f>
        <v>10.5</v>
      </c>
      <c r="AE15" s="68" t="s">
        <v>28</v>
      </c>
      <c r="AF15" s="90">
        <f>AC15*4+AD15*9</f>
        <v>153.30000000000001</v>
      </c>
    </row>
    <row r="16" spans="2:32" ht="27.95" customHeight="1">
      <c r="B16" s="85" t="s">
        <v>10</v>
      </c>
      <c r="C16" s="536"/>
      <c r="D16" s="201"/>
      <c r="E16" s="200"/>
      <c r="F16" s="201"/>
      <c r="G16" s="135"/>
      <c r="H16" s="135"/>
      <c r="I16" s="135"/>
      <c r="J16" s="377" t="s">
        <v>55</v>
      </c>
      <c r="K16" s="380"/>
      <c r="L16" s="383">
        <v>15</v>
      </c>
      <c r="M16" s="201"/>
      <c r="N16" s="201"/>
      <c r="O16" s="251"/>
      <c r="P16" s="201"/>
      <c r="Q16" s="200"/>
      <c r="R16" s="201"/>
      <c r="S16" s="201" t="s">
        <v>112</v>
      </c>
      <c r="T16" s="201"/>
      <c r="U16" s="201">
        <v>2</v>
      </c>
      <c r="V16" s="548"/>
      <c r="W16" s="274" t="s">
        <v>590</v>
      </c>
      <c r="X16" s="264" t="s">
        <v>591</v>
      </c>
      <c r="Y16" s="280">
        <v>2.5</v>
      </c>
      <c r="Z16" s="66"/>
      <c r="AA16" s="67" t="s">
        <v>30</v>
      </c>
      <c r="AB16" s="68">
        <v>1.8</v>
      </c>
      <c r="AC16" s="68">
        <f>AB16*1</f>
        <v>1.8</v>
      </c>
      <c r="AD16" s="68" t="s">
        <v>28</v>
      </c>
      <c r="AE16" s="68">
        <f>AB16*5</f>
        <v>9</v>
      </c>
      <c r="AF16" s="68">
        <f>AC16*4+AE16*4</f>
        <v>43.2</v>
      </c>
    </row>
    <row r="17" spans="2:32" ht="27.95" customHeight="1">
      <c r="B17" s="534" t="s">
        <v>37</v>
      </c>
      <c r="C17" s="536"/>
      <c r="D17" s="200"/>
      <c r="E17" s="200"/>
      <c r="F17" s="201"/>
      <c r="G17" s="135"/>
      <c r="H17" s="135"/>
      <c r="I17" s="135"/>
      <c r="J17" s="377" t="s">
        <v>66</v>
      </c>
      <c r="K17" s="380"/>
      <c r="L17" s="383">
        <v>15</v>
      </c>
      <c r="M17" s="201"/>
      <c r="N17" s="201"/>
      <c r="O17" s="251"/>
      <c r="P17" s="201"/>
      <c r="Q17" s="200"/>
      <c r="R17" s="201"/>
      <c r="S17" s="217"/>
      <c r="T17" s="320"/>
      <c r="U17" s="321"/>
      <c r="V17" s="548"/>
      <c r="W17" s="276" t="s">
        <v>11</v>
      </c>
      <c r="X17" s="264" t="s">
        <v>592</v>
      </c>
      <c r="Y17" s="280">
        <v>0</v>
      </c>
      <c r="Z17" s="67"/>
      <c r="AA17" s="67" t="s">
        <v>33</v>
      </c>
      <c r="AB17" s="68">
        <v>2.5</v>
      </c>
      <c r="AC17" s="68"/>
      <c r="AD17" s="68">
        <f>AB17*5</f>
        <v>12.5</v>
      </c>
      <c r="AE17" s="68" t="s">
        <v>28</v>
      </c>
      <c r="AF17" s="68">
        <f>AD17*9</f>
        <v>112.5</v>
      </c>
    </row>
    <row r="18" spans="2:32" ht="27.95" customHeight="1">
      <c r="B18" s="534"/>
      <c r="C18" s="536"/>
      <c r="D18" s="200"/>
      <c r="E18" s="200"/>
      <c r="F18" s="201"/>
      <c r="G18" s="135"/>
      <c r="H18" s="135"/>
      <c r="I18" s="135"/>
      <c r="J18" s="381" t="s">
        <v>65</v>
      </c>
      <c r="K18" s="382"/>
      <c r="L18" s="384">
        <v>5</v>
      </c>
      <c r="M18" s="201" t="s">
        <v>596</v>
      </c>
      <c r="N18" s="201" t="s">
        <v>585</v>
      </c>
      <c r="O18" s="251">
        <v>20</v>
      </c>
      <c r="P18" s="201"/>
      <c r="Q18" s="200"/>
      <c r="R18" s="201"/>
      <c r="S18" s="228"/>
      <c r="T18" s="320"/>
      <c r="U18" s="321"/>
      <c r="V18" s="548"/>
      <c r="W18" s="274" t="s">
        <v>598</v>
      </c>
      <c r="X18" s="266" t="s">
        <v>594</v>
      </c>
      <c r="Y18" s="281">
        <v>0</v>
      </c>
      <c r="Z18" s="66"/>
      <c r="AA18" s="67" t="s">
        <v>34</v>
      </c>
      <c r="AB18" s="68">
        <v>1</v>
      </c>
      <c r="AE18" s="67">
        <f>AB18*15</f>
        <v>15</v>
      </c>
    </row>
    <row r="19" spans="2:32" ht="27.95" customHeight="1">
      <c r="B19" s="92" t="s">
        <v>35</v>
      </c>
      <c r="C19" s="93"/>
      <c r="D19" s="191"/>
      <c r="E19" s="191"/>
      <c r="F19" s="183"/>
      <c r="G19" s="201"/>
      <c r="H19" s="201"/>
      <c r="I19" s="201"/>
      <c r="J19" s="381"/>
      <c r="K19" s="382"/>
      <c r="L19" s="384"/>
      <c r="M19" s="183"/>
      <c r="N19" s="191"/>
      <c r="O19" s="183"/>
      <c r="P19" s="201"/>
      <c r="Q19" s="200"/>
      <c r="R19" s="201"/>
      <c r="S19" s="184"/>
      <c r="T19" s="183"/>
      <c r="U19" s="183"/>
      <c r="V19" s="548"/>
      <c r="W19" s="276" t="s">
        <v>12</v>
      </c>
      <c r="X19" s="268"/>
      <c r="Y19" s="280"/>
      <c r="Z19" s="67"/>
      <c r="AC19" s="67">
        <f>SUM(AC14:AC18)</f>
        <v>28.900000000000002</v>
      </c>
      <c r="AD19" s="67">
        <f>SUM(AD14:AD18)</f>
        <v>23</v>
      </c>
      <c r="AE19" s="67">
        <f>SUM(AE14:AE18)</f>
        <v>117</v>
      </c>
      <c r="AF19" s="67">
        <f>AC19*4+AD19*9+AE19*4</f>
        <v>790.6</v>
      </c>
    </row>
    <row r="20" spans="2:32" ht="27.95" customHeight="1">
      <c r="B20" s="94"/>
      <c r="C20" s="95"/>
      <c r="D20" s="191"/>
      <c r="E20" s="191"/>
      <c r="F20" s="183"/>
      <c r="G20" s="135"/>
      <c r="H20" s="135"/>
      <c r="I20" s="135"/>
      <c r="J20" s="313"/>
      <c r="K20" s="212"/>
      <c r="L20" s="188"/>
      <c r="M20" s="183"/>
      <c r="N20" s="191"/>
      <c r="O20" s="183"/>
      <c r="P20" s="186"/>
      <c r="Q20" s="212"/>
      <c r="R20" s="188"/>
      <c r="S20" s="183"/>
      <c r="T20" s="191"/>
      <c r="U20" s="183"/>
      <c r="V20" s="549"/>
      <c r="W20" s="274" t="s">
        <v>599</v>
      </c>
      <c r="X20" s="271"/>
      <c r="Y20" s="281"/>
      <c r="Z20" s="66"/>
      <c r="AC20" s="96">
        <f>AC19*4/AF19</f>
        <v>0.14621806223121681</v>
      </c>
      <c r="AD20" s="96">
        <f>AD19*9/AF19</f>
        <v>0.26182646091576017</v>
      </c>
      <c r="AE20" s="96">
        <f>AE19*4/AF19</f>
        <v>0.59195547685302297</v>
      </c>
    </row>
    <row r="21" spans="2:32" s="84" customFormat="1" ht="27.95" customHeight="1">
      <c r="B21" s="99">
        <v>1</v>
      </c>
      <c r="C21" s="536"/>
      <c r="D21" s="132" t="str">
        <f>'113.1月菜單'!I11</f>
        <v>香Q米飯</v>
      </c>
      <c r="E21" s="132" t="s">
        <v>330</v>
      </c>
      <c r="F21" s="132"/>
      <c r="G21" s="143" t="str">
        <f>'113.1月菜單'!I12</f>
        <v xml:space="preserve"> 香酥豬排(炸)   </v>
      </c>
      <c r="H21" s="162" t="s">
        <v>337</v>
      </c>
      <c r="I21" s="142"/>
      <c r="J21" s="132" t="str">
        <f>'113.1月菜單'!I13</f>
        <v xml:space="preserve">鐵板豆腐(豆) </v>
      </c>
      <c r="K21" s="132" t="s">
        <v>317</v>
      </c>
      <c r="L21" s="132"/>
      <c r="M21" s="132" t="str">
        <f>'113.1月菜單'!I14</f>
        <v>冬瓜鮮燴</v>
      </c>
      <c r="N21" s="132" t="s">
        <v>317</v>
      </c>
      <c r="O21" s="132"/>
      <c r="P21" s="132" t="str">
        <f>'113.1月菜單'!I15</f>
        <v>深色蔬菜</v>
      </c>
      <c r="Q21" s="132" t="s">
        <v>192</v>
      </c>
      <c r="R21" s="132"/>
      <c r="S21" s="132" t="str">
        <f>'113.1月菜單'!I16</f>
        <v>竹筍肉絲湯(醃)</v>
      </c>
      <c r="T21" s="132" t="s">
        <v>194</v>
      </c>
      <c r="U21" s="132"/>
      <c r="V21" s="537" t="s">
        <v>196</v>
      </c>
      <c r="W21" s="272" t="s">
        <v>7</v>
      </c>
      <c r="X21" s="259" t="s">
        <v>264</v>
      </c>
      <c r="Y21" s="397">
        <v>5.0999999999999996</v>
      </c>
      <c r="Z21" s="67"/>
      <c r="AA21" s="67"/>
      <c r="AB21" s="68"/>
      <c r="AC21" s="67" t="s">
        <v>20</v>
      </c>
      <c r="AD21" s="67" t="s">
        <v>21</v>
      </c>
      <c r="AE21" s="67" t="s">
        <v>22</v>
      </c>
      <c r="AF21" s="67" t="s">
        <v>23</v>
      </c>
    </row>
    <row r="22" spans="2:32" s="104" customFormat="1" ht="27.75" customHeight="1">
      <c r="B22" s="100" t="s">
        <v>8</v>
      </c>
      <c r="C22" s="536"/>
      <c r="D22" s="202" t="s">
        <v>64</v>
      </c>
      <c r="E22" s="202"/>
      <c r="F22" s="201">
        <v>100</v>
      </c>
      <c r="G22" s="201" t="s">
        <v>336</v>
      </c>
      <c r="H22" s="201"/>
      <c r="I22" s="201">
        <v>60</v>
      </c>
      <c r="J22" s="201" t="s">
        <v>316</v>
      </c>
      <c r="K22" s="202" t="s">
        <v>74</v>
      </c>
      <c r="L22" s="201">
        <v>30</v>
      </c>
      <c r="M22" s="202" t="s">
        <v>298</v>
      </c>
      <c r="N22" s="318"/>
      <c r="O22" s="202">
        <v>50</v>
      </c>
      <c r="P22" s="201" t="s">
        <v>54</v>
      </c>
      <c r="Q22" s="201"/>
      <c r="R22" s="201">
        <v>100</v>
      </c>
      <c r="S22" s="218" t="s">
        <v>211</v>
      </c>
      <c r="T22" s="201" t="s">
        <v>73</v>
      </c>
      <c r="U22" s="201">
        <v>35</v>
      </c>
      <c r="V22" s="538"/>
      <c r="W22" s="274" t="s">
        <v>283</v>
      </c>
      <c r="X22" s="261" t="s">
        <v>266</v>
      </c>
      <c r="Y22" s="284">
        <v>2.4</v>
      </c>
      <c r="Z22" s="101"/>
      <c r="AA22" s="102" t="s">
        <v>25</v>
      </c>
      <c r="AB22" s="103">
        <v>6.2</v>
      </c>
      <c r="AC22" s="103">
        <f>AB22*2</f>
        <v>12.4</v>
      </c>
      <c r="AD22" s="103"/>
      <c r="AE22" s="103">
        <f>AB22*15</f>
        <v>93</v>
      </c>
      <c r="AF22" s="103">
        <f>AC22*4+AE22*4</f>
        <v>421.6</v>
      </c>
    </row>
    <row r="23" spans="2:32" s="104" customFormat="1" ht="27.95" customHeight="1">
      <c r="B23" s="100">
        <v>10</v>
      </c>
      <c r="C23" s="536"/>
      <c r="D23" s="186"/>
      <c r="E23" s="196"/>
      <c r="F23" s="188"/>
      <c r="G23" s="201"/>
      <c r="H23" s="201"/>
      <c r="I23" s="201"/>
      <c r="J23" s="186"/>
      <c r="K23" s="196"/>
      <c r="L23" s="188"/>
      <c r="M23" s="201" t="s">
        <v>314</v>
      </c>
      <c r="N23" s="208"/>
      <c r="O23" s="188">
        <v>10</v>
      </c>
      <c r="P23" s="201"/>
      <c r="Q23" s="201"/>
      <c r="R23" s="201"/>
      <c r="S23" s="201" t="s">
        <v>97</v>
      </c>
      <c r="T23" s="201"/>
      <c r="U23" s="201">
        <v>2</v>
      </c>
      <c r="V23" s="538"/>
      <c r="W23" s="276" t="s">
        <v>9</v>
      </c>
      <c r="X23" s="264" t="s">
        <v>267</v>
      </c>
      <c r="Y23" s="284">
        <v>2</v>
      </c>
      <c r="Z23" s="105"/>
      <c r="AA23" s="106" t="s">
        <v>27</v>
      </c>
      <c r="AB23" s="103">
        <v>2.2000000000000002</v>
      </c>
      <c r="AC23" s="107">
        <f>AB23*7</f>
        <v>15.400000000000002</v>
      </c>
      <c r="AD23" s="103">
        <f>AB23*5</f>
        <v>11</v>
      </c>
      <c r="AE23" s="103" t="s">
        <v>28</v>
      </c>
      <c r="AF23" s="108">
        <f>AC23*4+AD23*9</f>
        <v>160.60000000000002</v>
      </c>
    </row>
    <row r="24" spans="2:32" s="104" customFormat="1" ht="27.95" customHeight="1">
      <c r="B24" s="100" t="s">
        <v>10</v>
      </c>
      <c r="C24" s="536"/>
      <c r="D24" s="201"/>
      <c r="E24" s="203"/>
      <c r="F24" s="201"/>
      <c r="G24" s="184"/>
      <c r="H24" s="183"/>
      <c r="I24" s="184"/>
      <c r="J24" s="201"/>
      <c r="K24" s="203"/>
      <c r="L24" s="201"/>
      <c r="M24" s="213" t="s">
        <v>318</v>
      </c>
      <c r="N24" s="241"/>
      <c r="O24" s="213">
        <v>5</v>
      </c>
      <c r="P24" s="201"/>
      <c r="Q24" s="200"/>
      <c r="R24" s="201"/>
      <c r="S24" s="201"/>
      <c r="T24" s="201"/>
      <c r="U24" s="201"/>
      <c r="V24" s="538"/>
      <c r="W24" s="274" t="s">
        <v>268</v>
      </c>
      <c r="X24" s="264" t="s">
        <v>269</v>
      </c>
      <c r="Y24" s="285">
        <v>2.5</v>
      </c>
      <c r="Z24" s="101"/>
      <c r="AA24" s="109" t="s">
        <v>30</v>
      </c>
      <c r="AB24" s="103">
        <v>1.6</v>
      </c>
      <c r="AC24" s="103">
        <f>AB24*1</f>
        <v>1.6</v>
      </c>
      <c r="AD24" s="103" t="s">
        <v>28</v>
      </c>
      <c r="AE24" s="103">
        <f>AB24*5</f>
        <v>8</v>
      </c>
      <c r="AF24" s="103">
        <f>AC24*4+AE24*4</f>
        <v>38.4</v>
      </c>
    </row>
    <row r="25" spans="2:32" s="104" customFormat="1" ht="27.95" customHeight="1">
      <c r="B25" s="535" t="s">
        <v>38</v>
      </c>
      <c r="C25" s="536"/>
      <c r="D25" s="185"/>
      <c r="E25" s="185"/>
      <c r="F25" s="185"/>
      <c r="G25" s="184"/>
      <c r="H25" s="191"/>
      <c r="I25" s="184"/>
      <c r="J25" s="185"/>
      <c r="K25" s="185"/>
      <c r="L25" s="185"/>
      <c r="M25" s="190" t="s">
        <v>300</v>
      </c>
      <c r="N25" s="197"/>
      <c r="O25" s="190">
        <v>5</v>
      </c>
      <c r="P25" s="201"/>
      <c r="Q25" s="200"/>
      <c r="R25" s="201"/>
      <c r="S25" s="183"/>
      <c r="T25" s="191"/>
      <c r="U25" s="183"/>
      <c r="V25" s="538"/>
      <c r="W25" s="276" t="s">
        <v>11</v>
      </c>
      <c r="X25" s="264" t="s">
        <v>270</v>
      </c>
      <c r="Y25" s="285">
        <v>0</v>
      </c>
      <c r="Z25" s="105"/>
      <c r="AA25" s="109" t="s">
        <v>33</v>
      </c>
      <c r="AB25" s="103">
        <v>2.5</v>
      </c>
      <c r="AC25" s="103"/>
      <c r="AD25" s="103">
        <f>AB25*5</f>
        <v>12.5</v>
      </c>
      <c r="AE25" s="103" t="s">
        <v>28</v>
      </c>
      <c r="AF25" s="103">
        <f>AD25*9</f>
        <v>112.5</v>
      </c>
    </row>
    <row r="26" spans="2:32" s="104" customFormat="1" ht="27.95" customHeight="1">
      <c r="B26" s="535"/>
      <c r="C26" s="536"/>
      <c r="D26" s="201"/>
      <c r="E26" s="200"/>
      <c r="F26" s="201"/>
      <c r="G26" s="337"/>
      <c r="H26" s="200"/>
      <c r="I26" s="201"/>
      <c r="J26" s="201"/>
      <c r="K26" s="200"/>
      <c r="L26" s="201"/>
      <c r="M26" s="201"/>
      <c r="N26" s="201"/>
      <c r="O26" s="201"/>
      <c r="P26" s="201"/>
      <c r="Q26" s="200"/>
      <c r="R26" s="201"/>
      <c r="S26" s="201"/>
      <c r="T26" s="201"/>
      <c r="U26" s="201"/>
      <c r="V26" s="538"/>
      <c r="W26" s="274" t="s">
        <v>361</v>
      </c>
      <c r="X26" s="266" t="s">
        <v>271</v>
      </c>
      <c r="Y26" s="285">
        <v>0</v>
      </c>
      <c r="Z26" s="101"/>
      <c r="AA26" s="109" t="s">
        <v>34</v>
      </c>
      <c r="AB26" s="103"/>
      <c r="AC26" s="109"/>
      <c r="AD26" s="109"/>
      <c r="AE26" s="109">
        <f>AB26*15</f>
        <v>0</v>
      </c>
      <c r="AF26" s="109"/>
    </row>
    <row r="27" spans="2:32" s="104" customFormat="1" ht="27.95" customHeight="1">
      <c r="B27" s="110" t="s">
        <v>35</v>
      </c>
      <c r="C27" s="111"/>
      <c r="D27" s="206"/>
      <c r="E27" s="213"/>
      <c r="F27" s="213"/>
      <c r="G27" s="135"/>
      <c r="H27" s="135"/>
      <c r="I27" s="135"/>
      <c r="J27" s="206"/>
      <c r="K27" s="213"/>
      <c r="L27" s="213"/>
      <c r="M27" s="201"/>
      <c r="N27" s="201"/>
      <c r="O27" s="251"/>
      <c r="P27" s="201"/>
      <c r="Q27" s="200"/>
      <c r="R27" s="201"/>
      <c r="S27" s="201"/>
      <c r="T27" s="200"/>
      <c r="U27" s="201"/>
      <c r="V27" s="538"/>
      <c r="W27" s="276" t="s">
        <v>12</v>
      </c>
      <c r="X27" s="268"/>
      <c r="Y27" s="285"/>
      <c r="Z27" s="105"/>
      <c r="AA27" s="109"/>
      <c r="AB27" s="103"/>
      <c r="AC27" s="109">
        <f>SUM(AC22:AC26)</f>
        <v>29.400000000000006</v>
      </c>
      <c r="AD27" s="109">
        <f>SUM(AD22:AD26)</f>
        <v>23.5</v>
      </c>
      <c r="AE27" s="109">
        <f>SUM(AE22:AE26)</f>
        <v>101</v>
      </c>
      <c r="AF27" s="109">
        <f>AC27*4+AD27*9+AE27*4</f>
        <v>733.1</v>
      </c>
    </row>
    <row r="28" spans="2:32" s="104" customFormat="1" ht="27.95" customHeight="1" thickBot="1">
      <c r="B28" s="112"/>
      <c r="C28" s="113"/>
      <c r="D28" s="313"/>
      <c r="E28" s="212"/>
      <c r="F28" s="188"/>
      <c r="G28" s="135"/>
      <c r="H28" s="135"/>
      <c r="I28" s="135"/>
      <c r="J28" s="313"/>
      <c r="K28" s="212"/>
      <c r="L28" s="188"/>
      <c r="M28" s="183"/>
      <c r="N28" s="191"/>
      <c r="O28" s="183"/>
      <c r="P28" s="186"/>
      <c r="Q28" s="212"/>
      <c r="R28" s="188"/>
      <c r="S28" s="183"/>
      <c r="T28" s="191"/>
      <c r="U28" s="183"/>
      <c r="V28" s="539"/>
      <c r="W28" s="278" t="s">
        <v>282</v>
      </c>
      <c r="X28" s="279"/>
      <c r="Y28" s="286"/>
      <c r="Z28" s="101"/>
      <c r="AA28" s="105"/>
      <c r="AB28" s="114"/>
      <c r="AC28" s="115">
        <f>AC27*4/AF27</f>
        <v>0.16041467739735374</v>
      </c>
      <c r="AD28" s="115">
        <f>AD27*9/AF27</f>
        <v>0.28850088664575091</v>
      </c>
      <c r="AE28" s="115">
        <f>AE27*4/AF27</f>
        <v>0.55108443595689538</v>
      </c>
      <c r="AF28" s="105"/>
    </row>
    <row r="29" spans="2:32" s="84" customFormat="1" ht="27.95" customHeight="1">
      <c r="B29" s="83">
        <v>1</v>
      </c>
      <c r="C29" s="536"/>
      <c r="D29" s="132" t="str">
        <f>'113.1月菜單'!M11</f>
        <v>地瓜小米飯</v>
      </c>
      <c r="E29" s="132" t="s">
        <v>191</v>
      </c>
      <c r="F29" s="132"/>
      <c r="G29" s="143" t="str">
        <f>'113.1月菜單'!M12</f>
        <v xml:space="preserve">  筍乾扣肉(醃)</v>
      </c>
      <c r="H29" s="162" t="s">
        <v>189</v>
      </c>
      <c r="I29" s="142"/>
      <c r="J29" s="132" t="str">
        <f>'113.1月菜單'!M13</f>
        <v xml:space="preserve"> 番茄滑蛋</v>
      </c>
      <c r="K29" s="132" t="s">
        <v>192</v>
      </c>
      <c r="L29" s="132"/>
      <c r="M29" s="132" t="str">
        <f>'113.1月菜單'!M14</f>
        <v xml:space="preserve">  一品雞塊(加)</v>
      </c>
      <c r="N29" s="132" t="s">
        <v>193</v>
      </c>
      <c r="O29" s="132"/>
      <c r="P29" s="132" t="str">
        <f>'113.1月菜單'!M15</f>
        <v>淺色蔬菜</v>
      </c>
      <c r="Q29" s="132" t="s">
        <v>192</v>
      </c>
      <c r="R29" s="132"/>
      <c r="S29" s="132" t="str">
        <f>'113.1月菜單'!M16</f>
        <v xml:space="preserve">  銀蘿豆腐湯(豆)</v>
      </c>
      <c r="T29" s="132" t="s">
        <v>194</v>
      </c>
      <c r="U29" s="132"/>
      <c r="V29" s="537" t="s">
        <v>196</v>
      </c>
      <c r="W29" s="272" t="s">
        <v>7</v>
      </c>
      <c r="X29" s="259" t="s">
        <v>264</v>
      </c>
      <c r="Y29" s="282">
        <v>5.3</v>
      </c>
      <c r="Z29" s="67"/>
      <c r="AA29" s="67"/>
      <c r="AB29" s="68"/>
      <c r="AC29" s="67" t="s">
        <v>20</v>
      </c>
      <c r="AD29" s="67" t="s">
        <v>21</v>
      </c>
      <c r="AE29" s="67" t="s">
        <v>22</v>
      </c>
      <c r="AF29" s="67" t="s">
        <v>23</v>
      </c>
    </row>
    <row r="30" spans="2:32" ht="27.95" customHeight="1">
      <c r="B30" s="85" t="s">
        <v>8</v>
      </c>
      <c r="C30" s="536"/>
      <c r="D30" s="202" t="s">
        <v>64</v>
      </c>
      <c r="E30" s="202"/>
      <c r="F30" s="201">
        <v>70</v>
      </c>
      <c r="G30" s="201" t="s">
        <v>239</v>
      </c>
      <c r="H30" s="201"/>
      <c r="I30" s="201">
        <v>60</v>
      </c>
      <c r="J30" s="183" t="s">
        <v>76</v>
      </c>
      <c r="K30" s="183"/>
      <c r="L30" s="185">
        <v>30</v>
      </c>
      <c r="M30" s="185" t="s">
        <v>88</v>
      </c>
      <c r="N30" s="185" t="s">
        <v>78</v>
      </c>
      <c r="O30" s="185">
        <v>30</v>
      </c>
      <c r="P30" s="201" t="s">
        <v>71</v>
      </c>
      <c r="Q30" s="201"/>
      <c r="R30" s="201">
        <v>100</v>
      </c>
      <c r="S30" s="185" t="s">
        <v>84</v>
      </c>
      <c r="T30" s="185" t="s">
        <v>75</v>
      </c>
      <c r="U30" s="185">
        <v>10</v>
      </c>
      <c r="V30" s="538"/>
      <c r="W30" s="274" t="s">
        <v>283</v>
      </c>
      <c r="X30" s="261" t="s">
        <v>266</v>
      </c>
      <c r="Y30" s="280">
        <v>2.4</v>
      </c>
      <c r="Z30" s="66"/>
      <c r="AA30" s="86" t="s">
        <v>25</v>
      </c>
      <c r="AB30" s="68">
        <v>6.2</v>
      </c>
      <c r="AC30" s="68">
        <f>AB30*2</f>
        <v>12.4</v>
      </c>
      <c r="AD30" s="68"/>
      <c r="AE30" s="68">
        <f>AB30*15</f>
        <v>93</v>
      </c>
      <c r="AF30" s="68">
        <f>AC30*4+AE30*4</f>
        <v>421.6</v>
      </c>
    </row>
    <row r="31" spans="2:32" ht="27.95" customHeight="1">
      <c r="B31" s="85">
        <v>11</v>
      </c>
      <c r="C31" s="536"/>
      <c r="D31" s="202" t="s">
        <v>81</v>
      </c>
      <c r="E31" s="202"/>
      <c r="F31" s="201">
        <v>20</v>
      </c>
      <c r="G31" s="201" t="s">
        <v>246</v>
      </c>
      <c r="H31" s="201" t="s">
        <v>231</v>
      </c>
      <c r="I31" s="201">
        <v>20</v>
      </c>
      <c r="J31" s="184" t="s">
        <v>110</v>
      </c>
      <c r="K31" s="183"/>
      <c r="L31" s="185">
        <v>20</v>
      </c>
      <c r="M31" s="185"/>
      <c r="N31" s="185"/>
      <c r="O31" s="185"/>
      <c r="P31" s="201"/>
      <c r="Q31" s="201"/>
      <c r="R31" s="201"/>
      <c r="S31" s="185" t="s">
        <v>89</v>
      </c>
      <c r="T31" s="185"/>
      <c r="U31" s="185">
        <v>25</v>
      </c>
      <c r="V31" s="538"/>
      <c r="W31" s="276" t="s">
        <v>9</v>
      </c>
      <c r="X31" s="264" t="s">
        <v>267</v>
      </c>
      <c r="Y31" s="280">
        <v>1.8</v>
      </c>
      <c r="Z31" s="67"/>
      <c r="AA31" s="88" t="s">
        <v>27</v>
      </c>
      <c r="AB31" s="68">
        <v>2.1</v>
      </c>
      <c r="AC31" s="89">
        <f>AB31*7</f>
        <v>14.700000000000001</v>
      </c>
      <c r="AD31" s="68">
        <f>AB31*5</f>
        <v>10.5</v>
      </c>
      <c r="AE31" s="68" t="s">
        <v>28</v>
      </c>
      <c r="AF31" s="90">
        <f>AC31*4+AD31*9</f>
        <v>153.30000000000001</v>
      </c>
    </row>
    <row r="32" spans="2:32" ht="27.95" customHeight="1">
      <c r="B32" s="85" t="s">
        <v>10</v>
      </c>
      <c r="C32" s="536"/>
      <c r="D32" s="202" t="s">
        <v>83</v>
      </c>
      <c r="E32" s="203"/>
      <c r="F32" s="201">
        <v>23</v>
      </c>
      <c r="G32" s="201"/>
      <c r="H32" s="200"/>
      <c r="I32" s="201"/>
      <c r="J32" s="202" t="s">
        <v>141</v>
      </c>
      <c r="K32" s="202"/>
      <c r="L32" s="202">
        <v>20</v>
      </c>
      <c r="M32" s="185"/>
      <c r="N32" s="201"/>
      <c r="O32" s="185"/>
      <c r="P32" s="201"/>
      <c r="Q32" s="203"/>
      <c r="R32" s="201"/>
      <c r="S32" s="206"/>
      <c r="T32" s="206"/>
      <c r="U32" s="206"/>
      <c r="V32" s="538"/>
      <c r="W32" s="274" t="s">
        <v>275</v>
      </c>
      <c r="X32" s="264" t="s">
        <v>269</v>
      </c>
      <c r="Y32" s="280">
        <v>2.2999999999999998</v>
      </c>
      <c r="Z32" s="66"/>
      <c r="AA32" s="67" t="s">
        <v>30</v>
      </c>
      <c r="AB32" s="68">
        <v>1.5</v>
      </c>
      <c r="AC32" s="68">
        <f>AB32*1</f>
        <v>1.5</v>
      </c>
      <c r="AD32" s="68" t="s">
        <v>28</v>
      </c>
      <c r="AE32" s="68">
        <f>AB32*5</f>
        <v>7.5</v>
      </c>
      <c r="AF32" s="68">
        <f>AC32*4+AE32*4</f>
        <v>36</v>
      </c>
    </row>
    <row r="33" spans="2:32" ht="27.95" customHeight="1">
      <c r="B33" s="534" t="s">
        <v>47</v>
      </c>
      <c r="C33" s="536"/>
      <c r="D33" s="202"/>
      <c r="E33" s="202"/>
      <c r="F33" s="202"/>
      <c r="G33" s="201"/>
      <c r="H33" s="201"/>
      <c r="I33" s="201"/>
      <c r="J33" s="201"/>
      <c r="K33" s="201"/>
      <c r="L33" s="201"/>
      <c r="M33" s="185"/>
      <c r="N33" s="201"/>
      <c r="O33" s="185"/>
      <c r="P33" s="201"/>
      <c r="Q33" s="202"/>
      <c r="R33" s="201"/>
      <c r="S33" s="201"/>
      <c r="T33" s="201"/>
      <c r="U33" s="201"/>
      <c r="V33" s="538"/>
      <c r="W33" s="276" t="s">
        <v>11</v>
      </c>
      <c r="X33" s="264" t="s">
        <v>270</v>
      </c>
      <c r="Y33" s="280">
        <v>0</v>
      </c>
      <c r="Z33" s="67"/>
      <c r="AA33" s="67" t="s">
        <v>33</v>
      </c>
      <c r="AB33" s="68">
        <v>2.5</v>
      </c>
      <c r="AC33" s="68"/>
      <c r="AD33" s="68">
        <f>AB33*5</f>
        <v>12.5</v>
      </c>
      <c r="AE33" s="68" t="s">
        <v>28</v>
      </c>
      <c r="AF33" s="68">
        <f>AD33*9</f>
        <v>112.5</v>
      </c>
    </row>
    <row r="34" spans="2:32" ht="27.95" customHeight="1">
      <c r="B34" s="534"/>
      <c r="C34" s="536"/>
      <c r="D34" s="202"/>
      <c r="E34" s="202"/>
      <c r="F34" s="202"/>
      <c r="G34" s="201"/>
      <c r="H34" s="201"/>
      <c r="I34" s="201"/>
      <c r="J34" s="201"/>
      <c r="K34" s="200"/>
      <c r="L34" s="201"/>
      <c r="M34" s="185"/>
      <c r="N34" s="185"/>
      <c r="O34" s="185"/>
      <c r="P34" s="201"/>
      <c r="Q34" s="203"/>
      <c r="R34" s="201"/>
      <c r="S34" s="201"/>
      <c r="T34" s="200"/>
      <c r="U34" s="201"/>
      <c r="V34" s="538"/>
      <c r="W34" s="274" t="s">
        <v>284</v>
      </c>
      <c r="X34" s="266" t="s">
        <v>271</v>
      </c>
      <c r="Y34" s="280">
        <v>0</v>
      </c>
      <c r="Z34" s="66"/>
      <c r="AA34" s="67" t="s">
        <v>34</v>
      </c>
      <c r="AB34" s="68">
        <v>1</v>
      </c>
      <c r="AE34" s="67">
        <f>AB34*15</f>
        <v>15</v>
      </c>
    </row>
    <row r="35" spans="2:32" ht="27.95" customHeight="1">
      <c r="B35" s="92" t="s">
        <v>35</v>
      </c>
      <c r="C35" s="93"/>
      <c r="D35" s="200"/>
      <c r="E35" s="200"/>
      <c r="F35" s="201"/>
      <c r="G35" s="201"/>
      <c r="H35" s="201"/>
      <c r="I35" s="201"/>
      <c r="J35" s="201"/>
      <c r="K35" s="200"/>
      <c r="L35" s="201"/>
      <c r="M35" s="185"/>
      <c r="N35" s="201"/>
      <c r="O35" s="185"/>
      <c r="P35" s="206"/>
      <c r="Q35" s="203"/>
      <c r="R35" s="201"/>
      <c r="S35" s="201"/>
      <c r="T35" s="201"/>
      <c r="U35" s="201"/>
      <c r="V35" s="538"/>
      <c r="W35" s="276" t="s">
        <v>12</v>
      </c>
      <c r="X35" s="268"/>
      <c r="Y35" s="280"/>
      <c r="Z35" s="67"/>
      <c r="AC35" s="67">
        <f>SUM(AC30:AC34)</f>
        <v>28.6</v>
      </c>
      <c r="AD35" s="67">
        <f>SUM(AD30:AD34)</f>
        <v>23</v>
      </c>
      <c r="AE35" s="67">
        <f>SUM(AE30:AE34)</f>
        <v>115.5</v>
      </c>
      <c r="AF35" s="67">
        <f>AC35*4+AD35*9+AE35*4</f>
        <v>783.4</v>
      </c>
    </row>
    <row r="36" spans="2:32" ht="27.95" customHeight="1">
      <c r="B36" s="94"/>
      <c r="C36" s="95"/>
      <c r="D36" s="191"/>
      <c r="E36" s="191"/>
      <c r="F36" s="183"/>
      <c r="G36" s="135"/>
      <c r="H36" s="135"/>
      <c r="I36" s="135"/>
      <c r="J36" s="313"/>
      <c r="K36" s="212"/>
      <c r="L36" s="188"/>
      <c r="M36" s="183"/>
      <c r="N36" s="191"/>
      <c r="O36" s="183"/>
      <c r="P36" s="186"/>
      <c r="Q36" s="212"/>
      <c r="R36" s="188"/>
      <c r="S36" s="183"/>
      <c r="T36" s="191"/>
      <c r="U36" s="183"/>
      <c r="V36" s="539"/>
      <c r="W36" s="274" t="s">
        <v>285</v>
      </c>
      <c r="X36" s="271"/>
      <c r="Y36" s="283"/>
      <c r="Z36" s="66"/>
      <c r="AC36" s="96">
        <f>AC35*4/AF35</f>
        <v>0.14603012509573654</v>
      </c>
      <c r="AD36" s="96">
        <f>AD35*9/AF35</f>
        <v>0.26423283124840441</v>
      </c>
      <c r="AE36" s="96">
        <f>AE35*4/AF35</f>
        <v>0.58973704365585911</v>
      </c>
    </row>
    <row r="37" spans="2:32" s="84" customFormat="1" ht="27.95" customHeight="1">
      <c r="B37" s="83">
        <v>1</v>
      </c>
      <c r="C37" s="536"/>
      <c r="D37" s="132" t="str">
        <f>'113.1月菜單'!Q11</f>
        <v xml:space="preserve"> 古早味炒麵 </v>
      </c>
      <c r="E37" s="132" t="s">
        <v>332</v>
      </c>
      <c r="F37" s="141"/>
      <c r="G37" s="143" t="str">
        <f>'113.1月菜單'!Q12</f>
        <v xml:space="preserve">  燒烤蒲燒鯛魚(海加) </v>
      </c>
      <c r="H37" s="162" t="s">
        <v>369</v>
      </c>
      <c r="I37" s="142"/>
      <c r="J37" s="132" t="str">
        <f>'113.1月菜單'!Q13</f>
        <v xml:space="preserve">    醬燒鮮肉包(冷)  </v>
      </c>
      <c r="K37" s="132" t="s">
        <v>368</v>
      </c>
      <c r="L37" s="132"/>
      <c r="M37" s="132" t="str">
        <f>'113.1月菜單'!Q14</f>
        <v xml:space="preserve">  爆炒海帶根</v>
      </c>
      <c r="N37" s="132" t="s">
        <v>241</v>
      </c>
      <c r="O37" s="132"/>
      <c r="P37" s="132" t="str">
        <f>'113.1月菜單'!Q15</f>
        <v>深色蔬菜</v>
      </c>
      <c r="Q37" s="132" t="s">
        <v>192</v>
      </c>
      <c r="R37" s="132"/>
      <c r="S37" s="132" t="str">
        <f>'113.1月菜單'!Q16</f>
        <v>藥膳湯</v>
      </c>
      <c r="T37" s="132" t="s">
        <v>189</v>
      </c>
      <c r="U37" s="132"/>
      <c r="V37" s="537" t="s">
        <v>196</v>
      </c>
      <c r="W37" s="272" t="s">
        <v>7</v>
      </c>
      <c r="X37" s="259" t="s">
        <v>264</v>
      </c>
      <c r="Y37" s="282">
        <v>5.5</v>
      </c>
      <c r="Z37" s="67"/>
      <c r="AA37" s="67"/>
      <c r="AB37" s="68"/>
      <c r="AC37" s="67" t="s">
        <v>20</v>
      </c>
      <c r="AD37" s="67" t="s">
        <v>21</v>
      </c>
      <c r="AE37" s="67" t="s">
        <v>22</v>
      </c>
      <c r="AF37" s="67" t="s">
        <v>23</v>
      </c>
    </row>
    <row r="38" spans="2:32" ht="27.95" customHeight="1">
      <c r="B38" s="85" t="s">
        <v>8</v>
      </c>
      <c r="C38" s="547"/>
      <c r="D38" s="201" t="s">
        <v>109</v>
      </c>
      <c r="E38" s="201"/>
      <c r="F38" s="186">
        <v>203</v>
      </c>
      <c r="G38" s="317" t="s">
        <v>147</v>
      </c>
      <c r="H38" s="318" t="s">
        <v>80</v>
      </c>
      <c r="I38" s="318">
        <v>50</v>
      </c>
      <c r="J38" s="201" t="s">
        <v>149</v>
      </c>
      <c r="K38" s="202" t="s">
        <v>74</v>
      </c>
      <c r="L38" s="201">
        <v>30</v>
      </c>
      <c r="M38" s="185" t="s">
        <v>338</v>
      </c>
      <c r="N38" s="185"/>
      <c r="O38" s="185">
        <v>50</v>
      </c>
      <c r="P38" s="201" t="s">
        <v>54</v>
      </c>
      <c r="Q38" s="201"/>
      <c r="R38" s="201">
        <v>100</v>
      </c>
      <c r="S38" s="202" t="s">
        <v>215</v>
      </c>
      <c r="T38" s="202"/>
      <c r="U38" s="202">
        <v>35</v>
      </c>
      <c r="V38" s="538"/>
      <c r="W38" s="274" t="s">
        <v>286</v>
      </c>
      <c r="X38" s="261" t="s">
        <v>266</v>
      </c>
      <c r="Y38" s="280">
        <v>2.2000000000000002</v>
      </c>
      <c r="Z38" s="66"/>
      <c r="AA38" s="86" t="s">
        <v>25</v>
      </c>
      <c r="AB38" s="68">
        <v>6</v>
      </c>
      <c r="AC38" s="68">
        <f>AB38*2</f>
        <v>12</v>
      </c>
      <c r="AD38" s="68"/>
      <c r="AE38" s="68">
        <f>AB38*15</f>
        <v>90</v>
      </c>
      <c r="AF38" s="68">
        <f>AC38*4+AE38*4</f>
        <v>408</v>
      </c>
    </row>
    <row r="39" spans="2:32" ht="27.95" customHeight="1">
      <c r="B39" s="85">
        <v>12</v>
      </c>
      <c r="C39" s="547"/>
      <c r="D39" s="201" t="s">
        <v>65</v>
      </c>
      <c r="E39" s="201"/>
      <c r="F39" s="186">
        <v>10</v>
      </c>
      <c r="G39" s="356" t="s">
        <v>148</v>
      </c>
      <c r="H39" s="202"/>
      <c r="I39" s="255">
        <v>0.2</v>
      </c>
      <c r="J39" s="201"/>
      <c r="K39" s="202"/>
      <c r="L39" s="201"/>
      <c r="M39" s="201" t="s">
        <v>300</v>
      </c>
      <c r="N39" s="203"/>
      <c r="O39" s="201">
        <v>5</v>
      </c>
      <c r="P39" s="201"/>
      <c r="Q39" s="201"/>
      <c r="R39" s="201"/>
      <c r="S39" s="185" t="s">
        <v>216</v>
      </c>
      <c r="T39" s="201"/>
      <c r="U39" s="201">
        <v>0.05</v>
      </c>
      <c r="V39" s="538"/>
      <c r="W39" s="276" t="s">
        <v>9</v>
      </c>
      <c r="X39" s="264" t="s">
        <v>267</v>
      </c>
      <c r="Y39" s="280">
        <v>2</v>
      </c>
      <c r="Z39" s="67"/>
      <c r="AA39" s="88" t="s">
        <v>27</v>
      </c>
      <c r="AB39" s="68">
        <v>2.2000000000000002</v>
      </c>
      <c r="AC39" s="89">
        <f>AB39*7</f>
        <v>15.400000000000002</v>
      </c>
      <c r="AD39" s="68">
        <f>AB39*5</f>
        <v>11</v>
      </c>
      <c r="AE39" s="68" t="s">
        <v>28</v>
      </c>
      <c r="AF39" s="90">
        <f>AC39*4+AD39*9</f>
        <v>160.60000000000002</v>
      </c>
    </row>
    <row r="40" spans="2:32" ht="27.95" customHeight="1">
      <c r="B40" s="85" t="s">
        <v>10</v>
      </c>
      <c r="C40" s="547"/>
      <c r="D40" s="201" t="s">
        <v>619</v>
      </c>
      <c r="E40" s="200"/>
      <c r="F40" s="186">
        <v>10</v>
      </c>
      <c r="G40" s="201"/>
      <c r="H40" s="201"/>
      <c r="I40" s="201"/>
      <c r="J40" s="201"/>
      <c r="K40" s="203"/>
      <c r="L40" s="201"/>
      <c r="M40" s="217"/>
      <c r="N40" s="220"/>
      <c r="O40" s="221"/>
      <c r="P40" s="201"/>
      <c r="Q40" s="201"/>
      <c r="R40" s="201"/>
      <c r="S40" s="185"/>
      <c r="T40" s="185"/>
      <c r="U40" s="185"/>
      <c r="V40" s="538"/>
      <c r="W40" s="274" t="s">
        <v>275</v>
      </c>
      <c r="X40" s="264" t="s">
        <v>269</v>
      </c>
      <c r="Y40" s="280">
        <v>2.7</v>
      </c>
      <c r="Z40" s="66"/>
      <c r="AA40" s="67" t="s">
        <v>30</v>
      </c>
      <c r="AB40" s="68">
        <v>1.7</v>
      </c>
      <c r="AC40" s="68">
        <f>AB40*1</f>
        <v>1.7</v>
      </c>
      <c r="AD40" s="68" t="s">
        <v>28</v>
      </c>
      <c r="AE40" s="68">
        <f>AB40*5</f>
        <v>8.5</v>
      </c>
      <c r="AF40" s="68">
        <f>AC40*4+AE40*4</f>
        <v>40.799999999999997</v>
      </c>
    </row>
    <row r="41" spans="2:32" ht="27.95" customHeight="1">
      <c r="B41" s="534" t="s">
        <v>31</v>
      </c>
      <c r="C41" s="547"/>
      <c r="D41" s="201" t="s">
        <v>55</v>
      </c>
      <c r="E41" s="200"/>
      <c r="F41" s="186">
        <v>5</v>
      </c>
      <c r="G41" s="201"/>
      <c r="H41" s="201"/>
      <c r="I41" s="201"/>
      <c r="J41" s="185"/>
      <c r="K41" s="185"/>
      <c r="L41" s="185"/>
      <c r="M41" s="185"/>
      <c r="N41" s="185"/>
      <c r="O41" s="185"/>
      <c r="P41" s="201"/>
      <c r="Q41" s="201"/>
      <c r="R41" s="201"/>
      <c r="S41" s="230"/>
      <c r="T41" s="202"/>
      <c r="U41" s="202"/>
      <c r="V41" s="538"/>
      <c r="W41" s="276" t="s">
        <v>11</v>
      </c>
      <c r="X41" s="264" t="s">
        <v>270</v>
      </c>
      <c r="Y41" s="280">
        <f>AB42</f>
        <v>0</v>
      </c>
      <c r="Z41" s="67"/>
      <c r="AA41" s="67" t="s">
        <v>33</v>
      </c>
      <c r="AB41" s="68">
        <v>2.5</v>
      </c>
      <c r="AC41" s="68"/>
      <c r="AD41" s="68">
        <f>AB41*5</f>
        <v>12.5</v>
      </c>
      <c r="AE41" s="68" t="s">
        <v>28</v>
      </c>
      <c r="AF41" s="68">
        <f>AD41*9</f>
        <v>112.5</v>
      </c>
    </row>
    <row r="42" spans="2:32" ht="27.95" customHeight="1">
      <c r="B42" s="534"/>
      <c r="C42" s="547"/>
      <c r="D42" s="201"/>
      <c r="E42" s="200"/>
      <c r="F42" s="186"/>
      <c r="G42" s="201"/>
      <c r="H42" s="200"/>
      <c r="I42" s="201"/>
      <c r="J42" s="201"/>
      <c r="K42" s="202"/>
      <c r="L42" s="201"/>
      <c r="M42" s="185"/>
      <c r="N42" s="185"/>
      <c r="O42" s="185"/>
      <c r="P42" s="201"/>
      <c r="Q42" s="200"/>
      <c r="R42" s="201"/>
      <c r="S42" s="202"/>
      <c r="T42" s="202"/>
      <c r="U42" s="202"/>
      <c r="V42" s="538"/>
      <c r="W42" s="274" t="s">
        <v>284</v>
      </c>
      <c r="X42" s="266" t="s">
        <v>271</v>
      </c>
      <c r="Y42" s="280">
        <v>0</v>
      </c>
      <c r="Z42" s="66"/>
      <c r="AA42" s="67" t="s">
        <v>34</v>
      </c>
      <c r="AE42" s="67">
        <f>AB42*15</f>
        <v>0</v>
      </c>
    </row>
    <row r="43" spans="2:32" ht="27.95" customHeight="1">
      <c r="B43" s="92" t="s">
        <v>35</v>
      </c>
      <c r="C43" s="138"/>
      <c r="D43" s="168"/>
      <c r="E43" s="135"/>
      <c r="F43" s="169"/>
      <c r="G43" s="137"/>
      <c r="H43" s="165"/>
      <c r="I43" s="137"/>
      <c r="J43" s="137"/>
      <c r="K43" s="165"/>
      <c r="L43" s="137"/>
      <c r="M43" s="135"/>
      <c r="N43" s="135"/>
      <c r="O43" s="135"/>
      <c r="P43" s="137"/>
      <c r="Q43" s="165"/>
      <c r="R43" s="137"/>
      <c r="S43" s="136"/>
      <c r="T43" s="136"/>
      <c r="U43" s="136"/>
      <c r="V43" s="538"/>
      <c r="W43" s="276" t="s">
        <v>12</v>
      </c>
      <c r="X43" s="268"/>
      <c r="Y43" s="280"/>
      <c r="Z43" s="67"/>
      <c r="AC43" s="67">
        <f>SUM(AC38:AC42)</f>
        <v>29.1</v>
      </c>
      <c r="AD43" s="67">
        <f>SUM(AD38:AD42)</f>
        <v>23.5</v>
      </c>
      <c r="AE43" s="67">
        <f>SUM(AE38:AE42)</f>
        <v>98.5</v>
      </c>
      <c r="AF43" s="67">
        <f>AC43*4+AD43*9+AE43*4</f>
        <v>721.9</v>
      </c>
    </row>
    <row r="44" spans="2:32" ht="27.95" customHeight="1" thickBot="1">
      <c r="B44" s="116"/>
      <c r="C44" s="66"/>
      <c r="D44" s="223"/>
      <c r="E44" s="223"/>
      <c r="F44" s="224"/>
      <c r="G44" s="372"/>
      <c r="H44" s="212"/>
      <c r="I44" s="371"/>
      <c r="J44" s="370"/>
      <c r="K44" s="212"/>
      <c r="L44" s="371"/>
      <c r="M44" s="224"/>
      <c r="N44" s="223"/>
      <c r="O44" s="224"/>
      <c r="P44" s="372"/>
      <c r="Q44" s="212"/>
      <c r="R44" s="371"/>
      <c r="S44" s="224"/>
      <c r="T44" s="223"/>
      <c r="U44" s="183"/>
      <c r="V44" s="539"/>
      <c r="W44" s="274" t="s">
        <v>277</v>
      </c>
      <c r="X44" s="269"/>
      <c r="Y44" s="280"/>
      <c r="Z44" s="66"/>
      <c r="AC44" s="96">
        <f>AC43*4/AF43</f>
        <v>0.1612411691369996</v>
      </c>
      <c r="AD44" s="96">
        <f>AD43*9/AF43</f>
        <v>0.29297686660202243</v>
      </c>
      <c r="AE44" s="96">
        <f>AE43*4/AF43</f>
        <v>0.54578196426097803</v>
      </c>
    </row>
    <row r="45" spans="2:32" s="122" customFormat="1" ht="21.75" customHeight="1">
      <c r="B45" s="119"/>
      <c r="C45" s="67"/>
      <c r="D45" s="87"/>
      <c r="E45" s="120"/>
      <c r="F45" s="87"/>
      <c r="G45" s="87"/>
      <c r="H45" s="120"/>
      <c r="I45" s="87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5"/>
      <c r="V45" s="545"/>
      <c r="W45" s="545"/>
      <c r="X45" s="545"/>
      <c r="Y45" s="545"/>
      <c r="Z45" s="121"/>
      <c r="AA45" s="109"/>
      <c r="AB45" s="103"/>
      <c r="AC45" s="109"/>
      <c r="AD45" s="109"/>
      <c r="AE45" s="109"/>
      <c r="AF45" s="109"/>
    </row>
    <row r="46" spans="2:32">
      <c r="V46" s="50"/>
      <c r="Y46" s="126"/>
    </row>
    <row r="47" spans="2:32">
      <c r="Y47" s="126"/>
    </row>
    <row r="48" spans="2:32">
      <c r="Y48" s="126"/>
    </row>
  </sheetData>
  <mergeCells count="18">
    <mergeCell ref="B1:Y1"/>
    <mergeCell ref="B2:G2"/>
    <mergeCell ref="C5:C10"/>
    <mergeCell ref="B9:B10"/>
    <mergeCell ref="C13:C18"/>
    <mergeCell ref="B17:B18"/>
    <mergeCell ref="V5:V12"/>
    <mergeCell ref="V13:V20"/>
    <mergeCell ref="J45:Y45"/>
    <mergeCell ref="C29:C34"/>
    <mergeCell ref="B33:B34"/>
    <mergeCell ref="C37:C42"/>
    <mergeCell ref="B41:B42"/>
    <mergeCell ref="B25:B26"/>
    <mergeCell ref="C21:C26"/>
    <mergeCell ref="V21:V28"/>
    <mergeCell ref="V29:V36"/>
    <mergeCell ref="V37:V44"/>
  </mergeCells>
  <phoneticPr fontId="19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7"/>
  <sheetViews>
    <sheetView zoomScale="60" zoomScaleNormal="60" workbookViewId="0">
      <selection activeCell="M7" sqref="M7"/>
    </sheetView>
  </sheetViews>
  <sheetFormatPr defaultRowHeight="20.25"/>
  <cols>
    <col min="1" max="1" width="1.875" style="87" customWidth="1"/>
    <col min="2" max="2" width="4.875" style="119" customWidth="1"/>
    <col min="3" max="3" width="0" style="87" hidden="1" customWidth="1"/>
    <col min="4" max="4" width="28.625" style="87" customWidth="1"/>
    <col min="5" max="5" width="5.625" style="120" customWidth="1"/>
    <col min="6" max="6" width="9.625" style="87" customWidth="1"/>
    <col min="7" max="7" width="28.625" style="87" customWidth="1"/>
    <col min="8" max="8" width="5.625" style="120" customWidth="1"/>
    <col min="9" max="9" width="9.625" style="87" customWidth="1"/>
    <col min="10" max="10" width="28.625" style="87" customWidth="1"/>
    <col min="11" max="11" width="5.625" style="120" customWidth="1"/>
    <col min="12" max="12" width="9.625" style="87" customWidth="1"/>
    <col min="13" max="13" width="28.625" style="87" customWidth="1"/>
    <col min="14" max="14" width="5.625" style="120" customWidth="1"/>
    <col min="15" max="15" width="9.625" style="87" customWidth="1"/>
    <col min="16" max="16" width="28.625" style="87" customWidth="1"/>
    <col min="17" max="17" width="5.625" style="120" customWidth="1"/>
    <col min="18" max="18" width="9.625" style="87" customWidth="1"/>
    <col min="19" max="19" width="28.625" style="87" customWidth="1"/>
    <col min="20" max="20" width="5.625" style="120" customWidth="1"/>
    <col min="21" max="21" width="9.625" style="87" customWidth="1"/>
    <col min="22" max="22" width="12.125" style="53" customWidth="1"/>
    <col min="23" max="23" width="11.75" style="124" customWidth="1"/>
    <col min="24" max="24" width="11.25" style="125" customWidth="1"/>
    <col min="25" max="25" width="6.625" style="127" customWidth="1"/>
    <col min="26" max="26" width="6.625" style="87" customWidth="1"/>
    <col min="27" max="27" width="6" style="67" hidden="1" customWidth="1"/>
    <col min="28" max="28" width="5.5" style="68" hidden="1" customWidth="1"/>
    <col min="29" max="29" width="7.75" style="67" hidden="1" customWidth="1"/>
    <col min="30" max="30" width="8" style="67" hidden="1" customWidth="1"/>
    <col min="31" max="31" width="7.875" style="67" hidden="1" customWidth="1"/>
    <col min="32" max="32" width="7.5" style="67" hidden="1" customWidth="1"/>
    <col min="33" max="16384" width="9" style="87"/>
  </cols>
  <sheetData>
    <row r="1" spans="2:32" s="56" customFormat="1" ht="38.25">
      <c r="B1" s="542" t="s">
        <v>637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5"/>
      <c r="AB1" s="57"/>
    </row>
    <row r="2" spans="2:32" s="56" customFormat="1" ht="13.5" customHeight="1">
      <c r="B2" s="543"/>
      <c r="C2" s="544"/>
      <c r="D2" s="544"/>
      <c r="E2" s="544"/>
      <c r="F2" s="544"/>
      <c r="G2" s="544"/>
      <c r="H2" s="58"/>
      <c r="I2" s="55"/>
      <c r="J2" s="55"/>
      <c r="K2" s="58"/>
      <c r="L2" s="55"/>
      <c r="M2" s="55"/>
      <c r="N2" s="58"/>
      <c r="O2" s="55"/>
      <c r="P2" s="55"/>
      <c r="Q2" s="58"/>
      <c r="R2" s="55"/>
      <c r="S2" s="55"/>
      <c r="T2" s="58"/>
      <c r="U2" s="55"/>
      <c r="V2" s="5"/>
      <c r="W2" s="59"/>
      <c r="X2" s="60"/>
      <c r="Y2" s="59"/>
      <c r="Z2" s="55"/>
      <c r="AB2" s="57"/>
    </row>
    <row r="3" spans="2:32" s="67" customFormat="1" ht="32.25" customHeight="1" thickBot="1">
      <c r="B3" s="128" t="s">
        <v>42</v>
      </c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56"/>
      <c r="T3" s="62"/>
      <c r="U3" s="62"/>
      <c r="V3" s="9"/>
      <c r="W3" s="63"/>
      <c r="X3" s="64"/>
      <c r="Y3" s="65"/>
      <c r="Z3" s="66"/>
      <c r="AB3" s="68"/>
    </row>
    <row r="4" spans="2:32" s="82" customFormat="1" ht="43.5">
      <c r="B4" s="69" t="s">
        <v>0</v>
      </c>
      <c r="C4" s="70" t="s">
        <v>1</v>
      </c>
      <c r="D4" s="71" t="s">
        <v>2</v>
      </c>
      <c r="E4" s="72" t="s">
        <v>40</v>
      </c>
      <c r="F4" s="71"/>
      <c r="G4" s="71" t="s">
        <v>3</v>
      </c>
      <c r="H4" s="72" t="s">
        <v>40</v>
      </c>
      <c r="I4" s="71"/>
      <c r="J4" s="71" t="s">
        <v>4</v>
      </c>
      <c r="K4" s="72" t="s">
        <v>40</v>
      </c>
      <c r="L4" s="73"/>
      <c r="M4" s="71" t="s">
        <v>4</v>
      </c>
      <c r="N4" s="72" t="s">
        <v>40</v>
      </c>
      <c r="O4" s="71"/>
      <c r="P4" s="71" t="s">
        <v>4</v>
      </c>
      <c r="Q4" s="72" t="s">
        <v>40</v>
      </c>
      <c r="R4" s="71"/>
      <c r="S4" s="74" t="s">
        <v>5</v>
      </c>
      <c r="T4" s="72" t="s">
        <v>40</v>
      </c>
      <c r="U4" s="71"/>
      <c r="V4" s="75" t="s">
        <v>195</v>
      </c>
      <c r="W4" s="75" t="s">
        <v>6</v>
      </c>
      <c r="X4" s="76" t="s">
        <v>13</v>
      </c>
      <c r="Y4" s="77" t="s">
        <v>14</v>
      </c>
      <c r="Z4" s="78"/>
      <c r="AA4" s="79"/>
      <c r="AB4" s="80"/>
      <c r="AC4" s="81"/>
      <c r="AD4" s="81"/>
      <c r="AE4" s="81"/>
      <c r="AF4" s="81"/>
    </row>
    <row r="5" spans="2:32" s="84" customFormat="1" ht="49.5" customHeight="1">
      <c r="B5" s="83">
        <v>1</v>
      </c>
      <c r="C5" s="536"/>
      <c r="D5" s="132" t="str">
        <f>'113.1月菜單'!A20</f>
        <v>香Q米飯</v>
      </c>
      <c r="E5" s="132" t="s">
        <v>15</v>
      </c>
      <c r="F5" s="133" t="s">
        <v>16</v>
      </c>
      <c r="G5" s="132" t="str">
        <f>'113.1月菜單'!A21</f>
        <v xml:space="preserve">家鄉鳳翅  </v>
      </c>
      <c r="H5" s="132" t="s">
        <v>340</v>
      </c>
      <c r="I5" s="133" t="s">
        <v>16</v>
      </c>
      <c r="J5" s="132" t="str">
        <f>'113.1月菜單'!A22</f>
        <v xml:space="preserve">金穗扁蒲 </v>
      </c>
      <c r="K5" s="132" t="s">
        <v>364</v>
      </c>
      <c r="L5" s="133" t="s">
        <v>16</v>
      </c>
      <c r="M5" s="132" t="str">
        <f>'113.1月菜單'!A23</f>
        <v xml:space="preserve">豆腐絞肉(豆) </v>
      </c>
      <c r="N5" s="132" t="s">
        <v>124</v>
      </c>
      <c r="O5" s="133" t="s">
        <v>16</v>
      </c>
      <c r="P5" s="132" t="str">
        <f>'113.1月菜單'!A24</f>
        <v>深色蔬菜</v>
      </c>
      <c r="Q5" s="132" t="s">
        <v>18</v>
      </c>
      <c r="R5" s="133" t="s">
        <v>16</v>
      </c>
      <c r="S5" s="132" t="str">
        <f>'113.1月菜單'!A25</f>
        <v>紫菜蛋花湯</v>
      </c>
      <c r="T5" s="132" t="s">
        <v>124</v>
      </c>
      <c r="U5" s="133" t="s">
        <v>16</v>
      </c>
      <c r="V5" s="537" t="s">
        <v>196</v>
      </c>
      <c r="W5" s="272" t="s">
        <v>7</v>
      </c>
      <c r="X5" s="259" t="s">
        <v>264</v>
      </c>
      <c r="Y5" s="273">
        <v>5.0999999999999996</v>
      </c>
      <c r="Z5" s="67"/>
      <c r="AA5" s="67"/>
      <c r="AB5" s="68"/>
      <c r="AC5" s="67" t="s">
        <v>20</v>
      </c>
      <c r="AD5" s="67" t="s">
        <v>21</v>
      </c>
      <c r="AE5" s="67" t="s">
        <v>22</v>
      </c>
      <c r="AF5" s="67" t="s">
        <v>23</v>
      </c>
    </row>
    <row r="6" spans="2:32" ht="27.95" customHeight="1">
      <c r="B6" s="85" t="s">
        <v>8</v>
      </c>
      <c r="C6" s="536"/>
      <c r="D6" s="201" t="s">
        <v>200</v>
      </c>
      <c r="E6" s="201"/>
      <c r="F6" s="201">
        <v>100</v>
      </c>
      <c r="G6" s="189" t="s">
        <v>339</v>
      </c>
      <c r="H6" s="338"/>
      <c r="I6" s="209">
        <v>60</v>
      </c>
      <c r="J6" s="187" t="s">
        <v>248</v>
      </c>
      <c r="K6" s="187"/>
      <c r="L6" s="188">
        <v>70</v>
      </c>
      <c r="M6" s="201" t="s">
        <v>201</v>
      </c>
      <c r="N6" s="201" t="s">
        <v>202</v>
      </c>
      <c r="O6" s="201">
        <v>50</v>
      </c>
      <c r="P6" s="201" t="s">
        <v>203</v>
      </c>
      <c r="Q6" s="201"/>
      <c r="R6" s="201">
        <v>100</v>
      </c>
      <c r="S6" s="202" t="s">
        <v>204</v>
      </c>
      <c r="T6" s="201"/>
      <c r="U6" s="202">
        <v>1</v>
      </c>
      <c r="V6" s="538"/>
      <c r="W6" s="274" t="s">
        <v>362</v>
      </c>
      <c r="X6" s="261" t="s">
        <v>266</v>
      </c>
      <c r="Y6" s="275">
        <v>2.4</v>
      </c>
      <c r="Z6" s="66"/>
      <c r="AA6" s="86" t="s">
        <v>25</v>
      </c>
      <c r="AB6" s="68">
        <v>6</v>
      </c>
      <c r="AC6" s="68">
        <f>AB6*2</f>
        <v>12</v>
      </c>
      <c r="AD6" s="68"/>
      <c r="AE6" s="68">
        <f>AB6*15</f>
        <v>90</v>
      </c>
      <c r="AF6" s="68">
        <f>AC6*4+AE6*4</f>
        <v>408</v>
      </c>
    </row>
    <row r="7" spans="2:32" ht="27.95" customHeight="1">
      <c r="B7" s="85">
        <v>15</v>
      </c>
      <c r="C7" s="536"/>
      <c r="D7" s="201"/>
      <c r="E7" s="201"/>
      <c r="F7" s="201"/>
      <c r="G7" s="201"/>
      <c r="H7" s="135"/>
      <c r="I7" s="201"/>
      <c r="J7" s="187" t="s">
        <v>247</v>
      </c>
      <c r="K7" s="187"/>
      <c r="L7" s="188">
        <v>5</v>
      </c>
      <c r="M7" s="201" t="s">
        <v>205</v>
      </c>
      <c r="N7" s="200"/>
      <c r="O7" s="201">
        <v>5</v>
      </c>
      <c r="P7" s="201"/>
      <c r="Q7" s="201"/>
      <c r="R7" s="201"/>
      <c r="S7" s="197" t="s">
        <v>206</v>
      </c>
      <c r="T7" s="197"/>
      <c r="U7" s="197">
        <v>10</v>
      </c>
      <c r="V7" s="538"/>
      <c r="W7" s="276" t="s">
        <v>9</v>
      </c>
      <c r="X7" s="264" t="s">
        <v>267</v>
      </c>
      <c r="Y7" s="280">
        <v>1.8</v>
      </c>
      <c r="Z7" s="67"/>
      <c r="AA7" s="88" t="s">
        <v>27</v>
      </c>
      <c r="AB7" s="68">
        <v>2</v>
      </c>
      <c r="AC7" s="89">
        <f>AB7*7</f>
        <v>14</v>
      </c>
      <c r="AD7" s="68">
        <f>AB7*5</f>
        <v>10</v>
      </c>
      <c r="AE7" s="68" t="s">
        <v>28</v>
      </c>
      <c r="AF7" s="90">
        <f>AC7*4+AD7*9</f>
        <v>146</v>
      </c>
    </row>
    <row r="8" spans="2:32" ht="27.95" customHeight="1">
      <c r="B8" s="85" t="s">
        <v>10</v>
      </c>
      <c r="C8" s="536"/>
      <c r="D8" s="201"/>
      <c r="E8" s="201"/>
      <c r="F8" s="201"/>
      <c r="G8" s="201"/>
      <c r="H8" s="135"/>
      <c r="I8" s="201"/>
      <c r="J8" s="220" t="s">
        <v>233</v>
      </c>
      <c r="K8" s="358"/>
      <c r="L8" s="222">
        <v>5</v>
      </c>
      <c r="M8" s="185"/>
      <c r="N8" s="198"/>
      <c r="O8" s="185"/>
      <c r="P8" s="201"/>
      <c r="Q8" s="200"/>
      <c r="R8" s="201"/>
      <c r="S8" s="197"/>
      <c r="T8" s="197"/>
      <c r="U8" s="197"/>
      <c r="V8" s="538"/>
      <c r="W8" s="274" t="s">
        <v>268</v>
      </c>
      <c r="X8" s="264" t="s">
        <v>269</v>
      </c>
      <c r="Y8" s="275">
        <v>2.5</v>
      </c>
      <c r="Z8" s="66"/>
      <c r="AA8" s="67" t="s">
        <v>30</v>
      </c>
      <c r="AB8" s="68">
        <v>1.5</v>
      </c>
      <c r="AC8" s="68">
        <f>AB8*1</f>
        <v>1.5</v>
      </c>
      <c r="AD8" s="68" t="s">
        <v>28</v>
      </c>
      <c r="AE8" s="68">
        <f>AB8*5</f>
        <v>7.5</v>
      </c>
      <c r="AF8" s="68">
        <f>AC8*4+AE8*4</f>
        <v>36</v>
      </c>
    </row>
    <row r="9" spans="2:32" ht="27.95" customHeight="1">
      <c r="B9" s="534" t="s">
        <v>90</v>
      </c>
      <c r="C9" s="536"/>
      <c r="D9" s="201"/>
      <c r="E9" s="201"/>
      <c r="F9" s="201"/>
      <c r="G9" s="201"/>
      <c r="H9" s="135"/>
      <c r="I9" s="201"/>
      <c r="J9" s="185"/>
      <c r="K9" s="165"/>
      <c r="L9" s="185"/>
      <c r="M9" s="201"/>
      <c r="N9" s="201"/>
      <c r="O9" s="201"/>
      <c r="P9" s="201"/>
      <c r="Q9" s="200"/>
      <c r="R9" s="201"/>
      <c r="S9" s="202"/>
      <c r="T9" s="202"/>
      <c r="U9" s="202"/>
      <c r="V9" s="538"/>
      <c r="W9" s="276" t="s">
        <v>11</v>
      </c>
      <c r="X9" s="264" t="s">
        <v>270</v>
      </c>
      <c r="Y9" s="275">
        <v>0</v>
      </c>
      <c r="Z9" s="67"/>
      <c r="AA9" s="67" t="s">
        <v>33</v>
      </c>
      <c r="AB9" s="68">
        <v>2.5</v>
      </c>
      <c r="AC9" s="68"/>
      <c r="AD9" s="68">
        <f>AB9*5</f>
        <v>12.5</v>
      </c>
      <c r="AE9" s="68" t="s">
        <v>28</v>
      </c>
      <c r="AF9" s="68">
        <f>AD9*9</f>
        <v>112.5</v>
      </c>
    </row>
    <row r="10" spans="2:32" ht="27.95" customHeight="1">
      <c r="B10" s="534"/>
      <c r="C10" s="536"/>
      <c r="D10" s="201"/>
      <c r="E10" s="201"/>
      <c r="F10" s="201"/>
      <c r="G10" s="201"/>
      <c r="H10" s="135"/>
      <c r="I10" s="201"/>
      <c r="J10" s="201"/>
      <c r="K10" s="191"/>
      <c r="L10" s="183"/>
      <c r="M10" s="201"/>
      <c r="N10" s="200"/>
      <c r="O10" s="201"/>
      <c r="P10" s="201"/>
      <c r="Q10" s="200"/>
      <c r="R10" s="201"/>
      <c r="S10" s="201"/>
      <c r="T10" s="200"/>
      <c r="U10" s="201"/>
      <c r="V10" s="538"/>
      <c r="W10" s="274" t="s">
        <v>287</v>
      </c>
      <c r="X10" s="266" t="s">
        <v>271</v>
      </c>
      <c r="Y10" s="277">
        <v>0</v>
      </c>
      <c r="Z10" s="66"/>
      <c r="AA10" s="67" t="s">
        <v>34</v>
      </c>
      <c r="AE10" s="67">
        <f>AB10*15</f>
        <v>0</v>
      </c>
    </row>
    <row r="11" spans="2:32" ht="27.95" customHeight="1">
      <c r="B11" s="92" t="s">
        <v>35</v>
      </c>
      <c r="C11" s="93"/>
      <c r="D11" s="184"/>
      <c r="E11" s="191"/>
      <c r="F11" s="184"/>
      <c r="G11" s="183"/>
      <c r="H11" s="191"/>
      <c r="I11" s="183"/>
      <c r="J11" s="206"/>
      <c r="K11" s="203"/>
      <c r="L11" s="201"/>
      <c r="M11" s="183"/>
      <c r="N11" s="332"/>
      <c r="O11" s="205"/>
      <c r="P11" s="206"/>
      <c r="Q11" s="206"/>
      <c r="R11" s="206"/>
      <c r="S11" s="313"/>
      <c r="T11" s="333"/>
      <c r="U11" s="334"/>
      <c r="V11" s="538"/>
      <c r="W11" s="276" t="s">
        <v>12</v>
      </c>
      <c r="X11" s="268"/>
      <c r="Y11" s="275"/>
      <c r="Z11" s="67"/>
      <c r="AC11" s="67">
        <f>SUM(AC6:AC10)</f>
        <v>27.5</v>
      </c>
      <c r="AD11" s="67">
        <f>SUM(AD6:AD10)</f>
        <v>22.5</v>
      </c>
      <c r="AE11" s="67">
        <f>SUM(AE6:AE10)</f>
        <v>97.5</v>
      </c>
      <c r="AF11" s="67">
        <f>AC11*4+AD11*9+AE11*4</f>
        <v>702.5</v>
      </c>
    </row>
    <row r="12" spans="2:32" ht="27.95" customHeight="1">
      <c r="B12" s="94"/>
      <c r="C12" s="95"/>
      <c r="D12" s="185"/>
      <c r="E12" s="198"/>
      <c r="F12" s="185"/>
      <c r="G12" s="183"/>
      <c r="H12" s="191"/>
      <c r="I12" s="183"/>
      <c r="J12" s="183"/>
      <c r="K12" s="191"/>
      <c r="L12" s="183"/>
      <c r="M12" s="183"/>
      <c r="N12" s="191"/>
      <c r="O12" s="183"/>
      <c r="P12" s="185"/>
      <c r="Q12" s="198"/>
      <c r="R12" s="185"/>
      <c r="S12" s="202"/>
      <c r="T12" s="202"/>
      <c r="U12" s="202"/>
      <c r="V12" s="539"/>
      <c r="W12" s="274" t="s">
        <v>363</v>
      </c>
      <c r="X12" s="269"/>
      <c r="Y12" s="277"/>
      <c r="Z12" s="66"/>
      <c r="AC12" s="96">
        <f>AC11*4/AF11</f>
        <v>0.15658362989323843</v>
      </c>
      <c r="AD12" s="96">
        <f>AD11*9/AF11</f>
        <v>0.28825622775800713</v>
      </c>
      <c r="AE12" s="96">
        <f>AE11*4/AF11</f>
        <v>0.55516014234875444</v>
      </c>
    </row>
    <row r="13" spans="2:32" s="84" customFormat="1" ht="27.95" customHeight="1">
      <c r="B13" s="83">
        <v>1</v>
      </c>
      <c r="C13" s="536"/>
      <c r="D13" s="132" t="str">
        <f>'113.1月菜單'!E20</f>
        <v>地瓜蕎麥飯</v>
      </c>
      <c r="E13" s="132" t="s">
        <v>15</v>
      </c>
      <c r="F13" s="132"/>
      <c r="G13" s="143" t="str">
        <f>'113.1月菜單'!E21</f>
        <v>銀蘿咕咾肉</v>
      </c>
      <c r="H13" s="162" t="s">
        <v>91</v>
      </c>
      <c r="I13" s="142"/>
      <c r="J13" s="132" t="str">
        <f>'113.1月菜單'!E22</f>
        <v xml:space="preserve"> 雙色炒蛋     </v>
      </c>
      <c r="K13" s="132" t="s">
        <v>192</v>
      </c>
      <c r="L13" s="132"/>
      <c r="M13" s="132" t="str">
        <f>'113.1月菜單'!E23</f>
        <v>海鮮蝦捲(海加)+手工蒸餃(冷)</v>
      </c>
      <c r="N13" s="132" t="s">
        <v>357</v>
      </c>
      <c r="O13" s="132"/>
      <c r="P13" s="132" t="str">
        <f>'113.1月菜單'!E24</f>
        <v>有機深色蔬菜</v>
      </c>
      <c r="Q13" s="132" t="s">
        <v>92</v>
      </c>
      <c r="R13" s="132"/>
      <c r="S13" s="132" t="str">
        <f>'113.1月菜單'!E25</f>
        <v>味噌豆腐湯(豆)</v>
      </c>
      <c r="T13" s="132" t="s">
        <v>91</v>
      </c>
      <c r="U13" s="132"/>
      <c r="V13" s="537" t="s">
        <v>196</v>
      </c>
      <c r="W13" s="272" t="s">
        <v>7</v>
      </c>
      <c r="X13" s="293" t="s">
        <v>586</v>
      </c>
      <c r="Y13" s="282">
        <v>5.6</v>
      </c>
      <c r="Z13" s="67"/>
      <c r="AA13" s="67"/>
      <c r="AB13" s="68"/>
      <c r="AC13" s="67" t="s">
        <v>20</v>
      </c>
      <c r="AD13" s="67" t="s">
        <v>21</v>
      </c>
      <c r="AE13" s="67" t="s">
        <v>22</v>
      </c>
      <c r="AF13" s="67" t="s">
        <v>23</v>
      </c>
    </row>
    <row r="14" spans="2:32" ht="27.95" customHeight="1">
      <c r="B14" s="85" t="s">
        <v>56</v>
      </c>
      <c r="C14" s="536"/>
      <c r="D14" s="202" t="s">
        <v>64</v>
      </c>
      <c r="E14" s="202"/>
      <c r="F14" s="202">
        <v>70</v>
      </c>
      <c r="G14" s="201" t="s">
        <v>239</v>
      </c>
      <c r="H14" s="201"/>
      <c r="I14" s="201">
        <v>50</v>
      </c>
      <c r="J14" s="190" t="s">
        <v>66</v>
      </c>
      <c r="K14" s="190"/>
      <c r="L14" s="190">
        <v>50</v>
      </c>
      <c r="M14" s="186" t="s">
        <v>341</v>
      </c>
      <c r="N14" s="187" t="s">
        <v>342</v>
      </c>
      <c r="O14" s="188">
        <v>30</v>
      </c>
      <c r="P14" s="201" t="s">
        <v>103</v>
      </c>
      <c r="Q14" s="201"/>
      <c r="R14" s="201">
        <v>100</v>
      </c>
      <c r="S14" s="183" t="s">
        <v>84</v>
      </c>
      <c r="T14" s="184" t="s">
        <v>75</v>
      </c>
      <c r="U14" s="183">
        <v>25</v>
      </c>
      <c r="V14" s="538"/>
      <c r="W14" s="274" t="s">
        <v>587</v>
      </c>
      <c r="X14" s="288" t="s">
        <v>588</v>
      </c>
      <c r="Y14" s="280">
        <v>2.6</v>
      </c>
      <c r="Z14" s="66"/>
      <c r="AA14" s="86" t="s">
        <v>25</v>
      </c>
      <c r="AB14" s="68">
        <v>6.2</v>
      </c>
      <c r="AC14" s="68">
        <f>AB14*2</f>
        <v>12.4</v>
      </c>
      <c r="AD14" s="68"/>
      <c r="AE14" s="68">
        <f>AB14*15</f>
        <v>93</v>
      </c>
      <c r="AF14" s="68">
        <f>AC14*4+AE14*4</f>
        <v>421.6</v>
      </c>
    </row>
    <row r="15" spans="2:32" ht="27.95" customHeight="1">
      <c r="B15" s="85">
        <v>16</v>
      </c>
      <c r="C15" s="536"/>
      <c r="D15" s="202" t="s">
        <v>99</v>
      </c>
      <c r="E15" s="202"/>
      <c r="F15" s="202">
        <v>23</v>
      </c>
      <c r="G15" s="201" t="s">
        <v>240</v>
      </c>
      <c r="H15" s="201"/>
      <c r="I15" s="201">
        <v>10</v>
      </c>
      <c r="J15" s="190" t="s">
        <v>76</v>
      </c>
      <c r="K15" s="190"/>
      <c r="L15" s="190">
        <v>20</v>
      </c>
      <c r="M15" s="201"/>
      <c r="N15" s="200"/>
      <c r="O15" s="201"/>
      <c r="P15" s="202"/>
      <c r="Q15" s="202"/>
      <c r="R15" s="202"/>
      <c r="S15" s="197" t="s">
        <v>79</v>
      </c>
      <c r="T15" s="199"/>
      <c r="U15" s="190">
        <v>0.02</v>
      </c>
      <c r="V15" s="538"/>
      <c r="W15" s="276" t="s">
        <v>9</v>
      </c>
      <c r="X15" s="289" t="s">
        <v>589</v>
      </c>
      <c r="Y15" s="280">
        <v>1.8</v>
      </c>
      <c r="Z15" s="67"/>
      <c r="AA15" s="88" t="s">
        <v>27</v>
      </c>
      <c r="AB15" s="68">
        <v>2</v>
      </c>
      <c r="AC15" s="89">
        <f>AB15*7</f>
        <v>14</v>
      </c>
      <c r="AD15" s="68">
        <f>AB15*5</f>
        <v>10</v>
      </c>
      <c r="AE15" s="68" t="s">
        <v>28</v>
      </c>
      <c r="AF15" s="90">
        <f>AC15*4+AD15*9</f>
        <v>146</v>
      </c>
    </row>
    <row r="16" spans="2:32" ht="27.95" customHeight="1">
      <c r="B16" s="85" t="s">
        <v>10</v>
      </c>
      <c r="C16" s="536"/>
      <c r="D16" s="202" t="s">
        <v>81</v>
      </c>
      <c r="E16" s="203"/>
      <c r="F16" s="202">
        <v>20</v>
      </c>
      <c r="G16" s="185" t="s">
        <v>233</v>
      </c>
      <c r="H16" s="394"/>
      <c r="I16" s="201">
        <v>10</v>
      </c>
      <c r="J16" s="190" t="s">
        <v>55</v>
      </c>
      <c r="K16" s="199"/>
      <c r="L16" s="190">
        <v>10</v>
      </c>
      <c r="M16" s="185"/>
      <c r="N16" s="198"/>
      <c r="O16" s="185"/>
      <c r="P16" s="202"/>
      <c r="Q16" s="202"/>
      <c r="R16" s="202"/>
      <c r="S16" s="197"/>
      <c r="T16" s="199"/>
      <c r="U16" s="190"/>
      <c r="V16" s="538"/>
      <c r="W16" s="274" t="s">
        <v>590</v>
      </c>
      <c r="X16" s="289" t="s">
        <v>591</v>
      </c>
      <c r="Y16" s="280">
        <v>2.5</v>
      </c>
      <c r="Z16" s="66"/>
      <c r="AA16" s="67" t="s">
        <v>30</v>
      </c>
      <c r="AB16" s="68">
        <v>1.7</v>
      </c>
      <c r="AC16" s="68">
        <f>AB16*1</f>
        <v>1.7</v>
      </c>
      <c r="AD16" s="68" t="s">
        <v>28</v>
      </c>
      <c r="AE16" s="68">
        <f>AB16*5</f>
        <v>8.5</v>
      </c>
      <c r="AF16" s="68">
        <f>AC16*4+AE16*4</f>
        <v>40.799999999999997</v>
      </c>
    </row>
    <row r="17" spans="2:32" ht="27.95" customHeight="1">
      <c r="B17" s="534" t="s">
        <v>37</v>
      </c>
      <c r="C17" s="536"/>
      <c r="D17" s="200"/>
      <c r="E17" s="200"/>
      <c r="F17" s="201"/>
      <c r="G17" s="201"/>
      <c r="H17" s="200"/>
      <c r="I17" s="201"/>
      <c r="J17" s="183"/>
      <c r="K17" s="191"/>
      <c r="L17" s="183"/>
      <c r="M17" s="197"/>
      <c r="N17" s="199"/>
      <c r="O17" s="190"/>
      <c r="P17" s="202"/>
      <c r="Q17" s="203"/>
      <c r="R17" s="202"/>
      <c r="S17" s="205"/>
      <c r="T17" s="205"/>
      <c r="U17" s="205"/>
      <c r="V17" s="538"/>
      <c r="W17" s="276" t="s">
        <v>11</v>
      </c>
      <c r="X17" s="289" t="s">
        <v>592</v>
      </c>
      <c r="Y17" s="280">
        <v>0</v>
      </c>
      <c r="Z17" s="67"/>
      <c r="AA17" s="67" t="s">
        <v>33</v>
      </c>
      <c r="AB17" s="68">
        <v>2.5</v>
      </c>
      <c r="AC17" s="68"/>
      <c r="AD17" s="68">
        <f>AB17*5</f>
        <v>12.5</v>
      </c>
      <c r="AE17" s="68" t="s">
        <v>28</v>
      </c>
      <c r="AF17" s="68">
        <f>AD17*9</f>
        <v>112.5</v>
      </c>
    </row>
    <row r="18" spans="2:32" ht="27.95" customHeight="1">
      <c r="B18" s="534"/>
      <c r="C18" s="536"/>
      <c r="D18" s="200"/>
      <c r="E18" s="200"/>
      <c r="F18" s="201"/>
      <c r="G18" s="201"/>
      <c r="H18" s="200"/>
      <c r="I18" s="201"/>
      <c r="J18" s="183"/>
      <c r="K18" s="191"/>
      <c r="L18" s="183"/>
      <c r="M18" s="201" t="s">
        <v>600</v>
      </c>
      <c r="N18" s="202" t="s">
        <v>601</v>
      </c>
      <c r="O18" s="201">
        <v>34</v>
      </c>
      <c r="P18" s="201"/>
      <c r="Q18" s="201"/>
      <c r="R18" s="201"/>
      <c r="S18" s="206"/>
      <c r="T18" s="201"/>
      <c r="U18" s="201"/>
      <c r="V18" s="538"/>
      <c r="W18" s="274" t="s">
        <v>593</v>
      </c>
      <c r="X18" s="290" t="s">
        <v>594</v>
      </c>
      <c r="Y18" s="281">
        <v>0</v>
      </c>
      <c r="Z18" s="66"/>
      <c r="AA18" s="67" t="s">
        <v>34</v>
      </c>
      <c r="AB18" s="68">
        <v>1</v>
      </c>
      <c r="AE18" s="67">
        <f>AB18*15</f>
        <v>15</v>
      </c>
    </row>
    <row r="19" spans="2:32" ht="27.95" customHeight="1">
      <c r="B19" s="92" t="s">
        <v>35</v>
      </c>
      <c r="C19" s="93"/>
      <c r="D19" s="191"/>
      <c r="E19" s="191"/>
      <c r="F19" s="183"/>
      <c r="G19" s="201"/>
      <c r="H19" s="201"/>
      <c r="I19" s="201"/>
      <c r="J19" s="183"/>
      <c r="K19" s="191"/>
      <c r="L19" s="183"/>
      <c r="M19" s="183"/>
      <c r="N19" s="191"/>
      <c r="O19" s="183"/>
      <c r="P19" s="185"/>
      <c r="Q19" s="185"/>
      <c r="R19" s="185"/>
      <c r="S19" s="184"/>
      <c r="T19" s="183"/>
      <c r="U19" s="183"/>
      <c r="V19" s="538"/>
      <c r="W19" s="276" t="s">
        <v>12</v>
      </c>
      <c r="X19" s="291"/>
      <c r="Y19" s="280"/>
      <c r="Z19" s="67"/>
      <c r="AC19" s="67">
        <f>SUM(AC14:AC18)</f>
        <v>28.099999999999998</v>
      </c>
      <c r="AD19" s="67">
        <f>SUM(AD14:AD18)</f>
        <v>22.5</v>
      </c>
      <c r="AE19" s="67">
        <f>SUM(AE14:AE18)</f>
        <v>116.5</v>
      </c>
      <c r="AF19" s="67">
        <f>AC19*4+AD19*9+AE19*4</f>
        <v>780.9</v>
      </c>
    </row>
    <row r="20" spans="2:32" ht="27.95" customHeight="1">
      <c r="B20" s="94"/>
      <c r="C20" s="95"/>
      <c r="D20" s="191"/>
      <c r="E20" s="191"/>
      <c r="F20" s="183"/>
      <c r="G20" s="185"/>
      <c r="H20" s="201"/>
      <c r="I20" s="185"/>
      <c r="J20" s="183"/>
      <c r="K20" s="191"/>
      <c r="L20" s="183"/>
      <c r="M20" s="183"/>
      <c r="N20" s="191"/>
      <c r="O20" s="183"/>
      <c r="P20" s="185"/>
      <c r="Q20" s="185"/>
      <c r="R20" s="185"/>
      <c r="S20" s="183"/>
      <c r="T20" s="191"/>
      <c r="U20" s="183"/>
      <c r="V20" s="539"/>
      <c r="W20" s="274" t="s">
        <v>602</v>
      </c>
      <c r="X20" s="301"/>
      <c r="Y20" s="281"/>
      <c r="Z20" s="66"/>
      <c r="AC20" s="96">
        <f>AC19*4/AF19</f>
        <v>0.14393648354462799</v>
      </c>
      <c r="AD20" s="96">
        <f>AD19*9/AF19</f>
        <v>0.25931617364579335</v>
      </c>
      <c r="AE20" s="96">
        <f>AE19*4/AF19</f>
        <v>0.59674734280957875</v>
      </c>
    </row>
    <row r="21" spans="2:32" s="84" customFormat="1" ht="27.95" customHeight="1">
      <c r="B21" s="99">
        <v>1</v>
      </c>
      <c r="C21" s="536"/>
      <c r="D21" s="132" t="str">
        <f>'113.1月菜單'!I20</f>
        <v>香Q米飯</v>
      </c>
      <c r="E21" s="141" t="s">
        <v>330</v>
      </c>
      <c r="F21" s="132"/>
      <c r="G21" s="143" t="str">
        <f>'113.1月菜單'!I21</f>
        <v xml:space="preserve"> 茄汁雞 </v>
      </c>
      <c r="H21" s="132" t="s">
        <v>317</v>
      </c>
      <c r="I21" s="142"/>
      <c r="J21" s="132" t="str">
        <f>'113.1月菜單'!I22</f>
        <v xml:space="preserve"> 玉米小炒</v>
      </c>
      <c r="K21" s="132" t="s">
        <v>332</v>
      </c>
      <c r="L21" s="132"/>
      <c r="M21" s="132" t="str">
        <f>'113.1月菜單'!I23</f>
        <v>干條炒海絲(豆)</v>
      </c>
      <c r="N21" s="132" t="s">
        <v>317</v>
      </c>
      <c r="O21" s="132"/>
      <c r="P21" s="132" t="str">
        <f>'113.1月菜單'!I24</f>
        <v xml:space="preserve">淺色蔬菜 </v>
      </c>
      <c r="Q21" s="132" t="s">
        <v>92</v>
      </c>
      <c r="R21" s="132"/>
      <c r="S21" s="132" t="str">
        <f>'113.1月菜單'!I25</f>
        <v xml:space="preserve"> 三味湯</v>
      </c>
      <c r="T21" s="132" t="s">
        <v>91</v>
      </c>
      <c r="U21" s="132"/>
      <c r="V21" s="537" t="s">
        <v>196</v>
      </c>
      <c r="W21" s="272" t="s">
        <v>7</v>
      </c>
      <c r="X21" s="293" t="s">
        <v>370</v>
      </c>
      <c r="Y21" s="294">
        <v>5.5</v>
      </c>
      <c r="Z21" s="67"/>
      <c r="AA21" s="67"/>
      <c r="AB21" s="68"/>
      <c r="AC21" s="67" t="s">
        <v>20</v>
      </c>
      <c r="AD21" s="67" t="s">
        <v>21</v>
      </c>
      <c r="AE21" s="67" t="s">
        <v>22</v>
      </c>
      <c r="AF21" s="67" t="s">
        <v>23</v>
      </c>
    </row>
    <row r="22" spans="2:32" s="104" customFormat="1" ht="27.75" customHeight="1">
      <c r="B22" s="100" t="s">
        <v>8</v>
      </c>
      <c r="C22" s="536"/>
      <c r="D22" s="202" t="s">
        <v>64</v>
      </c>
      <c r="E22" s="202"/>
      <c r="F22" s="202">
        <v>100</v>
      </c>
      <c r="G22" s="190" t="s">
        <v>347</v>
      </c>
      <c r="H22" s="190"/>
      <c r="I22" s="190">
        <v>60</v>
      </c>
      <c r="J22" s="186" t="s">
        <v>344</v>
      </c>
      <c r="K22" s="187"/>
      <c r="L22" s="322">
        <v>40</v>
      </c>
      <c r="M22" s="190" t="s">
        <v>624</v>
      </c>
      <c r="N22" s="190" t="s">
        <v>625</v>
      </c>
      <c r="O22" s="190">
        <v>15</v>
      </c>
      <c r="P22" s="201" t="s">
        <v>71</v>
      </c>
      <c r="Q22" s="201"/>
      <c r="R22" s="201">
        <v>100</v>
      </c>
      <c r="S22" s="201" t="s">
        <v>257</v>
      </c>
      <c r="T22" s="201"/>
      <c r="U22" s="201">
        <v>30</v>
      </c>
      <c r="V22" s="538"/>
      <c r="W22" s="274" t="s">
        <v>371</v>
      </c>
      <c r="X22" s="288" t="s">
        <v>372</v>
      </c>
      <c r="Y22" s="284">
        <v>2.2000000000000002</v>
      </c>
      <c r="Z22" s="101"/>
      <c r="AA22" s="102" t="s">
        <v>25</v>
      </c>
      <c r="AB22" s="103">
        <v>6.2</v>
      </c>
      <c r="AC22" s="103">
        <f>AB22*2</f>
        <v>12.4</v>
      </c>
      <c r="AD22" s="103"/>
      <c r="AE22" s="103">
        <f>AB22*15</f>
        <v>93</v>
      </c>
      <c r="AF22" s="103">
        <f>AC22*4+AE22*4</f>
        <v>421.6</v>
      </c>
    </row>
    <row r="23" spans="2:32" s="104" customFormat="1" ht="27.95" customHeight="1">
      <c r="B23" s="100">
        <v>17</v>
      </c>
      <c r="C23" s="536"/>
      <c r="D23" s="209"/>
      <c r="E23" s="202"/>
      <c r="F23" s="202"/>
      <c r="G23" s="190" t="s">
        <v>343</v>
      </c>
      <c r="H23" s="190"/>
      <c r="I23" s="190">
        <v>10</v>
      </c>
      <c r="J23" s="217" t="s">
        <v>300</v>
      </c>
      <c r="K23" s="220"/>
      <c r="L23" s="221">
        <v>10</v>
      </c>
      <c r="M23" s="190" t="s">
        <v>626</v>
      </c>
      <c r="N23" s="190"/>
      <c r="O23" s="190">
        <v>40</v>
      </c>
      <c r="P23" s="201"/>
      <c r="Q23" s="201"/>
      <c r="R23" s="201"/>
      <c r="S23" s="201" t="s">
        <v>258</v>
      </c>
      <c r="T23" s="201"/>
      <c r="U23" s="201">
        <v>3</v>
      </c>
      <c r="V23" s="538"/>
      <c r="W23" s="276" t="s">
        <v>9</v>
      </c>
      <c r="X23" s="289" t="s">
        <v>373</v>
      </c>
      <c r="Y23" s="284">
        <v>2.1</v>
      </c>
      <c r="Z23" s="105"/>
      <c r="AA23" s="106" t="s">
        <v>27</v>
      </c>
      <c r="AB23" s="103">
        <v>2.1</v>
      </c>
      <c r="AC23" s="107">
        <f>AB23*7</f>
        <v>14.700000000000001</v>
      </c>
      <c r="AD23" s="103">
        <f>AB23*5</f>
        <v>10.5</v>
      </c>
      <c r="AE23" s="103" t="s">
        <v>28</v>
      </c>
      <c r="AF23" s="108">
        <f>AC23*4+AD23*9</f>
        <v>153.30000000000001</v>
      </c>
    </row>
    <row r="24" spans="2:32" s="104" customFormat="1" ht="27.95" customHeight="1">
      <c r="B24" s="100" t="s">
        <v>10</v>
      </c>
      <c r="C24" s="536"/>
      <c r="D24" s="209"/>
      <c r="E24" s="202"/>
      <c r="F24" s="202"/>
      <c r="G24" s="188"/>
      <c r="H24" s="202"/>
      <c r="I24" s="251"/>
      <c r="J24" s="217"/>
      <c r="K24" s="220"/>
      <c r="L24" s="221"/>
      <c r="M24" s="190" t="s">
        <v>627</v>
      </c>
      <c r="N24" s="199"/>
      <c r="O24" s="190">
        <v>10</v>
      </c>
      <c r="P24" s="201"/>
      <c r="Q24" s="201"/>
      <c r="R24" s="201"/>
      <c r="S24" s="201" t="s">
        <v>259</v>
      </c>
      <c r="T24" s="201"/>
      <c r="U24" s="201">
        <v>2</v>
      </c>
      <c r="V24" s="538"/>
      <c r="W24" s="274" t="s">
        <v>374</v>
      </c>
      <c r="X24" s="289" t="s">
        <v>375</v>
      </c>
      <c r="Y24" s="284">
        <v>2.2999999999999998</v>
      </c>
      <c r="Z24" s="101"/>
      <c r="AA24" s="109" t="s">
        <v>30</v>
      </c>
      <c r="AB24" s="103">
        <v>1.6</v>
      </c>
      <c r="AC24" s="103">
        <f>AB24*1</f>
        <v>1.6</v>
      </c>
      <c r="AD24" s="103" t="s">
        <v>28</v>
      </c>
      <c r="AE24" s="103">
        <f>AB24*5</f>
        <v>8</v>
      </c>
      <c r="AF24" s="103">
        <f>AC24*4+AE24*4</f>
        <v>38.4</v>
      </c>
    </row>
    <row r="25" spans="2:32" s="104" customFormat="1" ht="27.95" customHeight="1">
      <c r="B25" s="535" t="s">
        <v>38</v>
      </c>
      <c r="C25" s="536"/>
      <c r="D25" s="206"/>
      <c r="E25" s="225"/>
      <c r="F25" s="189"/>
      <c r="G25" s="188"/>
      <c r="H25" s="202"/>
      <c r="I25" s="251"/>
      <c r="J25" s="206"/>
      <c r="K25" s="225"/>
      <c r="L25" s="189"/>
      <c r="M25" s="201"/>
      <c r="N25" s="201"/>
      <c r="O25" s="201"/>
      <c r="P25" s="201"/>
      <c r="Q25" s="201"/>
      <c r="R25" s="201"/>
      <c r="S25" s="201"/>
      <c r="T25" s="201"/>
      <c r="U25" s="201"/>
      <c r="V25" s="538"/>
      <c r="W25" s="276" t="s">
        <v>11</v>
      </c>
      <c r="X25" s="289" t="s">
        <v>376</v>
      </c>
      <c r="Y25" s="284">
        <f>AB26</f>
        <v>0</v>
      </c>
      <c r="Z25" s="105"/>
      <c r="AA25" s="109" t="s">
        <v>33</v>
      </c>
      <c r="AB25" s="103">
        <v>2.5</v>
      </c>
      <c r="AC25" s="103"/>
      <c r="AD25" s="103">
        <f>AB25*5</f>
        <v>12.5</v>
      </c>
      <c r="AE25" s="103" t="s">
        <v>28</v>
      </c>
      <c r="AF25" s="103">
        <f>AD25*9</f>
        <v>112.5</v>
      </c>
    </row>
    <row r="26" spans="2:32" s="104" customFormat="1" ht="27.95" customHeight="1">
      <c r="B26" s="535"/>
      <c r="C26" s="536"/>
      <c r="D26" s="201"/>
      <c r="E26" s="200"/>
      <c r="F26" s="201"/>
      <c r="G26" s="188"/>
      <c r="H26" s="202"/>
      <c r="I26" s="251"/>
      <c r="J26" s="201"/>
      <c r="K26" s="200"/>
      <c r="L26" s="201"/>
      <c r="M26" s="201"/>
      <c r="N26" s="200"/>
      <c r="O26" s="201"/>
      <c r="P26" s="201"/>
      <c r="Q26" s="201"/>
      <c r="R26" s="201"/>
      <c r="S26" s="201"/>
      <c r="T26" s="198"/>
      <c r="U26" s="185"/>
      <c r="V26" s="538"/>
      <c r="W26" s="274" t="s">
        <v>288</v>
      </c>
      <c r="X26" s="290" t="s">
        <v>41</v>
      </c>
      <c r="Y26" s="284">
        <v>0</v>
      </c>
      <c r="Z26" s="101"/>
      <c r="AA26" s="109" t="s">
        <v>34</v>
      </c>
      <c r="AB26" s="103"/>
      <c r="AC26" s="109"/>
      <c r="AD26" s="109"/>
      <c r="AE26" s="109">
        <f>AB26*15</f>
        <v>0</v>
      </c>
      <c r="AF26" s="109"/>
    </row>
    <row r="27" spans="2:32" s="104" customFormat="1" ht="27.95" customHeight="1">
      <c r="B27" s="110" t="s">
        <v>35</v>
      </c>
      <c r="C27" s="111"/>
      <c r="D27" s="183"/>
      <c r="E27" s="191"/>
      <c r="F27" s="183"/>
      <c r="G27" s="183"/>
      <c r="H27" s="191"/>
      <c r="I27" s="183"/>
      <c r="J27" s="183"/>
      <c r="K27" s="191"/>
      <c r="L27" s="183"/>
      <c r="M27" s="183"/>
      <c r="N27" s="183"/>
      <c r="O27" s="183"/>
      <c r="P27" s="185"/>
      <c r="Q27" s="201"/>
      <c r="R27" s="201"/>
      <c r="S27" s="183"/>
      <c r="T27" s="191"/>
      <c r="U27" s="183"/>
      <c r="V27" s="538"/>
      <c r="W27" s="276" t="s">
        <v>12</v>
      </c>
      <c r="X27" s="291"/>
      <c r="Y27" s="284"/>
      <c r="Z27" s="105"/>
      <c r="AA27" s="109"/>
      <c r="AB27" s="103"/>
      <c r="AC27" s="109">
        <f>SUM(AC22:AC26)</f>
        <v>28.700000000000003</v>
      </c>
      <c r="AD27" s="109">
        <f>SUM(AD22:AD26)</f>
        <v>23</v>
      </c>
      <c r="AE27" s="109">
        <f>SUM(AE22:AE26)</f>
        <v>101</v>
      </c>
      <c r="AF27" s="109">
        <f>AC27*4+AD27*9+AE27*4</f>
        <v>725.8</v>
      </c>
    </row>
    <row r="28" spans="2:32" s="104" customFormat="1" ht="27.95" customHeight="1" thickBot="1">
      <c r="B28" s="112"/>
      <c r="C28" s="113"/>
      <c r="D28" s="216"/>
      <c r="E28" s="201"/>
      <c r="F28" s="201"/>
      <c r="G28" s="183"/>
      <c r="H28" s="191"/>
      <c r="I28" s="183"/>
      <c r="J28" s="216"/>
      <c r="K28" s="201"/>
      <c r="L28" s="201"/>
      <c r="M28" s="205"/>
      <c r="N28" s="191"/>
      <c r="O28" s="183"/>
      <c r="P28" s="189"/>
      <c r="Q28" s="232"/>
      <c r="R28" s="189"/>
      <c r="S28" s="183"/>
      <c r="T28" s="191"/>
      <c r="U28" s="183"/>
      <c r="V28" s="539"/>
      <c r="W28" s="278" t="s">
        <v>377</v>
      </c>
      <c r="X28" s="295"/>
      <c r="Y28" s="296"/>
      <c r="Z28" s="101"/>
      <c r="AA28" s="105"/>
      <c r="AB28" s="114"/>
      <c r="AC28" s="115">
        <f>AC27*4/AF27</f>
        <v>0.15817029484706532</v>
      </c>
      <c r="AD28" s="115">
        <f>AD27*9/AF27</f>
        <v>0.28520253513364563</v>
      </c>
      <c r="AE28" s="115">
        <f>AE27*4/AF27</f>
        <v>0.55662717001928907</v>
      </c>
      <c r="AF28" s="105"/>
    </row>
    <row r="29" spans="2:32" s="84" customFormat="1" ht="27.95" customHeight="1">
      <c r="B29" s="83">
        <v>1</v>
      </c>
      <c r="C29" s="536"/>
      <c r="D29" s="132" t="str">
        <f>'113.1月菜單'!M20</f>
        <v>什穀Q飯</v>
      </c>
      <c r="E29" s="141" t="s">
        <v>93</v>
      </c>
      <c r="F29" s="132"/>
      <c r="G29" s="143" t="str">
        <f>'113.1月菜單'!M21</f>
        <v xml:space="preserve">   卡拉生鮮脆魚(炸海)生鮮主菜水產  </v>
      </c>
      <c r="H29" s="132" t="s">
        <v>365</v>
      </c>
      <c r="I29" s="142"/>
      <c r="J29" s="132" t="str">
        <f>'113.1月菜單'!M22</f>
        <v>瓜仔肉醬(醃)</v>
      </c>
      <c r="K29" s="132" t="s">
        <v>189</v>
      </c>
      <c r="L29" s="132"/>
      <c r="M29" s="132" t="str">
        <f>'113.1月菜單'!M23</f>
        <v>豆皮白菜煲 (豆)</v>
      </c>
      <c r="N29" s="132" t="s">
        <v>194</v>
      </c>
      <c r="O29" s="132"/>
      <c r="P29" s="132" t="str">
        <f>'113.1月菜單'!M24</f>
        <v>深色蔬菜</v>
      </c>
      <c r="Q29" s="132" t="s">
        <v>92</v>
      </c>
      <c r="R29" s="132"/>
      <c r="S29" s="132" t="str">
        <f>'113.1月菜單'!M25</f>
        <v>玉米濃湯(芡)</v>
      </c>
      <c r="T29" s="132" t="s">
        <v>91</v>
      </c>
      <c r="U29" s="132"/>
      <c r="V29" s="537" t="s">
        <v>196</v>
      </c>
      <c r="W29" s="298" t="s">
        <v>7</v>
      </c>
      <c r="X29" s="259" t="s">
        <v>264</v>
      </c>
      <c r="Y29" s="282">
        <v>5.3</v>
      </c>
      <c r="Z29" s="67"/>
      <c r="AA29" s="67"/>
      <c r="AB29" s="68"/>
      <c r="AC29" s="67" t="s">
        <v>20</v>
      </c>
      <c r="AD29" s="67" t="s">
        <v>21</v>
      </c>
      <c r="AE29" s="67" t="s">
        <v>22</v>
      </c>
      <c r="AF29" s="67" t="s">
        <v>23</v>
      </c>
    </row>
    <row r="30" spans="2:32" ht="27.95" customHeight="1">
      <c r="B30" s="85" t="s">
        <v>8</v>
      </c>
      <c r="C30" s="536"/>
      <c r="D30" s="201" t="s">
        <v>64</v>
      </c>
      <c r="E30" s="201"/>
      <c r="F30" s="201">
        <v>66</v>
      </c>
      <c r="G30" s="201" t="s">
        <v>366</v>
      </c>
      <c r="H30" s="201" t="s">
        <v>367</v>
      </c>
      <c r="I30" s="201">
        <v>60</v>
      </c>
      <c r="J30" s="209" t="s">
        <v>65</v>
      </c>
      <c r="K30" s="203"/>
      <c r="L30" s="202">
        <v>40</v>
      </c>
      <c r="M30" s="201" t="s">
        <v>242</v>
      </c>
      <c r="N30" s="203"/>
      <c r="O30" s="201">
        <v>50</v>
      </c>
      <c r="P30" s="201" t="s">
        <v>54</v>
      </c>
      <c r="Q30" s="201"/>
      <c r="R30" s="201">
        <v>100</v>
      </c>
      <c r="S30" s="202" t="s">
        <v>67</v>
      </c>
      <c r="T30" s="202"/>
      <c r="U30" s="202">
        <v>15</v>
      </c>
      <c r="V30" s="538"/>
      <c r="W30" s="274" t="s">
        <v>265</v>
      </c>
      <c r="X30" s="261" t="s">
        <v>266</v>
      </c>
      <c r="Y30" s="280">
        <v>2.6</v>
      </c>
      <c r="Z30" s="66"/>
      <c r="AA30" s="86" t="s">
        <v>25</v>
      </c>
      <c r="AB30" s="68">
        <v>6</v>
      </c>
      <c r="AC30" s="68">
        <f>AB30*2</f>
        <v>12</v>
      </c>
      <c r="AD30" s="68"/>
      <c r="AE30" s="68">
        <f>AB30*15</f>
        <v>90</v>
      </c>
      <c r="AF30" s="68">
        <f>AC30*4+AE30*4</f>
        <v>408</v>
      </c>
    </row>
    <row r="31" spans="2:32" ht="27.95" customHeight="1">
      <c r="B31" s="85">
        <v>18</v>
      </c>
      <c r="C31" s="536"/>
      <c r="D31" s="201" t="s">
        <v>345</v>
      </c>
      <c r="E31" s="201"/>
      <c r="F31" s="201">
        <v>34</v>
      </c>
      <c r="G31" s="201"/>
      <c r="H31" s="201"/>
      <c r="I31" s="201"/>
      <c r="J31" s="185" t="s">
        <v>111</v>
      </c>
      <c r="K31" s="202" t="s">
        <v>73</v>
      </c>
      <c r="L31" s="202">
        <v>20</v>
      </c>
      <c r="M31" s="185" t="s">
        <v>233</v>
      </c>
      <c r="N31" s="198"/>
      <c r="O31" s="185">
        <v>5</v>
      </c>
      <c r="P31" s="91"/>
      <c r="Q31" s="91"/>
      <c r="R31" s="26"/>
      <c r="S31" s="202" t="s">
        <v>66</v>
      </c>
      <c r="T31" s="202"/>
      <c r="U31" s="202">
        <v>5</v>
      </c>
      <c r="V31" s="538"/>
      <c r="W31" s="276" t="s">
        <v>9</v>
      </c>
      <c r="X31" s="264" t="s">
        <v>267</v>
      </c>
      <c r="Y31" s="280">
        <v>2</v>
      </c>
      <c r="Z31" s="67"/>
      <c r="AA31" s="88" t="s">
        <v>27</v>
      </c>
      <c r="AB31" s="68">
        <v>2</v>
      </c>
      <c r="AC31" s="89">
        <f>AB31*7</f>
        <v>14</v>
      </c>
      <c r="AD31" s="68">
        <f>AB31*5</f>
        <v>10</v>
      </c>
      <c r="AE31" s="68" t="s">
        <v>28</v>
      </c>
      <c r="AF31" s="90">
        <f>AC31*4+AD31*9</f>
        <v>146</v>
      </c>
    </row>
    <row r="32" spans="2:32" ht="27.95" customHeight="1">
      <c r="B32" s="85" t="s">
        <v>45</v>
      </c>
      <c r="C32" s="536"/>
      <c r="D32" s="26"/>
      <c r="E32" s="91"/>
      <c r="F32" s="26"/>
      <c r="G32" s="135"/>
      <c r="H32" s="135"/>
      <c r="I32" s="135"/>
      <c r="J32" s="186" t="s">
        <v>66</v>
      </c>
      <c r="K32" s="196"/>
      <c r="L32" s="322">
        <v>10</v>
      </c>
      <c r="M32" s="201" t="s">
        <v>243</v>
      </c>
      <c r="N32" s="203"/>
      <c r="O32" s="201">
        <v>5</v>
      </c>
      <c r="P32" s="91"/>
      <c r="Q32" s="91"/>
      <c r="R32" s="26"/>
      <c r="S32" s="197" t="s">
        <v>206</v>
      </c>
      <c r="T32" s="202"/>
      <c r="U32" s="202">
        <v>8</v>
      </c>
      <c r="V32" s="538"/>
      <c r="W32" s="274" t="s">
        <v>268</v>
      </c>
      <c r="X32" s="264" t="s">
        <v>269</v>
      </c>
      <c r="Y32" s="280">
        <v>2.5</v>
      </c>
      <c r="Z32" s="66"/>
      <c r="AA32" s="67" t="s">
        <v>30</v>
      </c>
      <c r="AB32" s="68">
        <v>1.8</v>
      </c>
      <c r="AC32" s="68">
        <f>AB32*1</f>
        <v>1.8</v>
      </c>
      <c r="AD32" s="68" t="s">
        <v>28</v>
      </c>
      <c r="AE32" s="68">
        <f>AB32*5</f>
        <v>9</v>
      </c>
      <c r="AF32" s="68">
        <f>AC32*4+AE32*4</f>
        <v>43.2</v>
      </c>
    </row>
    <row r="33" spans="2:32" ht="27.95" customHeight="1">
      <c r="B33" s="534" t="s">
        <v>50</v>
      </c>
      <c r="C33" s="536"/>
      <c r="D33" s="91"/>
      <c r="E33" s="91"/>
      <c r="F33" s="26"/>
      <c r="G33" s="135"/>
      <c r="H33" s="164"/>
      <c r="I33" s="135"/>
      <c r="J33" s="91"/>
      <c r="K33" s="91"/>
      <c r="L33" s="26"/>
      <c r="M33" s="220" t="s">
        <v>230</v>
      </c>
      <c r="N33" s="358"/>
      <c r="O33" s="222">
        <v>5</v>
      </c>
      <c r="P33" s="91"/>
      <c r="Q33" s="91"/>
      <c r="R33" s="26"/>
      <c r="S33" s="202" t="s">
        <v>55</v>
      </c>
      <c r="T33" s="202"/>
      <c r="U33" s="202">
        <v>5</v>
      </c>
      <c r="V33" s="538"/>
      <c r="W33" s="276" t="s">
        <v>11</v>
      </c>
      <c r="X33" s="264" t="s">
        <v>270</v>
      </c>
      <c r="Y33" s="280">
        <v>0</v>
      </c>
      <c r="Z33" s="67"/>
      <c r="AA33" s="67" t="s">
        <v>33</v>
      </c>
      <c r="AB33" s="68">
        <v>2.5</v>
      </c>
      <c r="AC33" s="68"/>
      <c r="AD33" s="68">
        <f>AB33*5</f>
        <v>12.5</v>
      </c>
      <c r="AE33" s="68" t="s">
        <v>28</v>
      </c>
      <c r="AF33" s="68">
        <f>AD33*9</f>
        <v>112.5</v>
      </c>
    </row>
    <row r="34" spans="2:32" ht="27.95" customHeight="1">
      <c r="B34" s="534"/>
      <c r="C34" s="536"/>
      <c r="D34" s="91"/>
      <c r="E34" s="91"/>
      <c r="F34" s="26"/>
      <c r="G34" s="137"/>
      <c r="H34" s="165"/>
      <c r="I34" s="137"/>
      <c r="J34" s="91"/>
      <c r="K34" s="91"/>
      <c r="L34" s="26"/>
      <c r="M34" s="201" t="s">
        <v>244</v>
      </c>
      <c r="N34" s="251" t="s">
        <v>229</v>
      </c>
      <c r="O34" s="201">
        <v>10</v>
      </c>
      <c r="P34" s="91"/>
      <c r="Q34" s="91"/>
      <c r="R34" s="26"/>
      <c r="S34" s="160"/>
      <c r="T34" s="160"/>
      <c r="U34" s="160"/>
      <c r="V34" s="538"/>
      <c r="W34" s="274" t="s">
        <v>289</v>
      </c>
      <c r="X34" s="266" t="s">
        <v>271</v>
      </c>
      <c r="Y34" s="281">
        <v>0</v>
      </c>
      <c r="Z34" s="66"/>
      <c r="AA34" s="67" t="s">
        <v>34</v>
      </c>
      <c r="AB34" s="68">
        <v>1</v>
      </c>
      <c r="AE34" s="67">
        <f>AB34*15</f>
        <v>15</v>
      </c>
    </row>
    <row r="35" spans="2:32" ht="27.95" customHeight="1">
      <c r="B35" s="92" t="s">
        <v>35</v>
      </c>
      <c r="C35" s="93"/>
      <c r="D35" s="200"/>
      <c r="E35" s="200"/>
      <c r="F35" s="201"/>
      <c r="G35" s="201"/>
      <c r="H35" s="201"/>
      <c r="I35" s="201"/>
      <c r="J35" s="201"/>
      <c r="K35" s="200"/>
      <c r="L35" s="201"/>
      <c r="M35" s="201" t="s">
        <v>226</v>
      </c>
      <c r="N35" s="200"/>
      <c r="O35" s="201">
        <v>0.05</v>
      </c>
      <c r="P35" s="91"/>
      <c r="Q35" s="91"/>
      <c r="R35" s="26"/>
      <c r="S35" s="201"/>
      <c r="T35" s="201"/>
      <c r="U35" s="201"/>
      <c r="V35" s="538"/>
      <c r="W35" s="276" t="s">
        <v>12</v>
      </c>
      <c r="X35" s="268"/>
      <c r="Y35" s="280"/>
      <c r="Z35" s="67"/>
      <c r="AC35" s="67">
        <f>SUM(AC30:AC34)</f>
        <v>27.8</v>
      </c>
      <c r="AD35" s="67">
        <f>SUM(AD30:AD34)</f>
        <v>22.5</v>
      </c>
      <c r="AE35" s="67">
        <f>SUM(AE30:AE34)</f>
        <v>114</v>
      </c>
      <c r="AF35" s="67">
        <f>AC35*4+AD35*9+AE35*4</f>
        <v>769.7</v>
      </c>
    </row>
    <row r="36" spans="2:32" ht="27.95" customHeight="1">
      <c r="B36" s="94"/>
      <c r="C36" s="95"/>
      <c r="D36" s="91"/>
      <c r="E36" s="91"/>
      <c r="F36" s="26"/>
      <c r="G36" s="137"/>
      <c r="H36" s="135"/>
      <c r="I36" s="137"/>
      <c r="J36" s="91"/>
      <c r="K36" s="91"/>
      <c r="L36" s="26"/>
      <c r="M36" s="91"/>
      <c r="N36" s="91"/>
      <c r="O36" s="26"/>
      <c r="P36" s="91"/>
      <c r="Q36" s="91"/>
      <c r="R36" s="26"/>
      <c r="S36" s="26"/>
      <c r="T36" s="91"/>
      <c r="U36" s="26"/>
      <c r="V36" s="539"/>
      <c r="W36" s="274" t="s">
        <v>290</v>
      </c>
      <c r="X36" s="271"/>
      <c r="Y36" s="281"/>
      <c r="Z36" s="66"/>
      <c r="AC36" s="96">
        <f>AC35*4/AF35</f>
        <v>0.14447187215798363</v>
      </c>
      <c r="AD36" s="96">
        <f>AD35*9/AF35</f>
        <v>0.26308951539560865</v>
      </c>
      <c r="AE36" s="96">
        <f>AE35*4/AF35</f>
        <v>0.59243861244640761</v>
      </c>
    </row>
    <row r="37" spans="2:32" s="84" customFormat="1" ht="27.95" customHeight="1">
      <c r="B37" s="83">
        <v>1</v>
      </c>
      <c r="C37" s="536"/>
      <c r="D37" s="143" t="str">
        <f>'113.1月菜單'!Q20</f>
        <v xml:space="preserve">特香炒飯( 醃) </v>
      </c>
      <c r="E37" s="162" t="s">
        <v>331</v>
      </c>
      <c r="F37" s="142"/>
      <c r="G37" s="132" t="str">
        <f>'113.1月菜單'!Q21</f>
        <v>無骨香雞排(炸加)</v>
      </c>
      <c r="H37" s="132" t="s">
        <v>337</v>
      </c>
      <c r="I37" s="132"/>
      <c r="J37" s="143" t="str">
        <f>'113.1月菜單'!Q22</f>
        <v xml:space="preserve">   港式蘿蔔糕(冷) </v>
      </c>
      <c r="K37" s="162" t="s">
        <v>352</v>
      </c>
      <c r="L37" s="142"/>
      <c r="M37" s="132" t="str">
        <f>'113.1月菜單'!Q23</f>
        <v xml:space="preserve">炒四絲   </v>
      </c>
      <c r="N37" s="132" t="s">
        <v>241</v>
      </c>
      <c r="O37" s="132"/>
      <c r="P37" s="132" t="str">
        <f>'113.1月菜單'!Q24</f>
        <v>淺色蔬菜</v>
      </c>
      <c r="Q37" s="132" t="s">
        <v>125</v>
      </c>
      <c r="R37" s="132"/>
      <c r="S37" s="132" t="str">
        <f>'113.1月菜單'!Q25</f>
        <v>柴魚海芽湯</v>
      </c>
      <c r="T37" s="132" t="s">
        <v>124</v>
      </c>
      <c r="U37" s="132"/>
      <c r="V37" s="537" t="s">
        <v>196</v>
      </c>
      <c r="W37" s="258" t="s">
        <v>7</v>
      </c>
      <c r="X37" s="259" t="s">
        <v>264</v>
      </c>
      <c r="Y37" s="396">
        <v>5.5</v>
      </c>
      <c r="Z37" s="67"/>
      <c r="AA37" s="67"/>
      <c r="AB37" s="68"/>
      <c r="AC37" s="67" t="s">
        <v>20</v>
      </c>
      <c r="AD37" s="67" t="s">
        <v>21</v>
      </c>
      <c r="AE37" s="67" t="s">
        <v>22</v>
      </c>
      <c r="AF37" s="67" t="s">
        <v>23</v>
      </c>
    </row>
    <row r="38" spans="2:32" ht="27.95" customHeight="1">
      <c r="B38" s="85" t="s">
        <v>8</v>
      </c>
      <c r="C38" s="536"/>
      <c r="D38" s="202" t="s">
        <v>64</v>
      </c>
      <c r="E38" s="202"/>
      <c r="F38" s="202">
        <v>90</v>
      </c>
      <c r="G38" s="201" t="s">
        <v>348</v>
      </c>
      <c r="H38" s="201" t="s">
        <v>346</v>
      </c>
      <c r="I38" s="201">
        <v>70</v>
      </c>
      <c r="J38" s="186" t="s">
        <v>350</v>
      </c>
      <c r="K38" s="187" t="s">
        <v>351</v>
      </c>
      <c r="L38" s="188">
        <v>30</v>
      </c>
      <c r="M38" s="201" t="s">
        <v>299</v>
      </c>
      <c r="N38" s="184"/>
      <c r="O38" s="183">
        <v>55</v>
      </c>
      <c r="P38" s="201" t="s">
        <v>252</v>
      </c>
      <c r="Q38" s="201"/>
      <c r="R38" s="201">
        <v>100</v>
      </c>
      <c r="S38" s="395" t="s">
        <v>225</v>
      </c>
      <c r="T38" s="395"/>
      <c r="U38" s="395">
        <v>1</v>
      </c>
      <c r="V38" s="538"/>
      <c r="W38" s="260" t="s">
        <v>359</v>
      </c>
      <c r="X38" s="261" t="s">
        <v>266</v>
      </c>
      <c r="Y38" s="262">
        <v>2.4</v>
      </c>
      <c r="Z38" s="66"/>
      <c r="AA38" s="86" t="s">
        <v>25</v>
      </c>
      <c r="AB38" s="68">
        <v>6</v>
      </c>
      <c r="AC38" s="68">
        <f>AB38*2</f>
        <v>12</v>
      </c>
      <c r="AD38" s="68"/>
      <c r="AE38" s="68">
        <f>AB38*15</f>
        <v>90</v>
      </c>
      <c r="AF38" s="68">
        <f>AC38*4+AE38*4</f>
        <v>408</v>
      </c>
    </row>
    <row r="39" spans="2:32" ht="27.95" customHeight="1">
      <c r="B39" s="85">
        <v>19</v>
      </c>
      <c r="C39" s="536"/>
      <c r="D39" s="201" t="s">
        <v>65</v>
      </c>
      <c r="E39" s="201"/>
      <c r="F39" s="186">
        <v>10</v>
      </c>
      <c r="G39" s="201"/>
      <c r="H39" s="191"/>
      <c r="I39" s="183"/>
      <c r="J39" s="185"/>
      <c r="K39" s="198"/>
      <c r="L39" s="185"/>
      <c r="M39" s="399" t="s">
        <v>300</v>
      </c>
      <c r="N39" s="401"/>
      <c r="O39" s="399">
        <v>5</v>
      </c>
      <c r="P39" s="201"/>
      <c r="Q39" s="201"/>
      <c r="R39" s="201"/>
      <c r="S39" s="241" t="s">
        <v>226</v>
      </c>
      <c r="T39" s="241"/>
      <c r="U39" s="241">
        <v>0.05</v>
      </c>
      <c r="V39" s="538"/>
      <c r="W39" s="263" t="s">
        <v>9</v>
      </c>
      <c r="X39" s="264" t="s">
        <v>267</v>
      </c>
      <c r="Y39" s="265">
        <v>1.9</v>
      </c>
      <c r="Z39" s="67"/>
      <c r="AA39" s="88" t="s">
        <v>27</v>
      </c>
      <c r="AB39" s="68">
        <v>2.2999999999999998</v>
      </c>
      <c r="AC39" s="89">
        <f>AB39*7</f>
        <v>16.099999999999998</v>
      </c>
      <c r="AD39" s="68">
        <f>AB39*5</f>
        <v>11.5</v>
      </c>
      <c r="AE39" s="68" t="s">
        <v>28</v>
      </c>
      <c r="AF39" s="90">
        <f>AC39*4+AD39*9</f>
        <v>167.89999999999998</v>
      </c>
    </row>
    <row r="40" spans="2:32" ht="27.95" customHeight="1">
      <c r="B40" s="85" t="s">
        <v>10</v>
      </c>
      <c r="C40" s="536"/>
      <c r="D40" s="190" t="s">
        <v>141</v>
      </c>
      <c r="E40" s="197"/>
      <c r="F40" s="190">
        <v>5</v>
      </c>
      <c r="G40" s="183"/>
      <c r="H40" s="191"/>
      <c r="I40" s="183"/>
      <c r="J40" s="185"/>
      <c r="K40" s="198"/>
      <c r="L40" s="185"/>
      <c r="M40" s="359" t="s">
        <v>315</v>
      </c>
      <c r="N40" s="359"/>
      <c r="O40" s="359">
        <v>5</v>
      </c>
      <c r="P40" s="201"/>
      <c r="Q40" s="201"/>
      <c r="R40" s="201"/>
      <c r="S40" s="359"/>
      <c r="T40" s="359"/>
      <c r="U40" s="359"/>
      <c r="V40" s="538"/>
      <c r="W40" s="260" t="s">
        <v>291</v>
      </c>
      <c r="X40" s="264" t="s">
        <v>269</v>
      </c>
      <c r="Y40" s="265">
        <v>2.2999999999999998</v>
      </c>
      <c r="Z40" s="66"/>
      <c r="AA40" s="67" t="s">
        <v>30</v>
      </c>
      <c r="AB40" s="68">
        <v>1.6</v>
      </c>
      <c r="AC40" s="68">
        <f>AB40*1</f>
        <v>1.6</v>
      </c>
      <c r="AD40" s="68" t="s">
        <v>28</v>
      </c>
      <c r="AE40" s="68">
        <f>AB40*5</f>
        <v>8</v>
      </c>
      <c r="AF40" s="68">
        <f>AC40*4+AE40*4</f>
        <v>38.4</v>
      </c>
    </row>
    <row r="41" spans="2:32" ht="27.95" customHeight="1">
      <c r="B41" s="534" t="s">
        <v>31</v>
      </c>
      <c r="C41" s="536"/>
      <c r="D41" s="190" t="s">
        <v>55</v>
      </c>
      <c r="E41" s="197"/>
      <c r="F41" s="190">
        <v>5</v>
      </c>
      <c r="G41" s="184"/>
      <c r="H41" s="191"/>
      <c r="I41" s="184"/>
      <c r="J41" s="185"/>
      <c r="K41" s="185"/>
      <c r="L41" s="185"/>
      <c r="M41" s="202" t="s">
        <v>353</v>
      </c>
      <c r="N41" s="214"/>
      <c r="O41" s="201">
        <v>5</v>
      </c>
      <c r="P41" s="201"/>
      <c r="Q41" s="201"/>
      <c r="R41" s="201"/>
      <c r="S41" s="230"/>
      <c r="T41" s="202"/>
      <c r="U41" s="202"/>
      <c r="V41" s="538"/>
      <c r="W41" s="263" t="s">
        <v>11</v>
      </c>
      <c r="X41" s="264" t="s">
        <v>270</v>
      </c>
      <c r="Y41" s="265">
        <v>0</v>
      </c>
      <c r="Z41" s="67"/>
      <c r="AA41" s="67" t="s">
        <v>33</v>
      </c>
      <c r="AB41" s="68">
        <v>2.5</v>
      </c>
      <c r="AC41" s="68"/>
      <c r="AD41" s="68">
        <f>AB41*5</f>
        <v>12.5</v>
      </c>
      <c r="AE41" s="68" t="s">
        <v>28</v>
      </c>
      <c r="AF41" s="68">
        <f>AD41*9</f>
        <v>112.5</v>
      </c>
    </row>
    <row r="42" spans="2:32" ht="27.95" customHeight="1">
      <c r="B42" s="534"/>
      <c r="C42" s="536"/>
      <c r="D42" s="359" t="s">
        <v>227</v>
      </c>
      <c r="E42" s="385" t="s">
        <v>73</v>
      </c>
      <c r="F42" s="385">
        <v>5</v>
      </c>
      <c r="G42" s="337"/>
      <c r="H42" s="200"/>
      <c r="I42" s="201"/>
      <c r="J42" s="201"/>
      <c r="K42" s="200"/>
      <c r="L42" s="201"/>
      <c r="M42" s="185"/>
      <c r="N42" s="185"/>
      <c r="O42" s="185"/>
      <c r="P42" s="201"/>
      <c r="Q42" s="200"/>
      <c r="R42" s="201"/>
      <c r="S42" s="202"/>
      <c r="T42" s="202"/>
      <c r="U42" s="202"/>
      <c r="V42" s="538"/>
      <c r="W42" s="260" t="s">
        <v>292</v>
      </c>
      <c r="X42" s="266" t="s">
        <v>271</v>
      </c>
      <c r="Y42" s="267">
        <v>0</v>
      </c>
      <c r="Z42" s="66"/>
      <c r="AA42" s="67" t="s">
        <v>34</v>
      </c>
      <c r="AE42" s="67">
        <f>AB42*15</f>
        <v>0</v>
      </c>
    </row>
    <row r="43" spans="2:32" ht="27.95" customHeight="1">
      <c r="B43" s="92" t="s">
        <v>35</v>
      </c>
      <c r="C43" s="93"/>
      <c r="D43" s="168"/>
      <c r="E43" s="135"/>
      <c r="F43" s="169"/>
      <c r="G43" s="135"/>
      <c r="H43" s="164"/>
      <c r="I43" s="135"/>
      <c r="J43" s="137"/>
      <c r="K43" s="165"/>
      <c r="L43" s="137"/>
      <c r="M43" s="135"/>
      <c r="N43" s="135"/>
      <c r="O43" s="135"/>
      <c r="P43" s="137"/>
      <c r="Q43" s="165"/>
      <c r="R43" s="137"/>
      <c r="S43" s="136"/>
      <c r="T43" s="136"/>
      <c r="U43" s="136"/>
      <c r="V43" s="538"/>
      <c r="W43" s="263" t="s">
        <v>12</v>
      </c>
      <c r="X43" s="268"/>
      <c r="Y43" s="265"/>
      <c r="Z43" s="67"/>
      <c r="AC43" s="67">
        <f>SUM(AC38:AC42)</f>
        <v>29.7</v>
      </c>
      <c r="AD43" s="67">
        <f>SUM(AD38:AD42)</f>
        <v>24</v>
      </c>
      <c r="AE43" s="67">
        <f>SUM(AE38:AE42)</f>
        <v>98</v>
      </c>
      <c r="AF43" s="67">
        <f>AC43*4+AD43*9+AE43*4</f>
        <v>726.8</v>
      </c>
    </row>
    <row r="44" spans="2:32" ht="27.95" customHeight="1" thickBot="1">
      <c r="B44" s="116"/>
      <c r="C44" s="95"/>
      <c r="D44" s="170"/>
      <c r="E44" s="171"/>
      <c r="F44" s="172"/>
      <c r="G44" s="139"/>
      <c r="H44" s="117"/>
      <c r="I44" s="118"/>
      <c r="J44" s="137"/>
      <c r="K44" s="166"/>
      <c r="L44" s="137"/>
      <c r="M44" s="118"/>
      <c r="N44" s="117"/>
      <c r="O44" s="118"/>
      <c r="P44" s="137"/>
      <c r="Q44" s="166"/>
      <c r="R44" s="137"/>
      <c r="S44" s="118"/>
      <c r="T44" s="117"/>
      <c r="U44" s="118"/>
      <c r="V44" s="539"/>
      <c r="W44" s="260" t="s">
        <v>293</v>
      </c>
      <c r="X44" s="269"/>
      <c r="Y44" s="267"/>
      <c r="Z44" s="66"/>
      <c r="AC44" s="96">
        <f>AC43*4/AF43</f>
        <v>0.16345624656026417</v>
      </c>
      <c r="AD44" s="96">
        <f>AD43*9/AF43</f>
        <v>0.29719317556411667</v>
      </c>
      <c r="AE44" s="96">
        <f>AE43*4/AF43</f>
        <v>0.53935057787561924</v>
      </c>
    </row>
    <row r="45" spans="2:32" s="122" customFormat="1" ht="21.75" customHeight="1">
      <c r="B45" s="119"/>
      <c r="C45" s="67"/>
      <c r="D45" s="87"/>
      <c r="E45" s="120"/>
      <c r="F45" s="87"/>
      <c r="G45" s="87"/>
      <c r="H45" s="120"/>
      <c r="I45" s="87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121"/>
      <c r="AA45" s="109"/>
      <c r="AB45" s="103"/>
      <c r="AC45" s="109"/>
      <c r="AD45" s="109"/>
      <c r="AE45" s="109"/>
      <c r="AF45" s="109"/>
    </row>
    <row r="46" spans="2:32">
      <c r="V46" s="50"/>
      <c r="Y46" s="126"/>
    </row>
    <row r="47" spans="2:32">
      <c r="Y47" s="126"/>
    </row>
  </sheetData>
  <mergeCells count="18"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  <mergeCell ref="C29:C34"/>
    <mergeCell ref="C21:C26"/>
    <mergeCell ref="V5:V12"/>
    <mergeCell ref="V13:V20"/>
    <mergeCell ref="V21:V28"/>
    <mergeCell ref="V29:V36"/>
    <mergeCell ref="V37:V44"/>
  </mergeCells>
  <phoneticPr fontId="19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view="pageBreakPreview" topLeftCell="A25" zoomScale="50" zoomScaleNormal="60" zoomScaleSheetLayoutView="50" workbookViewId="0">
      <selection activeCell="B1" sqref="B1:Y1"/>
    </sheetView>
  </sheetViews>
  <sheetFormatPr defaultRowHeight="20.25"/>
  <cols>
    <col min="1" max="1" width="1.875" style="27" customWidth="1"/>
    <col min="2" max="2" width="4.875" style="46" customWidth="1"/>
    <col min="3" max="3" width="0" style="27" hidden="1" customWidth="1"/>
    <col min="4" max="4" width="28.625" style="27" customWidth="1"/>
    <col min="5" max="5" width="5.625" style="47" customWidth="1"/>
    <col min="6" max="6" width="9.625" style="27" customWidth="1"/>
    <col min="7" max="7" width="28.625" style="27" customWidth="1"/>
    <col min="8" max="8" width="5.625" style="47" customWidth="1"/>
    <col min="9" max="9" width="9.625" style="27" customWidth="1"/>
    <col min="10" max="10" width="28.625" style="27" customWidth="1"/>
    <col min="11" max="11" width="5.625" style="47" customWidth="1"/>
    <col min="12" max="12" width="9.625" style="27" customWidth="1"/>
    <col min="13" max="13" width="28.625" style="27" customWidth="1"/>
    <col min="14" max="14" width="5.625" style="47" customWidth="1"/>
    <col min="15" max="15" width="9.625" style="27" customWidth="1"/>
    <col min="16" max="16" width="28.625" style="27" customWidth="1"/>
    <col min="17" max="17" width="5.625" style="47" customWidth="1"/>
    <col min="18" max="18" width="9.625" style="27" customWidth="1"/>
    <col min="19" max="19" width="28.625" style="27" customWidth="1"/>
    <col min="20" max="20" width="5.625" style="47" customWidth="1"/>
    <col min="21" max="21" width="9.625" style="27" customWidth="1"/>
    <col min="22" max="22" width="12.125" style="53" customWidth="1"/>
    <col min="23" max="23" width="11.75" style="51" customWidth="1"/>
    <col min="24" max="24" width="11.25" style="125" customWidth="1"/>
    <col min="25" max="25" width="6.625" style="54" customWidth="1"/>
    <col min="26" max="26" width="6.625" style="2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27"/>
  </cols>
  <sheetData>
    <row r="1" spans="2:32" s="2" customFormat="1" ht="38.25">
      <c r="B1" s="542" t="s">
        <v>581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1"/>
      <c r="AB1" s="3"/>
    </row>
    <row r="2" spans="2:32" s="2" customFormat="1" ht="16.5" customHeight="1">
      <c r="B2" s="555"/>
      <c r="C2" s="556"/>
      <c r="D2" s="556"/>
      <c r="E2" s="556"/>
      <c r="F2" s="556"/>
      <c r="G2" s="55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60"/>
      <c r="Y2" s="6"/>
      <c r="Z2" s="1"/>
      <c r="AB2" s="3"/>
    </row>
    <row r="3" spans="2:32" s="2" customFormat="1" ht="31.5" customHeight="1" thickBot="1">
      <c r="B3" s="128" t="s">
        <v>42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64"/>
      <c r="Y3" s="11"/>
      <c r="Z3" s="12"/>
      <c r="AB3" s="3"/>
    </row>
    <row r="4" spans="2:32" s="22" customFormat="1" ht="43.5">
      <c r="B4" s="13" t="s">
        <v>0</v>
      </c>
      <c r="C4" s="14" t="s">
        <v>1</v>
      </c>
      <c r="D4" s="15" t="s">
        <v>2</v>
      </c>
      <c r="E4" s="72" t="s">
        <v>40</v>
      </c>
      <c r="F4" s="15"/>
      <c r="G4" s="15" t="s">
        <v>3</v>
      </c>
      <c r="H4" s="72" t="s">
        <v>40</v>
      </c>
      <c r="I4" s="15"/>
      <c r="J4" s="15" t="s">
        <v>4</v>
      </c>
      <c r="K4" s="72" t="s">
        <v>40</v>
      </c>
      <c r="L4" s="16"/>
      <c r="M4" s="15" t="s">
        <v>4</v>
      </c>
      <c r="N4" s="72" t="s">
        <v>40</v>
      </c>
      <c r="O4" s="15"/>
      <c r="P4" s="15" t="s">
        <v>4</v>
      </c>
      <c r="Q4" s="72" t="s">
        <v>40</v>
      </c>
      <c r="R4" s="15"/>
      <c r="S4" s="17" t="s">
        <v>5</v>
      </c>
      <c r="T4" s="72" t="s">
        <v>40</v>
      </c>
      <c r="U4" s="15"/>
      <c r="V4" s="75" t="s">
        <v>195</v>
      </c>
      <c r="W4" s="18" t="s">
        <v>6</v>
      </c>
      <c r="X4" s="76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4" customFormat="1" ht="43.5" customHeight="1">
      <c r="B5" s="23"/>
      <c r="C5" s="551"/>
      <c r="D5" s="134">
        <f>'113.1月菜單'!A29</f>
        <v>0</v>
      </c>
      <c r="E5" s="134" t="s">
        <v>126</v>
      </c>
      <c r="F5" s="133" t="s">
        <v>16</v>
      </c>
      <c r="G5" s="134">
        <f>'113.1月菜單'!A30</f>
        <v>0</v>
      </c>
      <c r="H5" s="134"/>
      <c r="I5" s="133" t="s">
        <v>16</v>
      </c>
      <c r="J5" s="134">
        <f>'113.1月菜單'!A31</f>
        <v>0</v>
      </c>
      <c r="K5" s="134"/>
      <c r="L5" s="133" t="s">
        <v>16</v>
      </c>
      <c r="M5" s="134">
        <f>'113.1月菜單'!A32</f>
        <v>0</v>
      </c>
      <c r="N5" s="134"/>
      <c r="O5" s="133" t="s">
        <v>16</v>
      </c>
      <c r="P5" s="134">
        <f>'113.1月菜單'!A33</f>
        <v>0</v>
      </c>
      <c r="Q5" s="134"/>
      <c r="R5" s="133"/>
      <c r="S5" s="134">
        <f>'113.1月菜單'!A34</f>
        <v>0</v>
      </c>
      <c r="T5" s="134"/>
      <c r="U5" s="133" t="s">
        <v>16</v>
      </c>
      <c r="V5" s="537" t="s">
        <v>196</v>
      </c>
      <c r="W5" s="272" t="s">
        <v>7</v>
      </c>
      <c r="X5" s="259" t="s">
        <v>19</v>
      </c>
      <c r="Y5" s="273">
        <v>0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>
      <c r="B6" s="25" t="s">
        <v>8</v>
      </c>
      <c r="C6" s="551"/>
      <c r="D6" s="201"/>
      <c r="E6" s="201"/>
      <c r="F6" s="201"/>
      <c r="G6" s="209"/>
      <c r="H6" s="202"/>
      <c r="I6" s="319"/>
      <c r="J6" s="201"/>
      <c r="K6" s="135"/>
      <c r="L6" s="201"/>
      <c r="M6" s="201"/>
      <c r="N6" s="201"/>
      <c r="O6" s="201"/>
      <c r="P6" s="201"/>
      <c r="Q6" s="201"/>
      <c r="R6" s="201"/>
      <c r="S6" s="202"/>
      <c r="T6" s="201"/>
      <c r="U6" s="202"/>
      <c r="V6" s="538"/>
      <c r="W6" s="274" t="s">
        <v>187</v>
      </c>
      <c r="X6" s="261" t="s">
        <v>24</v>
      </c>
      <c r="Y6" s="275">
        <v>0</v>
      </c>
      <c r="Z6" s="12"/>
      <c r="AA6" s="21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25"/>
      <c r="C7" s="551"/>
      <c r="D7" s="201"/>
      <c r="E7" s="201"/>
      <c r="F7" s="201"/>
      <c r="G7" s="201"/>
      <c r="H7" s="135"/>
      <c r="I7" s="201"/>
      <c r="J7" s="201"/>
      <c r="K7" s="135"/>
      <c r="L7" s="201"/>
      <c r="M7" s="201"/>
      <c r="N7" s="200"/>
      <c r="O7" s="201"/>
      <c r="P7" s="201"/>
      <c r="Q7" s="201"/>
      <c r="R7" s="201"/>
      <c r="S7" s="373"/>
      <c r="T7" s="197"/>
      <c r="U7" s="197"/>
      <c r="V7" s="538"/>
      <c r="W7" s="276" t="s">
        <v>9</v>
      </c>
      <c r="X7" s="264" t="s">
        <v>26</v>
      </c>
      <c r="Y7" s="280">
        <v>0</v>
      </c>
      <c r="Z7" s="2"/>
      <c r="AA7" s="28" t="s">
        <v>27</v>
      </c>
      <c r="AB7" s="3">
        <v>2</v>
      </c>
      <c r="AC7" s="29">
        <f>AB7*7</f>
        <v>14</v>
      </c>
      <c r="AD7" s="3">
        <f>AB7*5</f>
        <v>10</v>
      </c>
      <c r="AE7" s="3" t="s">
        <v>28</v>
      </c>
      <c r="AF7" s="30">
        <f>AC7*4+AD7*9</f>
        <v>146</v>
      </c>
    </row>
    <row r="8" spans="2:32" ht="27.95" customHeight="1">
      <c r="B8" s="25" t="s">
        <v>10</v>
      </c>
      <c r="C8" s="551"/>
      <c r="D8" s="201"/>
      <c r="E8" s="201"/>
      <c r="F8" s="201"/>
      <c r="G8" s="201"/>
      <c r="H8" s="135"/>
      <c r="I8" s="201"/>
      <c r="J8" s="185"/>
      <c r="K8" s="137"/>
      <c r="L8" s="185"/>
      <c r="M8" s="185"/>
      <c r="N8" s="198"/>
      <c r="O8" s="185"/>
      <c r="P8" s="201"/>
      <c r="Q8" s="200"/>
      <c r="R8" s="201"/>
      <c r="S8" s="197"/>
      <c r="T8" s="197"/>
      <c r="U8" s="197"/>
      <c r="V8" s="538"/>
      <c r="W8" s="274" t="s">
        <v>187</v>
      </c>
      <c r="X8" s="264" t="s">
        <v>29</v>
      </c>
      <c r="Y8" s="275">
        <v>0</v>
      </c>
      <c r="Z8" s="12"/>
      <c r="AA8" s="2" t="s">
        <v>30</v>
      </c>
      <c r="AB8" s="3">
        <v>1.5</v>
      </c>
      <c r="AC8" s="3">
        <f>AB8*1</f>
        <v>1.5</v>
      </c>
      <c r="AD8" s="3" t="s">
        <v>28</v>
      </c>
      <c r="AE8" s="3">
        <f>AB8*5</f>
        <v>7.5</v>
      </c>
      <c r="AF8" s="3">
        <f>AC8*4+AE8*4</f>
        <v>36</v>
      </c>
    </row>
    <row r="9" spans="2:32" ht="27.95" customHeight="1">
      <c r="B9" s="552" t="s">
        <v>36</v>
      </c>
      <c r="C9" s="551"/>
      <c r="D9" s="201"/>
      <c r="E9" s="201"/>
      <c r="F9" s="201"/>
      <c r="G9" s="201"/>
      <c r="H9" s="135"/>
      <c r="I9" s="201"/>
      <c r="J9" s="185"/>
      <c r="K9" s="165"/>
      <c r="L9" s="185"/>
      <c r="M9" s="201"/>
      <c r="N9" s="201"/>
      <c r="O9" s="201"/>
      <c r="P9" s="201"/>
      <c r="Q9" s="200"/>
      <c r="R9" s="201"/>
      <c r="S9" s="202"/>
      <c r="T9" s="202"/>
      <c r="U9" s="202"/>
      <c r="V9" s="538"/>
      <c r="W9" s="276" t="s">
        <v>11</v>
      </c>
      <c r="X9" s="264" t="s">
        <v>32</v>
      </c>
      <c r="Y9" s="275">
        <v>0</v>
      </c>
      <c r="Z9" s="2"/>
      <c r="AA9" s="2" t="s">
        <v>33</v>
      </c>
      <c r="AB9" s="3">
        <v>2.5</v>
      </c>
      <c r="AC9" s="3"/>
      <c r="AD9" s="3">
        <f>AB9*5</f>
        <v>12.5</v>
      </c>
      <c r="AE9" s="3" t="s">
        <v>28</v>
      </c>
      <c r="AF9" s="3">
        <f>AD9*9</f>
        <v>112.5</v>
      </c>
    </row>
    <row r="10" spans="2:32" ht="27.95" customHeight="1">
      <c r="B10" s="552"/>
      <c r="C10" s="553"/>
      <c r="D10" s="201"/>
      <c r="E10" s="201"/>
      <c r="F10" s="201"/>
      <c r="G10" s="201"/>
      <c r="H10" s="135"/>
      <c r="I10" s="201"/>
      <c r="J10" s="201"/>
      <c r="K10" s="191"/>
      <c r="L10" s="183"/>
      <c r="M10" s="201"/>
      <c r="N10" s="201"/>
      <c r="O10" s="201"/>
      <c r="P10" s="201"/>
      <c r="Q10" s="200"/>
      <c r="R10" s="201"/>
      <c r="S10" s="201"/>
      <c r="T10" s="200"/>
      <c r="U10" s="201"/>
      <c r="V10" s="538"/>
      <c r="W10" s="274" t="s">
        <v>187</v>
      </c>
      <c r="X10" s="266" t="s">
        <v>41</v>
      </c>
      <c r="Y10" s="277">
        <v>0</v>
      </c>
      <c r="Z10" s="12"/>
      <c r="AA10" s="2" t="s">
        <v>34</v>
      </c>
      <c r="AE10" s="2">
        <f>AB10*15</f>
        <v>0</v>
      </c>
    </row>
    <row r="11" spans="2:32" ht="27.95" customHeight="1">
      <c r="B11" s="31" t="s">
        <v>35</v>
      </c>
      <c r="C11" s="32"/>
      <c r="D11" s="168"/>
      <c r="E11" s="135"/>
      <c r="F11" s="169"/>
      <c r="G11" s="135"/>
      <c r="H11" s="164"/>
      <c r="I11" s="135"/>
      <c r="J11" s="137"/>
      <c r="K11" s="165"/>
      <c r="L11" s="137"/>
      <c r="M11" s="135"/>
      <c r="N11" s="135"/>
      <c r="O11" s="135"/>
      <c r="P11" s="137"/>
      <c r="Q11" s="165"/>
      <c r="R11" s="137"/>
      <c r="S11" s="136"/>
      <c r="T11" s="136"/>
      <c r="U11" s="136"/>
      <c r="V11" s="538"/>
      <c r="W11" s="276" t="s">
        <v>12</v>
      </c>
      <c r="X11" s="268"/>
      <c r="Y11" s="27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33"/>
      <c r="C12" s="34"/>
      <c r="D12" s="168"/>
      <c r="E12" s="91"/>
      <c r="F12" s="167"/>
      <c r="G12" s="145"/>
      <c r="H12" s="91"/>
      <c r="I12" s="26"/>
      <c r="J12" s="137"/>
      <c r="K12" s="166"/>
      <c r="L12" s="137"/>
      <c r="M12" s="26"/>
      <c r="N12" s="91"/>
      <c r="O12" s="26"/>
      <c r="P12" s="137"/>
      <c r="Q12" s="166"/>
      <c r="R12" s="137"/>
      <c r="S12" s="26"/>
      <c r="T12" s="91"/>
      <c r="U12" s="26"/>
      <c r="V12" s="539"/>
      <c r="W12" s="274" t="s">
        <v>188</v>
      </c>
      <c r="X12" s="271"/>
      <c r="Y12" s="277"/>
      <c r="Z12" s="12"/>
      <c r="AC12" s="35">
        <f>AC11*4/AF11</f>
        <v>0.15658362989323843</v>
      </c>
      <c r="AD12" s="35">
        <f>AD11*9/AF11</f>
        <v>0.28825622775800713</v>
      </c>
      <c r="AE12" s="35">
        <f>AE11*4/AF11</f>
        <v>0.55516014234875444</v>
      </c>
    </row>
    <row r="13" spans="2:32" s="24" customFormat="1" ht="27.95" customHeight="1">
      <c r="B13" s="23"/>
      <c r="C13" s="553"/>
      <c r="D13" s="173">
        <f>'113.1月菜單'!E29</f>
        <v>0</v>
      </c>
      <c r="E13" s="174"/>
      <c r="F13" s="174"/>
      <c r="G13" s="178">
        <f>'113.1月菜單'!E30</f>
        <v>0</v>
      </c>
      <c r="H13" s="161"/>
      <c r="I13" s="179"/>
      <c r="J13" s="174">
        <f>'113.1月菜單'!E31</f>
        <v>0</v>
      </c>
      <c r="K13" s="174"/>
      <c r="L13" s="174"/>
      <c r="M13" s="175">
        <f>'113.1月菜單'!E32</f>
        <v>0</v>
      </c>
      <c r="N13" s="149"/>
      <c r="O13" s="176"/>
      <c r="P13" s="174">
        <f>'113.1月菜單'!E33</f>
        <v>0</v>
      </c>
      <c r="Q13" s="174"/>
      <c r="R13" s="174"/>
      <c r="S13" s="174">
        <f>'113.1月菜單'!E34</f>
        <v>0</v>
      </c>
      <c r="T13" s="177"/>
      <c r="U13" s="357"/>
      <c r="V13" s="537" t="s">
        <v>196</v>
      </c>
      <c r="W13" s="272" t="s">
        <v>7</v>
      </c>
      <c r="X13" s="259" t="s">
        <v>19</v>
      </c>
      <c r="Y13" s="273">
        <v>0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>
      <c r="B14" s="25" t="s">
        <v>8</v>
      </c>
      <c r="C14" s="553"/>
      <c r="D14" s="201"/>
      <c r="E14" s="201"/>
      <c r="F14" s="201"/>
      <c r="G14" s="209"/>
      <c r="H14" s="202"/>
      <c r="I14" s="319"/>
      <c r="J14" s="201"/>
      <c r="K14" s="135"/>
      <c r="L14" s="201"/>
      <c r="M14" s="201"/>
      <c r="N14" s="201"/>
      <c r="O14" s="201"/>
      <c r="P14" s="201"/>
      <c r="Q14" s="201"/>
      <c r="R14" s="201"/>
      <c r="S14" s="202"/>
      <c r="T14" s="201"/>
      <c r="U14" s="202"/>
      <c r="V14" s="538"/>
      <c r="W14" s="274" t="s">
        <v>187</v>
      </c>
      <c r="X14" s="261" t="s">
        <v>24</v>
      </c>
      <c r="Y14" s="275">
        <v>0</v>
      </c>
      <c r="Z14" s="12"/>
      <c r="AA14" s="21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25"/>
      <c r="C15" s="553"/>
      <c r="D15" s="201"/>
      <c r="E15" s="201"/>
      <c r="F15" s="201"/>
      <c r="G15" s="201"/>
      <c r="H15" s="135"/>
      <c r="I15" s="201"/>
      <c r="J15" s="201"/>
      <c r="K15" s="135"/>
      <c r="L15" s="201"/>
      <c r="M15" s="201"/>
      <c r="N15" s="200"/>
      <c r="O15" s="201"/>
      <c r="P15" s="201"/>
      <c r="Q15" s="201"/>
      <c r="R15" s="201"/>
      <c r="S15" s="373"/>
      <c r="T15" s="197"/>
      <c r="U15" s="197"/>
      <c r="V15" s="538"/>
      <c r="W15" s="276" t="s">
        <v>9</v>
      </c>
      <c r="X15" s="264" t="s">
        <v>26</v>
      </c>
      <c r="Y15" s="280">
        <v>0</v>
      </c>
      <c r="Z15" s="2"/>
      <c r="AA15" s="28" t="s">
        <v>27</v>
      </c>
      <c r="AB15" s="3">
        <v>2.2000000000000002</v>
      </c>
      <c r="AC15" s="29">
        <f>AB15*7</f>
        <v>15.400000000000002</v>
      </c>
      <c r="AD15" s="3">
        <f>AB15*5</f>
        <v>11</v>
      </c>
      <c r="AE15" s="3" t="s">
        <v>28</v>
      </c>
      <c r="AF15" s="30">
        <f>AC15*4+AD15*9</f>
        <v>160.60000000000002</v>
      </c>
    </row>
    <row r="16" spans="2:32" ht="27.95" customHeight="1">
      <c r="B16" s="25" t="s">
        <v>10</v>
      </c>
      <c r="C16" s="553"/>
      <c r="D16" s="201"/>
      <c r="E16" s="201"/>
      <c r="F16" s="201"/>
      <c r="G16" s="201"/>
      <c r="H16" s="135"/>
      <c r="I16" s="201"/>
      <c r="J16" s="185"/>
      <c r="K16" s="137"/>
      <c r="L16" s="185"/>
      <c r="M16" s="185"/>
      <c r="N16" s="198"/>
      <c r="O16" s="185"/>
      <c r="P16" s="201"/>
      <c r="Q16" s="200"/>
      <c r="R16" s="201"/>
      <c r="S16" s="197"/>
      <c r="T16" s="197"/>
      <c r="U16" s="197"/>
      <c r="V16" s="538"/>
      <c r="W16" s="274" t="s">
        <v>187</v>
      </c>
      <c r="X16" s="264" t="s">
        <v>29</v>
      </c>
      <c r="Y16" s="275">
        <v>0</v>
      </c>
      <c r="Z16" s="12"/>
      <c r="AA16" s="2" t="s">
        <v>30</v>
      </c>
      <c r="AB16" s="3">
        <v>1.6</v>
      </c>
      <c r="AC16" s="3">
        <f>AB16*1</f>
        <v>1.6</v>
      </c>
      <c r="AD16" s="3" t="s">
        <v>28</v>
      </c>
      <c r="AE16" s="3">
        <f>AB16*5</f>
        <v>8</v>
      </c>
      <c r="AF16" s="3">
        <f>AC16*4+AE16*4</f>
        <v>38.4</v>
      </c>
    </row>
    <row r="17" spans="2:32" ht="27.95" customHeight="1">
      <c r="B17" s="552" t="s">
        <v>37</v>
      </c>
      <c r="C17" s="553"/>
      <c r="D17" s="201"/>
      <c r="E17" s="201"/>
      <c r="F17" s="201"/>
      <c r="G17" s="201"/>
      <c r="H17" s="135"/>
      <c r="I17" s="201"/>
      <c r="J17" s="185"/>
      <c r="K17" s="165"/>
      <c r="L17" s="185"/>
      <c r="M17" s="201"/>
      <c r="N17" s="201"/>
      <c r="O17" s="201"/>
      <c r="P17" s="201"/>
      <c r="Q17" s="200"/>
      <c r="R17" s="201"/>
      <c r="S17" s="202"/>
      <c r="T17" s="202"/>
      <c r="U17" s="202"/>
      <c r="V17" s="538"/>
      <c r="W17" s="276" t="s">
        <v>11</v>
      </c>
      <c r="X17" s="264" t="s">
        <v>32</v>
      </c>
      <c r="Y17" s="275">
        <v>0</v>
      </c>
      <c r="Z17" s="2"/>
      <c r="AA17" s="2" t="s">
        <v>33</v>
      </c>
      <c r="AB17" s="3">
        <v>2.5</v>
      </c>
      <c r="AC17" s="3"/>
      <c r="AD17" s="3">
        <f>AB17*5</f>
        <v>12.5</v>
      </c>
      <c r="AE17" s="3" t="s">
        <v>28</v>
      </c>
      <c r="AF17" s="3">
        <f>AD17*9</f>
        <v>112.5</v>
      </c>
    </row>
    <row r="18" spans="2:32" ht="27.95" customHeight="1">
      <c r="B18" s="552"/>
      <c r="C18" s="553"/>
      <c r="D18" s="201"/>
      <c r="E18" s="201"/>
      <c r="F18" s="201"/>
      <c r="G18" s="201"/>
      <c r="H18" s="135"/>
      <c r="I18" s="201"/>
      <c r="J18" s="201"/>
      <c r="K18" s="191"/>
      <c r="L18" s="183"/>
      <c r="M18" s="201"/>
      <c r="N18" s="201"/>
      <c r="O18" s="201"/>
      <c r="P18" s="201"/>
      <c r="Q18" s="200"/>
      <c r="R18" s="201"/>
      <c r="S18" s="201"/>
      <c r="T18" s="200"/>
      <c r="U18" s="201"/>
      <c r="V18" s="538"/>
      <c r="W18" s="274" t="s">
        <v>187</v>
      </c>
      <c r="X18" s="266" t="s">
        <v>41</v>
      </c>
      <c r="Y18" s="277">
        <v>0</v>
      </c>
      <c r="Z18" s="12"/>
      <c r="AA18" s="2" t="s">
        <v>34</v>
      </c>
      <c r="AB18" s="3">
        <v>1</v>
      </c>
      <c r="AE18" s="2">
        <f>AB18*15</f>
        <v>15</v>
      </c>
    </row>
    <row r="19" spans="2:32" ht="27.95" customHeight="1">
      <c r="B19" s="31" t="s">
        <v>35</v>
      </c>
      <c r="C19" s="140"/>
      <c r="D19" s="168"/>
      <c r="E19" s="135"/>
      <c r="F19" s="169"/>
      <c r="G19" s="135"/>
      <c r="H19" s="164"/>
      <c r="I19" s="135"/>
      <c r="J19" s="137"/>
      <c r="K19" s="165"/>
      <c r="L19" s="137"/>
      <c r="M19" s="135"/>
      <c r="N19" s="135"/>
      <c r="O19" s="135"/>
      <c r="P19" s="137"/>
      <c r="Q19" s="165"/>
      <c r="R19" s="137"/>
      <c r="S19" s="136"/>
      <c r="T19" s="136"/>
      <c r="U19" s="136"/>
      <c r="V19" s="538"/>
      <c r="W19" s="276" t="s">
        <v>12</v>
      </c>
      <c r="X19" s="268"/>
      <c r="Y19" s="27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33"/>
      <c r="C20" s="12"/>
      <c r="D20" s="168"/>
      <c r="E20" s="91"/>
      <c r="F20" s="167"/>
      <c r="G20" s="145"/>
      <c r="H20" s="91"/>
      <c r="I20" s="26"/>
      <c r="J20" s="137"/>
      <c r="K20" s="166"/>
      <c r="L20" s="137"/>
      <c r="M20" s="26"/>
      <c r="N20" s="91"/>
      <c r="O20" s="26"/>
      <c r="P20" s="137"/>
      <c r="Q20" s="166"/>
      <c r="R20" s="137"/>
      <c r="S20" s="26"/>
      <c r="T20" s="91"/>
      <c r="U20" s="26"/>
      <c r="V20" s="539"/>
      <c r="W20" s="274" t="s">
        <v>188</v>
      </c>
      <c r="X20" s="271"/>
      <c r="Y20" s="277"/>
      <c r="Z20" s="12"/>
      <c r="AC20" s="35">
        <f>AC19*4/AF19</f>
        <v>0.14881334188582426</v>
      </c>
      <c r="AD20" s="35">
        <f>AD19*9/AF19</f>
        <v>0.27132777421423987</v>
      </c>
      <c r="AE20" s="35">
        <f>AE19*4/AF19</f>
        <v>0.5798588838999359</v>
      </c>
    </row>
    <row r="21" spans="2:32" s="24" customFormat="1" ht="27.95" customHeight="1">
      <c r="B21" s="36"/>
      <c r="C21" s="553"/>
      <c r="D21" s="390">
        <f>'113.1月菜單'!I29</f>
        <v>0</v>
      </c>
      <c r="E21" s="177"/>
      <c r="F21" s="178"/>
      <c r="G21" s="392">
        <f>'113.1月菜單'!I30</f>
        <v>0</v>
      </c>
      <c r="H21" s="177"/>
      <c r="I21" s="393"/>
      <c r="J21" s="179">
        <f>'113.1月菜單'!I31</f>
        <v>0</v>
      </c>
      <c r="K21" s="177"/>
      <c r="L21" s="177"/>
      <c r="M21" s="178">
        <f>'113.1月菜單'!I32</f>
        <v>0</v>
      </c>
      <c r="N21" s="180"/>
      <c r="O21" s="368"/>
      <c r="P21" s="179">
        <f>'113.1月菜單'!I33</f>
        <v>0</v>
      </c>
      <c r="Q21" s="177"/>
      <c r="R21" s="177"/>
      <c r="S21" s="177">
        <f>'113.1月菜單'!I34</f>
        <v>0</v>
      </c>
      <c r="T21" s="177"/>
      <c r="U21" s="391"/>
      <c r="V21" s="537" t="s">
        <v>196</v>
      </c>
      <c r="W21" s="272" t="s">
        <v>7</v>
      </c>
      <c r="X21" s="259" t="s">
        <v>19</v>
      </c>
      <c r="Y21" s="273">
        <v>0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39" customFormat="1" ht="27.75" customHeight="1">
      <c r="B22" s="37" t="s">
        <v>8</v>
      </c>
      <c r="C22" s="551"/>
      <c r="D22" s="201"/>
      <c r="E22" s="201"/>
      <c r="F22" s="201"/>
      <c r="G22" s="209"/>
      <c r="H22" s="202"/>
      <c r="I22" s="319"/>
      <c r="J22" s="201"/>
      <c r="K22" s="135"/>
      <c r="L22" s="201"/>
      <c r="M22" s="201"/>
      <c r="N22" s="201"/>
      <c r="O22" s="201"/>
      <c r="P22" s="201"/>
      <c r="Q22" s="201"/>
      <c r="R22" s="201"/>
      <c r="S22" s="202"/>
      <c r="T22" s="201"/>
      <c r="U22" s="202"/>
      <c r="V22" s="538"/>
      <c r="W22" s="274" t="s">
        <v>187</v>
      </c>
      <c r="X22" s="261" t="s">
        <v>24</v>
      </c>
      <c r="Y22" s="275">
        <v>0</v>
      </c>
      <c r="Z22" s="38"/>
      <c r="AA22" s="21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39" customFormat="1" ht="27.95" customHeight="1">
      <c r="B23" s="37"/>
      <c r="C23" s="551"/>
      <c r="D23" s="201"/>
      <c r="E23" s="201"/>
      <c r="F23" s="201"/>
      <c r="G23" s="201"/>
      <c r="H23" s="135"/>
      <c r="I23" s="201"/>
      <c r="J23" s="201"/>
      <c r="K23" s="135"/>
      <c r="L23" s="201"/>
      <c r="M23" s="201"/>
      <c r="N23" s="200"/>
      <c r="O23" s="201"/>
      <c r="P23" s="201"/>
      <c r="Q23" s="201"/>
      <c r="R23" s="201"/>
      <c r="S23" s="373"/>
      <c r="T23" s="197"/>
      <c r="U23" s="197"/>
      <c r="V23" s="538"/>
      <c r="W23" s="276" t="s">
        <v>9</v>
      </c>
      <c r="X23" s="264" t="s">
        <v>26</v>
      </c>
      <c r="Y23" s="280">
        <v>0</v>
      </c>
      <c r="Z23" s="40"/>
      <c r="AA23" s="28" t="s">
        <v>27</v>
      </c>
      <c r="AB23" s="3">
        <v>2</v>
      </c>
      <c r="AC23" s="29">
        <f>AB23*7</f>
        <v>14</v>
      </c>
      <c r="AD23" s="3">
        <f>AB23*5</f>
        <v>10</v>
      </c>
      <c r="AE23" s="3" t="s">
        <v>28</v>
      </c>
      <c r="AF23" s="30">
        <f>AC23*4+AD23*9</f>
        <v>146</v>
      </c>
    </row>
    <row r="24" spans="2:32" s="39" customFormat="1" ht="27.95" customHeight="1">
      <c r="B24" s="37" t="s">
        <v>10</v>
      </c>
      <c r="C24" s="551"/>
      <c r="D24" s="201"/>
      <c r="E24" s="201"/>
      <c r="F24" s="201"/>
      <c r="G24" s="201"/>
      <c r="H24" s="135"/>
      <c r="I24" s="201"/>
      <c r="J24" s="185"/>
      <c r="K24" s="137"/>
      <c r="L24" s="185"/>
      <c r="M24" s="185"/>
      <c r="N24" s="198"/>
      <c r="O24" s="185"/>
      <c r="P24" s="201"/>
      <c r="Q24" s="200"/>
      <c r="R24" s="201"/>
      <c r="S24" s="197"/>
      <c r="T24" s="197"/>
      <c r="U24" s="197"/>
      <c r="V24" s="538"/>
      <c r="W24" s="274" t="s">
        <v>187</v>
      </c>
      <c r="X24" s="264" t="s">
        <v>29</v>
      </c>
      <c r="Y24" s="275">
        <v>0</v>
      </c>
      <c r="Z24" s="38"/>
      <c r="AA24" s="2" t="s">
        <v>30</v>
      </c>
      <c r="AB24" s="3">
        <v>1.5</v>
      </c>
      <c r="AC24" s="3">
        <f>AB24*1</f>
        <v>1.5</v>
      </c>
      <c r="AD24" s="3" t="s">
        <v>28</v>
      </c>
      <c r="AE24" s="3">
        <f>AB24*5</f>
        <v>7.5</v>
      </c>
      <c r="AF24" s="3">
        <f>AC24*4+AE24*4</f>
        <v>36</v>
      </c>
    </row>
    <row r="25" spans="2:32" s="39" customFormat="1" ht="27.95" customHeight="1">
      <c r="B25" s="554" t="s">
        <v>38</v>
      </c>
      <c r="C25" s="551"/>
      <c r="D25" s="201"/>
      <c r="E25" s="201"/>
      <c r="F25" s="201"/>
      <c r="G25" s="201"/>
      <c r="H25" s="135"/>
      <c r="I25" s="201"/>
      <c r="J25" s="185"/>
      <c r="K25" s="165"/>
      <c r="L25" s="185"/>
      <c r="M25" s="201"/>
      <c r="N25" s="201"/>
      <c r="O25" s="201"/>
      <c r="P25" s="201"/>
      <c r="Q25" s="200"/>
      <c r="R25" s="201"/>
      <c r="S25" s="202"/>
      <c r="T25" s="202"/>
      <c r="U25" s="202"/>
      <c r="V25" s="538"/>
      <c r="W25" s="276" t="s">
        <v>11</v>
      </c>
      <c r="X25" s="264" t="s">
        <v>32</v>
      </c>
      <c r="Y25" s="275">
        <v>0</v>
      </c>
      <c r="Z25" s="40"/>
      <c r="AA25" s="2" t="s">
        <v>33</v>
      </c>
      <c r="AB25" s="3">
        <v>2.5</v>
      </c>
      <c r="AC25" s="3"/>
      <c r="AD25" s="3">
        <f>AB25*5</f>
        <v>12.5</v>
      </c>
      <c r="AE25" s="3" t="s">
        <v>28</v>
      </c>
      <c r="AF25" s="3">
        <f>AD25*9</f>
        <v>112.5</v>
      </c>
    </row>
    <row r="26" spans="2:32" s="39" customFormat="1" ht="27.95" customHeight="1">
      <c r="B26" s="554"/>
      <c r="C26" s="551"/>
      <c r="D26" s="201"/>
      <c r="E26" s="201"/>
      <c r="F26" s="201"/>
      <c r="G26" s="201"/>
      <c r="H26" s="135"/>
      <c r="I26" s="201"/>
      <c r="J26" s="201"/>
      <c r="K26" s="191"/>
      <c r="L26" s="183"/>
      <c r="M26" s="201"/>
      <c r="N26" s="201"/>
      <c r="O26" s="201"/>
      <c r="P26" s="201"/>
      <c r="Q26" s="200"/>
      <c r="R26" s="201"/>
      <c r="S26" s="201"/>
      <c r="T26" s="200"/>
      <c r="U26" s="201"/>
      <c r="V26" s="538"/>
      <c r="W26" s="274" t="s">
        <v>187</v>
      </c>
      <c r="X26" s="266" t="s">
        <v>41</v>
      </c>
      <c r="Y26" s="277">
        <v>0</v>
      </c>
      <c r="Z26" s="38"/>
      <c r="AA26" s="2" t="s">
        <v>34</v>
      </c>
      <c r="AB26" s="3"/>
      <c r="AC26" s="2"/>
      <c r="AD26" s="2"/>
      <c r="AE26" s="2">
        <f>AB26*15</f>
        <v>0</v>
      </c>
      <c r="AF26" s="2"/>
    </row>
    <row r="27" spans="2:32" s="39" customFormat="1" ht="27.95" customHeight="1">
      <c r="B27" s="31" t="s">
        <v>35</v>
      </c>
      <c r="C27" s="41"/>
      <c r="D27" s="168"/>
      <c r="E27" s="135"/>
      <c r="F27" s="169"/>
      <c r="G27" s="135"/>
      <c r="H27" s="164"/>
      <c r="I27" s="135"/>
      <c r="J27" s="137"/>
      <c r="K27" s="165"/>
      <c r="L27" s="137"/>
      <c r="M27" s="135"/>
      <c r="N27" s="135"/>
      <c r="O27" s="135"/>
      <c r="P27" s="137"/>
      <c r="Q27" s="165"/>
      <c r="R27" s="137"/>
      <c r="S27" s="136"/>
      <c r="T27" s="136"/>
      <c r="U27" s="136"/>
      <c r="V27" s="538"/>
      <c r="W27" s="276" t="s">
        <v>12</v>
      </c>
      <c r="X27" s="268"/>
      <c r="Y27" s="275"/>
      <c r="Z27" s="40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39" customFormat="1" ht="27.95" customHeight="1" thickBot="1">
      <c r="B28" s="42"/>
      <c r="C28" s="43"/>
      <c r="D28" s="168"/>
      <c r="E28" s="91"/>
      <c r="F28" s="167"/>
      <c r="G28" s="145"/>
      <c r="H28" s="91"/>
      <c r="I28" s="26"/>
      <c r="J28" s="137"/>
      <c r="K28" s="166"/>
      <c r="L28" s="137"/>
      <c r="M28" s="26"/>
      <c r="N28" s="91"/>
      <c r="O28" s="26"/>
      <c r="P28" s="137"/>
      <c r="Q28" s="166"/>
      <c r="R28" s="137"/>
      <c r="S28" s="26"/>
      <c r="T28" s="91"/>
      <c r="U28" s="26"/>
      <c r="V28" s="539"/>
      <c r="W28" s="274" t="s">
        <v>188</v>
      </c>
      <c r="X28" s="271"/>
      <c r="Y28" s="277"/>
      <c r="Z28" s="38"/>
      <c r="AA28" s="40"/>
      <c r="AB28" s="44"/>
      <c r="AC28" s="35">
        <f>AC27*4/AF27</f>
        <v>0.15658362989323843</v>
      </c>
      <c r="AD28" s="35">
        <f>AD27*9/AF27</f>
        <v>0.28825622775800713</v>
      </c>
      <c r="AE28" s="35">
        <f>AE27*4/AF27</f>
        <v>0.55516014234875444</v>
      </c>
      <c r="AF28" s="40"/>
    </row>
    <row r="29" spans="2:32" s="24" customFormat="1" ht="27.95" customHeight="1">
      <c r="B29" s="23">
        <v>2</v>
      </c>
      <c r="C29" s="551"/>
      <c r="D29" s="134" t="str">
        <f>'113.1月菜單'!M29</f>
        <v>家常炒飯</v>
      </c>
      <c r="E29" s="134" t="s">
        <v>470</v>
      </c>
      <c r="F29" s="134"/>
      <c r="G29" s="134" t="str">
        <f>'113.1月菜單'!M30</f>
        <v>卡拉雞排(炸加)</v>
      </c>
      <c r="H29" s="134" t="s">
        <v>468</v>
      </c>
      <c r="I29" s="134"/>
      <c r="J29" s="134" t="str">
        <f>'113.1月菜單'!M31</f>
        <v xml:space="preserve">港式蒸餃(冷) </v>
      </c>
      <c r="K29" s="134" t="s">
        <v>189</v>
      </c>
      <c r="L29" s="134"/>
      <c r="M29" s="146" t="str">
        <f>'113.1月菜單'!M32</f>
        <v xml:space="preserve">  甘藍魷魚雙彩(海)    </v>
      </c>
      <c r="N29" s="153" t="s">
        <v>189</v>
      </c>
      <c r="O29" s="147"/>
      <c r="P29" s="134" t="str">
        <f>'113.1月菜單'!M33</f>
        <v xml:space="preserve">有機淺色蔬菜 </v>
      </c>
      <c r="Q29" s="134" t="s">
        <v>17</v>
      </c>
      <c r="R29" s="134"/>
      <c r="S29" s="134" t="str">
        <f>'113.1月菜單'!M34</f>
        <v xml:space="preserve">  味增豆腐湯(豆)  </v>
      </c>
      <c r="T29" s="134" t="s">
        <v>127</v>
      </c>
      <c r="U29" s="134"/>
      <c r="V29" s="537" t="s">
        <v>196</v>
      </c>
      <c r="W29" s="402" t="s">
        <v>7</v>
      </c>
      <c r="X29" s="293" t="s">
        <v>435</v>
      </c>
      <c r="Y29" s="270">
        <v>5.0999999999999996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>
      <c r="B30" s="25" t="s">
        <v>8</v>
      </c>
      <c r="C30" s="551"/>
      <c r="D30" s="202" t="s">
        <v>405</v>
      </c>
      <c r="E30" s="202"/>
      <c r="F30" s="202">
        <v>90</v>
      </c>
      <c r="G30" s="201" t="s">
        <v>467</v>
      </c>
      <c r="H30" s="201" t="s">
        <v>469</v>
      </c>
      <c r="I30" s="201">
        <v>50</v>
      </c>
      <c r="J30" s="218" t="s">
        <v>471</v>
      </c>
      <c r="K30" s="218" t="s">
        <v>472</v>
      </c>
      <c r="L30" s="218">
        <v>34</v>
      </c>
      <c r="M30" s="201" t="s">
        <v>473</v>
      </c>
      <c r="N30" s="201"/>
      <c r="O30" s="201">
        <v>40</v>
      </c>
      <c r="P30" s="202" t="s">
        <v>478</v>
      </c>
      <c r="Q30" s="202"/>
      <c r="R30" s="202">
        <v>100</v>
      </c>
      <c r="S30" s="201" t="s">
        <v>482</v>
      </c>
      <c r="T30" s="201" t="s">
        <v>483</v>
      </c>
      <c r="U30" s="201">
        <v>20</v>
      </c>
      <c r="V30" s="538"/>
      <c r="W30" s="403" t="s">
        <v>539</v>
      </c>
      <c r="X30" s="288" t="s">
        <v>436</v>
      </c>
      <c r="Y30" s="265">
        <v>2.7</v>
      </c>
      <c r="Z30" s="12"/>
      <c r="AA30" s="21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25">
        <v>16</v>
      </c>
      <c r="C31" s="551"/>
      <c r="D31" s="356" t="s">
        <v>424</v>
      </c>
      <c r="E31" s="203"/>
      <c r="F31" s="202">
        <v>15</v>
      </c>
      <c r="G31" s="201"/>
      <c r="H31" s="201"/>
      <c r="I31" s="201"/>
      <c r="J31" s="201"/>
      <c r="K31" s="187"/>
      <c r="L31" s="201"/>
      <c r="M31" s="202" t="s">
        <v>474</v>
      </c>
      <c r="N31" s="202" t="s">
        <v>475</v>
      </c>
      <c r="O31" s="202">
        <v>40</v>
      </c>
      <c r="P31" s="213"/>
      <c r="Q31" s="213"/>
      <c r="R31" s="213"/>
      <c r="S31" s="197" t="s">
        <v>484</v>
      </c>
      <c r="T31" s="198"/>
      <c r="U31" s="185">
        <v>0.05</v>
      </c>
      <c r="V31" s="538"/>
      <c r="W31" s="404" t="s">
        <v>9</v>
      </c>
      <c r="X31" s="289" t="s">
        <v>437</v>
      </c>
      <c r="Y31" s="265">
        <v>1.9</v>
      </c>
      <c r="Z31" s="2"/>
      <c r="AA31" s="28" t="s">
        <v>27</v>
      </c>
      <c r="AB31" s="3">
        <v>2.2999999999999998</v>
      </c>
      <c r="AC31" s="29">
        <f>AB31*7</f>
        <v>16.099999999999998</v>
      </c>
      <c r="AD31" s="3">
        <f>AB31*5</f>
        <v>11.5</v>
      </c>
      <c r="AE31" s="3" t="s">
        <v>28</v>
      </c>
      <c r="AF31" s="30">
        <f>AC31*4+AD31*9</f>
        <v>167.89999999999998</v>
      </c>
    </row>
    <row r="32" spans="2:32" ht="27.95" customHeight="1">
      <c r="B32" s="25" t="s">
        <v>10</v>
      </c>
      <c r="C32" s="551"/>
      <c r="D32" s="185" t="s">
        <v>416</v>
      </c>
      <c r="E32" s="185"/>
      <c r="F32" s="185">
        <v>10</v>
      </c>
      <c r="G32" s="201"/>
      <c r="H32" s="201"/>
      <c r="I32" s="201"/>
      <c r="J32" s="201"/>
      <c r="K32" s="200"/>
      <c r="L32" s="201"/>
      <c r="M32" s="185" t="s">
        <v>476</v>
      </c>
      <c r="N32" s="198"/>
      <c r="O32" s="185">
        <v>5</v>
      </c>
      <c r="P32" s="213"/>
      <c r="Q32" s="214"/>
      <c r="R32" s="213"/>
      <c r="S32" s="185"/>
      <c r="T32" s="185"/>
      <c r="U32" s="185"/>
      <c r="V32" s="538"/>
      <c r="W32" s="403" t="s">
        <v>438</v>
      </c>
      <c r="X32" s="289" t="s">
        <v>439</v>
      </c>
      <c r="Y32" s="265">
        <v>2.7</v>
      </c>
      <c r="Z32" s="12"/>
      <c r="AA32" s="2" t="s">
        <v>30</v>
      </c>
      <c r="AB32" s="3">
        <v>1.5</v>
      </c>
      <c r="AC32" s="3">
        <f>AB32*1</f>
        <v>1.5</v>
      </c>
      <c r="AD32" s="3" t="s">
        <v>28</v>
      </c>
      <c r="AE32" s="3">
        <f>AB32*5</f>
        <v>7.5</v>
      </c>
      <c r="AF32" s="3">
        <f>AC32*4+AE32*4</f>
        <v>36</v>
      </c>
    </row>
    <row r="33" spans="2:32" ht="27.95" customHeight="1">
      <c r="B33" s="552" t="s">
        <v>182</v>
      </c>
      <c r="C33" s="551"/>
      <c r="D33" s="185" t="s">
        <v>413</v>
      </c>
      <c r="E33" s="185"/>
      <c r="F33" s="185">
        <v>15</v>
      </c>
      <c r="G33" s="230"/>
      <c r="H33" s="213"/>
      <c r="I33" s="230"/>
      <c r="J33" s="201"/>
      <c r="K33" s="200"/>
      <c r="L33" s="201"/>
      <c r="M33" s="185" t="s">
        <v>477</v>
      </c>
      <c r="N33" s="198"/>
      <c r="O33" s="185">
        <v>5</v>
      </c>
      <c r="P33" s="213"/>
      <c r="Q33" s="214"/>
      <c r="R33" s="213"/>
      <c r="S33" s="202"/>
      <c r="T33" s="202"/>
      <c r="U33" s="202"/>
      <c r="V33" s="538"/>
      <c r="W33" s="404" t="s">
        <v>11</v>
      </c>
      <c r="X33" s="289" t="s">
        <v>440</v>
      </c>
      <c r="Y33" s="265">
        <v>0</v>
      </c>
      <c r="Z33" s="2"/>
      <c r="AA33" s="2" t="s">
        <v>33</v>
      </c>
      <c r="AB33" s="3">
        <v>2.5</v>
      </c>
      <c r="AC33" s="3"/>
      <c r="AD33" s="3">
        <f>AB33*5</f>
        <v>12.5</v>
      </c>
      <c r="AE33" s="3" t="s">
        <v>28</v>
      </c>
      <c r="AF33" s="3">
        <f>AD33*9</f>
        <v>112.5</v>
      </c>
    </row>
    <row r="34" spans="2:32" ht="27.95" customHeight="1">
      <c r="B34" s="552"/>
      <c r="C34" s="551"/>
      <c r="D34" s="241"/>
      <c r="E34" s="241"/>
      <c r="F34" s="241"/>
      <c r="G34" s="201"/>
      <c r="H34" s="202"/>
      <c r="I34" s="201"/>
      <c r="J34" s="185"/>
      <c r="K34" s="185"/>
      <c r="L34" s="185"/>
      <c r="M34" s="205"/>
      <c r="N34" s="214"/>
      <c r="O34" s="213"/>
      <c r="P34" s="213"/>
      <c r="Q34" s="214"/>
      <c r="R34" s="213"/>
      <c r="S34" s="202"/>
      <c r="T34" s="202"/>
      <c r="U34" s="202"/>
      <c r="V34" s="538"/>
      <c r="W34" s="403" t="s">
        <v>540</v>
      </c>
      <c r="X34" s="290" t="s">
        <v>441</v>
      </c>
      <c r="Y34" s="265">
        <v>0</v>
      </c>
      <c r="Z34" s="12"/>
      <c r="AA34" s="2" t="s">
        <v>34</v>
      </c>
      <c r="AB34" s="3">
        <v>1</v>
      </c>
      <c r="AE34" s="2">
        <f>AB34*15</f>
        <v>15</v>
      </c>
    </row>
    <row r="35" spans="2:32" ht="27.95" customHeight="1">
      <c r="B35" s="31" t="s">
        <v>35</v>
      </c>
      <c r="C35" s="32"/>
      <c r="D35" s="168"/>
      <c r="E35" s="135"/>
      <c r="F35" s="169"/>
      <c r="G35" s="135"/>
      <c r="H35" s="164"/>
      <c r="I35" s="135"/>
      <c r="J35" s="137"/>
      <c r="K35" s="165"/>
      <c r="L35" s="137"/>
      <c r="M35" s="135"/>
      <c r="N35" s="135"/>
      <c r="O35" s="135"/>
      <c r="P35" s="137"/>
      <c r="Q35" s="165"/>
      <c r="R35" s="137"/>
      <c r="S35" s="202"/>
      <c r="T35" s="202"/>
      <c r="U35" s="202"/>
      <c r="V35" s="538"/>
      <c r="W35" s="404" t="s">
        <v>12</v>
      </c>
      <c r="X35" s="291"/>
      <c r="Y35" s="26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33"/>
      <c r="C36" s="34"/>
      <c r="D36" s="168"/>
      <c r="E36" s="91"/>
      <c r="F36" s="167"/>
      <c r="G36" s="145"/>
      <c r="H36" s="91"/>
      <c r="I36" s="26"/>
      <c r="J36" s="137"/>
      <c r="K36" s="166"/>
      <c r="L36" s="137"/>
      <c r="M36" s="26"/>
      <c r="N36" s="91"/>
      <c r="O36" s="26"/>
      <c r="P36" s="137"/>
      <c r="Q36" s="166"/>
      <c r="R36" s="137"/>
      <c r="S36" s="26"/>
      <c r="T36" s="91"/>
      <c r="U36" s="26"/>
      <c r="V36" s="539"/>
      <c r="W36" s="405" t="s">
        <v>541</v>
      </c>
      <c r="X36" s="292"/>
      <c r="Y36" s="406"/>
      <c r="Z36" s="12"/>
      <c r="AC36" s="35">
        <f>AC35*4/AF35</f>
        <v>0.15094339622641509</v>
      </c>
      <c r="AD36" s="35">
        <f>AD35*9/AF35</f>
        <v>0.27536970933197347</v>
      </c>
      <c r="AE36" s="35">
        <f>AE35*4/AF35</f>
        <v>0.57368689444161147</v>
      </c>
    </row>
    <row r="37" spans="2:32" s="24" customFormat="1" ht="27.95" customHeight="1">
      <c r="B37" s="23">
        <v>2</v>
      </c>
      <c r="C37" s="553"/>
      <c r="D37" s="390" t="str">
        <f>'113.1月菜單'!Q29</f>
        <v>什穀Q飯</v>
      </c>
      <c r="E37" s="177" t="s">
        <v>93</v>
      </c>
      <c r="F37" s="391"/>
      <c r="G37" s="176" t="str">
        <f>'113.1月菜單'!Q30</f>
        <v xml:space="preserve">  瓜仔雞(醃) </v>
      </c>
      <c r="H37" s="174" t="s">
        <v>113</v>
      </c>
      <c r="I37" s="174"/>
      <c r="J37" s="174" t="str">
        <f>'113.1月菜單'!Q31</f>
        <v xml:space="preserve">   裹粉熱狗(炸加)    </v>
      </c>
      <c r="K37" s="174" t="s">
        <v>568</v>
      </c>
      <c r="L37" s="174"/>
      <c r="M37" s="174" t="str">
        <f>'113.1月菜單'!Q32</f>
        <v xml:space="preserve"> 螞蟻上樹 </v>
      </c>
      <c r="N37" s="174" t="s">
        <v>500</v>
      </c>
      <c r="O37" s="174"/>
      <c r="P37" s="174" t="str">
        <f>'113.1月菜單'!Q33</f>
        <v xml:space="preserve">深色蔬菜  </v>
      </c>
      <c r="Q37" s="174" t="s">
        <v>124</v>
      </c>
      <c r="R37" s="174"/>
      <c r="S37" s="174" t="str">
        <f>'113.1月菜單'!Q34</f>
        <v xml:space="preserve"> 大頭菜玉米湯</v>
      </c>
      <c r="T37" s="174" t="s">
        <v>17</v>
      </c>
      <c r="U37" s="174"/>
      <c r="V37" s="537" t="s">
        <v>196</v>
      </c>
      <c r="W37" s="402" t="s">
        <v>7</v>
      </c>
      <c r="X37" s="293" t="s">
        <v>435</v>
      </c>
      <c r="Y37" s="270">
        <v>5.5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>
      <c r="B38" s="25" t="s">
        <v>8</v>
      </c>
      <c r="C38" s="553"/>
      <c r="D38" s="253" t="s">
        <v>405</v>
      </c>
      <c r="E38" s="213"/>
      <c r="F38" s="255">
        <v>100</v>
      </c>
      <c r="G38" s="202" t="s">
        <v>496</v>
      </c>
      <c r="H38" s="202"/>
      <c r="I38" s="202">
        <v>60</v>
      </c>
      <c r="J38" s="201" t="s">
        <v>573</v>
      </c>
      <c r="K38" s="201" t="s">
        <v>78</v>
      </c>
      <c r="L38" s="201">
        <v>30</v>
      </c>
      <c r="M38" s="201" t="s">
        <v>489</v>
      </c>
      <c r="N38" s="202"/>
      <c r="O38" s="201">
        <v>30</v>
      </c>
      <c r="P38" s="201" t="s">
        <v>418</v>
      </c>
      <c r="Q38" s="184"/>
      <c r="R38" s="183">
        <v>100</v>
      </c>
      <c r="S38" s="335" t="s">
        <v>485</v>
      </c>
      <c r="T38" s="335"/>
      <c r="U38" s="248">
        <v>35</v>
      </c>
      <c r="V38" s="538"/>
      <c r="W38" s="403" t="s">
        <v>542</v>
      </c>
      <c r="X38" s="288" t="s">
        <v>436</v>
      </c>
      <c r="Y38" s="265">
        <v>2.4</v>
      </c>
      <c r="Z38" s="12"/>
      <c r="AA38" s="21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25">
        <v>17</v>
      </c>
      <c r="C39" s="553"/>
      <c r="D39" s="253"/>
      <c r="E39" s="213"/>
      <c r="F39" s="255"/>
      <c r="G39" s="201" t="s">
        <v>497</v>
      </c>
      <c r="H39" s="202" t="s">
        <v>498</v>
      </c>
      <c r="I39" s="201">
        <v>10</v>
      </c>
      <c r="J39" s="183"/>
      <c r="K39" s="184"/>
      <c r="L39" s="183"/>
      <c r="M39" s="201" t="s">
        <v>504</v>
      </c>
      <c r="N39" s="202"/>
      <c r="O39" s="201">
        <v>7</v>
      </c>
      <c r="P39" s="183"/>
      <c r="Q39" s="184"/>
      <c r="R39" s="183"/>
      <c r="S39" s="186" t="s">
        <v>486</v>
      </c>
      <c r="T39" s="187"/>
      <c r="U39" s="249">
        <v>2</v>
      </c>
      <c r="V39" s="538"/>
      <c r="W39" s="404" t="s">
        <v>9</v>
      </c>
      <c r="X39" s="289" t="s">
        <v>437</v>
      </c>
      <c r="Y39" s="265">
        <v>1.8</v>
      </c>
      <c r="Z39" s="2"/>
      <c r="AA39" s="28" t="s">
        <v>27</v>
      </c>
      <c r="AB39" s="3">
        <v>2.2999999999999998</v>
      </c>
      <c r="AC39" s="29">
        <f>AB39*7</f>
        <v>16.099999999999998</v>
      </c>
      <c r="AD39" s="3">
        <f>AB39*5</f>
        <v>11.5</v>
      </c>
      <c r="AE39" s="3" t="s">
        <v>28</v>
      </c>
      <c r="AF39" s="30">
        <f>AC39*4+AD39*9</f>
        <v>167.89999999999998</v>
      </c>
    </row>
    <row r="40" spans="2:32" ht="27.95" customHeight="1">
      <c r="B40" s="25" t="s">
        <v>10</v>
      </c>
      <c r="C40" s="553"/>
      <c r="D40" s="253"/>
      <c r="E40" s="213"/>
      <c r="F40" s="255"/>
      <c r="G40" s="197" t="s">
        <v>499</v>
      </c>
      <c r="H40" s="202"/>
      <c r="I40" s="201">
        <v>10</v>
      </c>
      <c r="J40" s="190"/>
      <c r="K40" s="197"/>
      <c r="L40" s="190"/>
      <c r="M40" s="201" t="s">
        <v>477</v>
      </c>
      <c r="N40" s="203"/>
      <c r="O40" s="201">
        <v>10</v>
      </c>
      <c r="P40" s="231"/>
      <c r="Q40" s="200"/>
      <c r="R40" s="201"/>
      <c r="S40" s="201"/>
      <c r="T40" s="191"/>
      <c r="U40" s="183"/>
      <c r="V40" s="538"/>
      <c r="W40" s="403" t="s">
        <v>569</v>
      </c>
      <c r="X40" s="289" t="s">
        <v>439</v>
      </c>
      <c r="Y40" s="265">
        <v>2.5</v>
      </c>
      <c r="Z40" s="12"/>
      <c r="AA40" s="2" t="s">
        <v>30</v>
      </c>
      <c r="AB40" s="3">
        <v>1.6</v>
      </c>
      <c r="AC40" s="3">
        <f>AB40*1</f>
        <v>1.6</v>
      </c>
      <c r="AD40" s="3" t="s">
        <v>28</v>
      </c>
      <c r="AE40" s="3">
        <f>AB40*5</f>
        <v>8</v>
      </c>
      <c r="AF40" s="3">
        <f>AC40*4+AE40*4</f>
        <v>38.4</v>
      </c>
    </row>
    <row r="41" spans="2:32" ht="27.95" customHeight="1">
      <c r="B41" s="552" t="s">
        <v>123</v>
      </c>
      <c r="C41" s="553"/>
      <c r="D41" s="253"/>
      <c r="E41" s="213"/>
      <c r="F41" s="255"/>
      <c r="G41" s="185"/>
      <c r="H41" s="185"/>
      <c r="I41" s="185"/>
      <c r="J41" s="185"/>
      <c r="K41" s="185"/>
      <c r="L41" s="185"/>
      <c r="M41" s="185" t="s">
        <v>495</v>
      </c>
      <c r="N41" s="185"/>
      <c r="O41" s="185">
        <v>5</v>
      </c>
      <c r="P41" s="201"/>
      <c r="Q41" s="201"/>
      <c r="R41" s="201"/>
      <c r="S41" s="206"/>
      <c r="T41" s="184"/>
      <c r="U41" s="184"/>
      <c r="V41" s="538"/>
      <c r="W41" s="404" t="s">
        <v>11</v>
      </c>
      <c r="X41" s="289" t="s">
        <v>440</v>
      </c>
      <c r="Y41" s="265">
        <f>AB42</f>
        <v>0</v>
      </c>
      <c r="Z41" s="2"/>
      <c r="AA41" s="2" t="s">
        <v>33</v>
      </c>
      <c r="AB41" s="3">
        <v>2.5</v>
      </c>
      <c r="AC41" s="3"/>
      <c r="AD41" s="3">
        <f>AB41*5</f>
        <v>12.5</v>
      </c>
      <c r="AE41" s="3" t="s">
        <v>28</v>
      </c>
      <c r="AF41" s="3">
        <f>AD41*9</f>
        <v>112.5</v>
      </c>
    </row>
    <row r="42" spans="2:32" ht="27.95" customHeight="1">
      <c r="B42" s="552"/>
      <c r="C42" s="553"/>
      <c r="D42" s="184"/>
      <c r="E42" s="184"/>
      <c r="F42" s="184"/>
      <c r="G42" s="213"/>
      <c r="H42" s="214"/>
      <c r="I42" s="213"/>
      <c r="J42" s="206"/>
      <c r="K42" s="219"/>
      <c r="L42" s="206"/>
      <c r="M42" s="201"/>
      <c r="N42" s="201"/>
      <c r="O42" s="201"/>
      <c r="P42" s="183"/>
      <c r="Q42" s="191"/>
      <c r="R42" s="183"/>
      <c r="S42" s="189"/>
      <c r="T42" s="225"/>
      <c r="U42" s="189"/>
      <c r="V42" s="538"/>
      <c r="W42" s="403" t="s">
        <v>462</v>
      </c>
      <c r="X42" s="290" t="s">
        <v>441</v>
      </c>
      <c r="Y42" s="265">
        <v>0</v>
      </c>
      <c r="Z42" s="12"/>
      <c r="AA42" s="2" t="s">
        <v>34</v>
      </c>
      <c r="AE42" s="2">
        <f>AB42*15</f>
        <v>0</v>
      </c>
    </row>
    <row r="43" spans="2:32" ht="27.95" customHeight="1">
      <c r="B43" s="31" t="s">
        <v>35</v>
      </c>
      <c r="C43" s="140"/>
      <c r="D43" s="253"/>
      <c r="E43" s="213"/>
      <c r="F43" s="255"/>
      <c r="G43" s="188"/>
      <c r="H43" s="201"/>
      <c r="I43" s="201"/>
      <c r="J43" s="185"/>
      <c r="K43" s="198"/>
      <c r="L43" s="185"/>
      <c r="M43" s="201"/>
      <c r="N43" s="201"/>
      <c r="O43" s="201"/>
      <c r="P43" s="185"/>
      <c r="Q43" s="198"/>
      <c r="R43" s="185"/>
      <c r="S43" s="202"/>
      <c r="T43" s="202"/>
      <c r="U43" s="202"/>
      <c r="V43" s="538"/>
      <c r="W43" s="404" t="s">
        <v>12</v>
      </c>
      <c r="X43" s="291"/>
      <c r="Y43" s="26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45"/>
      <c r="C44" s="159"/>
      <c r="D44" s="227"/>
      <c r="E44" s="256"/>
      <c r="F44" s="257"/>
      <c r="G44" s="238"/>
      <c r="H44" s="239"/>
      <c r="I44" s="240"/>
      <c r="J44" s="240"/>
      <c r="K44" s="239"/>
      <c r="L44" s="240"/>
      <c r="M44" s="201"/>
      <c r="N44" s="201"/>
      <c r="O44" s="201"/>
      <c r="P44" s="240"/>
      <c r="Q44" s="239"/>
      <c r="R44" s="240"/>
      <c r="S44" s="240"/>
      <c r="T44" s="239"/>
      <c r="U44" s="240"/>
      <c r="V44" s="539"/>
      <c r="W44" s="403" t="s">
        <v>570</v>
      </c>
      <c r="X44" s="297"/>
      <c r="Y44" s="265"/>
      <c r="Z44" s="12"/>
      <c r="AC44" s="35">
        <f>AC43*4/AF43</f>
        <v>0.16345624656026417</v>
      </c>
      <c r="AD44" s="35">
        <f>AD43*9/AF43</f>
        <v>0.29719317556411667</v>
      </c>
      <c r="AE44" s="35">
        <f>AE43*4/AF43</f>
        <v>0.53935057787561924</v>
      </c>
    </row>
    <row r="45" spans="2:32" ht="21.75" customHeight="1">
      <c r="C45" s="2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  <c r="Y45" s="550"/>
      <c r="Z45" s="48"/>
    </row>
    <row r="46" spans="2:32">
      <c r="V46" s="50"/>
    </row>
  </sheetData>
  <mergeCells count="18">
    <mergeCell ref="B1:Y1"/>
    <mergeCell ref="B2:G2"/>
    <mergeCell ref="C5:C10"/>
    <mergeCell ref="B9:B10"/>
    <mergeCell ref="C13:C18"/>
    <mergeCell ref="B17:B18"/>
    <mergeCell ref="V5:V12"/>
    <mergeCell ref="V13:V20"/>
    <mergeCell ref="J45:Y45"/>
    <mergeCell ref="C29:C34"/>
    <mergeCell ref="B33:B34"/>
    <mergeCell ref="C37:C42"/>
    <mergeCell ref="B41:B42"/>
    <mergeCell ref="B25:B26"/>
    <mergeCell ref="C21:C26"/>
    <mergeCell ref="V21:V28"/>
    <mergeCell ref="V29:V36"/>
    <mergeCell ref="V37:V44"/>
  </mergeCells>
  <phoneticPr fontId="19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abSelected="1" view="pageBreakPreview" zoomScale="40" zoomScaleNormal="40" zoomScaleSheetLayoutView="40" workbookViewId="0">
      <selection activeCell="S34" sqref="S34"/>
    </sheetView>
  </sheetViews>
  <sheetFormatPr defaultRowHeight="20.25"/>
  <cols>
    <col min="1" max="1" width="1.875" style="27" customWidth="1"/>
    <col min="2" max="2" width="4.875" style="46" customWidth="1"/>
    <col min="3" max="3" width="0" style="27" hidden="1" customWidth="1"/>
    <col min="4" max="4" width="30.625" style="27" customWidth="1"/>
    <col min="5" max="5" width="5.625" style="47" customWidth="1"/>
    <col min="6" max="6" width="9.625" style="27" customWidth="1"/>
    <col min="7" max="7" width="30.625" style="27" customWidth="1"/>
    <col min="8" max="8" width="5.625" style="47" customWidth="1"/>
    <col min="9" max="9" width="9.625" style="27" customWidth="1"/>
    <col min="10" max="10" width="30.625" style="27" customWidth="1"/>
    <col min="11" max="11" width="5.625" style="47" customWidth="1"/>
    <col min="12" max="12" width="9.625" style="27" customWidth="1"/>
    <col min="13" max="13" width="30.625" style="27" customWidth="1"/>
    <col min="14" max="14" width="5.625" style="47" customWidth="1"/>
    <col min="15" max="15" width="9.625" style="27" customWidth="1"/>
    <col min="16" max="16" width="30.625" style="27" customWidth="1"/>
    <col min="17" max="17" width="5.625" style="47" customWidth="1"/>
    <col min="18" max="18" width="9.625" style="27" customWidth="1"/>
    <col min="19" max="19" width="30.625" style="27" customWidth="1"/>
    <col min="20" max="20" width="5.625" style="47" customWidth="1"/>
    <col min="21" max="21" width="9.625" style="27" customWidth="1"/>
    <col min="22" max="22" width="12.125" style="53" customWidth="1"/>
    <col min="23" max="23" width="11.75" style="51" customWidth="1"/>
    <col min="24" max="24" width="11.25" style="125" customWidth="1"/>
    <col min="25" max="25" width="6.625" style="54" customWidth="1"/>
    <col min="26" max="26" width="6.625" style="2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27"/>
  </cols>
  <sheetData>
    <row r="1" spans="2:32" s="2" customFormat="1" ht="38.25">
      <c r="B1" s="542" t="s">
        <v>582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1"/>
      <c r="AB1" s="3"/>
    </row>
    <row r="2" spans="2:32" s="2" customFormat="1" ht="16.5" customHeight="1">
      <c r="B2" s="555"/>
      <c r="C2" s="556"/>
      <c r="D2" s="556"/>
      <c r="E2" s="556"/>
      <c r="F2" s="556"/>
      <c r="G2" s="55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60"/>
      <c r="Y2" s="6"/>
      <c r="Z2" s="1"/>
      <c r="AB2" s="3"/>
    </row>
    <row r="3" spans="2:32" s="2" customFormat="1" ht="31.5" customHeight="1" thickBot="1">
      <c r="B3" s="128" t="s">
        <v>42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64"/>
      <c r="Y3" s="11"/>
      <c r="Z3" s="12"/>
      <c r="AB3" s="3"/>
    </row>
    <row r="4" spans="2:32" s="22" customFormat="1" ht="43.5">
      <c r="B4" s="13" t="s">
        <v>0</v>
      </c>
      <c r="C4" s="14" t="s">
        <v>1</v>
      </c>
      <c r="D4" s="15" t="s">
        <v>2</v>
      </c>
      <c r="E4" s="72" t="s">
        <v>40</v>
      </c>
      <c r="F4" s="15"/>
      <c r="G4" s="15" t="s">
        <v>3</v>
      </c>
      <c r="H4" s="72" t="s">
        <v>40</v>
      </c>
      <c r="I4" s="15"/>
      <c r="J4" s="15" t="s">
        <v>4</v>
      </c>
      <c r="K4" s="148" t="s">
        <v>40</v>
      </c>
      <c r="L4" s="16"/>
      <c r="M4" s="17" t="s">
        <v>4</v>
      </c>
      <c r="N4" s="152" t="s">
        <v>40</v>
      </c>
      <c r="O4" s="151"/>
      <c r="P4" s="15" t="s">
        <v>4</v>
      </c>
      <c r="Q4" s="72" t="s">
        <v>40</v>
      </c>
      <c r="R4" s="15"/>
      <c r="S4" s="17" t="s">
        <v>5</v>
      </c>
      <c r="T4" s="72" t="s">
        <v>40</v>
      </c>
      <c r="U4" s="15"/>
      <c r="V4" s="75" t="s">
        <v>195</v>
      </c>
      <c r="W4" s="18" t="s">
        <v>6</v>
      </c>
      <c r="X4" s="76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4" customFormat="1" ht="49.5" customHeight="1">
      <c r="B5" s="23">
        <v>2</v>
      </c>
      <c r="C5" s="551"/>
      <c r="D5" s="134" t="str">
        <f>'113.1月菜單'!A38</f>
        <v>香Q米飯</v>
      </c>
      <c r="E5" s="134" t="s">
        <v>93</v>
      </c>
      <c r="F5" s="133" t="s">
        <v>16</v>
      </c>
      <c r="G5" s="134" t="str">
        <f>'113.1月菜單'!A39</f>
        <v xml:space="preserve"> 和風雞腿 </v>
      </c>
      <c r="H5" s="134" t="s">
        <v>505</v>
      </c>
      <c r="I5" s="133" t="s">
        <v>16</v>
      </c>
      <c r="J5" s="146" t="str">
        <f>'113.1月菜單'!A40</f>
        <v xml:space="preserve">  下飯肉燥(豆) </v>
      </c>
      <c r="K5" s="149" t="s">
        <v>115</v>
      </c>
      <c r="L5" s="144" t="s">
        <v>16</v>
      </c>
      <c r="M5" s="146" t="str">
        <f>'113.1月菜單'!A41</f>
        <v xml:space="preserve"> 奶香焗汁洋芋燒  </v>
      </c>
      <c r="N5" s="153" t="s">
        <v>500</v>
      </c>
      <c r="O5" s="144" t="s">
        <v>16</v>
      </c>
      <c r="P5" s="134" t="str">
        <f>'113.1月菜單'!A42</f>
        <v>深色蔬菜</v>
      </c>
      <c r="Q5" s="134" t="s">
        <v>92</v>
      </c>
      <c r="R5" s="133" t="s">
        <v>16</v>
      </c>
      <c r="S5" s="134" t="str">
        <f>'113.1月菜單'!A43</f>
        <v>什錦湯(豆)</v>
      </c>
      <c r="T5" s="134" t="s">
        <v>91</v>
      </c>
      <c r="U5" s="133" t="s">
        <v>16</v>
      </c>
      <c r="V5" s="537" t="s">
        <v>196</v>
      </c>
      <c r="W5" s="298" t="s">
        <v>7</v>
      </c>
      <c r="X5" s="293" t="s">
        <v>435</v>
      </c>
      <c r="Y5" s="282">
        <v>5.5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>
      <c r="B6" s="25" t="s">
        <v>8</v>
      </c>
      <c r="C6" s="551"/>
      <c r="D6" s="201" t="s">
        <v>405</v>
      </c>
      <c r="E6" s="201"/>
      <c r="F6" s="201">
        <v>100</v>
      </c>
      <c r="G6" s="201" t="s">
        <v>506</v>
      </c>
      <c r="H6" s="201"/>
      <c r="I6" s="201">
        <v>60</v>
      </c>
      <c r="J6" s="186" t="s">
        <v>507</v>
      </c>
      <c r="K6" s="187" t="s">
        <v>483</v>
      </c>
      <c r="L6" s="322">
        <v>30</v>
      </c>
      <c r="M6" s="201" t="s">
        <v>406</v>
      </c>
      <c r="N6" s="201"/>
      <c r="O6" s="201">
        <v>45</v>
      </c>
      <c r="P6" s="201" t="s">
        <v>479</v>
      </c>
      <c r="Q6" s="201"/>
      <c r="R6" s="201">
        <v>100</v>
      </c>
      <c r="S6" s="202" t="s">
        <v>489</v>
      </c>
      <c r="T6" s="202"/>
      <c r="U6" s="202">
        <v>30</v>
      </c>
      <c r="V6" s="538"/>
      <c r="W6" s="299" t="s">
        <v>444</v>
      </c>
      <c r="X6" s="288" t="s">
        <v>445</v>
      </c>
      <c r="Y6" s="280">
        <v>2.5</v>
      </c>
      <c r="Z6" s="12"/>
      <c r="AA6" s="21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25">
        <v>19</v>
      </c>
      <c r="C7" s="551"/>
      <c r="D7" s="201"/>
      <c r="E7" s="201"/>
      <c r="F7" s="201"/>
      <c r="G7" s="201"/>
      <c r="H7" s="200"/>
      <c r="I7" s="201"/>
      <c r="J7" s="186" t="s">
        <v>495</v>
      </c>
      <c r="K7" s="187"/>
      <c r="L7" s="322">
        <v>25</v>
      </c>
      <c r="M7" s="201" t="s">
        <v>407</v>
      </c>
      <c r="N7" s="200"/>
      <c r="O7" s="201">
        <v>5</v>
      </c>
      <c r="P7" s="201"/>
      <c r="Q7" s="201"/>
      <c r="R7" s="201"/>
      <c r="S7" s="202" t="s">
        <v>490</v>
      </c>
      <c r="T7" s="202"/>
      <c r="U7" s="202">
        <v>3</v>
      </c>
      <c r="V7" s="538"/>
      <c r="W7" s="300" t="s">
        <v>9</v>
      </c>
      <c r="X7" s="289" t="s">
        <v>446</v>
      </c>
      <c r="Y7" s="280">
        <v>2</v>
      </c>
      <c r="Z7" s="2"/>
      <c r="AA7" s="28" t="s">
        <v>27</v>
      </c>
      <c r="AB7" s="3">
        <v>2</v>
      </c>
      <c r="AC7" s="29">
        <f>AB7*7</f>
        <v>14</v>
      </c>
      <c r="AD7" s="3">
        <f>AB7*5</f>
        <v>10</v>
      </c>
      <c r="AE7" s="3" t="s">
        <v>28</v>
      </c>
      <c r="AF7" s="30">
        <f>AC7*4+AD7*9</f>
        <v>146</v>
      </c>
    </row>
    <row r="8" spans="2:32" ht="27.95" customHeight="1">
      <c r="B8" s="25" t="s">
        <v>10</v>
      </c>
      <c r="C8" s="551"/>
      <c r="D8" s="201"/>
      <c r="E8" s="201"/>
      <c r="F8" s="201"/>
      <c r="G8" s="201"/>
      <c r="H8" s="200"/>
      <c r="I8" s="201"/>
      <c r="J8" s="217" t="s">
        <v>477</v>
      </c>
      <c r="K8" s="220"/>
      <c r="L8" s="221">
        <v>10</v>
      </c>
      <c r="M8" s="201" t="s">
        <v>408</v>
      </c>
      <c r="N8" s="200"/>
      <c r="O8" s="201">
        <v>5</v>
      </c>
      <c r="P8" s="201"/>
      <c r="Q8" s="201"/>
      <c r="R8" s="201"/>
      <c r="S8" s="183" t="s">
        <v>491</v>
      </c>
      <c r="T8" s="183" t="s">
        <v>483</v>
      </c>
      <c r="U8" s="183">
        <v>3</v>
      </c>
      <c r="V8" s="538"/>
      <c r="W8" s="299" t="s">
        <v>447</v>
      </c>
      <c r="X8" s="289" t="s">
        <v>448</v>
      </c>
      <c r="Y8" s="280">
        <v>2.2999999999999998</v>
      </c>
      <c r="Z8" s="12"/>
      <c r="AA8" s="2" t="s">
        <v>30</v>
      </c>
      <c r="AB8" s="3">
        <v>1.5</v>
      </c>
      <c r="AC8" s="3">
        <f>AB8*1</f>
        <v>1.5</v>
      </c>
      <c r="AD8" s="3" t="s">
        <v>28</v>
      </c>
      <c r="AE8" s="3">
        <f>AB8*5</f>
        <v>7.5</v>
      </c>
      <c r="AF8" s="3">
        <f>AC8*4+AE8*4</f>
        <v>36</v>
      </c>
    </row>
    <row r="9" spans="2:32" ht="27.95" customHeight="1">
      <c r="B9" s="552" t="s">
        <v>36</v>
      </c>
      <c r="C9" s="551"/>
      <c r="D9" s="201"/>
      <c r="E9" s="201"/>
      <c r="F9" s="201"/>
      <c r="G9" s="201"/>
      <c r="H9" s="200"/>
      <c r="I9" s="201"/>
      <c r="J9" s="201"/>
      <c r="K9" s="201"/>
      <c r="L9" s="201"/>
      <c r="M9" s="201" t="s">
        <v>409</v>
      </c>
      <c r="N9" s="201"/>
      <c r="O9" s="201">
        <v>3</v>
      </c>
      <c r="P9" s="201"/>
      <c r="Q9" s="201"/>
      <c r="R9" s="201"/>
      <c r="S9" s="202" t="s">
        <v>476</v>
      </c>
      <c r="T9" s="202"/>
      <c r="U9" s="202">
        <v>2</v>
      </c>
      <c r="V9" s="538"/>
      <c r="W9" s="300" t="s">
        <v>11</v>
      </c>
      <c r="X9" s="289" t="s">
        <v>449</v>
      </c>
      <c r="Y9" s="280">
        <v>0</v>
      </c>
      <c r="Z9" s="2"/>
      <c r="AA9" s="2" t="s">
        <v>33</v>
      </c>
      <c r="AB9" s="3">
        <v>2.5</v>
      </c>
      <c r="AC9" s="3"/>
      <c r="AD9" s="3">
        <f>AB9*5</f>
        <v>12.5</v>
      </c>
      <c r="AE9" s="3" t="s">
        <v>28</v>
      </c>
      <c r="AF9" s="3">
        <f>AD9*9</f>
        <v>112.5</v>
      </c>
    </row>
    <row r="10" spans="2:32" ht="27.95" customHeight="1">
      <c r="B10" s="552"/>
      <c r="C10" s="551"/>
      <c r="D10" s="184"/>
      <c r="E10" s="184"/>
      <c r="F10" s="184"/>
      <c r="G10" s="213"/>
      <c r="H10" s="214"/>
      <c r="I10" s="213"/>
      <c r="J10" s="206"/>
      <c r="K10" s="219"/>
      <c r="L10" s="206"/>
      <c r="M10" s="201"/>
      <c r="N10" s="201"/>
      <c r="O10" s="201"/>
      <c r="P10" s="201"/>
      <c r="Q10" s="201"/>
      <c r="R10" s="201"/>
      <c r="S10" s="189"/>
      <c r="T10" s="225"/>
      <c r="U10" s="189"/>
      <c r="V10" s="538"/>
      <c r="W10" s="299" t="s">
        <v>450</v>
      </c>
      <c r="X10" s="290" t="s">
        <v>451</v>
      </c>
      <c r="Y10" s="281">
        <v>0</v>
      </c>
      <c r="Z10" s="12"/>
      <c r="AA10" s="2" t="s">
        <v>34</v>
      </c>
      <c r="AE10" s="2">
        <f>AB10*15</f>
        <v>0</v>
      </c>
    </row>
    <row r="11" spans="2:32" ht="27.95" customHeight="1">
      <c r="B11" s="31" t="s">
        <v>35</v>
      </c>
      <c r="C11" s="32"/>
      <c r="D11" s="201"/>
      <c r="E11" s="200"/>
      <c r="F11" s="201"/>
      <c r="G11" s="201"/>
      <c r="H11" s="200"/>
      <c r="I11" s="201"/>
      <c r="J11" s="206"/>
      <c r="K11" s="219"/>
      <c r="L11" s="206"/>
      <c r="M11" s="201"/>
      <c r="N11" s="201"/>
      <c r="O11" s="201"/>
      <c r="P11" s="201"/>
      <c r="Q11" s="200"/>
      <c r="R11" s="201"/>
      <c r="S11" s="202"/>
      <c r="T11" s="202"/>
      <c r="U11" s="202"/>
      <c r="V11" s="538"/>
      <c r="W11" s="300" t="s">
        <v>12</v>
      </c>
      <c r="X11" s="291"/>
      <c r="Y11" s="28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33"/>
      <c r="C12" s="34"/>
      <c r="D12" s="91"/>
      <c r="E12" s="91"/>
      <c r="F12" s="26"/>
      <c r="G12" s="137"/>
      <c r="H12" s="135"/>
      <c r="I12" s="137"/>
      <c r="J12" s="91"/>
      <c r="K12" s="91"/>
      <c r="L12" s="26"/>
      <c r="M12" s="91"/>
      <c r="N12" s="91"/>
      <c r="O12" s="26"/>
      <c r="P12" s="91"/>
      <c r="Q12" s="91"/>
      <c r="R12" s="26"/>
      <c r="S12" s="26"/>
      <c r="T12" s="91"/>
      <c r="U12" s="26"/>
      <c r="V12" s="539"/>
      <c r="W12" s="299" t="s">
        <v>452</v>
      </c>
      <c r="X12" s="297"/>
      <c r="Y12" s="281"/>
      <c r="Z12" s="12"/>
      <c r="AC12" s="35">
        <f>AC11*4/AF11</f>
        <v>0.15658362989323843</v>
      </c>
      <c r="AD12" s="35">
        <f>AD11*9/AF11</f>
        <v>0.28825622775800713</v>
      </c>
      <c r="AE12" s="35">
        <f>AE11*4/AF11</f>
        <v>0.55516014234875444</v>
      </c>
    </row>
    <row r="13" spans="2:32" s="24" customFormat="1" ht="27.95" customHeight="1">
      <c r="B13" s="23">
        <v>2</v>
      </c>
      <c r="C13" s="551"/>
      <c r="D13" s="134" t="str">
        <f>'113.1月菜單'!E38</f>
        <v>地瓜糙米飯</v>
      </c>
      <c r="E13" s="134" t="s">
        <v>94</v>
      </c>
      <c r="F13" s="134"/>
      <c r="G13" s="134" t="str">
        <f>'113.1月菜單'!E39</f>
        <v xml:space="preserve">北海黃金魚(炸海)生鮮主菜水產   </v>
      </c>
      <c r="H13" s="134" t="s">
        <v>468</v>
      </c>
      <c r="I13" s="134"/>
      <c r="J13" s="146" t="str">
        <f>'113.1月菜單'!E40</f>
        <v xml:space="preserve">日式豬柳 </v>
      </c>
      <c r="K13" s="150" t="s">
        <v>500</v>
      </c>
      <c r="L13" s="147"/>
      <c r="M13" s="146" t="str">
        <f>'113.1月菜單'!E41</f>
        <v xml:space="preserve">木耳紅紅椰菜(海)+嘿嘿饅頭(冷) </v>
      </c>
      <c r="N13" s="180" t="s">
        <v>500</v>
      </c>
      <c r="O13" s="147"/>
      <c r="P13" s="134" t="str">
        <f>'113.1月菜單'!E42</f>
        <v xml:space="preserve">有機深色蔬菜 </v>
      </c>
      <c r="Q13" s="134" t="s">
        <v>92</v>
      </c>
      <c r="R13" s="134"/>
      <c r="S13" s="134" t="str">
        <f>'113.1月菜單'!E43</f>
        <v>柴魚豆腐湯(豆)</v>
      </c>
      <c r="T13" s="134" t="s">
        <v>91</v>
      </c>
      <c r="U13" s="134"/>
      <c r="V13" s="537" t="s">
        <v>196</v>
      </c>
      <c r="W13" s="298" t="s">
        <v>7</v>
      </c>
      <c r="X13" s="293" t="s">
        <v>453</v>
      </c>
      <c r="Y13" s="282">
        <v>5.8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>
      <c r="B14" s="25" t="s">
        <v>8</v>
      </c>
      <c r="C14" s="551"/>
      <c r="D14" s="201" t="s">
        <v>405</v>
      </c>
      <c r="E14" s="185"/>
      <c r="F14" s="201">
        <v>70</v>
      </c>
      <c r="G14" s="201" t="s">
        <v>511</v>
      </c>
      <c r="H14" s="201" t="s">
        <v>80</v>
      </c>
      <c r="I14" s="201">
        <v>50</v>
      </c>
      <c r="J14" s="187" t="s">
        <v>508</v>
      </c>
      <c r="K14" s="187"/>
      <c r="L14" s="188">
        <v>15</v>
      </c>
      <c r="M14" s="217" t="s">
        <v>513</v>
      </c>
      <c r="N14" s="220"/>
      <c r="O14" s="222">
        <v>55</v>
      </c>
      <c r="P14" s="201" t="s">
        <v>480</v>
      </c>
      <c r="Q14" s="201"/>
      <c r="R14" s="201">
        <v>100</v>
      </c>
      <c r="S14" s="183" t="s">
        <v>410</v>
      </c>
      <c r="T14" s="184" t="s">
        <v>411</v>
      </c>
      <c r="U14" s="183">
        <v>25</v>
      </c>
      <c r="V14" s="538"/>
      <c r="W14" s="299" t="s">
        <v>609</v>
      </c>
      <c r="X14" s="288" t="s">
        <v>445</v>
      </c>
      <c r="Y14" s="280">
        <v>2.4</v>
      </c>
      <c r="Z14" s="12"/>
      <c r="AA14" s="21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25">
        <v>20</v>
      </c>
      <c r="C15" s="551"/>
      <c r="D15" s="201" t="s">
        <v>412</v>
      </c>
      <c r="E15" s="185"/>
      <c r="F15" s="201">
        <v>20</v>
      </c>
      <c r="G15" s="185"/>
      <c r="H15" s="202"/>
      <c r="I15" s="202"/>
      <c r="J15" s="187" t="s">
        <v>509</v>
      </c>
      <c r="K15" s="187"/>
      <c r="L15" s="188">
        <v>30</v>
      </c>
      <c r="M15" s="184" t="s">
        <v>514</v>
      </c>
      <c r="N15" s="202" t="s">
        <v>475</v>
      </c>
      <c r="O15" s="185">
        <v>10</v>
      </c>
      <c r="P15" s="201"/>
      <c r="Q15" s="201"/>
      <c r="R15" s="201"/>
      <c r="S15" s="197" t="s">
        <v>414</v>
      </c>
      <c r="T15" s="199"/>
      <c r="U15" s="190">
        <v>0.02</v>
      </c>
      <c r="V15" s="538"/>
      <c r="W15" s="300" t="s">
        <v>9</v>
      </c>
      <c r="X15" s="289" t="s">
        <v>446</v>
      </c>
      <c r="Y15" s="280">
        <v>1.8</v>
      </c>
      <c r="Z15" s="2"/>
      <c r="AA15" s="28" t="s">
        <v>27</v>
      </c>
      <c r="AB15" s="3">
        <v>2.2000000000000002</v>
      </c>
      <c r="AC15" s="29">
        <f>AB15*7</f>
        <v>15.400000000000002</v>
      </c>
      <c r="AD15" s="3">
        <f>AB15*5</f>
        <v>11</v>
      </c>
      <c r="AE15" s="3" t="s">
        <v>28</v>
      </c>
      <c r="AF15" s="30">
        <f>AC15*4+AD15*9</f>
        <v>160.60000000000002</v>
      </c>
    </row>
    <row r="16" spans="2:32" ht="27.95" customHeight="1">
      <c r="B16" s="25" t="s">
        <v>10</v>
      </c>
      <c r="C16" s="551"/>
      <c r="D16" s="201" t="s">
        <v>415</v>
      </c>
      <c r="E16" s="198"/>
      <c r="F16" s="201">
        <v>23</v>
      </c>
      <c r="G16" s="185"/>
      <c r="H16" s="201"/>
      <c r="I16" s="185"/>
      <c r="J16" s="187" t="s">
        <v>510</v>
      </c>
      <c r="K16" s="196"/>
      <c r="L16" s="188">
        <v>30</v>
      </c>
      <c r="M16" s="201" t="s">
        <v>477</v>
      </c>
      <c r="N16" s="200"/>
      <c r="O16" s="201">
        <v>5</v>
      </c>
      <c r="P16" s="201"/>
      <c r="Q16" s="201"/>
      <c r="R16" s="201"/>
      <c r="S16" s="186"/>
      <c r="T16" s="225"/>
      <c r="U16" s="367"/>
      <c r="V16" s="538"/>
      <c r="W16" s="299" t="s">
        <v>455</v>
      </c>
      <c r="X16" s="289" t="s">
        <v>448</v>
      </c>
      <c r="Y16" s="280">
        <v>2.5</v>
      </c>
      <c r="Z16" s="12"/>
      <c r="AA16" s="2" t="s">
        <v>30</v>
      </c>
      <c r="AB16" s="3">
        <v>1.6</v>
      </c>
      <c r="AC16" s="3">
        <f>AB16*1</f>
        <v>1.6</v>
      </c>
      <c r="AD16" s="3" t="s">
        <v>28</v>
      </c>
      <c r="AE16" s="3">
        <f>AB16*5</f>
        <v>8</v>
      </c>
      <c r="AF16" s="3">
        <f>AC16*4+AE16*4</f>
        <v>38.4</v>
      </c>
    </row>
    <row r="17" spans="2:32" ht="27.95" customHeight="1">
      <c r="B17" s="552" t="s">
        <v>37</v>
      </c>
      <c r="C17" s="551"/>
      <c r="D17" s="200"/>
      <c r="E17" s="200"/>
      <c r="F17" s="201"/>
      <c r="G17" s="201"/>
      <c r="H17" s="200"/>
      <c r="I17" s="201"/>
      <c r="J17" s="185"/>
      <c r="K17" s="185"/>
      <c r="L17" s="185"/>
      <c r="M17" s="185" t="s">
        <v>476</v>
      </c>
      <c r="N17" s="198"/>
      <c r="O17" s="185">
        <v>5</v>
      </c>
      <c r="P17" s="201"/>
      <c r="Q17" s="201"/>
      <c r="R17" s="201"/>
      <c r="S17" s="206"/>
      <c r="T17" s="200"/>
      <c r="U17" s="201"/>
      <c r="V17" s="538"/>
      <c r="W17" s="300" t="s">
        <v>11</v>
      </c>
      <c r="X17" s="289" t="s">
        <v>449</v>
      </c>
      <c r="Y17" s="280">
        <v>0</v>
      </c>
      <c r="Z17" s="2"/>
      <c r="AA17" s="2" t="s">
        <v>33</v>
      </c>
      <c r="AB17" s="3">
        <v>2.5</v>
      </c>
      <c r="AC17" s="3"/>
      <c r="AD17" s="3">
        <f>AB17*5</f>
        <v>12.5</v>
      </c>
      <c r="AE17" s="3" t="s">
        <v>28</v>
      </c>
      <c r="AF17" s="3">
        <f>AD17*9</f>
        <v>112.5</v>
      </c>
    </row>
    <row r="18" spans="2:32" ht="27.95" customHeight="1">
      <c r="B18" s="552"/>
      <c r="C18" s="551"/>
      <c r="D18" s="200"/>
      <c r="E18" s="200"/>
      <c r="F18" s="201"/>
      <c r="G18" s="313"/>
      <c r="H18" s="196"/>
      <c r="I18" s="188"/>
      <c r="J18" s="185"/>
      <c r="K18" s="185"/>
      <c r="L18" s="185"/>
      <c r="M18" s="201"/>
      <c r="N18" s="201"/>
      <c r="O18" s="201"/>
      <c r="P18" s="201"/>
      <c r="Q18" s="201"/>
      <c r="R18" s="201"/>
      <c r="S18" s="201"/>
      <c r="T18" s="201"/>
      <c r="U18" s="201"/>
      <c r="V18" s="538"/>
      <c r="W18" s="299" t="s">
        <v>608</v>
      </c>
      <c r="X18" s="290" t="s">
        <v>451</v>
      </c>
      <c r="Y18" s="281">
        <v>0</v>
      </c>
      <c r="Z18" s="12"/>
      <c r="AA18" s="2" t="s">
        <v>34</v>
      </c>
      <c r="AB18" s="3">
        <v>1</v>
      </c>
      <c r="AE18" s="2">
        <f>AB18*15</f>
        <v>15</v>
      </c>
    </row>
    <row r="19" spans="2:32" ht="27.95" customHeight="1">
      <c r="B19" s="31" t="s">
        <v>35</v>
      </c>
      <c r="C19" s="32"/>
      <c r="D19" s="214"/>
      <c r="E19" s="214"/>
      <c r="F19" s="213"/>
      <c r="G19" s="185"/>
      <c r="H19" s="198"/>
      <c r="I19" s="185"/>
      <c r="J19" s="185"/>
      <c r="K19" s="198"/>
      <c r="L19" s="185"/>
      <c r="M19" s="185" t="s">
        <v>606</v>
      </c>
      <c r="N19" s="202" t="s">
        <v>607</v>
      </c>
      <c r="O19" s="185">
        <v>20</v>
      </c>
      <c r="P19" s="201"/>
      <c r="Q19" s="201"/>
      <c r="R19" s="201"/>
      <c r="S19" s="201"/>
      <c r="T19" s="201"/>
      <c r="U19" s="201"/>
      <c r="V19" s="538"/>
      <c r="W19" s="300" t="s">
        <v>12</v>
      </c>
      <c r="X19" s="291"/>
      <c r="Y19" s="28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33"/>
      <c r="C20" s="34"/>
      <c r="D20" s="191"/>
      <c r="E20" s="191"/>
      <c r="F20" s="183"/>
      <c r="G20" s="185"/>
      <c r="H20" s="201"/>
      <c r="I20" s="185"/>
      <c r="J20" s="191"/>
      <c r="K20" s="191"/>
      <c r="L20" s="183"/>
      <c r="M20" s="191"/>
      <c r="N20" s="191"/>
      <c r="O20" s="183"/>
      <c r="P20" s="191"/>
      <c r="Q20" s="191"/>
      <c r="R20" s="183"/>
      <c r="S20" s="183"/>
      <c r="T20" s="191"/>
      <c r="U20" s="183"/>
      <c r="V20" s="539"/>
      <c r="W20" s="299" t="s">
        <v>610</v>
      </c>
      <c r="X20" s="301"/>
      <c r="Y20" s="281"/>
      <c r="Z20" s="12"/>
      <c r="AC20" s="35">
        <f>AC19*4/AF19</f>
        <v>0.14881334188582426</v>
      </c>
      <c r="AD20" s="35">
        <f>AD19*9/AF19</f>
        <v>0.27132777421423987</v>
      </c>
      <c r="AE20" s="35">
        <f>AE19*4/AF19</f>
        <v>0.5798588838999359</v>
      </c>
    </row>
    <row r="21" spans="2:32" s="24" customFormat="1" ht="27.95" customHeight="1">
      <c r="B21" s="36">
        <v>2</v>
      </c>
      <c r="C21" s="551"/>
      <c r="D21" s="134" t="str">
        <f>'113.1月菜單'!I38</f>
        <v>香Q米飯</v>
      </c>
      <c r="E21" s="134" t="s">
        <v>492</v>
      </c>
      <c r="F21" s="134"/>
      <c r="G21" s="134" t="str">
        <f>'113.1月菜單'!I39</f>
        <v>紅燒滷肉(醃)</v>
      </c>
      <c r="H21" s="134" t="s">
        <v>68</v>
      </c>
      <c r="I21" s="134"/>
      <c r="J21" s="146" t="str">
        <f>'113.1月菜單'!I40</f>
        <v xml:space="preserve">一品香腸(加)  </v>
      </c>
      <c r="K21" s="150" t="s">
        <v>517</v>
      </c>
      <c r="L21" s="147"/>
      <c r="M21" s="146" t="str">
        <f>'113.1月菜單'!I41</f>
        <v>芝麻拌海帶</v>
      </c>
      <c r="N21" s="150" t="s">
        <v>500</v>
      </c>
      <c r="O21" s="147"/>
      <c r="P21" s="134" t="str">
        <f>'113.1月菜單'!I42</f>
        <v xml:space="preserve"> 淺色蔬菜</v>
      </c>
      <c r="Q21" s="134" t="s">
        <v>46</v>
      </c>
      <c r="R21" s="134"/>
      <c r="S21" s="134" t="str">
        <f>'113.1月菜單'!I43</f>
        <v xml:space="preserve">三寶湯+豆漿 </v>
      </c>
      <c r="T21" s="134" t="s">
        <v>17</v>
      </c>
      <c r="U21" s="134"/>
      <c r="V21" s="537" t="s">
        <v>572</v>
      </c>
      <c r="W21" s="304" t="s">
        <v>7</v>
      </c>
      <c r="X21" s="287" t="s">
        <v>453</v>
      </c>
      <c r="Y21" s="305">
        <v>5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39" customFormat="1" ht="27.75" customHeight="1">
      <c r="B22" s="37" t="s">
        <v>8</v>
      </c>
      <c r="C22" s="551"/>
      <c r="D22" s="201" t="s">
        <v>405</v>
      </c>
      <c r="E22" s="201"/>
      <c r="F22" s="201">
        <v>100</v>
      </c>
      <c r="G22" s="201" t="s">
        <v>183</v>
      </c>
      <c r="H22" s="201" t="s">
        <v>73</v>
      </c>
      <c r="I22" s="201">
        <v>10</v>
      </c>
      <c r="J22" s="190" t="s">
        <v>515</v>
      </c>
      <c r="K22" s="190" t="s">
        <v>516</v>
      </c>
      <c r="L22" s="190">
        <v>40</v>
      </c>
      <c r="M22" s="185" t="s">
        <v>518</v>
      </c>
      <c r="N22" s="185"/>
      <c r="O22" s="185">
        <v>60</v>
      </c>
      <c r="P22" s="201" t="s">
        <v>481</v>
      </c>
      <c r="Q22" s="201"/>
      <c r="R22" s="201">
        <v>100</v>
      </c>
      <c r="S22" s="201" t="s">
        <v>487</v>
      </c>
      <c r="T22" s="201"/>
      <c r="U22" s="201">
        <v>30</v>
      </c>
      <c r="V22" s="548"/>
      <c r="W22" s="306" t="s">
        <v>539</v>
      </c>
      <c r="X22" s="288" t="s">
        <v>445</v>
      </c>
      <c r="Y22" s="307">
        <v>2.4</v>
      </c>
      <c r="Z22" s="38"/>
      <c r="AA22" s="21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39" customFormat="1" ht="27.95" customHeight="1">
      <c r="B23" s="37">
        <v>21</v>
      </c>
      <c r="C23" s="551"/>
      <c r="D23" s="201"/>
      <c r="E23" s="201"/>
      <c r="F23" s="201"/>
      <c r="G23" s="201" t="s">
        <v>185</v>
      </c>
      <c r="H23" s="201"/>
      <c r="I23" s="201">
        <v>50</v>
      </c>
      <c r="J23" s="201"/>
      <c r="K23" s="202"/>
      <c r="L23" s="201"/>
      <c r="M23" s="201" t="s">
        <v>519</v>
      </c>
      <c r="N23" s="203"/>
      <c r="O23" s="201">
        <v>0.01</v>
      </c>
      <c r="P23" s="201"/>
      <c r="Q23" s="201"/>
      <c r="R23" s="201"/>
      <c r="S23" s="201" t="s">
        <v>477</v>
      </c>
      <c r="T23" s="201"/>
      <c r="U23" s="201">
        <v>5</v>
      </c>
      <c r="V23" s="548"/>
      <c r="W23" s="308" t="s">
        <v>9</v>
      </c>
      <c r="X23" s="289" t="s">
        <v>446</v>
      </c>
      <c r="Y23" s="307">
        <v>2</v>
      </c>
      <c r="Z23" s="40"/>
      <c r="AA23" s="28" t="s">
        <v>27</v>
      </c>
      <c r="AB23" s="3">
        <v>2</v>
      </c>
      <c r="AC23" s="29">
        <f>AB23*7</f>
        <v>14</v>
      </c>
      <c r="AD23" s="3">
        <f>AB23*5</f>
        <v>10</v>
      </c>
      <c r="AE23" s="3" t="s">
        <v>28</v>
      </c>
      <c r="AF23" s="30">
        <f>AC23*4+AD23*9</f>
        <v>146</v>
      </c>
    </row>
    <row r="24" spans="2:32" s="39" customFormat="1" ht="27.95" customHeight="1">
      <c r="B24" s="37" t="s">
        <v>10</v>
      </c>
      <c r="C24" s="551"/>
      <c r="D24" s="201"/>
      <c r="E24" s="201"/>
      <c r="F24" s="201"/>
      <c r="G24" s="201"/>
      <c r="H24" s="201"/>
      <c r="I24" s="201"/>
      <c r="J24" s="201"/>
      <c r="K24" s="203"/>
      <c r="L24" s="201"/>
      <c r="M24" s="201"/>
      <c r="N24" s="203"/>
      <c r="O24" s="201"/>
      <c r="P24" s="201"/>
      <c r="Q24" s="201"/>
      <c r="R24" s="201"/>
      <c r="S24" s="201" t="s">
        <v>488</v>
      </c>
      <c r="T24" s="201"/>
      <c r="U24" s="201">
        <v>2</v>
      </c>
      <c r="V24" s="548"/>
      <c r="W24" s="306" t="s">
        <v>455</v>
      </c>
      <c r="X24" s="289" t="s">
        <v>448</v>
      </c>
      <c r="Y24" s="307">
        <v>2.2999999999999998</v>
      </c>
      <c r="Z24" s="38"/>
      <c r="AA24" s="2" t="s">
        <v>30</v>
      </c>
      <c r="AB24" s="3">
        <v>1.5</v>
      </c>
      <c r="AC24" s="3">
        <f>AB24*1</f>
        <v>1.5</v>
      </c>
      <c r="AD24" s="3" t="s">
        <v>28</v>
      </c>
      <c r="AE24" s="3">
        <f>AB24*5</f>
        <v>7.5</v>
      </c>
      <c r="AF24" s="3">
        <f>AC24*4+AE24*4</f>
        <v>36</v>
      </c>
    </row>
    <row r="25" spans="2:32" s="39" customFormat="1" ht="27.95" customHeight="1">
      <c r="B25" s="554" t="s">
        <v>38</v>
      </c>
      <c r="C25" s="551"/>
      <c r="D25" s="201"/>
      <c r="E25" s="201"/>
      <c r="F25" s="201"/>
      <c r="G25" s="201"/>
      <c r="H25" s="203"/>
      <c r="I25" s="201"/>
      <c r="J25" s="185"/>
      <c r="K25" s="198"/>
      <c r="L25" s="185"/>
      <c r="M25" s="201"/>
      <c r="N25" s="203"/>
      <c r="O25" s="201"/>
      <c r="P25" s="201"/>
      <c r="Q25" s="202"/>
      <c r="R25" s="201"/>
      <c r="S25" s="213"/>
      <c r="T25" s="214"/>
      <c r="U25" s="213"/>
      <c r="V25" s="548"/>
      <c r="W25" s="308" t="s">
        <v>11</v>
      </c>
      <c r="X25" s="289" t="s">
        <v>449</v>
      </c>
      <c r="Y25" s="309">
        <v>0</v>
      </c>
      <c r="Z25" s="40"/>
      <c r="AA25" s="2" t="s">
        <v>33</v>
      </c>
      <c r="AB25" s="3">
        <v>2.5</v>
      </c>
      <c r="AC25" s="3"/>
      <c r="AD25" s="3">
        <f>AB25*5</f>
        <v>12.5</v>
      </c>
      <c r="AE25" s="3" t="s">
        <v>28</v>
      </c>
      <c r="AF25" s="3">
        <f>AD25*9</f>
        <v>112.5</v>
      </c>
    </row>
    <row r="26" spans="2:32" s="39" customFormat="1" ht="27.95" customHeight="1">
      <c r="B26" s="554"/>
      <c r="C26" s="551"/>
      <c r="D26" s="241"/>
      <c r="E26" s="241"/>
      <c r="F26" s="241"/>
      <c r="G26" s="184"/>
      <c r="H26" s="191"/>
      <c r="I26" s="183"/>
      <c r="J26" s="201"/>
      <c r="K26" s="203"/>
      <c r="L26" s="201"/>
      <c r="M26" s="201"/>
      <c r="N26" s="203"/>
      <c r="O26" s="201"/>
      <c r="P26" s="201"/>
      <c r="Q26" s="203"/>
      <c r="R26" s="201"/>
      <c r="S26" s="313"/>
      <c r="T26" s="214"/>
      <c r="U26" s="213"/>
      <c r="V26" s="548"/>
      <c r="W26" s="306" t="s">
        <v>456</v>
      </c>
      <c r="X26" s="290" t="s">
        <v>451</v>
      </c>
      <c r="Y26" s="309">
        <v>0</v>
      </c>
      <c r="Z26" s="38"/>
      <c r="AA26" s="2" t="s">
        <v>34</v>
      </c>
      <c r="AB26" s="3"/>
      <c r="AC26" s="2"/>
      <c r="AD26" s="2"/>
      <c r="AE26" s="2">
        <f>AB26*15</f>
        <v>0</v>
      </c>
      <c r="AF26" s="2"/>
    </row>
    <row r="27" spans="2:32" s="39" customFormat="1" ht="27.95" customHeight="1">
      <c r="B27" s="31" t="s">
        <v>35</v>
      </c>
      <c r="C27" s="41"/>
      <c r="D27" s="345"/>
      <c r="E27" s="201"/>
      <c r="F27" s="251"/>
      <c r="G27" s="202"/>
      <c r="H27" s="202"/>
      <c r="I27" s="202"/>
      <c r="J27" s="201"/>
      <c r="K27" s="201"/>
      <c r="L27" s="201"/>
      <c r="M27" s="213"/>
      <c r="N27" s="214"/>
      <c r="O27" s="213"/>
      <c r="P27" s="217"/>
      <c r="Q27" s="220"/>
      <c r="R27" s="221"/>
      <c r="S27" s="213"/>
      <c r="T27" s="214"/>
      <c r="U27" s="213"/>
      <c r="V27" s="548"/>
      <c r="W27" s="308" t="s">
        <v>12</v>
      </c>
      <c r="X27" s="291"/>
      <c r="Y27" s="309"/>
      <c r="Z27" s="40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39" customFormat="1" ht="27.95" customHeight="1" thickBot="1">
      <c r="B28" s="42"/>
      <c r="C28" s="43"/>
      <c r="D28" s="91"/>
      <c r="E28" s="91"/>
      <c r="F28" s="26"/>
      <c r="G28" s="137"/>
      <c r="H28" s="135"/>
      <c r="I28" s="137"/>
      <c r="J28" s="91"/>
      <c r="K28" s="91"/>
      <c r="L28" s="26"/>
      <c r="M28" s="91"/>
      <c r="N28" s="91"/>
      <c r="O28" s="26"/>
      <c r="P28" s="91"/>
      <c r="Q28" s="91"/>
      <c r="R28" s="26"/>
      <c r="S28" s="26"/>
      <c r="T28" s="91"/>
      <c r="U28" s="26"/>
      <c r="V28" s="549"/>
      <c r="W28" s="310" t="s">
        <v>543</v>
      </c>
      <c r="X28" s="311"/>
      <c r="Y28" s="312"/>
      <c r="Z28" s="38"/>
      <c r="AA28" s="40"/>
      <c r="AB28" s="44"/>
      <c r="AC28" s="35">
        <f>AC27*4/AF27</f>
        <v>0.15658362989323843</v>
      </c>
      <c r="AD28" s="35">
        <f>AD27*9/AF27</f>
        <v>0.28825622775800713</v>
      </c>
      <c r="AE28" s="35">
        <f>AE27*4/AF27</f>
        <v>0.55516014234875444</v>
      </c>
      <c r="AF28" s="40"/>
    </row>
    <row r="29" spans="2:32" s="24" customFormat="1" ht="27.95" customHeight="1">
      <c r="B29" s="23">
        <v>2</v>
      </c>
      <c r="C29" s="551"/>
      <c r="D29" s="134" t="str">
        <f>'113.1月菜單'!M38</f>
        <v>燕麥Q飯</v>
      </c>
      <c r="E29" s="134" t="s">
        <v>15</v>
      </c>
      <c r="F29" s="134"/>
      <c r="G29" s="134" t="str">
        <f>'113.1月菜單'!M39</f>
        <v>菇菇麻香雞</v>
      </c>
      <c r="H29" s="134" t="s">
        <v>91</v>
      </c>
      <c r="I29" s="134"/>
      <c r="J29" s="146" t="str">
        <f>'113.1月菜單'!M40</f>
        <v xml:space="preserve"> 瓜仔肉醬(醃)</v>
      </c>
      <c r="K29" s="150" t="s">
        <v>49</v>
      </c>
      <c r="L29" s="181"/>
      <c r="M29" s="182" t="str">
        <f>'113.1月菜單'!M41</f>
        <v>炸醬公仔麵</v>
      </c>
      <c r="N29" s="180" t="s">
        <v>53</v>
      </c>
      <c r="O29" s="147"/>
      <c r="P29" s="134" t="str">
        <f>'113.1月菜單'!M42</f>
        <v>深色蔬菜</v>
      </c>
      <c r="Q29" s="134" t="s">
        <v>46</v>
      </c>
      <c r="R29" s="134"/>
      <c r="S29" s="146" t="str">
        <f>'113.1月菜單'!M43</f>
        <v>元氣補湯</v>
      </c>
      <c r="T29" s="149" t="s">
        <v>17</v>
      </c>
      <c r="U29" s="147"/>
      <c r="V29" s="537" t="s">
        <v>196</v>
      </c>
      <c r="W29" s="300" t="s">
        <v>7</v>
      </c>
      <c r="X29" s="289" t="s">
        <v>453</v>
      </c>
      <c r="Y29" s="280">
        <v>5.6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>
      <c r="B30" s="25" t="s">
        <v>8</v>
      </c>
      <c r="C30" s="551"/>
      <c r="D30" s="201" t="s">
        <v>405</v>
      </c>
      <c r="E30" s="201"/>
      <c r="F30" s="201">
        <v>66</v>
      </c>
      <c r="G30" s="201" t="s">
        <v>422</v>
      </c>
      <c r="H30" s="201"/>
      <c r="I30" s="201">
        <v>50</v>
      </c>
      <c r="J30" s="209" t="s">
        <v>495</v>
      </c>
      <c r="K30" s="203"/>
      <c r="L30" s="202">
        <v>35</v>
      </c>
      <c r="M30" s="185" t="s">
        <v>419</v>
      </c>
      <c r="N30" s="185"/>
      <c r="O30" s="185">
        <v>25</v>
      </c>
      <c r="P30" s="201" t="s">
        <v>479</v>
      </c>
      <c r="Q30" s="201"/>
      <c r="R30" s="201">
        <v>100</v>
      </c>
      <c r="S30" s="202" t="s">
        <v>184</v>
      </c>
      <c r="T30" s="213"/>
      <c r="U30" s="213">
        <v>35</v>
      </c>
      <c r="V30" s="538"/>
      <c r="W30" s="299" t="s">
        <v>545</v>
      </c>
      <c r="X30" s="288" t="s">
        <v>445</v>
      </c>
      <c r="Y30" s="280">
        <v>2.5</v>
      </c>
      <c r="Z30" s="12"/>
      <c r="AA30" s="21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25">
        <v>22</v>
      </c>
      <c r="C31" s="551"/>
      <c r="D31" s="201" t="s">
        <v>423</v>
      </c>
      <c r="E31" s="201"/>
      <c r="F31" s="201">
        <v>34</v>
      </c>
      <c r="G31" s="185" t="s">
        <v>116</v>
      </c>
      <c r="H31" s="201"/>
      <c r="I31" s="201">
        <v>15</v>
      </c>
      <c r="J31" s="185" t="s">
        <v>502</v>
      </c>
      <c r="K31" s="202" t="s">
        <v>503</v>
      </c>
      <c r="L31" s="202">
        <v>20</v>
      </c>
      <c r="M31" s="185" t="s">
        <v>520</v>
      </c>
      <c r="N31" s="185"/>
      <c r="O31" s="185">
        <v>7</v>
      </c>
      <c r="P31" s="201"/>
      <c r="Q31" s="201"/>
      <c r="R31" s="201"/>
      <c r="S31" s="186" t="s">
        <v>425</v>
      </c>
      <c r="T31" s="214"/>
      <c r="U31" s="213">
        <v>2</v>
      </c>
      <c r="V31" s="538"/>
      <c r="W31" s="300" t="s">
        <v>9</v>
      </c>
      <c r="X31" s="289" t="s">
        <v>446</v>
      </c>
      <c r="Y31" s="302">
        <v>1.8</v>
      </c>
      <c r="Z31" s="2"/>
      <c r="AA31" s="28" t="s">
        <v>27</v>
      </c>
      <c r="AB31" s="3">
        <v>2.2999999999999998</v>
      </c>
      <c r="AC31" s="29">
        <f>AB31*7</f>
        <v>16.099999999999998</v>
      </c>
      <c r="AD31" s="3">
        <f>AB31*5</f>
        <v>11.5</v>
      </c>
      <c r="AE31" s="3" t="s">
        <v>28</v>
      </c>
      <c r="AF31" s="30">
        <f>AC31*4+AD31*9</f>
        <v>167.89999999999998</v>
      </c>
    </row>
    <row r="32" spans="2:32" ht="27.95" customHeight="1">
      <c r="B32" s="25" t="s">
        <v>10</v>
      </c>
      <c r="C32" s="551"/>
      <c r="D32" s="201"/>
      <c r="E32" s="198"/>
      <c r="F32" s="201"/>
      <c r="G32" s="185"/>
      <c r="H32" s="201"/>
      <c r="I32" s="201"/>
      <c r="J32" s="186" t="s">
        <v>501</v>
      </c>
      <c r="K32" s="196"/>
      <c r="L32" s="322">
        <v>20</v>
      </c>
      <c r="M32" s="185" t="s">
        <v>416</v>
      </c>
      <c r="N32" s="198"/>
      <c r="O32" s="185">
        <v>10</v>
      </c>
      <c r="P32" s="201"/>
      <c r="Q32" s="201"/>
      <c r="R32" s="201"/>
      <c r="S32" s="185" t="s">
        <v>186</v>
      </c>
      <c r="T32" s="185"/>
      <c r="U32" s="185">
        <v>0.05</v>
      </c>
      <c r="V32" s="538"/>
      <c r="W32" s="299" t="s">
        <v>455</v>
      </c>
      <c r="X32" s="289" t="s">
        <v>448</v>
      </c>
      <c r="Y32" s="302">
        <v>2.2999999999999998</v>
      </c>
      <c r="Z32" s="12"/>
      <c r="AA32" s="2" t="s">
        <v>30</v>
      </c>
      <c r="AB32" s="3">
        <v>1.5</v>
      </c>
      <c r="AC32" s="3">
        <f>AB32*1</f>
        <v>1.5</v>
      </c>
      <c r="AD32" s="3" t="s">
        <v>28</v>
      </c>
      <c r="AE32" s="3">
        <f>AB32*5</f>
        <v>7.5</v>
      </c>
      <c r="AF32" s="3">
        <f>AC32*4+AE32*4</f>
        <v>36</v>
      </c>
    </row>
    <row r="33" spans="2:32" ht="27.95" customHeight="1">
      <c r="B33" s="552" t="s">
        <v>39</v>
      </c>
      <c r="C33" s="551"/>
      <c r="D33" s="201"/>
      <c r="E33" s="201"/>
      <c r="F33" s="201"/>
      <c r="G33" s="313"/>
      <c r="H33" s="187"/>
      <c r="I33" s="188"/>
      <c r="J33" s="185"/>
      <c r="K33" s="198"/>
      <c r="L33" s="185"/>
      <c r="M33" s="188" t="s">
        <v>424</v>
      </c>
      <c r="N33" s="200"/>
      <c r="O33" s="201">
        <v>2</v>
      </c>
      <c r="P33" s="201"/>
      <c r="Q33" s="201"/>
      <c r="R33" s="201"/>
      <c r="S33" s="202"/>
      <c r="T33" s="213"/>
      <c r="U33" s="213"/>
      <c r="V33" s="538"/>
      <c r="W33" s="300" t="s">
        <v>11</v>
      </c>
      <c r="X33" s="289" t="s">
        <v>449</v>
      </c>
      <c r="Y33" s="302">
        <v>0</v>
      </c>
      <c r="Z33" s="2"/>
      <c r="AA33" s="2" t="s">
        <v>33</v>
      </c>
      <c r="AB33" s="3">
        <v>2.5</v>
      </c>
      <c r="AC33" s="3"/>
      <c r="AD33" s="3">
        <f>AB33*5</f>
        <v>12.5</v>
      </c>
      <c r="AE33" s="3" t="s">
        <v>28</v>
      </c>
      <c r="AF33" s="3">
        <f>AD33*9</f>
        <v>112.5</v>
      </c>
    </row>
    <row r="34" spans="2:32" ht="27.95" customHeight="1">
      <c r="B34" s="552"/>
      <c r="C34" s="551"/>
      <c r="D34" s="201"/>
      <c r="E34" s="201"/>
      <c r="F34" s="201"/>
      <c r="G34" s="186"/>
      <c r="H34" s="196"/>
      <c r="I34" s="188"/>
      <c r="J34" s="185"/>
      <c r="K34" s="198"/>
      <c r="L34" s="185"/>
      <c r="M34" s="190"/>
      <c r="N34" s="199"/>
      <c r="O34" s="190"/>
      <c r="P34" s="201"/>
      <c r="Q34" s="201"/>
      <c r="R34" s="201"/>
      <c r="S34" s="202"/>
      <c r="T34" s="213"/>
      <c r="U34" s="213"/>
      <c r="V34" s="538"/>
      <c r="W34" s="299" t="s">
        <v>544</v>
      </c>
      <c r="X34" s="290" t="s">
        <v>451</v>
      </c>
      <c r="Y34" s="302">
        <v>0</v>
      </c>
      <c r="Z34" s="12"/>
      <c r="AA34" s="2" t="s">
        <v>34</v>
      </c>
      <c r="AB34" s="3">
        <v>1</v>
      </c>
      <c r="AE34" s="2">
        <f>AB34*15</f>
        <v>15</v>
      </c>
    </row>
    <row r="35" spans="2:32" ht="27.95" customHeight="1">
      <c r="B35" s="31" t="s">
        <v>35</v>
      </c>
      <c r="C35" s="32"/>
      <c r="D35" s="203"/>
      <c r="E35" s="203"/>
      <c r="F35" s="202"/>
      <c r="G35" s="235"/>
      <c r="H35" s="339"/>
      <c r="I35" s="235"/>
      <c r="J35" s="185"/>
      <c r="K35" s="198"/>
      <c r="L35" s="185"/>
      <c r="M35" s="185"/>
      <c r="N35" s="185"/>
      <c r="O35" s="185"/>
      <c r="P35" s="201"/>
      <c r="Q35" s="200"/>
      <c r="R35" s="201"/>
      <c r="S35" s="202"/>
      <c r="T35" s="213"/>
      <c r="U35" s="213"/>
      <c r="V35" s="538"/>
      <c r="W35" s="300" t="s">
        <v>12</v>
      </c>
      <c r="X35" s="291"/>
      <c r="Y35" s="302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33"/>
      <c r="C36" s="34"/>
      <c r="D36" s="201"/>
      <c r="E36" s="200"/>
      <c r="F36" s="201"/>
      <c r="G36" s="213"/>
      <c r="H36" s="214"/>
      <c r="I36" s="213"/>
      <c r="J36" s="185"/>
      <c r="K36" s="198"/>
      <c r="L36" s="185"/>
      <c r="M36" s="340"/>
      <c r="N36" s="341"/>
      <c r="O36" s="237"/>
      <c r="P36" s="206"/>
      <c r="Q36" s="206"/>
      <c r="R36" s="206"/>
      <c r="S36" s="213"/>
      <c r="T36" s="214"/>
      <c r="U36" s="213"/>
      <c r="V36" s="539"/>
      <c r="W36" s="299" t="s">
        <v>546</v>
      </c>
      <c r="X36" s="301"/>
      <c r="Y36" s="303"/>
      <c r="Z36" s="12"/>
      <c r="AC36" s="35">
        <f>AC35*4/AF35</f>
        <v>0.15094339622641509</v>
      </c>
      <c r="AD36" s="35">
        <f>AD35*9/AF35</f>
        <v>0.27536970933197347</v>
      </c>
      <c r="AE36" s="35">
        <f>AE35*4/AF35</f>
        <v>0.57368689444161147</v>
      </c>
    </row>
    <row r="37" spans="2:32" s="24" customFormat="1" ht="27.95" customHeight="1">
      <c r="B37" s="23">
        <v>2</v>
      </c>
      <c r="C37" s="551"/>
      <c r="D37" s="361" t="str">
        <f>'113.1月菜單'!Q38</f>
        <v xml:space="preserve">美味粿仔條 </v>
      </c>
      <c r="E37" s="361" t="s">
        <v>493</v>
      </c>
      <c r="F37" s="361"/>
      <c r="G37" s="361" t="str">
        <f>'113.1月菜單'!Q39</f>
        <v>黃金肉排(炸)</v>
      </c>
      <c r="H37" s="361" t="s">
        <v>468</v>
      </c>
      <c r="I37" s="361"/>
      <c r="J37" s="362" t="str">
        <f>'113.1月菜單'!Q40</f>
        <v xml:space="preserve">  可口黑輪條(加)</v>
      </c>
      <c r="K37" s="153" t="s">
        <v>505</v>
      </c>
      <c r="L37" s="363"/>
      <c r="M37" s="362" t="str">
        <f>'113.1月菜單'!Q41</f>
        <v>彩燴什錦</v>
      </c>
      <c r="N37" s="180" t="s">
        <v>115</v>
      </c>
      <c r="O37" s="363"/>
      <c r="P37" s="361" t="str">
        <f>'113.1月菜單'!Q42</f>
        <v>淺色蔬菜</v>
      </c>
      <c r="Q37" s="342" t="s">
        <v>18</v>
      </c>
      <c r="R37" s="343"/>
      <c r="S37" s="182" t="str">
        <f>'113.1月菜單'!Q43</f>
        <v>紫菜蛋花湯</v>
      </c>
      <c r="T37" s="180" t="s">
        <v>17</v>
      </c>
      <c r="U37" s="368"/>
      <c r="V37" s="537" t="s">
        <v>196</v>
      </c>
      <c r="W37" s="298" t="s">
        <v>7</v>
      </c>
      <c r="X37" s="293" t="s">
        <v>453</v>
      </c>
      <c r="Y37" s="282">
        <v>5.0999999999999996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>
      <c r="B38" s="25" t="s">
        <v>8</v>
      </c>
      <c r="C38" s="553"/>
      <c r="D38" s="183" t="s">
        <v>494</v>
      </c>
      <c r="E38" s="183"/>
      <c r="F38" s="183">
        <v>150</v>
      </c>
      <c r="G38" s="317" t="s">
        <v>521</v>
      </c>
      <c r="H38" s="318"/>
      <c r="I38" s="318">
        <v>60</v>
      </c>
      <c r="J38" s="344" t="s">
        <v>522</v>
      </c>
      <c r="K38" s="318" t="s">
        <v>469</v>
      </c>
      <c r="L38" s="318">
        <v>30</v>
      </c>
      <c r="M38" s="202" t="s">
        <v>523</v>
      </c>
      <c r="N38" s="318"/>
      <c r="O38" s="202">
        <v>40</v>
      </c>
      <c r="P38" s="209" t="s">
        <v>481</v>
      </c>
      <c r="Q38" s="318"/>
      <c r="R38" s="318">
        <v>100</v>
      </c>
      <c r="S38" s="202" t="s">
        <v>420</v>
      </c>
      <c r="T38" s="201"/>
      <c r="U38" s="202">
        <v>1</v>
      </c>
      <c r="V38" s="538"/>
      <c r="W38" s="299" t="s">
        <v>454</v>
      </c>
      <c r="X38" s="288" t="s">
        <v>445</v>
      </c>
      <c r="Y38" s="280">
        <v>2.6</v>
      </c>
      <c r="Z38" s="12"/>
      <c r="AA38" s="21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25">
        <v>23</v>
      </c>
      <c r="C39" s="553"/>
      <c r="D39" s="183" t="s">
        <v>495</v>
      </c>
      <c r="E39" s="183"/>
      <c r="F39" s="183">
        <v>10</v>
      </c>
      <c r="G39" s="356"/>
      <c r="H39" s="202"/>
      <c r="I39" s="255"/>
      <c r="J39" s="188"/>
      <c r="K39" s="202"/>
      <c r="L39" s="201"/>
      <c r="M39" s="201" t="s">
        <v>314</v>
      </c>
      <c r="N39" s="208"/>
      <c r="O39" s="188">
        <v>10</v>
      </c>
      <c r="P39" s="188"/>
      <c r="Q39" s="201"/>
      <c r="R39" s="201"/>
      <c r="S39" s="197" t="s">
        <v>427</v>
      </c>
      <c r="T39" s="202"/>
      <c r="U39" s="202">
        <v>5</v>
      </c>
      <c r="V39" s="538"/>
      <c r="W39" s="300" t="s">
        <v>9</v>
      </c>
      <c r="X39" s="289" t="s">
        <v>446</v>
      </c>
      <c r="Y39" s="280">
        <v>1.9</v>
      </c>
      <c r="Z39" s="2"/>
      <c r="AA39" s="28" t="s">
        <v>27</v>
      </c>
      <c r="AB39" s="3">
        <v>2.2999999999999998</v>
      </c>
      <c r="AC39" s="29">
        <f>AB39*7</f>
        <v>16.099999999999998</v>
      </c>
      <c r="AD39" s="3">
        <f>AB39*5</f>
        <v>11.5</v>
      </c>
      <c r="AE39" s="3" t="s">
        <v>28</v>
      </c>
      <c r="AF39" s="30">
        <f>AC39*4+AD39*9</f>
        <v>167.89999999999998</v>
      </c>
    </row>
    <row r="40" spans="2:32" ht="27.95" customHeight="1">
      <c r="B40" s="25" t="s">
        <v>10</v>
      </c>
      <c r="C40" s="553"/>
      <c r="D40" s="201" t="s">
        <v>617</v>
      </c>
      <c r="E40" s="200"/>
      <c r="F40" s="201">
        <v>10</v>
      </c>
      <c r="G40" s="201"/>
      <c r="H40" s="201"/>
      <c r="I40" s="201"/>
      <c r="J40" s="206"/>
      <c r="K40" s="203"/>
      <c r="L40" s="201"/>
      <c r="M40" s="213" t="s">
        <v>524</v>
      </c>
      <c r="N40" s="241"/>
      <c r="O40" s="213">
        <v>20</v>
      </c>
      <c r="P40" s="201"/>
      <c r="Q40" s="200"/>
      <c r="R40" s="201"/>
      <c r="S40" s="197" t="s">
        <v>428</v>
      </c>
      <c r="T40" s="213"/>
      <c r="U40" s="213">
        <v>5</v>
      </c>
      <c r="V40" s="538"/>
      <c r="W40" s="299" t="s">
        <v>447</v>
      </c>
      <c r="X40" s="289" t="s">
        <v>448</v>
      </c>
      <c r="Y40" s="280">
        <v>2.7</v>
      </c>
      <c r="Z40" s="12"/>
      <c r="AA40" s="2" t="s">
        <v>30</v>
      </c>
      <c r="AB40" s="3">
        <v>1.6</v>
      </c>
      <c r="AC40" s="3">
        <f>AB40*1</f>
        <v>1.6</v>
      </c>
      <c r="AD40" s="3" t="s">
        <v>28</v>
      </c>
      <c r="AE40" s="3">
        <f>AB40*5</f>
        <v>8</v>
      </c>
      <c r="AF40" s="3">
        <f>AC40*4+AE40*4</f>
        <v>38.4</v>
      </c>
    </row>
    <row r="41" spans="2:32" ht="27.95" customHeight="1">
      <c r="B41" s="552" t="s">
        <v>31</v>
      </c>
      <c r="C41" s="553"/>
      <c r="D41" s="183" t="s">
        <v>55</v>
      </c>
      <c r="E41" s="191"/>
      <c r="F41" s="183">
        <v>5</v>
      </c>
      <c r="G41" s="207"/>
      <c r="H41" s="208"/>
      <c r="I41" s="209"/>
      <c r="J41" s="217"/>
      <c r="K41" s="220"/>
      <c r="L41" s="221"/>
      <c r="M41" s="190" t="s">
        <v>55</v>
      </c>
      <c r="N41" s="197"/>
      <c r="O41" s="190">
        <v>5</v>
      </c>
      <c r="P41" s="201"/>
      <c r="Q41" s="200"/>
      <c r="R41" s="201"/>
      <c r="S41" s="202"/>
      <c r="T41" s="202"/>
      <c r="U41" s="255"/>
      <c r="V41" s="538"/>
      <c r="W41" s="300" t="s">
        <v>11</v>
      </c>
      <c r="X41" s="289" t="s">
        <v>449</v>
      </c>
      <c r="Y41" s="280">
        <f>AB42</f>
        <v>0</v>
      </c>
      <c r="Z41" s="2"/>
      <c r="AA41" s="2" t="s">
        <v>33</v>
      </c>
      <c r="AB41" s="3">
        <v>2.5</v>
      </c>
      <c r="AC41" s="3"/>
      <c r="AD41" s="3">
        <f>AB41*5</f>
        <v>12.5</v>
      </c>
      <c r="AE41" s="3" t="s">
        <v>28</v>
      </c>
      <c r="AF41" s="3">
        <f>AD41*9</f>
        <v>112.5</v>
      </c>
    </row>
    <row r="42" spans="2:32" ht="27.95" customHeight="1">
      <c r="B42" s="552"/>
      <c r="C42" s="553"/>
      <c r="D42" s="183"/>
      <c r="E42" s="191"/>
      <c r="F42" s="183"/>
      <c r="G42" s="185"/>
      <c r="H42" s="202"/>
      <c r="I42" s="202"/>
      <c r="J42" s="313"/>
      <c r="K42" s="202"/>
      <c r="L42" s="202"/>
      <c r="M42" s="313"/>
      <c r="N42" s="201"/>
      <c r="O42" s="206"/>
      <c r="P42" s="201"/>
      <c r="Q42" s="200"/>
      <c r="R42" s="201"/>
      <c r="S42" s="346"/>
      <c r="T42" s="225"/>
      <c r="U42" s="347"/>
      <c r="V42" s="538"/>
      <c r="W42" s="299" t="s">
        <v>547</v>
      </c>
      <c r="X42" s="290" t="s">
        <v>451</v>
      </c>
      <c r="Y42" s="280">
        <v>0</v>
      </c>
      <c r="Z42" s="12"/>
      <c r="AA42" s="2" t="s">
        <v>34</v>
      </c>
      <c r="AE42" s="2">
        <f>AB42*15</f>
        <v>0</v>
      </c>
    </row>
    <row r="43" spans="2:32" ht="27.95" customHeight="1">
      <c r="B43" s="31" t="s">
        <v>35</v>
      </c>
      <c r="C43" s="140"/>
      <c r="D43" s="345"/>
      <c r="E43" s="199"/>
      <c r="F43" s="190"/>
      <c r="G43" s="201"/>
      <c r="H43" s="200"/>
      <c r="I43" s="201"/>
      <c r="J43" s="213"/>
      <c r="K43" s="214"/>
      <c r="L43" s="213"/>
      <c r="M43" s="185"/>
      <c r="N43" s="185"/>
      <c r="O43" s="185"/>
      <c r="P43" s="201"/>
      <c r="Q43" s="200"/>
      <c r="R43" s="201"/>
      <c r="S43" s="241"/>
      <c r="T43" s="214"/>
      <c r="U43" s="254"/>
      <c r="V43" s="538"/>
      <c r="W43" s="300" t="s">
        <v>12</v>
      </c>
      <c r="X43" s="291"/>
      <c r="Y43" s="280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45"/>
      <c r="C44" s="12"/>
      <c r="D44" s="324"/>
      <c r="E44" s="226"/>
      <c r="F44" s="245"/>
      <c r="G44" s="348"/>
      <c r="H44" s="256"/>
      <c r="I44" s="349"/>
      <c r="J44" s="350"/>
      <c r="K44" s="247"/>
      <c r="L44" s="348"/>
      <c r="M44" s="351"/>
      <c r="N44" s="352"/>
      <c r="O44" s="353"/>
      <c r="P44" s="349"/>
      <c r="Q44" s="256"/>
      <c r="R44" s="349"/>
      <c r="S44" s="349"/>
      <c r="T44" s="256"/>
      <c r="U44" s="354"/>
      <c r="V44" s="539"/>
      <c r="W44" s="299" t="s">
        <v>457</v>
      </c>
      <c r="X44" s="297"/>
      <c r="Y44" s="280"/>
      <c r="Z44" s="12"/>
      <c r="AC44" s="35">
        <f>AC43*4/AF43</f>
        <v>0.16345624656026417</v>
      </c>
      <c r="AD44" s="35">
        <f>AD43*9/AF43</f>
        <v>0.29719317556411667</v>
      </c>
      <c r="AE44" s="35">
        <f>AE43*4/AF43</f>
        <v>0.53935057787561924</v>
      </c>
    </row>
    <row r="45" spans="2:32" ht="21.75" customHeight="1">
      <c r="C45" s="2"/>
      <c r="J45" s="557"/>
      <c r="K45" s="557"/>
      <c r="L45" s="557"/>
      <c r="M45" s="557"/>
      <c r="N45" s="557"/>
      <c r="O45" s="557"/>
      <c r="P45" s="557"/>
      <c r="Q45" s="557"/>
      <c r="R45" s="557"/>
      <c r="S45" s="557"/>
      <c r="T45" s="557"/>
      <c r="U45" s="557"/>
      <c r="V45" s="550"/>
      <c r="W45" s="550"/>
      <c r="X45" s="550"/>
      <c r="Y45" s="550"/>
      <c r="Z45" s="48"/>
    </row>
    <row r="46" spans="2:32">
      <c r="B46" s="3"/>
      <c r="D46" s="558"/>
      <c r="E46" s="558"/>
      <c r="F46" s="559"/>
      <c r="G46" s="559"/>
      <c r="H46" s="49"/>
      <c r="I46" s="2"/>
      <c r="J46" s="2"/>
      <c r="K46" s="49"/>
      <c r="L46" s="2"/>
      <c r="N46" s="49"/>
      <c r="O46" s="2"/>
      <c r="Q46" s="49"/>
      <c r="R46" s="2"/>
      <c r="T46" s="49"/>
      <c r="U46" s="2"/>
      <c r="V46" s="50"/>
      <c r="Y46" s="52"/>
    </row>
    <row r="47" spans="2:32">
      <c r="Y47" s="52"/>
    </row>
    <row r="48" spans="2:32">
      <c r="Y48" s="52"/>
    </row>
    <row r="49" spans="25:25">
      <c r="Y49" s="52"/>
    </row>
    <row r="50" spans="25:25">
      <c r="Y50" s="52"/>
    </row>
    <row r="51" spans="25:25">
      <c r="Y51" s="52"/>
    </row>
    <row r="52" spans="25:25">
      <c r="Y52" s="52"/>
    </row>
  </sheetData>
  <mergeCells count="19">
    <mergeCell ref="J45:Y45"/>
    <mergeCell ref="D46:G46"/>
    <mergeCell ref="C21:C26"/>
    <mergeCell ref="C37:C42"/>
    <mergeCell ref="B1:Y1"/>
    <mergeCell ref="B2:G2"/>
    <mergeCell ref="C5:C10"/>
    <mergeCell ref="B9:B10"/>
    <mergeCell ref="C13:C18"/>
    <mergeCell ref="B17:B18"/>
    <mergeCell ref="V13:V20"/>
    <mergeCell ref="B41:B42"/>
    <mergeCell ref="V5:V12"/>
    <mergeCell ref="B25:B26"/>
    <mergeCell ref="C29:C34"/>
    <mergeCell ref="B33:B34"/>
    <mergeCell ref="V37:V44"/>
    <mergeCell ref="V21:V28"/>
    <mergeCell ref="V29:V36"/>
  </mergeCells>
  <phoneticPr fontId="19" type="noConversion"/>
  <pageMargins left="0.39370078740157483" right="0.15748031496062992" top="0.19685039370078741" bottom="0.15748031496062992" header="0.51181102362204722" footer="0.23622047244094491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view="pageBreakPreview" topLeftCell="A19" zoomScale="50" zoomScaleNormal="30" zoomScaleSheetLayoutView="50" workbookViewId="0">
      <selection activeCell="K16" sqref="K16"/>
    </sheetView>
  </sheetViews>
  <sheetFormatPr defaultRowHeight="20.25"/>
  <cols>
    <col min="1" max="1" width="1.875" style="27" customWidth="1"/>
    <col min="2" max="2" width="4.875" style="46" customWidth="1"/>
    <col min="3" max="3" width="0" style="27" hidden="1" customWidth="1"/>
    <col min="4" max="4" width="28.625" style="27" customWidth="1"/>
    <col min="5" max="5" width="5.625" style="47" customWidth="1"/>
    <col min="6" max="6" width="9.625" style="27" customWidth="1"/>
    <col min="7" max="7" width="28.625" style="27" customWidth="1"/>
    <col min="8" max="8" width="5.625" style="47" customWidth="1"/>
    <col min="9" max="9" width="9.625" style="27" customWidth="1"/>
    <col min="10" max="10" width="28.625" style="27" customWidth="1"/>
    <col min="11" max="11" width="5.625" style="47" customWidth="1"/>
    <col min="12" max="12" width="9.625" style="27" customWidth="1"/>
    <col min="13" max="13" width="28.625" style="27" customWidth="1"/>
    <col min="14" max="14" width="5.625" style="47" customWidth="1"/>
    <col min="15" max="15" width="9.625" style="27" customWidth="1"/>
    <col min="16" max="16" width="28.625" style="27" customWidth="1"/>
    <col min="17" max="17" width="5.625" style="47" customWidth="1"/>
    <col min="18" max="18" width="9.625" style="27" customWidth="1"/>
    <col min="19" max="19" width="28.625" style="27" customWidth="1"/>
    <col min="20" max="20" width="5.625" style="47" customWidth="1"/>
    <col min="21" max="21" width="9.625" style="27" customWidth="1"/>
    <col min="22" max="22" width="12.125" style="53" customWidth="1"/>
    <col min="23" max="23" width="11.75" style="51" customWidth="1"/>
    <col min="24" max="24" width="11.25" style="125" customWidth="1"/>
    <col min="25" max="25" width="6.625" style="54" customWidth="1"/>
    <col min="26" max="26" width="6.625" style="2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27"/>
  </cols>
  <sheetData>
    <row r="1" spans="2:32" s="2" customFormat="1" ht="38.25">
      <c r="B1" s="542" t="s">
        <v>583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1"/>
      <c r="AB1" s="3"/>
    </row>
    <row r="2" spans="2:32" s="2" customFormat="1" ht="16.5" customHeight="1">
      <c r="B2" s="555"/>
      <c r="C2" s="556"/>
      <c r="D2" s="556"/>
      <c r="E2" s="556"/>
      <c r="F2" s="556"/>
      <c r="G2" s="55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60"/>
      <c r="Y2" s="6"/>
      <c r="Z2" s="1"/>
      <c r="AB2" s="3"/>
    </row>
    <row r="3" spans="2:32" s="2" customFormat="1" ht="31.5" customHeight="1" thickBot="1">
      <c r="B3" s="128" t="s">
        <v>42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64"/>
      <c r="Y3" s="11"/>
      <c r="Z3" s="12"/>
      <c r="AB3" s="3"/>
    </row>
    <row r="4" spans="2:32" s="22" customFormat="1" ht="43.5">
      <c r="B4" s="13" t="s">
        <v>0</v>
      </c>
      <c r="C4" s="14" t="s">
        <v>1</v>
      </c>
      <c r="D4" s="15" t="s">
        <v>2</v>
      </c>
      <c r="E4" s="72" t="s">
        <v>40</v>
      </c>
      <c r="F4" s="15"/>
      <c r="G4" s="15" t="s">
        <v>3</v>
      </c>
      <c r="H4" s="72" t="s">
        <v>40</v>
      </c>
      <c r="I4" s="15"/>
      <c r="J4" s="15" t="s">
        <v>4</v>
      </c>
      <c r="K4" s="148" t="s">
        <v>40</v>
      </c>
      <c r="L4" s="16"/>
      <c r="M4" s="17" t="s">
        <v>4</v>
      </c>
      <c r="N4" s="152" t="s">
        <v>40</v>
      </c>
      <c r="O4" s="151"/>
      <c r="P4" s="15" t="s">
        <v>4</v>
      </c>
      <c r="Q4" s="72" t="s">
        <v>40</v>
      </c>
      <c r="R4" s="15"/>
      <c r="S4" s="17" t="s">
        <v>5</v>
      </c>
      <c r="T4" s="72" t="s">
        <v>40</v>
      </c>
      <c r="U4" s="15"/>
      <c r="V4" s="75" t="s">
        <v>195</v>
      </c>
      <c r="W4" s="18" t="s">
        <v>6</v>
      </c>
      <c r="X4" s="76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4" customFormat="1" ht="53.25" customHeight="1">
      <c r="B5" s="23">
        <v>2</v>
      </c>
      <c r="C5" s="551"/>
      <c r="D5" s="134" t="str">
        <f>'113.1月菜單'!A47</f>
        <v>香Q米飯</v>
      </c>
      <c r="E5" s="134" t="s">
        <v>15</v>
      </c>
      <c r="F5" s="133" t="s">
        <v>16</v>
      </c>
      <c r="G5" s="134" t="str">
        <f>'113.1月菜單'!A48</f>
        <v>黃金魚排(炸海加)</v>
      </c>
      <c r="H5" s="134" t="s">
        <v>114</v>
      </c>
      <c r="I5" s="133" t="s">
        <v>16</v>
      </c>
      <c r="J5" s="146" t="str">
        <f>'113.1月菜單'!A49</f>
        <v xml:space="preserve"> 豆腐絞肉(豆)</v>
      </c>
      <c r="K5" s="149" t="s">
        <v>91</v>
      </c>
      <c r="L5" s="144" t="s">
        <v>16</v>
      </c>
      <c r="M5" s="146" t="str">
        <f>'113.1月菜單'!A50</f>
        <v xml:space="preserve">什錦白菜滷  </v>
      </c>
      <c r="N5" s="153" t="s">
        <v>115</v>
      </c>
      <c r="O5" s="144" t="s">
        <v>16</v>
      </c>
      <c r="P5" s="134" t="str">
        <f>'113.1月菜單'!A51</f>
        <v xml:space="preserve"> 深色蔬菜</v>
      </c>
      <c r="Q5" s="134" t="s">
        <v>18</v>
      </c>
      <c r="R5" s="133" t="s">
        <v>16</v>
      </c>
      <c r="S5" s="134" t="str">
        <f>'113.1月菜單'!A52</f>
        <v>紫菜蛋花湯</v>
      </c>
      <c r="T5" s="134" t="s">
        <v>17</v>
      </c>
      <c r="U5" s="133" t="s">
        <v>16</v>
      </c>
      <c r="V5" s="537" t="s">
        <v>196</v>
      </c>
      <c r="W5" s="298" t="s">
        <v>7</v>
      </c>
      <c r="X5" s="293" t="s">
        <v>435</v>
      </c>
      <c r="Y5" s="282">
        <v>5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>
      <c r="B6" s="25" t="s">
        <v>8</v>
      </c>
      <c r="C6" s="551"/>
      <c r="D6" s="201" t="s">
        <v>405</v>
      </c>
      <c r="E6" s="201"/>
      <c r="F6" s="201">
        <v>100</v>
      </c>
      <c r="G6" s="201" t="s">
        <v>525</v>
      </c>
      <c r="H6" s="201" t="s">
        <v>295</v>
      </c>
      <c r="I6" s="201">
        <v>60</v>
      </c>
      <c r="J6" s="201" t="s">
        <v>410</v>
      </c>
      <c r="K6" s="201" t="s">
        <v>411</v>
      </c>
      <c r="L6" s="201">
        <v>60</v>
      </c>
      <c r="M6" s="201" t="s">
        <v>417</v>
      </c>
      <c r="N6" s="203"/>
      <c r="O6" s="201">
        <v>60</v>
      </c>
      <c r="P6" s="201" t="s">
        <v>418</v>
      </c>
      <c r="Q6" s="201"/>
      <c r="R6" s="201">
        <v>100</v>
      </c>
      <c r="S6" s="202" t="s">
        <v>420</v>
      </c>
      <c r="T6" s="201"/>
      <c r="U6" s="202">
        <v>1</v>
      </c>
      <c r="V6" s="538"/>
      <c r="W6" s="299" t="s">
        <v>444</v>
      </c>
      <c r="X6" s="288" t="s">
        <v>436</v>
      </c>
      <c r="Y6" s="280">
        <v>2.5</v>
      </c>
      <c r="Z6" s="12"/>
      <c r="AA6" s="21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25">
        <v>26</v>
      </c>
      <c r="C7" s="551"/>
      <c r="D7" s="201"/>
      <c r="E7" s="201"/>
      <c r="F7" s="201"/>
      <c r="G7" s="201"/>
      <c r="H7" s="200"/>
      <c r="I7" s="201"/>
      <c r="J7" s="201" t="s">
        <v>424</v>
      </c>
      <c r="K7" s="200"/>
      <c r="L7" s="201">
        <v>10</v>
      </c>
      <c r="M7" s="185" t="s">
        <v>416</v>
      </c>
      <c r="N7" s="198"/>
      <c r="O7" s="185">
        <v>5</v>
      </c>
      <c r="P7" s="201"/>
      <c r="Q7" s="201"/>
      <c r="R7" s="201"/>
      <c r="S7" s="197" t="s">
        <v>427</v>
      </c>
      <c r="T7" s="202"/>
      <c r="U7" s="202">
        <v>5</v>
      </c>
      <c r="V7" s="538"/>
      <c r="W7" s="300" t="s">
        <v>458</v>
      </c>
      <c r="X7" s="289" t="s">
        <v>437</v>
      </c>
      <c r="Y7" s="280">
        <v>1.8</v>
      </c>
      <c r="Z7" s="2"/>
      <c r="AA7" s="28" t="s">
        <v>27</v>
      </c>
      <c r="AB7" s="3">
        <v>2</v>
      </c>
      <c r="AC7" s="29">
        <f>AB7*7</f>
        <v>14</v>
      </c>
      <c r="AD7" s="3">
        <f>AB7*5</f>
        <v>10</v>
      </c>
      <c r="AE7" s="3" t="s">
        <v>28</v>
      </c>
      <c r="AF7" s="30">
        <f>AC7*4+AD7*9</f>
        <v>146</v>
      </c>
    </row>
    <row r="8" spans="2:32" ht="27.95" customHeight="1">
      <c r="B8" s="25" t="s">
        <v>10</v>
      </c>
      <c r="C8" s="551"/>
      <c r="D8" s="201"/>
      <c r="E8" s="201"/>
      <c r="F8" s="201"/>
      <c r="G8" s="201"/>
      <c r="H8" s="201"/>
      <c r="I8" s="201"/>
      <c r="J8" s="355"/>
      <c r="K8" s="200"/>
      <c r="L8" s="201"/>
      <c r="M8" s="201" t="s">
        <v>421</v>
      </c>
      <c r="N8" s="203"/>
      <c r="O8" s="201">
        <v>5</v>
      </c>
      <c r="P8" s="201"/>
      <c r="Q8" s="201"/>
      <c r="R8" s="201"/>
      <c r="S8" s="197" t="s">
        <v>428</v>
      </c>
      <c r="T8" s="213"/>
      <c r="U8" s="213">
        <v>5</v>
      </c>
      <c r="V8" s="538"/>
      <c r="W8" s="299" t="s">
        <v>438</v>
      </c>
      <c r="X8" s="289" t="s">
        <v>439</v>
      </c>
      <c r="Y8" s="280">
        <v>2.5</v>
      </c>
      <c r="Z8" s="12"/>
      <c r="AA8" s="2" t="s">
        <v>30</v>
      </c>
      <c r="AB8" s="3">
        <v>1.5</v>
      </c>
      <c r="AC8" s="3">
        <f>AB8*1</f>
        <v>1.5</v>
      </c>
      <c r="AD8" s="3" t="s">
        <v>28</v>
      </c>
      <c r="AE8" s="3">
        <f>AB8*5</f>
        <v>7.5</v>
      </c>
      <c r="AF8" s="3">
        <f>AC8*4+AE8*4</f>
        <v>36</v>
      </c>
    </row>
    <row r="9" spans="2:32" ht="27.95" customHeight="1">
      <c r="B9" s="552" t="s">
        <v>52</v>
      </c>
      <c r="C9" s="551"/>
      <c r="D9" s="201"/>
      <c r="E9" s="201"/>
      <c r="F9" s="201"/>
      <c r="G9" s="201"/>
      <c r="H9" s="200"/>
      <c r="I9" s="201"/>
      <c r="J9" s="201"/>
      <c r="K9" s="201"/>
      <c r="L9" s="201"/>
      <c r="M9" s="220" t="s">
        <v>112</v>
      </c>
      <c r="N9" s="358"/>
      <c r="O9" s="222">
        <v>5</v>
      </c>
      <c r="P9" s="201"/>
      <c r="Q9" s="201"/>
      <c r="R9" s="201"/>
      <c r="S9" s="233"/>
      <c r="T9" s="234"/>
      <c r="U9" s="233"/>
      <c r="V9" s="538"/>
      <c r="W9" s="300" t="s">
        <v>11</v>
      </c>
      <c r="X9" s="289" t="s">
        <v>440</v>
      </c>
      <c r="Y9" s="280">
        <v>0</v>
      </c>
      <c r="Z9" s="2"/>
      <c r="AA9" s="2" t="s">
        <v>33</v>
      </c>
      <c r="AB9" s="3">
        <v>2.5</v>
      </c>
      <c r="AC9" s="3"/>
      <c r="AD9" s="3">
        <f>AB9*5</f>
        <v>12.5</v>
      </c>
      <c r="AE9" s="3" t="s">
        <v>28</v>
      </c>
      <c r="AF9" s="3">
        <f>AD9*9</f>
        <v>112.5</v>
      </c>
    </row>
    <row r="10" spans="2:32" ht="27.95" customHeight="1">
      <c r="B10" s="552"/>
      <c r="C10" s="551"/>
      <c r="D10" s="184"/>
      <c r="E10" s="184"/>
      <c r="F10" s="184"/>
      <c r="G10" s="213"/>
      <c r="H10" s="214"/>
      <c r="I10" s="213"/>
      <c r="J10" s="206"/>
      <c r="K10" s="219"/>
      <c r="L10" s="206"/>
      <c r="M10" s="201" t="s">
        <v>526</v>
      </c>
      <c r="N10" s="200"/>
      <c r="O10" s="201">
        <v>5</v>
      </c>
      <c r="P10" s="201"/>
      <c r="Q10" s="201"/>
      <c r="R10" s="201"/>
      <c r="S10" s="189"/>
      <c r="T10" s="225"/>
      <c r="U10" s="189"/>
      <c r="V10" s="538"/>
      <c r="W10" s="299" t="s">
        <v>459</v>
      </c>
      <c r="X10" s="290" t="s">
        <v>441</v>
      </c>
      <c r="Y10" s="280">
        <v>0</v>
      </c>
      <c r="Z10" s="12"/>
      <c r="AA10" s="2" t="s">
        <v>34</v>
      </c>
      <c r="AE10" s="2">
        <f>AB10*15</f>
        <v>0</v>
      </c>
    </row>
    <row r="11" spans="2:32" ht="27.95" customHeight="1">
      <c r="B11" s="31" t="s">
        <v>35</v>
      </c>
      <c r="C11" s="32"/>
      <c r="D11" s="201"/>
      <c r="E11" s="200"/>
      <c r="F11" s="201"/>
      <c r="G11" s="201"/>
      <c r="H11" s="200"/>
      <c r="I11" s="201"/>
      <c r="J11" s="206"/>
      <c r="K11" s="219"/>
      <c r="L11" s="206"/>
      <c r="M11" s="193" t="s">
        <v>527</v>
      </c>
      <c r="N11" s="247"/>
      <c r="O11" s="195">
        <v>0.05</v>
      </c>
      <c r="P11" s="201"/>
      <c r="Q11" s="201"/>
      <c r="R11" s="201"/>
      <c r="S11" s="202"/>
      <c r="T11" s="202"/>
      <c r="U11" s="202"/>
      <c r="V11" s="538"/>
      <c r="W11" s="300" t="s">
        <v>12</v>
      </c>
      <c r="X11" s="291"/>
      <c r="Y11" s="28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33"/>
      <c r="C12" s="34"/>
      <c r="D12" s="214"/>
      <c r="E12" s="214"/>
      <c r="F12" s="213"/>
      <c r="G12" s="213"/>
      <c r="H12" s="214"/>
      <c r="I12" s="213"/>
      <c r="J12" s="242"/>
      <c r="K12" s="243"/>
      <c r="L12" s="244"/>
      <c r="M12" s="193"/>
      <c r="N12" s="247"/>
      <c r="O12" s="195"/>
      <c r="P12" s="201"/>
      <c r="Q12" s="201"/>
      <c r="R12" s="201"/>
      <c r="S12" s="213"/>
      <c r="T12" s="214"/>
      <c r="U12" s="213"/>
      <c r="V12" s="539"/>
      <c r="W12" s="299" t="s">
        <v>460</v>
      </c>
      <c r="X12" s="301"/>
      <c r="Y12" s="280"/>
      <c r="Z12" s="12"/>
      <c r="AC12" s="35">
        <f>AC11*4/AF11</f>
        <v>0.15658362989323843</v>
      </c>
      <c r="AD12" s="35">
        <f>AD11*9/AF11</f>
        <v>0.28825622775800713</v>
      </c>
      <c r="AE12" s="35">
        <f>AE11*4/AF11</f>
        <v>0.55516014234875444</v>
      </c>
    </row>
    <row r="13" spans="2:32" s="24" customFormat="1" ht="27.95" customHeight="1">
      <c r="B13" s="23">
        <v>2</v>
      </c>
      <c r="C13" s="551"/>
      <c r="D13" s="134" t="str">
        <f>'113.1月菜單'!E47</f>
        <v>蕎麥Q飯</v>
      </c>
      <c r="E13" s="134" t="s">
        <v>60</v>
      </c>
      <c r="F13" s="134"/>
      <c r="G13" s="134" t="str">
        <f>'113.1月菜單'!E48</f>
        <v xml:space="preserve">香味雞  </v>
      </c>
      <c r="H13" s="134" t="s">
        <v>115</v>
      </c>
      <c r="I13" s="134"/>
      <c r="J13" s="134" t="str">
        <f>'113.1月菜單'!E49</f>
        <v xml:space="preserve">地瓜薯條(炸)  </v>
      </c>
      <c r="K13" s="150" t="s">
        <v>468</v>
      </c>
      <c r="L13" s="147"/>
      <c r="M13" s="134" t="str">
        <f>'113.1月菜單'!E50</f>
        <v>紅顏炒蛋+小籠湯包(冷)</v>
      </c>
      <c r="N13" s="156" t="s">
        <v>57</v>
      </c>
      <c r="O13" s="147"/>
      <c r="P13" s="134" t="str">
        <f>'113.1月菜單'!E51</f>
        <v>深色蔬菜</v>
      </c>
      <c r="Q13" s="134" t="s">
        <v>58</v>
      </c>
      <c r="R13" s="134"/>
      <c r="S13" s="134" t="str">
        <f>'113.1月菜單'!E52</f>
        <v>蘿蔔金菇湯(豆)</v>
      </c>
      <c r="T13" s="134" t="s">
        <v>57</v>
      </c>
      <c r="U13" s="134"/>
      <c r="V13" s="537" t="s">
        <v>196</v>
      </c>
      <c r="W13" s="298" t="s">
        <v>7</v>
      </c>
      <c r="X13" s="293" t="s">
        <v>435</v>
      </c>
      <c r="Y13" s="282">
        <v>6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>
      <c r="B14" s="25" t="s">
        <v>8</v>
      </c>
      <c r="C14" s="551"/>
      <c r="D14" s="201" t="s">
        <v>405</v>
      </c>
      <c r="E14" s="185"/>
      <c r="F14" s="185">
        <v>60</v>
      </c>
      <c r="G14" s="201" t="s">
        <v>422</v>
      </c>
      <c r="H14" s="201"/>
      <c r="I14" s="201">
        <v>50</v>
      </c>
      <c r="J14" s="335" t="s">
        <v>530</v>
      </c>
      <c r="K14" s="335"/>
      <c r="L14" s="335">
        <v>30</v>
      </c>
      <c r="M14" s="184" t="s">
        <v>477</v>
      </c>
      <c r="N14" s="184"/>
      <c r="O14" s="184">
        <v>40</v>
      </c>
      <c r="P14" s="201" t="s">
        <v>479</v>
      </c>
      <c r="Q14" s="201"/>
      <c r="R14" s="201">
        <v>100</v>
      </c>
      <c r="S14" s="201" t="s">
        <v>487</v>
      </c>
      <c r="T14" s="201"/>
      <c r="U14" s="201">
        <v>30</v>
      </c>
      <c r="V14" s="538"/>
      <c r="W14" s="299" t="s">
        <v>612</v>
      </c>
      <c r="X14" s="288" t="s">
        <v>436</v>
      </c>
      <c r="Y14" s="280">
        <v>2.2999999999999998</v>
      </c>
      <c r="Z14" s="12"/>
      <c r="AA14" s="21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25">
        <v>27</v>
      </c>
      <c r="C15" s="551"/>
      <c r="D15" s="201" t="s">
        <v>429</v>
      </c>
      <c r="E15" s="198"/>
      <c r="F15" s="185">
        <v>30</v>
      </c>
      <c r="G15" s="201" t="s">
        <v>529</v>
      </c>
      <c r="H15" s="202"/>
      <c r="I15" s="202">
        <v>0.01</v>
      </c>
      <c r="J15" s="201"/>
      <c r="K15" s="200"/>
      <c r="L15" s="201"/>
      <c r="M15" s="184" t="s">
        <v>531</v>
      </c>
      <c r="N15" s="184"/>
      <c r="O15" s="184">
        <v>20</v>
      </c>
      <c r="P15" s="201"/>
      <c r="Q15" s="201"/>
      <c r="R15" s="201"/>
      <c r="S15" s="201" t="s">
        <v>477</v>
      </c>
      <c r="T15" s="201"/>
      <c r="U15" s="201">
        <v>3</v>
      </c>
      <c r="V15" s="538"/>
      <c r="W15" s="300" t="s">
        <v>9</v>
      </c>
      <c r="X15" s="289" t="s">
        <v>437</v>
      </c>
      <c r="Y15" s="280">
        <v>1.8</v>
      </c>
      <c r="Z15" s="2"/>
      <c r="AA15" s="28" t="s">
        <v>27</v>
      </c>
      <c r="AB15" s="3">
        <v>2.2000000000000002</v>
      </c>
      <c r="AC15" s="29">
        <f>AB15*7</f>
        <v>15.400000000000002</v>
      </c>
      <c r="AD15" s="3">
        <f>AB15*5</f>
        <v>11</v>
      </c>
      <c r="AE15" s="3" t="s">
        <v>28</v>
      </c>
      <c r="AF15" s="30">
        <f>AC15*4+AD15*9</f>
        <v>160.60000000000002</v>
      </c>
    </row>
    <row r="16" spans="2:32" ht="27.95" customHeight="1">
      <c r="B16" s="25" t="s">
        <v>10</v>
      </c>
      <c r="C16" s="551"/>
      <c r="D16" s="201"/>
      <c r="E16" s="198"/>
      <c r="F16" s="185"/>
      <c r="G16" s="185"/>
      <c r="H16" s="201"/>
      <c r="I16" s="185"/>
      <c r="J16" s="201"/>
      <c r="K16" s="201"/>
      <c r="L16" s="201"/>
      <c r="M16" s="185"/>
      <c r="N16" s="198"/>
      <c r="O16" s="185"/>
      <c r="P16" s="374" t="s">
        <v>615</v>
      </c>
      <c r="Q16" s="201"/>
      <c r="R16" s="201"/>
      <c r="S16" s="201" t="s">
        <v>490</v>
      </c>
      <c r="T16" s="201"/>
      <c r="U16" s="201">
        <v>2</v>
      </c>
      <c r="V16" s="538"/>
      <c r="W16" s="299" t="s">
        <v>548</v>
      </c>
      <c r="X16" s="289" t="s">
        <v>439</v>
      </c>
      <c r="Y16" s="280">
        <v>2.5</v>
      </c>
      <c r="Z16" s="12"/>
      <c r="AA16" s="2" t="s">
        <v>30</v>
      </c>
      <c r="AB16" s="3">
        <v>1.6</v>
      </c>
      <c r="AC16" s="3">
        <f>AB16*1</f>
        <v>1.6</v>
      </c>
      <c r="AD16" s="3" t="s">
        <v>28</v>
      </c>
      <c r="AE16" s="3">
        <f>AB16*5</f>
        <v>8</v>
      </c>
      <c r="AF16" s="3">
        <f>AC16*4+AE16*4</f>
        <v>38.4</v>
      </c>
    </row>
    <row r="17" spans="2:32" ht="27.95" customHeight="1">
      <c r="B17" s="552" t="s">
        <v>37</v>
      </c>
      <c r="C17" s="551"/>
      <c r="D17" s="200"/>
      <c r="E17" s="200"/>
      <c r="F17" s="201"/>
      <c r="G17" s="201"/>
      <c r="H17" s="200"/>
      <c r="I17" s="201"/>
      <c r="J17" s="201"/>
      <c r="K17" s="201"/>
      <c r="L17" s="201"/>
      <c r="M17" s="185"/>
      <c r="N17" s="185"/>
      <c r="O17" s="185"/>
      <c r="P17" s="374"/>
      <c r="Q17" s="201"/>
      <c r="R17" s="201"/>
      <c r="S17" s="183" t="s">
        <v>491</v>
      </c>
      <c r="T17" s="183" t="s">
        <v>483</v>
      </c>
      <c r="U17" s="183">
        <v>3</v>
      </c>
      <c r="V17" s="538"/>
      <c r="W17" s="300" t="s">
        <v>11</v>
      </c>
      <c r="X17" s="289" t="s">
        <v>440</v>
      </c>
      <c r="Y17" s="280">
        <v>0</v>
      </c>
      <c r="Z17" s="2"/>
      <c r="AA17" s="2" t="s">
        <v>33</v>
      </c>
      <c r="AB17" s="3">
        <v>2.5</v>
      </c>
      <c r="AC17" s="3"/>
      <c r="AD17" s="3">
        <f>AB17*5</f>
        <v>12.5</v>
      </c>
      <c r="AE17" s="3" t="s">
        <v>28</v>
      </c>
      <c r="AF17" s="3">
        <f>AD17*9</f>
        <v>112.5</v>
      </c>
    </row>
    <row r="18" spans="2:32" ht="27.95" customHeight="1">
      <c r="B18" s="552"/>
      <c r="C18" s="551"/>
      <c r="D18" s="200"/>
      <c r="E18" s="200"/>
      <c r="F18" s="201"/>
      <c r="G18" s="313"/>
      <c r="H18" s="196"/>
      <c r="I18" s="188"/>
      <c r="J18" s="185"/>
      <c r="K18" s="185"/>
      <c r="L18" s="185"/>
      <c r="M18" s="201" t="s">
        <v>611</v>
      </c>
      <c r="N18" s="201" t="s">
        <v>607</v>
      </c>
      <c r="O18" s="201">
        <v>30</v>
      </c>
      <c r="P18" s="374"/>
      <c r="Q18" s="201"/>
      <c r="R18" s="201"/>
      <c r="S18" s="185"/>
      <c r="T18" s="201"/>
      <c r="U18" s="201"/>
      <c r="V18" s="538"/>
      <c r="W18" s="299" t="s">
        <v>613</v>
      </c>
      <c r="X18" s="290" t="s">
        <v>441</v>
      </c>
      <c r="Y18" s="281">
        <v>0</v>
      </c>
      <c r="Z18" s="12"/>
      <c r="AA18" s="2" t="s">
        <v>34</v>
      </c>
      <c r="AB18" s="3">
        <v>1</v>
      </c>
      <c r="AE18" s="2">
        <f>AB18*15</f>
        <v>15</v>
      </c>
    </row>
    <row r="19" spans="2:32" ht="27.95" customHeight="1">
      <c r="B19" s="31" t="s">
        <v>35</v>
      </c>
      <c r="C19" s="32"/>
      <c r="D19" s="214"/>
      <c r="E19" s="214"/>
      <c r="F19" s="213"/>
      <c r="G19" s="185"/>
      <c r="H19" s="198"/>
      <c r="I19" s="185"/>
      <c r="J19" s="197"/>
      <c r="K19" s="199"/>
      <c r="L19" s="190"/>
      <c r="M19" s="206"/>
      <c r="N19" s="219"/>
      <c r="O19" s="206"/>
      <c r="P19" s="374"/>
      <c r="Q19" s="201"/>
      <c r="R19" s="201"/>
      <c r="S19" s="201"/>
      <c r="T19" s="201"/>
      <c r="U19" s="201"/>
      <c r="V19" s="538"/>
      <c r="W19" s="300" t="s">
        <v>12</v>
      </c>
      <c r="X19" s="291"/>
      <c r="Y19" s="28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33"/>
      <c r="C20" s="34"/>
      <c r="D20" s="214"/>
      <c r="E20" s="214"/>
      <c r="F20" s="213"/>
      <c r="G20" s="213"/>
      <c r="H20" s="214"/>
      <c r="I20" s="213"/>
      <c r="J20" s="235"/>
      <c r="K20" s="246"/>
      <c r="L20" s="235"/>
      <c r="M20" s="201"/>
      <c r="N20" s="201"/>
      <c r="O20" s="201"/>
      <c r="P20" s="374"/>
      <c r="Q20" s="201"/>
      <c r="R20" s="201"/>
      <c r="S20" s="185"/>
      <c r="T20" s="198"/>
      <c r="U20" s="185"/>
      <c r="V20" s="539"/>
      <c r="W20" s="299" t="s">
        <v>614</v>
      </c>
      <c r="X20" s="301"/>
      <c r="Y20" s="281"/>
      <c r="Z20" s="12"/>
      <c r="AC20" s="35">
        <f>AC19*4/AF19</f>
        <v>0.14881334188582426</v>
      </c>
      <c r="AD20" s="35">
        <f>AD19*9/AF19</f>
        <v>0.27132777421423987</v>
      </c>
      <c r="AE20" s="35">
        <f>AE19*4/AF19</f>
        <v>0.5798588838999359</v>
      </c>
    </row>
    <row r="21" spans="2:32" s="24" customFormat="1" ht="27.95" customHeight="1">
      <c r="B21" s="36">
        <v>2</v>
      </c>
      <c r="C21" s="551"/>
      <c r="D21" s="134" t="str">
        <f>'113.1月菜單'!I47</f>
        <v>228和平紀念日</v>
      </c>
      <c r="E21" s="134"/>
      <c r="F21" s="134"/>
      <c r="G21" s="134">
        <f>'113.1月菜單'!I48</f>
        <v>0</v>
      </c>
      <c r="H21" s="134"/>
      <c r="I21" s="134"/>
      <c r="J21" s="134">
        <f>'113.1月菜單'!I49</f>
        <v>0</v>
      </c>
      <c r="K21" s="150"/>
      <c r="L21" s="147"/>
      <c r="M21" s="134">
        <f>'113.1月菜單'!I50</f>
        <v>0</v>
      </c>
      <c r="N21" s="180"/>
      <c r="O21" s="147"/>
      <c r="P21" s="134">
        <f>'113.1月菜單'!I51</f>
        <v>0</v>
      </c>
      <c r="Q21" s="134"/>
      <c r="R21" s="134"/>
      <c r="S21" s="134">
        <f>'113.1月菜單'!I52</f>
        <v>0</v>
      </c>
      <c r="T21" s="134"/>
      <c r="U21" s="134"/>
      <c r="V21" s="537" t="s">
        <v>196</v>
      </c>
      <c r="W21" s="407" t="s">
        <v>7</v>
      </c>
      <c r="X21" s="408" t="s">
        <v>19</v>
      </c>
      <c r="Y21" s="409">
        <v>0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39" customFormat="1" ht="27.75" customHeight="1">
      <c r="B22" s="37" t="s">
        <v>8</v>
      </c>
      <c r="C22" s="551"/>
      <c r="D22" s="250"/>
      <c r="E22" s="185"/>
      <c r="F22" s="201"/>
      <c r="G22" s="201"/>
      <c r="H22" s="185"/>
      <c r="I22" s="201"/>
      <c r="J22" s="201"/>
      <c r="K22" s="185"/>
      <c r="L22" s="201"/>
      <c r="M22" s="201"/>
      <c r="N22" s="185"/>
      <c r="O22" s="201"/>
      <c r="P22" s="201"/>
      <c r="Q22" s="185"/>
      <c r="R22" s="201"/>
      <c r="S22" s="201"/>
      <c r="T22" s="185"/>
      <c r="U22" s="201"/>
      <c r="V22" s="538"/>
      <c r="W22" s="274" t="s">
        <v>119</v>
      </c>
      <c r="X22" s="261" t="s">
        <v>24</v>
      </c>
      <c r="Y22" s="410">
        <v>0</v>
      </c>
      <c r="Z22" s="38"/>
      <c r="AA22" s="21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39" customFormat="1" ht="27.95" customHeight="1">
      <c r="B23" s="37">
        <v>28</v>
      </c>
      <c r="C23" s="551"/>
      <c r="D23" s="250"/>
      <c r="E23" s="185"/>
      <c r="F23" s="201"/>
      <c r="G23" s="201"/>
      <c r="H23" s="185"/>
      <c r="I23" s="201"/>
      <c r="J23" s="201"/>
      <c r="K23" s="185"/>
      <c r="L23" s="201"/>
      <c r="M23" s="201"/>
      <c r="N23" s="185"/>
      <c r="O23" s="201"/>
      <c r="P23" s="201"/>
      <c r="Q23" s="185"/>
      <c r="R23" s="201"/>
      <c r="S23" s="201"/>
      <c r="T23" s="185"/>
      <c r="U23" s="201"/>
      <c r="V23" s="538"/>
      <c r="W23" s="276" t="s">
        <v>9</v>
      </c>
      <c r="X23" s="264" t="s">
        <v>26</v>
      </c>
      <c r="Y23" s="411">
        <v>0</v>
      </c>
      <c r="Z23" s="40"/>
      <c r="AA23" s="28" t="s">
        <v>27</v>
      </c>
      <c r="AB23" s="3">
        <v>2</v>
      </c>
      <c r="AC23" s="29">
        <f>AB23*7</f>
        <v>14</v>
      </c>
      <c r="AD23" s="3">
        <f>AB23*5</f>
        <v>10</v>
      </c>
      <c r="AE23" s="3" t="s">
        <v>28</v>
      </c>
      <c r="AF23" s="30">
        <f>AC23*4+AD23*9</f>
        <v>146</v>
      </c>
    </row>
    <row r="24" spans="2:32" s="39" customFormat="1" ht="27.95" customHeight="1">
      <c r="B24" s="37" t="s">
        <v>10</v>
      </c>
      <c r="C24" s="551"/>
      <c r="D24" s="420" t="s">
        <v>443</v>
      </c>
      <c r="E24" s="198"/>
      <c r="F24" s="201"/>
      <c r="G24" s="420" t="s">
        <v>443</v>
      </c>
      <c r="H24" s="198"/>
      <c r="I24" s="201"/>
      <c r="J24" s="420" t="s">
        <v>443</v>
      </c>
      <c r="K24" s="198"/>
      <c r="L24" s="201"/>
      <c r="M24" s="420" t="s">
        <v>443</v>
      </c>
      <c r="N24" s="198"/>
      <c r="O24" s="201"/>
      <c r="P24" s="420" t="s">
        <v>443</v>
      </c>
      <c r="Q24" s="198"/>
      <c r="R24" s="201"/>
      <c r="S24" s="420" t="s">
        <v>443</v>
      </c>
      <c r="T24" s="198"/>
      <c r="U24" s="201"/>
      <c r="V24" s="538"/>
      <c r="W24" s="274" t="s">
        <v>119</v>
      </c>
      <c r="X24" s="264" t="s">
        <v>29</v>
      </c>
      <c r="Y24" s="410">
        <v>0</v>
      </c>
      <c r="Z24" s="38"/>
      <c r="AA24" s="2" t="s">
        <v>30</v>
      </c>
      <c r="AB24" s="3">
        <v>1.5</v>
      </c>
      <c r="AC24" s="3">
        <f>AB24*1</f>
        <v>1.5</v>
      </c>
      <c r="AD24" s="3" t="s">
        <v>28</v>
      </c>
      <c r="AE24" s="3">
        <f>AB24*5</f>
        <v>7.5</v>
      </c>
      <c r="AF24" s="3">
        <f>AC24*4+AE24*4</f>
        <v>36</v>
      </c>
    </row>
    <row r="25" spans="2:32" s="39" customFormat="1" ht="27.95" customHeight="1">
      <c r="B25" s="554" t="s">
        <v>38</v>
      </c>
      <c r="C25" s="551"/>
      <c r="D25" s="412"/>
      <c r="E25" s="200"/>
      <c r="F25" s="201"/>
      <c r="G25" s="200"/>
      <c r="H25" s="200"/>
      <c r="I25" s="201"/>
      <c r="J25" s="200"/>
      <c r="K25" s="200"/>
      <c r="L25" s="201"/>
      <c r="M25" s="200"/>
      <c r="N25" s="200"/>
      <c r="O25" s="201"/>
      <c r="P25" s="200"/>
      <c r="Q25" s="200"/>
      <c r="R25" s="201"/>
      <c r="S25" s="200"/>
      <c r="T25" s="200"/>
      <c r="U25" s="201"/>
      <c r="V25" s="538"/>
      <c r="W25" s="276" t="s">
        <v>11</v>
      </c>
      <c r="X25" s="264" t="s">
        <v>32</v>
      </c>
      <c r="Y25" s="410">
        <v>0</v>
      </c>
      <c r="Z25" s="40"/>
      <c r="AA25" s="2" t="s">
        <v>33</v>
      </c>
      <c r="AB25" s="3">
        <v>2.5</v>
      </c>
      <c r="AC25" s="3"/>
      <c r="AD25" s="3">
        <f>AB25*5</f>
        <v>12.5</v>
      </c>
      <c r="AE25" s="3" t="s">
        <v>28</v>
      </c>
      <c r="AF25" s="3">
        <f>AD25*9</f>
        <v>112.5</v>
      </c>
    </row>
    <row r="26" spans="2:32" s="39" customFormat="1" ht="27.95" customHeight="1">
      <c r="B26" s="554"/>
      <c r="C26" s="551"/>
      <c r="D26" s="412"/>
      <c r="E26" s="200"/>
      <c r="F26" s="201"/>
      <c r="G26" s="200"/>
      <c r="H26" s="200"/>
      <c r="I26" s="201"/>
      <c r="J26" s="200"/>
      <c r="K26" s="200"/>
      <c r="L26" s="201"/>
      <c r="M26" s="200"/>
      <c r="N26" s="200"/>
      <c r="O26" s="201"/>
      <c r="P26" s="200"/>
      <c r="Q26" s="200"/>
      <c r="R26" s="201"/>
      <c r="S26" s="200"/>
      <c r="T26" s="200"/>
      <c r="U26" s="201"/>
      <c r="V26" s="538"/>
      <c r="W26" s="274" t="s">
        <v>119</v>
      </c>
      <c r="X26" s="266" t="s">
        <v>41</v>
      </c>
      <c r="Y26" s="413">
        <v>0</v>
      </c>
      <c r="Z26" s="38"/>
      <c r="AA26" s="2" t="s">
        <v>34</v>
      </c>
      <c r="AB26" s="3"/>
      <c r="AC26" s="2"/>
      <c r="AD26" s="2"/>
      <c r="AE26" s="2">
        <f>AB26*15</f>
        <v>0</v>
      </c>
      <c r="AF26" s="2"/>
    </row>
    <row r="27" spans="2:32" s="39" customFormat="1" ht="27.95" customHeight="1">
      <c r="B27" s="31" t="s">
        <v>35</v>
      </c>
      <c r="C27" s="41"/>
      <c r="D27" s="414"/>
      <c r="E27" s="214"/>
      <c r="F27" s="213"/>
      <c r="G27" s="214"/>
      <c r="H27" s="214"/>
      <c r="I27" s="213"/>
      <c r="J27" s="214"/>
      <c r="K27" s="214"/>
      <c r="L27" s="213"/>
      <c r="M27" s="214"/>
      <c r="N27" s="214"/>
      <c r="O27" s="213"/>
      <c r="P27" s="214"/>
      <c r="Q27" s="214"/>
      <c r="R27" s="213"/>
      <c r="S27" s="214"/>
      <c r="T27" s="214"/>
      <c r="U27" s="213"/>
      <c r="V27" s="538"/>
      <c r="W27" s="276" t="s">
        <v>12</v>
      </c>
      <c r="X27" s="268"/>
      <c r="Y27" s="410"/>
      <c r="Z27" s="40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39" customFormat="1" ht="27.95" customHeight="1" thickBot="1">
      <c r="B28" s="42"/>
      <c r="C28" s="43"/>
      <c r="D28" s="415"/>
      <c r="E28" s="223"/>
      <c r="F28" s="224"/>
      <c r="G28" s="416"/>
      <c r="H28" s="216"/>
      <c r="I28" s="416"/>
      <c r="J28" s="223"/>
      <c r="K28" s="223"/>
      <c r="L28" s="224"/>
      <c r="M28" s="223"/>
      <c r="N28" s="223"/>
      <c r="O28" s="224"/>
      <c r="P28" s="223"/>
      <c r="Q28" s="223"/>
      <c r="R28" s="224"/>
      <c r="S28" s="224"/>
      <c r="T28" s="223"/>
      <c r="U28" s="224"/>
      <c r="V28" s="539"/>
      <c r="W28" s="417" t="s">
        <v>121</v>
      </c>
      <c r="X28" s="418"/>
      <c r="Y28" s="419"/>
      <c r="Z28" s="38"/>
      <c r="AA28" s="40"/>
      <c r="AB28" s="44"/>
      <c r="AC28" s="35">
        <f>AC27*4/AF27</f>
        <v>0.15658362989323843</v>
      </c>
      <c r="AD28" s="35">
        <f>AD27*9/AF27</f>
        <v>0.28825622775800713</v>
      </c>
      <c r="AE28" s="35">
        <f>AE27*4/AF27</f>
        <v>0.55516014234875444</v>
      </c>
      <c r="AF28" s="40"/>
    </row>
    <row r="29" spans="2:32" s="24" customFormat="1" ht="27.95" customHeight="1">
      <c r="B29" s="23">
        <v>2</v>
      </c>
      <c r="C29" s="551"/>
      <c r="D29" s="134" t="str">
        <f>'113.1月菜單'!M47</f>
        <v>地瓜小米飯</v>
      </c>
      <c r="E29" s="134" t="s">
        <v>60</v>
      </c>
      <c r="F29" s="134"/>
      <c r="G29" s="134" t="str">
        <f>'113.1月菜單'!M48</f>
        <v xml:space="preserve">梅干菜燒肉(醃) </v>
      </c>
      <c r="H29" s="134" t="s">
        <v>57</v>
      </c>
      <c r="I29" s="134"/>
      <c r="J29" s="134" t="str">
        <f>'113.1月菜單'!M49</f>
        <v xml:space="preserve">  一品雞塊(加)    </v>
      </c>
      <c r="K29" s="150" t="s">
        <v>154</v>
      </c>
      <c r="L29" s="147"/>
      <c r="M29" s="134" t="str">
        <f>'113.1月菜單'!M50</f>
        <v xml:space="preserve"> 東洋關東煮(豆)   </v>
      </c>
      <c r="N29" s="180" t="s">
        <v>59</v>
      </c>
      <c r="O29" s="147"/>
      <c r="P29" s="134" t="str">
        <f>'113.1月菜單'!M51</f>
        <v>有機深色蔬菜</v>
      </c>
      <c r="Q29" s="134" t="s">
        <v>58</v>
      </c>
      <c r="R29" s="134"/>
      <c r="S29" s="134" t="str">
        <f>'113.1月菜單'!M52</f>
        <v>海芽豆皮湯(豆)</v>
      </c>
      <c r="T29" s="134" t="s">
        <v>17</v>
      </c>
      <c r="U29" s="134"/>
      <c r="V29" s="537" t="s">
        <v>196</v>
      </c>
      <c r="W29" s="298" t="s">
        <v>461</v>
      </c>
      <c r="X29" s="421" t="s">
        <v>435</v>
      </c>
      <c r="Y29" s="422">
        <v>5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>
      <c r="B30" s="25" t="s">
        <v>8</v>
      </c>
      <c r="C30" s="551"/>
      <c r="D30" s="202" t="s">
        <v>405</v>
      </c>
      <c r="E30" s="202"/>
      <c r="F30" s="201">
        <v>70</v>
      </c>
      <c r="G30" s="186" t="s">
        <v>431</v>
      </c>
      <c r="H30" s="185" t="s">
        <v>430</v>
      </c>
      <c r="I30" s="188">
        <v>15</v>
      </c>
      <c r="J30" s="201" t="s">
        <v>432</v>
      </c>
      <c r="K30" s="201" t="s">
        <v>426</v>
      </c>
      <c r="L30" s="251">
        <v>30</v>
      </c>
      <c r="M30" s="201" t="s">
        <v>537</v>
      </c>
      <c r="N30" s="202"/>
      <c r="O30" s="201">
        <v>50</v>
      </c>
      <c r="P30" s="185" t="s">
        <v>480</v>
      </c>
      <c r="Q30" s="185"/>
      <c r="R30" s="185">
        <v>100</v>
      </c>
      <c r="S30" s="207" t="s">
        <v>433</v>
      </c>
      <c r="T30" s="364"/>
      <c r="U30" s="365">
        <v>1</v>
      </c>
      <c r="V30" s="538"/>
      <c r="W30" s="299" t="s">
        <v>444</v>
      </c>
      <c r="X30" s="423" t="s">
        <v>436</v>
      </c>
      <c r="Y30" s="424">
        <v>2.5</v>
      </c>
      <c r="Z30" s="12"/>
      <c r="AA30" s="21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25">
        <v>29</v>
      </c>
      <c r="C31" s="551"/>
      <c r="D31" s="202" t="s">
        <v>412</v>
      </c>
      <c r="E31" s="202"/>
      <c r="F31" s="201">
        <v>20</v>
      </c>
      <c r="G31" s="193" t="s">
        <v>549</v>
      </c>
      <c r="H31" s="185"/>
      <c r="I31" s="195">
        <v>50</v>
      </c>
      <c r="J31" s="201"/>
      <c r="K31" s="201"/>
      <c r="L31" s="251"/>
      <c r="M31" s="201" t="s">
        <v>482</v>
      </c>
      <c r="N31" s="201" t="s">
        <v>483</v>
      </c>
      <c r="O31" s="201">
        <v>10</v>
      </c>
      <c r="P31" s="185"/>
      <c r="Q31" s="185"/>
      <c r="R31" s="185"/>
      <c r="S31" s="228" t="s">
        <v>414</v>
      </c>
      <c r="T31" s="366"/>
      <c r="U31" s="365">
        <v>0.1</v>
      </c>
      <c r="V31" s="538"/>
      <c r="W31" s="300" t="s">
        <v>9</v>
      </c>
      <c r="X31" s="425" t="s">
        <v>437</v>
      </c>
      <c r="Y31" s="424">
        <v>1.8</v>
      </c>
      <c r="Z31" s="2"/>
      <c r="AA31" s="28" t="s">
        <v>27</v>
      </c>
      <c r="AB31" s="3">
        <v>2.2999999999999998</v>
      </c>
      <c r="AC31" s="29">
        <f>AB31*7</f>
        <v>16.099999999999998</v>
      </c>
      <c r="AD31" s="3">
        <f>AB31*5</f>
        <v>11.5</v>
      </c>
      <c r="AE31" s="3" t="s">
        <v>28</v>
      </c>
      <c r="AF31" s="30">
        <f>AC31*4+AD31*9</f>
        <v>167.89999999999998</v>
      </c>
    </row>
    <row r="32" spans="2:32" ht="27.95" customHeight="1">
      <c r="B32" s="25" t="s">
        <v>10</v>
      </c>
      <c r="C32" s="551"/>
      <c r="D32" s="202" t="s">
        <v>434</v>
      </c>
      <c r="E32" s="203"/>
      <c r="F32" s="201">
        <v>23</v>
      </c>
      <c r="G32" s="201"/>
      <c r="H32" s="200"/>
      <c r="I32" s="201"/>
      <c r="J32" s="185"/>
      <c r="K32" s="185"/>
      <c r="L32" s="185"/>
      <c r="M32" s="201" t="s">
        <v>518</v>
      </c>
      <c r="N32" s="203"/>
      <c r="O32" s="201">
        <v>5</v>
      </c>
      <c r="P32" s="185"/>
      <c r="Q32" s="198"/>
      <c r="R32" s="185"/>
      <c r="S32" s="183" t="s">
        <v>491</v>
      </c>
      <c r="T32" s="183" t="s">
        <v>483</v>
      </c>
      <c r="U32" s="183">
        <v>3</v>
      </c>
      <c r="V32" s="538"/>
      <c r="W32" s="299" t="s">
        <v>551</v>
      </c>
      <c r="X32" s="425" t="s">
        <v>439</v>
      </c>
      <c r="Y32" s="426">
        <v>2.2999999999999998</v>
      </c>
      <c r="Z32" s="12"/>
      <c r="AA32" s="2" t="s">
        <v>30</v>
      </c>
      <c r="AB32" s="3">
        <v>1.5</v>
      </c>
      <c r="AC32" s="3">
        <f>AB32*1</f>
        <v>1.5</v>
      </c>
      <c r="AD32" s="3" t="s">
        <v>28</v>
      </c>
      <c r="AE32" s="3">
        <f>AB32*5</f>
        <v>7.5</v>
      </c>
      <c r="AF32" s="3">
        <f>AC32*4+AE32*4</f>
        <v>36</v>
      </c>
    </row>
    <row r="33" spans="2:32" ht="27.95" customHeight="1">
      <c r="B33" s="552" t="s">
        <v>39</v>
      </c>
      <c r="C33" s="551"/>
      <c r="D33" s="201"/>
      <c r="E33" s="201"/>
      <c r="F33" s="201"/>
      <c r="G33" s="206"/>
      <c r="H33" s="201"/>
      <c r="I33" s="201"/>
      <c r="J33" s="202"/>
      <c r="K33" s="202"/>
      <c r="L33" s="202"/>
      <c r="M33" s="186" t="s">
        <v>477</v>
      </c>
      <c r="N33" s="196"/>
      <c r="O33" s="201">
        <v>5</v>
      </c>
      <c r="P33" s="201"/>
      <c r="Q33" s="200"/>
      <c r="R33" s="201"/>
      <c r="S33" s="206"/>
      <c r="T33" s="202"/>
      <c r="U33" s="202"/>
      <c r="V33" s="538"/>
      <c r="W33" s="300" t="s">
        <v>11</v>
      </c>
      <c r="X33" s="425" t="s">
        <v>440</v>
      </c>
      <c r="Y33" s="424">
        <v>0</v>
      </c>
      <c r="Z33" s="2"/>
      <c r="AA33" s="2" t="s">
        <v>33</v>
      </c>
      <c r="AB33" s="3">
        <v>2.5</v>
      </c>
      <c r="AC33" s="3"/>
      <c r="AD33" s="3">
        <f>AB33*5</f>
        <v>12.5</v>
      </c>
      <c r="AE33" s="3" t="s">
        <v>28</v>
      </c>
      <c r="AF33" s="3">
        <f>AD33*9</f>
        <v>112.5</v>
      </c>
    </row>
    <row r="34" spans="2:32" ht="27.95" customHeight="1">
      <c r="B34" s="552"/>
      <c r="C34" s="551"/>
      <c r="D34" s="201"/>
      <c r="E34" s="201"/>
      <c r="F34" s="201"/>
      <c r="G34" s="202"/>
      <c r="H34" s="203"/>
      <c r="I34" s="202"/>
      <c r="J34" s="202"/>
      <c r="K34" s="202"/>
      <c r="L34" s="202"/>
      <c r="M34" s="201" t="s">
        <v>538</v>
      </c>
      <c r="N34" s="201"/>
      <c r="O34" s="201">
        <v>5</v>
      </c>
      <c r="P34" s="201"/>
      <c r="Q34" s="200"/>
      <c r="R34" s="201"/>
      <c r="S34" s="201"/>
      <c r="T34" s="200"/>
      <c r="U34" s="201"/>
      <c r="V34" s="538"/>
      <c r="W34" s="299" t="s">
        <v>550</v>
      </c>
      <c r="X34" s="427" t="s">
        <v>441</v>
      </c>
      <c r="Y34" s="428">
        <v>0</v>
      </c>
      <c r="Z34" s="12"/>
      <c r="AA34" s="2" t="s">
        <v>34</v>
      </c>
      <c r="AB34" s="3">
        <v>1</v>
      </c>
      <c r="AE34" s="2">
        <f>AB34*15</f>
        <v>15</v>
      </c>
    </row>
    <row r="35" spans="2:32" ht="27.95" customHeight="1">
      <c r="B35" s="31" t="s">
        <v>35</v>
      </c>
      <c r="C35" s="32"/>
      <c r="D35" s="201"/>
      <c r="E35" s="201"/>
      <c r="F35" s="201"/>
      <c r="G35" s="213"/>
      <c r="H35" s="214"/>
      <c r="I35" s="213"/>
      <c r="J35" s="202"/>
      <c r="K35" s="203"/>
      <c r="L35" s="202"/>
      <c r="M35" s="185" t="s">
        <v>484</v>
      </c>
      <c r="N35" s="185"/>
      <c r="O35" s="185">
        <v>0.05</v>
      </c>
      <c r="P35" s="185"/>
      <c r="Q35" s="198"/>
      <c r="R35" s="185"/>
      <c r="S35" s="202"/>
      <c r="T35" s="202"/>
      <c r="U35" s="202"/>
      <c r="V35" s="538"/>
      <c r="W35" s="300" t="s">
        <v>12</v>
      </c>
      <c r="X35" s="429"/>
      <c r="Y35" s="424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33"/>
      <c r="C36" s="34"/>
      <c r="D36" s="214"/>
      <c r="E36" s="214"/>
      <c r="F36" s="213"/>
      <c r="G36" s="213"/>
      <c r="H36" s="214"/>
      <c r="I36" s="213"/>
      <c r="J36" s="235"/>
      <c r="K36" s="246"/>
      <c r="L36" s="235"/>
      <c r="M36" s="201"/>
      <c r="N36" s="201"/>
      <c r="O36" s="201"/>
      <c r="P36" s="213"/>
      <c r="Q36" s="214"/>
      <c r="R36" s="213"/>
      <c r="S36" s="213"/>
      <c r="T36" s="214"/>
      <c r="U36" s="213"/>
      <c r="V36" s="538"/>
      <c r="W36" s="299" t="s">
        <v>552</v>
      </c>
      <c r="X36" s="430"/>
      <c r="Y36" s="431"/>
      <c r="Z36" s="12"/>
      <c r="AC36" s="35">
        <f>AC35*4/AF35</f>
        <v>0.15094339622641509</v>
      </c>
      <c r="AD36" s="35">
        <f>AD35*9/AF35</f>
        <v>0.27536970933197347</v>
      </c>
      <c r="AE36" s="35">
        <f>AE35*4/AF35</f>
        <v>0.57368689444161147</v>
      </c>
    </row>
    <row r="37" spans="2:32" s="24" customFormat="1" ht="27.95" customHeight="1">
      <c r="B37" s="23"/>
      <c r="C37" s="553"/>
      <c r="D37" s="173">
        <f>'113.1月菜單'!Q47</f>
        <v>0</v>
      </c>
      <c r="E37" s="174"/>
      <c r="F37" s="174"/>
      <c r="G37" s="174">
        <f>'113.1月菜單'!Q48</f>
        <v>0</v>
      </c>
      <c r="H37" s="174"/>
      <c r="I37" s="174"/>
      <c r="J37" s="174">
        <f>'113.1月菜單'!Q49</f>
        <v>0</v>
      </c>
      <c r="K37" s="149"/>
      <c r="L37" s="176"/>
      <c r="M37" s="174">
        <f>'113.1月菜單'!Q50</f>
        <v>0</v>
      </c>
      <c r="N37" s="180"/>
      <c r="O37" s="176"/>
      <c r="P37" s="174">
        <f>'113.1月菜單'!Q51</f>
        <v>0</v>
      </c>
      <c r="Q37" s="174"/>
      <c r="R37" s="174"/>
      <c r="S37" s="174">
        <f>'113.1月菜單'!Q52</f>
        <v>0</v>
      </c>
      <c r="T37" s="174"/>
      <c r="U37" s="174"/>
      <c r="V37" s="560" t="s">
        <v>196</v>
      </c>
      <c r="W37" s="407" t="s">
        <v>7</v>
      </c>
      <c r="X37" s="408" t="s">
        <v>19</v>
      </c>
      <c r="Y37" s="409">
        <v>0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>
      <c r="B38" s="25" t="s">
        <v>8</v>
      </c>
      <c r="C38" s="553"/>
      <c r="D38" s="250"/>
      <c r="E38" s="185"/>
      <c r="F38" s="201"/>
      <c r="G38" s="201"/>
      <c r="H38" s="185"/>
      <c r="I38" s="201"/>
      <c r="J38" s="201"/>
      <c r="K38" s="185"/>
      <c r="L38" s="201"/>
      <c r="M38" s="201"/>
      <c r="N38" s="185"/>
      <c r="O38" s="201"/>
      <c r="P38" s="201"/>
      <c r="Q38" s="185"/>
      <c r="R38" s="201"/>
      <c r="S38" s="201"/>
      <c r="T38" s="185"/>
      <c r="U38" s="201"/>
      <c r="V38" s="538"/>
      <c r="W38" s="274" t="s">
        <v>187</v>
      </c>
      <c r="X38" s="261" t="s">
        <v>24</v>
      </c>
      <c r="Y38" s="410">
        <v>0</v>
      </c>
      <c r="Z38" s="12"/>
      <c r="AA38" s="21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25"/>
      <c r="C39" s="553"/>
      <c r="D39" s="250"/>
      <c r="E39" s="185"/>
      <c r="F39" s="201"/>
      <c r="G39" s="201"/>
      <c r="H39" s="185"/>
      <c r="I39" s="201"/>
      <c r="J39" s="201"/>
      <c r="K39" s="185"/>
      <c r="L39" s="201"/>
      <c r="M39" s="201"/>
      <c r="N39" s="185"/>
      <c r="O39" s="201"/>
      <c r="P39" s="201"/>
      <c r="Q39" s="185"/>
      <c r="R39" s="201"/>
      <c r="S39" s="201"/>
      <c r="T39" s="185"/>
      <c r="U39" s="201"/>
      <c r="V39" s="538"/>
      <c r="W39" s="276" t="s">
        <v>9</v>
      </c>
      <c r="X39" s="264" t="s">
        <v>26</v>
      </c>
      <c r="Y39" s="411">
        <v>0</v>
      </c>
      <c r="Z39" s="2"/>
      <c r="AA39" s="28" t="s">
        <v>27</v>
      </c>
      <c r="AB39" s="3">
        <v>2.2999999999999998</v>
      </c>
      <c r="AC39" s="29">
        <f>AB39*7</f>
        <v>16.099999999999998</v>
      </c>
      <c r="AD39" s="3">
        <f>AB39*5</f>
        <v>11.5</v>
      </c>
      <c r="AE39" s="3" t="s">
        <v>28</v>
      </c>
      <c r="AF39" s="30">
        <f>AC39*4+AD39*9</f>
        <v>167.89999999999998</v>
      </c>
    </row>
    <row r="40" spans="2:32" ht="27.95" customHeight="1">
      <c r="B40" s="25" t="s">
        <v>10</v>
      </c>
      <c r="C40" s="553"/>
      <c r="D40" s="250"/>
      <c r="E40" s="198"/>
      <c r="F40" s="201"/>
      <c r="G40" s="201"/>
      <c r="H40" s="198"/>
      <c r="I40" s="201"/>
      <c r="J40" s="201"/>
      <c r="K40" s="198"/>
      <c r="L40" s="201"/>
      <c r="M40" s="201"/>
      <c r="N40" s="198"/>
      <c r="O40" s="201"/>
      <c r="P40" s="201"/>
      <c r="Q40" s="198"/>
      <c r="R40" s="201"/>
      <c r="S40" s="201"/>
      <c r="T40" s="198"/>
      <c r="U40" s="201"/>
      <c r="V40" s="538"/>
      <c r="W40" s="274" t="s">
        <v>187</v>
      </c>
      <c r="X40" s="264" t="s">
        <v>29</v>
      </c>
      <c r="Y40" s="410">
        <v>0</v>
      </c>
      <c r="Z40" s="12"/>
      <c r="AA40" s="2" t="s">
        <v>30</v>
      </c>
      <c r="AB40" s="3">
        <v>1.6</v>
      </c>
      <c r="AC40" s="3">
        <f>AB40*1</f>
        <v>1.6</v>
      </c>
      <c r="AD40" s="3" t="s">
        <v>28</v>
      </c>
      <c r="AE40" s="3">
        <f>AB40*5</f>
        <v>8</v>
      </c>
      <c r="AF40" s="3">
        <f>AC40*4+AE40*4</f>
        <v>38.4</v>
      </c>
    </row>
    <row r="41" spans="2:32" ht="27.95" customHeight="1">
      <c r="B41" s="552" t="s">
        <v>31</v>
      </c>
      <c r="C41" s="553"/>
      <c r="D41" s="412"/>
      <c r="E41" s="200"/>
      <c r="F41" s="201"/>
      <c r="G41" s="200"/>
      <c r="H41" s="200"/>
      <c r="I41" s="201"/>
      <c r="J41" s="200"/>
      <c r="K41" s="200"/>
      <c r="L41" s="201"/>
      <c r="M41" s="200"/>
      <c r="N41" s="200"/>
      <c r="O41" s="201"/>
      <c r="P41" s="200"/>
      <c r="Q41" s="200"/>
      <c r="R41" s="201"/>
      <c r="S41" s="200"/>
      <c r="T41" s="200"/>
      <c r="U41" s="201"/>
      <c r="V41" s="538"/>
      <c r="W41" s="276" t="s">
        <v>11</v>
      </c>
      <c r="X41" s="264" t="s">
        <v>32</v>
      </c>
      <c r="Y41" s="410">
        <v>0</v>
      </c>
      <c r="Z41" s="2"/>
      <c r="AA41" s="2" t="s">
        <v>33</v>
      </c>
      <c r="AB41" s="3">
        <v>2.5</v>
      </c>
      <c r="AC41" s="3"/>
      <c r="AD41" s="3">
        <f>AB41*5</f>
        <v>12.5</v>
      </c>
      <c r="AE41" s="3" t="s">
        <v>28</v>
      </c>
      <c r="AF41" s="3">
        <f>AD41*9</f>
        <v>112.5</v>
      </c>
    </row>
    <row r="42" spans="2:32" ht="27.95" customHeight="1">
      <c r="B42" s="552"/>
      <c r="C42" s="553"/>
      <c r="D42" s="412"/>
      <c r="E42" s="200"/>
      <c r="F42" s="201"/>
      <c r="G42" s="200"/>
      <c r="H42" s="200"/>
      <c r="I42" s="201"/>
      <c r="J42" s="200"/>
      <c r="K42" s="200"/>
      <c r="L42" s="201"/>
      <c r="M42" s="200"/>
      <c r="N42" s="200"/>
      <c r="O42" s="201"/>
      <c r="P42" s="200"/>
      <c r="Q42" s="200"/>
      <c r="R42" s="201"/>
      <c r="S42" s="200"/>
      <c r="T42" s="200"/>
      <c r="U42" s="201"/>
      <c r="V42" s="538"/>
      <c r="W42" s="274" t="s">
        <v>187</v>
      </c>
      <c r="X42" s="266" t="s">
        <v>41</v>
      </c>
      <c r="Y42" s="413">
        <v>0</v>
      </c>
      <c r="Z42" s="12"/>
      <c r="AA42" s="2" t="s">
        <v>34</v>
      </c>
      <c r="AE42" s="2">
        <f>AB42*15</f>
        <v>0</v>
      </c>
    </row>
    <row r="43" spans="2:32" ht="27.95" customHeight="1">
      <c r="B43" s="31" t="s">
        <v>35</v>
      </c>
      <c r="C43" s="140"/>
      <c r="D43" s="414"/>
      <c r="E43" s="214"/>
      <c r="F43" s="213"/>
      <c r="G43" s="214"/>
      <c r="H43" s="214"/>
      <c r="I43" s="213"/>
      <c r="J43" s="214"/>
      <c r="K43" s="214"/>
      <c r="L43" s="213"/>
      <c r="M43" s="214"/>
      <c r="N43" s="214"/>
      <c r="O43" s="213"/>
      <c r="P43" s="214"/>
      <c r="Q43" s="214"/>
      <c r="R43" s="213"/>
      <c r="S43" s="214"/>
      <c r="T43" s="214"/>
      <c r="U43" s="213"/>
      <c r="V43" s="538"/>
      <c r="W43" s="276" t="s">
        <v>12</v>
      </c>
      <c r="X43" s="268"/>
      <c r="Y43" s="410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45"/>
      <c r="C44" s="12"/>
      <c r="D44" s="415"/>
      <c r="E44" s="223"/>
      <c r="F44" s="224"/>
      <c r="G44" s="416"/>
      <c r="H44" s="216"/>
      <c r="I44" s="416"/>
      <c r="J44" s="223"/>
      <c r="K44" s="223"/>
      <c r="L44" s="224"/>
      <c r="M44" s="223"/>
      <c r="N44" s="223"/>
      <c r="O44" s="224"/>
      <c r="P44" s="223"/>
      <c r="Q44" s="223"/>
      <c r="R44" s="224"/>
      <c r="S44" s="224"/>
      <c r="T44" s="223"/>
      <c r="U44" s="224"/>
      <c r="V44" s="561"/>
      <c r="W44" s="417" t="s">
        <v>188</v>
      </c>
      <c r="X44" s="418"/>
      <c r="Y44" s="419"/>
      <c r="Z44" s="12"/>
      <c r="AC44" s="35">
        <f>AC43*4/AF43</f>
        <v>0.16345624656026417</v>
      </c>
      <c r="AD44" s="35">
        <f>AD43*9/AF43</f>
        <v>0.29719317556411667</v>
      </c>
      <c r="AE44" s="35">
        <f>AE43*4/AF43</f>
        <v>0.53935057787561924</v>
      </c>
    </row>
    <row r="45" spans="2:32" ht="21.75" customHeight="1">
      <c r="C45" s="2"/>
      <c r="J45" s="557"/>
      <c r="K45" s="557"/>
      <c r="L45" s="557"/>
      <c r="M45" s="557"/>
      <c r="N45" s="557"/>
      <c r="O45" s="557"/>
      <c r="P45" s="557"/>
      <c r="Q45" s="557"/>
      <c r="R45" s="557"/>
      <c r="S45" s="557"/>
      <c r="T45" s="557"/>
      <c r="U45" s="557"/>
      <c r="V45" s="557"/>
      <c r="W45" s="557"/>
      <c r="X45" s="557"/>
      <c r="Y45" s="557"/>
      <c r="Z45" s="48"/>
    </row>
    <row r="46" spans="2:32">
      <c r="B46" s="3"/>
      <c r="D46" s="558"/>
      <c r="E46" s="558"/>
      <c r="F46" s="559"/>
      <c r="G46" s="559"/>
      <c r="H46" s="49"/>
      <c r="I46" s="2"/>
      <c r="J46" s="2"/>
      <c r="K46" s="49"/>
      <c r="L46" s="2"/>
      <c r="N46" s="49"/>
      <c r="O46" s="2"/>
      <c r="Q46" s="49"/>
      <c r="R46" s="2"/>
      <c r="T46" s="49"/>
      <c r="U46" s="2"/>
      <c r="V46" s="50"/>
      <c r="Y46" s="52"/>
    </row>
    <row r="47" spans="2:32">
      <c r="Y47" s="52"/>
    </row>
    <row r="48" spans="2:32">
      <c r="Y48" s="52"/>
    </row>
    <row r="49" spans="25:25">
      <c r="Y49" s="52"/>
    </row>
    <row r="50" spans="25:25">
      <c r="Y50" s="52"/>
    </row>
    <row r="51" spans="25:25">
      <c r="Y51" s="52"/>
    </row>
    <row r="52" spans="25:25">
      <c r="Y52" s="52"/>
    </row>
  </sheetData>
  <mergeCells count="19">
    <mergeCell ref="B41:B42"/>
    <mergeCell ref="V5:V12"/>
    <mergeCell ref="C21:C26"/>
    <mergeCell ref="B25:B26"/>
    <mergeCell ref="C29:C34"/>
    <mergeCell ref="B33:B34"/>
    <mergeCell ref="V21:V28"/>
    <mergeCell ref="V29:V36"/>
    <mergeCell ref="V37:V44"/>
    <mergeCell ref="J45:Y45"/>
    <mergeCell ref="D46:G46"/>
    <mergeCell ref="B1:Y1"/>
    <mergeCell ref="B2:G2"/>
    <mergeCell ref="C5:C10"/>
    <mergeCell ref="B9:B10"/>
    <mergeCell ref="C13:C18"/>
    <mergeCell ref="B17:B18"/>
    <mergeCell ref="V13:V20"/>
    <mergeCell ref="C37:C42"/>
  </mergeCells>
  <phoneticPr fontId="19" type="noConversion"/>
  <pageMargins left="0.39370078740157483" right="0.15748031496062992" top="0.19685039370078741" bottom="0.15748031496062992" header="0.51181102362204722" footer="0.23622047244094491"/>
  <pageSetup paperSize="9" scale="4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1</vt:i4>
      </vt:variant>
    </vt:vector>
  </HeadingPairs>
  <TitlesOfParts>
    <vt:vector size="8" baseType="lpstr">
      <vt:lpstr>113.1月菜單</vt:lpstr>
      <vt:lpstr>1月第一週明細)</vt:lpstr>
      <vt:lpstr>1月第二週明細</vt:lpstr>
      <vt:lpstr>1月第三週明細</vt:lpstr>
      <vt:lpstr>2月第一週明細</vt:lpstr>
      <vt:lpstr>2月第二週明細</vt:lpstr>
      <vt:lpstr>2月第三週明細</vt:lpstr>
      <vt:lpstr>'2月第三週明細'!Print_Area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user</cp:lastModifiedBy>
  <cp:lastPrinted>2023-12-15T05:00:48Z</cp:lastPrinted>
  <dcterms:created xsi:type="dcterms:W3CDTF">2013-10-17T10:44:48Z</dcterms:created>
  <dcterms:modified xsi:type="dcterms:W3CDTF">2023-12-29T07:03:21Z</dcterms:modified>
</cp:coreProperties>
</file>