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F4B24BC-0933-4CE6-B5AA-A7267F9D0A41}" xr6:coauthVersionLast="36" xr6:coauthVersionMax="36" xr10:uidLastSave="{00000000-0000-0000-0000-000000000000}"/>
  <bookViews>
    <workbookView xWindow="-105" yWindow="-105" windowWidth="19425" windowHeight="10305" xr2:uid="{00000000-000D-0000-FFFF-FFFF00000000}"/>
  </bookViews>
  <sheets>
    <sheet name="112.8-9月菜單" sheetId="9" r:id="rId1"/>
    <sheet name="8-9月第一週明細)" sheetId="10" r:id="rId2"/>
    <sheet name="9月第二週明細" sheetId="11" r:id="rId3"/>
    <sheet name="9月第三週明細" sheetId="12" r:id="rId4"/>
    <sheet name="9月第四週明細" sheetId="13" r:id="rId5"/>
    <sheet name="9月第五週明細" sheetId="14" r:id="rId6"/>
    <sheet name="8~9月份菜單" sheetId="1" r:id="rId7"/>
    <sheet name="第一週明細" sheetId="3" r:id="rId8"/>
    <sheet name="第二週明細" sheetId="4" r:id="rId9"/>
    <sheet name="第三週明細" sheetId="5" r:id="rId10"/>
    <sheet name="第四週明細" sheetId="6" r:id="rId11"/>
    <sheet name="第五週明細" sheetId="8" r:id="rId12"/>
  </sheets>
  <definedNames>
    <definedName name="_xlnm.Print_Area" localSheetId="0">'112.8-9月菜單'!$A$1:$T$48</definedName>
    <definedName name="_xlnm.Print_Area" localSheetId="6">'8~9月份菜單'!$A$1:$AD$53</definedName>
    <definedName name="_xlnm.Print_Area" localSheetId="5">'9月第五週明細'!$A$1:$Y$45</definedName>
    <definedName name="_xlnm.Print_Area" localSheetId="4">'9月第四週明細'!$A$1:$Y$45</definedName>
    <definedName name="_xlnm.Print_Area" localSheetId="7">第一週明細!$A$1:$AF$44</definedName>
    <definedName name="_xlnm.Print_Area" localSheetId="8">第二週明細!$A$1:$Z$44</definedName>
    <definedName name="_xlnm.Print_Area" localSheetId="9">第三週明細!$A$1:$Z$44</definedName>
    <definedName name="_xlnm.Print_Area" localSheetId="11">第五週明細!$A$1:$AD$45</definedName>
    <definedName name="_xlnm.Print_Area" localSheetId="10">第四週明細!$A$1:$AD$45</definedName>
  </definedNames>
  <calcPr calcId="181029"/>
</workbook>
</file>

<file path=xl/calcChain.xml><?xml version="1.0" encoding="utf-8"?>
<calcChain xmlns="http://schemas.openxmlformats.org/spreadsheetml/2006/main">
  <c r="D5" i="14" l="1"/>
  <c r="G5" i="14"/>
  <c r="J5" i="14"/>
  <c r="M5" i="14"/>
  <c r="P5" i="14"/>
  <c r="S5" i="14"/>
  <c r="AC6" i="14"/>
  <c r="AF6" i="14" s="1"/>
  <c r="AE6" i="14"/>
  <c r="AC7" i="14"/>
  <c r="AF7" i="14" s="1"/>
  <c r="AD7" i="14"/>
  <c r="AC8" i="14"/>
  <c r="AF8" i="14" s="1"/>
  <c r="AE8" i="14"/>
  <c r="AD9" i="14"/>
  <c r="AF9" i="14" s="1"/>
  <c r="AE10" i="14"/>
  <c r="AE11" i="14"/>
  <c r="D13" i="14"/>
  <c r="G13" i="14"/>
  <c r="J13" i="14"/>
  <c r="M13" i="14"/>
  <c r="P13" i="14"/>
  <c r="S13" i="14"/>
  <c r="AC14" i="14"/>
  <c r="AE14" i="14"/>
  <c r="AF14" i="14"/>
  <c r="AC15" i="14"/>
  <c r="AD15" i="14"/>
  <c r="AF15" i="14"/>
  <c r="AC16" i="14"/>
  <c r="AC19" i="14" s="1"/>
  <c r="AE16" i="14"/>
  <c r="AE19" i="14" s="1"/>
  <c r="AF16" i="14"/>
  <c r="AD17" i="14"/>
  <c r="AF17" i="14"/>
  <c r="AE18" i="14"/>
  <c r="AD19" i="14"/>
  <c r="D21" i="14"/>
  <c r="G21" i="14"/>
  <c r="J21" i="14"/>
  <c r="M21" i="14"/>
  <c r="P21" i="14"/>
  <c r="S21" i="14"/>
  <c r="AC22" i="14"/>
  <c r="AF22" i="14" s="1"/>
  <c r="AE22" i="14"/>
  <c r="AE27" i="14" s="1"/>
  <c r="AC23" i="14"/>
  <c r="AD23" i="14"/>
  <c r="AF23" i="14" s="1"/>
  <c r="AC24" i="14"/>
  <c r="AF24" i="14" s="1"/>
  <c r="AE24" i="14"/>
  <c r="Y25" i="14"/>
  <c r="AD25" i="14"/>
  <c r="AF25" i="14" s="1"/>
  <c r="AE26" i="14"/>
  <c r="D29" i="14"/>
  <c r="G29" i="14"/>
  <c r="J29" i="14"/>
  <c r="M29" i="14"/>
  <c r="P29" i="14"/>
  <c r="S29" i="14"/>
  <c r="AC30" i="14"/>
  <c r="AE30" i="14"/>
  <c r="AF30" i="14"/>
  <c r="AC31" i="14"/>
  <c r="AC35" i="14" s="1"/>
  <c r="AD31" i="14"/>
  <c r="AD35" i="14" s="1"/>
  <c r="AF31" i="14"/>
  <c r="AC32" i="14"/>
  <c r="AE32" i="14"/>
  <c r="AF32" i="14"/>
  <c r="AD33" i="14"/>
  <c r="AF33" i="14"/>
  <c r="AE34" i="14"/>
  <c r="AE35" i="14" s="1"/>
  <c r="D37" i="14"/>
  <c r="G37" i="14"/>
  <c r="J37" i="14"/>
  <c r="M37" i="14"/>
  <c r="P37" i="14"/>
  <c r="S37" i="14"/>
  <c r="AC38" i="14"/>
  <c r="AE38" i="14"/>
  <c r="AF38" i="14" s="1"/>
  <c r="AC39" i="14"/>
  <c r="AF39" i="14" s="1"/>
  <c r="AD39" i="14"/>
  <c r="AD43" i="14" s="1"/>
  <c r="AC40" i="14"/>
  <c r="AE40" i="14"/>
  <c r="AF40" i="14" s="1"/>
  <c r="AD41" i="14"/>
  <c r="AF41" i="14"/>
  <c r="AE42" i="14"/>
  <c r="D5" i="13"/>
  <c r="G5" i="13"/>
  <c r="J5" i="13"/>
  <c r="M5" i="13"/>
  <c r="P5" i="13"/>
  <c r="S5" i="13"/>
  <c r="AC6" i="13"/>
  <c r="AC11" i="13" s="1"/>
  <c r="AE6" i="13"/>
  <c r="AC7" i="13"/>
  <c r="AF7" i="13" s="1"/>
  <c r="AD7" i="13"/>
  <c r="AC8" i="13"/>
  <c r="AF8" i="13" s="1"/>
  <c r="AE8" i="13"/>
  <c r="Y9" i="13"/>
  <c r="AD9" i="13"/>
  <c r="AF9" i="13" s="1"/>
  <c r="AE10" i="13"/>
  <c r="AD11" i="13"/>
  <c r="AE11" i="13"/>
  <c r="D13" i="13"/>
  <c r="G13" i="13"/>
  <c r="J13" i="13"/>
  <c r="M13" i="13"/>
  <c r="P13" i="13"/>
  <c r="S13" i="13"/>
  <c r="AC14" i="13"/>
  <c r="AF14" i="13" s="1"/>
  <c r="AE14" i="13"/>
  <c r="AE19" i="13" s="1"/>
  <c r="AC15" i="13"/>
  <c r="AD15" i="13"/>
  <c r="AD19" i="13" s="1"/>
  <c r="AC16" i="13"/>
  <c r="AC19" i="13" s="1"/>
  <c r="AE16" i="13"/>
  <c r="AD17" i="13"/>
  <c r="AF17" i="13"/>
  <c r="AE18" i="13"/>
  <c r="D21" i="13"/>
  <c r="G21" i="13"/>
  <c r="J21" i="13"/>
  <c r="M21" i="13"/>
  <c r="P21" i="13"/>
  <c r="S21" i="13"/>
  <c r="AC22" i="13"/>
  <c r="AC27" i="13" s="1"/>
  <c r="AE22" i="13"/>
  <c r="AC23" i="13"/>
  <c r="AF23" i="13" s="1"/>
  <c r="AD23" i="13"/>
  <c r="AD27" i="13" s="1"/>
  <c r="AC24" i="13"/>
  <c r="AF24" i="13" s="1"/>
  <c r="AE24" i="13"/>
  <c r="Y25" i="13"/>
  <c r="AD25" i="13"/>
  <c r="AF25" i="13"/>
  <c r="AE26" i="13"/>
  <c r="AE27" i="13"/>
  <c r="D29" i="13"/>
  <c r="G29" i="13"/>
  <c r="J29" i="13"/>
  <c r="M29" i="13"/>
  <c r="P29" i="13"/>
  <c r="S29" i="13"/>
  <c r="AC30" i="13"/>
  <c r="AE30" i="13"/>
  <c r="AF30" i="13" s="1"/>
  <c r="AC31" i="13"/>
  <c r="AC35" i="13" s="1"/>
  <c r="AD31" i="13"/>
  <c r="AD35" i="13" s="1"/>
  <c r="AC32" i="13"/>
  <c r="AE32" i="13"/>
  <c r="AF32" i="13" s="1"/>
  <c r="AD33" i="13"/>
  <c r="AF33" i="13"/>
  <c r="AE34" i="13"/>
  <c r="D37" i="13"/>
  <c r="G37" i="13"/>
  <c r="J37" i="13"/>
  <c r="M37" i="13"/>
  <c r="P37" i="13"/>
  <c r="S37" i="13"/>
  <c r="AC38" i="13"/>
  <c r="AC43" i="13" s="1"/>
  <c r="AE38" i="13"/>
  <c r="AC39" i="13"/>
  <c r="AF39" i="13" s="1"/>
  <c r="AD39" i="13"/>
  <c r="AC40" i="13"/>
  <c r="AE40" i="13"/>
  <c r="AF40" i="13"/>
  <c r="Y41" i="13"/>
  <c r="AD41" i="13"/>
  <c r="AF41" i="13"/>
  <c r="AE42" i="13"/>
  <c r="AE43" i="13" s="1"/>
  <c r="AD43" i="13"/>
  <c r="D5" i="12"/>
  <c r="G5" i="12"/>
  <c r="J5" i="12"/>
  <c r="M5" i="12"/>
  <c r="P5" i="12"/>
  <c r="S5" i="12"/>
  <c r="AC6" i="12"/>
  <c r="AF6" i="12" s="1"/>
  <c r="AE6" i="12"/>
  <c r="AE11" i="12" s="1"/>
  <c r="AC7" i="12"/>
  <c r="AD7" i="12"/>
  <c r="AF7" i="12" s="1"/>
  <c r="AC8" i="12"/>
  <c r="AF8" i="12" s="1"/>
  <c r="AE8" i="12"/>
  <c r="Y9" i="12"/>
  <c r="AD9" i="12"/>
  <c r="AF9" i="12" s="1"/>
  <c r="AE10" i="12"/>
  <c r="AC11" i="12"/>
  <c r="D13" i="12"/>
  <c r="G13" i="12"/>
  <c r="J13" i="12"/>
  <c r="M13" i="12"/>
  <c r="P13" i="12"/>
  <c r="S13" i="12"/>
  <c r="AC14" i="12"/>
  <c r="AE14" i="12"/>
  <c r="AF14" i="12"/>
  <c r="AC15" i="12"/>
  <c r="AC19" i="12" s="1"/>
  <c r="AD15" i="12"/>
  <c r="AD19" i="12" s="1"/>
  <c r="AF15" i="12"/>
  <c r="AC16" i="12"/>
  <c r="AE16" i="12"/>
  <c r="AF16" i="12"/>
  <c r="AD17" i="12"/>
  <c r="AF17" i="12"/>
  <c r="AE18" i="12"/>
  <c r="AE19" i="12" s="1"/>
  <c r="D21" i="12"/>
  <c r="G21" i="12"/>
  <c r="J21" i="12"/>
  <c r="M21" i="12"/>
  <c r="P21" i="12"/>
  <c r="S21" i="12"/>
  <c r="AC22" i="12"/>
  <c r="AE22" i="12"/>
  <c r="AF22" i="12" s="1"/>
  <c r="AC23" i="12"/>
  <c r="AF23" i="12" s="1"/>
  <c r="AD23" i="12"/>
  <c r="AD27" i="12" s="1"/>
  <c r="AC24" i="12"/>
  <c r="AE24" i="12"/>
  <c r="AF24" i="12" s="1"/>
  <c r="Y25" i="12"/>
  <c r="AD25" i="12"/>
  <c r="AF25" i="12" s="1"/>
  <c r="AE26" i="12"/>
  <c r="AE27" i="12"/>
  <c r="D29" i="12"/>
  <c r="G29" i="12"/>
  <c r="J29" i="12"/>
  <c r="M29" i="12"/>
  <c r="P29" i="12"/>
  <c r="S29" i="12"/>
  <c r="AC30" i="12"/>
  <c r="AE30" i="12"/>
  <c r="AF30" i="12"/>
  <c r="AC31" i="12"/>
  <c r="AD31" i="12"/>
  <c r="AF31" i="12"/>
  <c r="AC32" i="12"/>
  <c r="AC35" i="12" s="1"/>
  <c r="AE32" i="12"/>
  <c r="AF32" i="12"/>
  <c r="AD33" i="12"/>
  <c r="AF33" i="12" s="1"/>
  <c r="AE34" i="12"/>
  <c r="AD35" i="12"/>
  <c r="AE35" i="12"/>
  <c r="D37" i="12"/>
  <c r="G37" i="12"/>
  <c r="J37" i="12"/>
  <c r="M37" i="12"/>
  <c r="P37" i="12"/>
  <c r="S37" i="12"/>
  <c r="AC38" i="12"/>
  <c r="AF38" i="12" s="1"/>
  <c r="AE38" i="12"/>
  <c r="AE43" i="12" s="1"/>
  <c r="AC39" i="12"/>
  <c r="AD39" i="12"/>
  <c r="AD43" i="12" s="1"/>
  <c r="AC40" i="12"/>
  <c r="AF40" i="12" s="1"/>
  <c r="AE40" i="12"/>
  <c r="Y41" i="12"/>
  <c r="AD41" i="12"/>
  <c r="AF41" i="12" s="1"/>
  <c r="AE42" i="12"/>
  <c r="AC43" i="12"/>
  <c r="D5" i="11"/>
  <c r="G5" i="11"/>
  <c r="J5" i="11"/>
  <c r="M5" i="11"/>
  <c r="P5" i="11"/>
  <c r="S5" i="11"/>
  <c r="AC6" i="11"/>
  <c r="AE6" i="11"/>
  <c r="AF6" i="11"/>
  <c r="AC7" i="11"/>
  <c r="AC11" i="11" s="1"/>
  <c r="AD7" i="11"/>
  <c r="AD11" i="11" s="1"/>
  <c r="AF7" i="11"/>
  <c r="AC8" i="11"/>
  <c r="AE8" i="11"/>
  <c r="AF8" i="11"/>
  <c r="Y9" i="11"/>
  <c r="AD9" i="11"/>
  <c r="AF9" i="11"/>
  <c r="AE10" i="11"/>
  <c r="AE11" i="11"/>
  <c r="D13" i="11"/>
  <c r="G13" i="11"/>
  <c r="J13" i="11"/>
  <c r="M13" i="11"/>
  <c r="P13" i="11"/>
  <c r="S13" i="11"/>
  <c r="AC14" i="11"/>
  <c r="AE14" i="11"/>
  <c r="AF14" i="11"/>
  <c r="AC15" i="11"/>
  <c r="AC19" i="11" s="1"/>
  <c r="AD15" i="11"/>
  <c r="AC16" i="11"/>
  <c r="AE16" i="11"/>
  <c r="AF16" i="11"/>
  <c r="AD17" i="11"/>
  <c r="AF17" i="11" s="1"/>
  <c r="AE18" i="11"/>
  <c r="AE19" i="11"/>
  <c r="D21" i="11"/>
  <c r="G21" i="11"/>
  <c r="J21" i="11"/>
  <c r="M21" i="11"/>
  <c r="P21" i="11"/>
  <c r="S21" i="11"/>
  <c r="AC22" i="11"/>
  <c r="AE22" i="11"/>
  <c r="AE27" i="11" s="1"/>
  <c r="AF22" i="11"/>
  <c r="AC23" i="11"/>
  <c r="AD23" i="11"/>
  <c r="AF23" i="11"/>
  <c r="AC24" i="11"/>
  <c r="AE24" i="11"/>
  <c r="AF24" i="11"/>
  <c r="Y25" i="11"/>
  <c r="AD25" i="11"/>
  <c r="AF25" i="11"/>
  <c r="AE26" i="11"/>
  <c r="AC27" i="11"/>
  <c r="AF27" i="11" s="1"/>
  <c r="AD27" i="11"/>
  <c r="AD28" i="11" s="1"/>
  <c r="D29" i="11"/>
  <c r="G29" i="11"/>
  <c r="J29" i="11"/>
  <c r="M29" i="11"/>
  <c r="P29" i="11"/>
  <c r="S29" i="11"/>
  <c r="AC30" i="11"/>
  <c r="AF30" i="11" s="1"/>
  <c r="AE30" i="11"/>
  <c r="AE35" i="11" s="1"/>
  <c r="AC31" i="11"/>
  <c r="AD31" i="11"/>
  <c r="AD35" i="11" s="1"/>
  <c r="AF31" i="11"/>
  <c r="AC32" i="11"/>
  <c r="AF32" i="11" s="1"/>
  <c r="AE32" i="11"/>
  <c r="AD33" i="11"/>
  <c r="AF33" i="11" s="1"/>
  <c r="AE34" i="11"/>
  <c r="AC35" i="11"/>
  <c r="D37" i="11"/>
  <c r="G37" i="11"/>
  <c r="J37" i="11"/>
  <c r="M37" i="11"/>
  <c r="P37" i="11"/>
  <c r="S37" i="11"/>
  <c r="AC38" i="11"/>
  <c r="AC43" i="11" s="1"/>
  <c r="AE38" i="11"/>
  <c r="AF38" i="11"/>
  <c r="AC39" i="11"/>
  <c r="AD39" i="11"/>
  <c r="AD43" i="11" s="1"/>
  <c r="AF39" i="11"/>
  <c r="AC40" i="11"/>
  <c r="AE40" i="11"/>
  <c r="AF40" i="11"/>
  <c r="Y41" i="11"/>
  <c r="AD41" i="11"/>
  <c r="AF41" i="11"/>
  <c r="AE42" i="11"/>
  <c r="AE43" i="11"/>
  <c r="AC6" i="10"/>
  <c r="AE6" i="10"/>
  <c r="AF6" i="10"/>
  <c r="AC7" i="10"/>
  <c r="AC11" i="10" s="1"/>
  <c r="AD7" i="10"/>
  <c r="AC8" i="10"/>
  <c r="AE8" i="10"/>
  <c r="AF8" i="10"/>
  <c r="AD9" i="10"/>
  <c r="AF9" i="10" s="1"/>
  <c r="AE10" i="10"/>
  <c r="AE11" i="10"/>
  <c r="D13" i="10"/>
  <c r="G13" i="10"/>
  <c r="J13" i="10"/>
  <c r="M13" i="10"/>
  <c r="P13" i="10"/>
  <c r="S13" i="10"/>
  <c r="AC14" i="10"/>
  <c r="AE14" i="10"/>
  <c r="AF14" i="10"/>
  <c r="AC15" i="10"/>
  <c r="AD15" i="10"/>
  <c r="AF15" i="10"/>
  <c r="AC16" i="10"/>
  <c r="AE16" i="10"/>
  <c r="AF16" i="10"/>
  <c r="AD17" i="10"/>
  <c r="AF17" i="10"/>
  <c r="AE18" i="10"/>
  <c r="AC19" i="10"/>
  <c r="AF19" i="10" s="1"/>
  <c r="AD19" i="10"/>
  <c r="AE19" i="10"/>
  <c r="D21" i="10"/>
  <c r="G21" i="10"/>
  <c r="J21" i="10"/>
  <c r="M21" i="10"/>
  <c r="P21" i="10"/>
  <c r="S21" i="10"/>
  <c r="AC22" i="10"/>
  <c r="AF22" i="10" s="1"/>
  <c r="AE22" i="10"/>
  <c r="AE27" i="10" s="1"/>
  <c r="AC23" i="10"/>
  <c r="AD23" i="10"/>
  <c r="AF23" i="10" s="1"/>
  <c r="AC24" i="10"/>
  <c r="AF24" i="10" s="1"/>
  <c r="AE24" i="10"/>
  <c r="Y25" i="10"/>
  <c r="AD25" i="10"/>
  <c r="AF25" i="10" s="1"/>
  <c r="AE26" i="10"/>
  <c r="AC27" i="10"/>
  <c r="D29" i="10"/>
  <c r="G29" i="10"/>
  <c r="J29" i="10"/>
  <c r="M29" i="10"/>
  <c r="P29" i="10"/>
  <c r="S29" i="10"/>
  <c r="AC30" i="10"/>
  <c r="AE30" i="10"/>
  <c r="AF30" i="10"/>
  <c r="AC31" i="10"/>
  <c r="AC35" i="10" s="1"/>
  <c r="AD31" i="10"/>
  <c r="AD35" i="10" s="1"/>
  <c r="AF31" i="10"/>
  <c r="AC32" i="10"/>
  <c r="AE32" i="10"/>
  <c r="AF32" i="10"/>
  <c r="AD33" i="10"/>
  <c r="AF33" i="10"/>
  <c r="AE34" i="10"/>
  <c r="AE35" i="10" s="1"/>
  <c r="D37" i="10"/>
  <c r="G37" i="10"/>
  <c r="J37" i="10"/>
  <c r="M37" i="10"/>
  <c r="P37" i="10"/>
  <c r="S37" i="10"/>
  <c r="AC38" i="10"/>
  <c r="AE38" i="10"/>
  <c r="AF38" i="10" s="1"/>
  <c r="AC39" i="10"/>
  <c r="AF39" i="10" s="1"/>
  <c r="AD39" i="10"/>
  <c r="AD43" i="10" s="1"/>
  <c r="AC40" i="10"/>
  <c r="AE40" i="10"/>
  <c r="AF40" i="10" s="1"/>
  <c r="Y41" i="10"/>
  <c r="AD41" i="10"/>
  <c r="AF41" i="10" s="1"/>
  <c r="AE42" i="10"/>
  <c r="AE43" i="10"/>
  <c r="J10" i="9"/>
  <c r="L10" i="9"/>
  <c r="N10" i="9"/>
  <c r="P10" i="9"/>
  <c r="R10" i="9"/>
  <c r="T10" i="9"/>
  <c r="J11" i="9"/>
  <c r="L11" i="9"/>
  <c r="N11" i="9"/>
  <c r="P11" i="9"/>
  <c r="R11" i="9"/>
  <c r="T11" i="9"/>
  <c r="B19" i="9"/>
  <c r="D19" i="9"/>
  <c r="F19" i="9"/>
  <c r="H19" i="9"/>
  <c r="J19" i="9"/>
  <c r="L19" i="9"/>
  <c r="N19" i="9"/>
  <c r="P19" i="9"/>
  <c r="R19" i="9"/>
  <c r="T19" i="9"/>
  <c r="B20" i="9"/>
  <c r="D20" i="9"/>
  <c r="F20" i="9"/>
  <c r="H20" i="9"/>
  <c r="J20" i="9"/>
  <c r="L20" i="9"/>
  <c r="N20" i="9"/>
  <c r="P20" i="9"/>
  <c r="R20" i="9"/>
  <c r="T20" i="9"/>
  <c r="B28" i="9"/>
  <c r="D28" i="9"/>
  <c r="F28" i="9"/>
  <c r="H28" i="9"/>
  <c r="J28" i="9"/>
  <c r="L28" i="9"/>
  <c r="N28" i="9"/>
  <c r="P28" i="9"/>
  <c r="R28" i="9"/>
  <c r="T28" i="9"/>
  <c r="B29" i="9"/>
  <c r="D29" i="9"/>
  <c r="F29" i="9"/>
  <c r="H29" i="9"/>
  <c r="J29" i="9"/>
  <c r="L29" i="9"/>
  <c r="N29" i="9"/>
  <c r="P29" i="9"/>
  <c r="R29" i="9"/>
  <c r="T29" i="9"/>
  <c r="B37" i="9"/>
  <c r="D37" i="9"/>
  <c r="F37" i="9"/>
  <c r="H37" i="9"/>
  <c r="J37" i="9"/>
  <c r="L37" i="9"/>
  <c r="N37" i="9"/>
  <c r="P37" i="9"/>
  <c r="R37" i="9"/>
  <c r="T37" i="9"/>
  <c r="B38" i="9"/>
  <c r="D38" i="9"/>
  <c r="F38" i="9"/>
  <c r="H38" i="9"/>
  <c r="J38" i="9"/>
  <c r="L38" i="9"/>
  <c r="N38" i="9"/>
  <c r="P38" i="9"/>
  <c r="R38" i="9"/>
  <c r="T38" i="9"/>
  <c r="B46" i="9"/>
  <c r="D46" i="9"/>
  <c r="F46" i="9"/>
  <c r="H46" i="9"/>
  <c r="J46" i="9"/>
  <c r="L46" i="9"/>
  <c r="N46" i="9"/>
  <c r="P46" i="9"/>
  <c r="R46" i="9"/>
  <c r="T46" i="9"/>
  <c r="B47" i="9"/>
  <c r="D47" i="9"/>
  <c r="F47" i="9"/>
  <c r="H47" i="9"/>
  <c r="J47" i="9"/>
  <c r="L47" i="9"/>
  <c r="N47" i="9"/>
  <c r="P47" i="9"/>
  <c r="R47" i="9"/>
  <c r="T47" i="9"/>
  <c r="AF35" i="12" l="1"/>
  <c r="AC36" i="12" s="1"/>
  <c r="AF19" i="12"/>
  <c r="AE20" i="12" s="1"/>
  <c r="AD20" i="12"/>
  <c r="AF43" i="12"/>
  <c r="AD44" i="12" s="1"/>
  <c r="AF43" i="13"/>
  <c r="AD44" i="13" s="1"/>
  <c r="AE20" i="13"/>
  <c r="AF11" i="11"/>
  <c r="AD12" i="11" s="1"/>
  <c r="AC12" i="11"/>
  <c r="AE36" i="14"/>
  <c r="AF43" i="11"/>
  <c r="AD44" i="11" s="1"/>
  <c r="AE28" i="11"/>
  <c r="AE12" i="11"/>
  <c r="AF11" i="13"/>
  <c r="AD12" i="13" s="1"/>
  <c r="AF35" i="14"/>
  <c r="AD36" i="14" s="1"/>
  <c r="AC36" i="14"/>
  <c r="AD28" i="13"/>
  <c r="AF19" i="14"/>
  <c r="AD20" i="14" s="1"/>
  <c r="AE20" i="10"/>
  <c r="AF19" i="11"/>
  <c r="AE20" i="11" s="1"/>
  <c r="AC20" i="11"/>
  <c r="AE12" i="13"/>
  <c r="AE44" i="11"/>
  <c r="AF35" i="10"/>
  <c r="AD36" i="10" s="1"/>
  <c r="AD20" i="10"/>
  <c r="AF19" i="13"/>
  <c r="AC20" i="13" s="1"/>
  <c r="AF27" i="13"/>
  <c r="AE28" i="13" s="1"/>
  <c r="AC28" i="13"/>
  <c r="AD20" i="13"/>
  <c r="AC43" i="10"/>
  <c r="AF27" i="10"/>
  <c r="AE28" i="10" s="1"/>
  <c r="AF35" i="11"/>
  <c r="AE36" i="11" s="1"/>
  <c r="AC28" i="11"/>
  <c r="AC27" i="12"/>
  <c r="AC20" i="10"/>
  <c r="AF7" i="10"/>
  <c r="AF15" i="11"/>
  <c r="AC43" i="14"/>
  <c r="AD27" i="10"/>
  <c r="AD11" i="12"/>
  <c r="AF31" i="13"/>
  <c r="AF16" i="13"/>
  <c r="AD27" i="14"/>
  <c r="AC27" i="14"/>
  <c r="AF38" i="13"/>
  <c r="AD11" i="10"/>
  <c r="AF11" i="10" s="1"/>
  <c r="AD19" i="11"/>
  <c r="AF39" i="12"/>
  <c r="AE35" i="13"/>
  <c r="AF35" i="13" s="1"/>
  <c r="AF15" i="13"/>
  <c r="AD11" i="14"/>
  <c r="AC11" i="14"/>
  <c r="AF22" i="13"/>
  <c r="AF6" i="13"/>
  <c r="AE43" i="14"/>
  <c r="P20" i="4"/>
  <c r="P21" i="4" s="1"/>
  <c r="AD36" i="13" l="1"/>
  <c r="AC36" i="13"/>
  <c r="AE12" i="10"/>
  <c r="AC12" i="10"/>
  <c r="AC28" i="10"/>
  <c r="AC36" i="11"/>
  <c r="AE44" i="14"/>
  <c r="AF27" i="14"/>
  <c r="AE28" i="14" s="1"/>
  <c r="AD36" i="11"/>
  <c r="AD12" i="14"/>
  <c r="AD36" i="12"/>
  <c r="AC36" i="10"/>
  <c r="AF11" i="14"/>
  <c r="AE12" i="14" s="1"/>
  <c r="AC12" i="14"/>
  <c r="AC20" i="12"/>
  <c r="AF43" i="10"/>
  <c r="AC44" i="10"/>
  <c r="AE44" i="12"/>
  <c r="AE20" i="14"/>
  <c r="AC44" i="12"/>
  <c r="AE36" i="10"/>
  <c r="AC44" i="11"/>
  <c r="AD12" i="12"/>
  <c r="AF43" i="14"/>
  <c r="AD44" i="14" s="1"/>
  <c r="AC44" i="14"/>
  <c r="AD20" i="11"/>
  <c r="AE44" i="13"/>
  <c r="AC12" i="13"/>
  <c r="AD28" i="10"/>
  <c r="AE36" i="13"/>
  <c r="AD12" i="10"/>
  <c r="AF11" i="12"/>
  <c r="AF27" i="12"/>
  <c r="AC28" i="12"/>
  <c r="AC20" i="14"/>
  <c r="AE36" i="12"/>
  <c r="AC44" i="13"/>
  <c r="M28" i="5"/>
  <c r="P5" i="8"/>
  <c r="P6" i="8" s="1"/>
  <c r="M5" i="8"/>
  <c r="P4" i="6"/>
  <c r="P5" i="6" s="1"/>
  <c r="M4" i="6"/>
  <c r="P4" i="5"/>
  <c r="P5" i="5" s="1"/>
  <c r="M4" i="5"/>
  <c r="P5" i="4"/>
  <c r="P4" i="4"/>
  <c r="M4" i="4"/>
  <c r="AE12" i="12" l="1"/>
  <c r="AC12" i="12"/>
  <c r="AE44" i="10"/>
  <c r="AD44" i="10"/>
  <c r="AD28" i="14"/>
  <c r="AE28" i="12"/>
  <c r="AD28" i="12"/>
  <c r="AC28" i="14"/>
  <c r="S13" i="8"/>
  <c r="M13" i="8"/>
  <c r="G13" i="8"/>
  <c r="S12" i="6"/>
  <c r="M12" i="6"/>
  <c r="G12" i="6"/>
  <c r="G12" i="5"/>
  <c r="M12" i="5"/>
  <c r="S12" i="5"/>
  <c r="P36" i="4"/>
  <c r="P37" i="4" s="1"/>
  <c r="M36" i="4"/>
  <c r="J36" i="4"/>
  <c r="G36" i="4"/>
  <c r="S36" i="4"/>
  <c r="D36" i="4"/>
  <c r="S12" i="4"/>
  <c r="M12" i="4"/>
  <c r="G12" i="4"/>
  <c r="G5" i="8" l="1"/>
  <c r="J5" i="8"/>
  <c r="G4" i="6"/>
  <c r="J4" i="6"/>
  <c r="G4" i="5"/>
  <c r="J4" i="5"/>
  <c r="G4" i="4"/>
  <c r="J4" i="4"/>
  <c r="D5" i="8"/>
  <c r="D4" i="6"/>
  <c r="P12" i="6" l="1"/>
  <c r="P13" i="6" s="1"/>
  <c r="J12" i="6"/>
  <c r="D12" i="6"/>
  <c r="S4" i="6"/>
  <c r="S37" i="8"/>
  <c r="P37" i="8"/>
  <c r="P38" i="8" s="1"/>
  <c r="M37" i="8"/>
  <c r="J37" i="8"/>
  <c r="G37" i="8"/>
  <c r="D37" i="8"/>
  <c r="W42" i="8"/>
  <c r="AC52" i="1" s="1"/>
  <c r="W40" i="8"/>
  <c r="AC51" i="1" s="1"/>
  <c r="W38" i="8"/>
  <c r="W17" i="6"/>
  <c r="W15" i="6"/>
  <c r="W13" i="6"/>
  <c r="W9" i="6"/>
  <c r="W7" i="6"/>
  <c r="W5" i="6"/>
  <c r="W11" i="6" s="1"/>
  <c r="W41" i="4"/>
  <c r="W39" i="4"/>
  <c r="W37" i="4"/>
  <c r="W44" i="8" l="1"/>
  <c r="Z51" i="1" s="1"/>
  <c r="W19" i="6"/>
  <c r="W43" i="4"/>
  <c r="Z52" i="1"/>
  <c r="S29" i="8"/>
  <c r="P29" i="8"/>
  <c r="P30" i="8" s="1"/>
  <c r="M29" i="8"/>
  <c r="J29" i="8"/>
  <c r="D29" i="8"/>
  <c r="G29" i="8"/>
  <c r="W34" i="8"/>
  <c r="W32" i="8"/>
  <c r="W30" i="8"/>
  <c r="W36" i="8" l="1"/>
  <c r="W26" i="8" l="1"/>
  <c r="Q52" i="1" s="1"/>
  <c r="W24" i="8"/>
  <c r="Q51" i="1" s="1"/>
  <c r="W22" i="8"/>
  <c r="N52" i="1" s="1"/>
  <c r="W18" i="8"/>
  <c r="K52" i="1" s="1"/>
  <c r="W16" i="8"/>
  <c r="W14" i="8"/>
  <c r="H52" i="1" s="1"/>
  <c r="P13" i="8"/>
  <c r="P14" i="8" s="1"/>
  <c r="J13" i="8"/>
  <c r="D13" i="8"/>
  <c r="S21" i="8"/>
  <c r="P21" i="8"/>
  <c r="P22" i="8" s="1"/>
  <c r="M21" i="8"/>
  <c r="J21" i="8"/>
  <c r="G21" i="8"/>
  <c r="D21" i="8"/>
  <c r="W20" i="8" l="1"/>
  <c r="H51" i="1" s="1"/>
  <c r="K51" i="1"/>
  <c r="W28" i="8"/>
  <c r="N51" i="1" s="1"/>
  <c r="AE42" i="8"/>
  <c r="AD41" i="8"/>
  <c r="AF41" i="8" s="1"/>
  <c r="AE40" i="8"/>
  <c r="AC40" i="8"/>
  <c r="AD39" i="8"/>
  <c r="AC39" i="8"/>
  <c r="AE38" i="8"/>
  <c r="AC38" i="8"/>
  <c r="AC43" i="8" s="1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E27" i="8" s="1"/>
  <c r="AC22" i="8"/>
  <c r="AC27" i="8" s="1"/>
  <c r="AE18" i="8"/>
  <c r="AD17" i="8"/>
  <c r="AF17" i="8" s="1"/>
  <c r="AE16" i="8"/>
  <c r="AC16" i="8"/>
  <c r="AD15" i="8"/>
  <c r="AC15" i="8"/>
  <c r="AE14" i="8"/>
  <c r="AE19" i="8" s="1"/>
  <c r="AC19" i="8"/>
  <c r="AE10" i="8"/>
  <c r="W10" i="8"/>
  <c r="E52" i="1" s="1"/>
  <c r="AD9" i="8"/>
  <c r="AF9" i="8" s="1"/>
  <c r="AE8" i="8"/>
  <c r="AC8" i="8"/>
  <c r="W8" i="8"/>
  <c r="E51" i="1" s="1"/>
  <c r="AD7" i="8"/>
  <c r="AD11" i="8" s="1"/>
  <c r="AC7" i="8"/>
  <c r="AE6" i="8"/>
  <c r="AC6" i="8"/>
  <c r="W6" i="8"/>
  <c r="S5" i="8"/>
  <c r="AE41" i="6"/>
  <c r="W41" i="6"/>
  <c r="AC42" i="1" s="1"/>
  <c r="AD40" i="6"/>
  <c r="AF40" i="6" s="1"/>
  <c r="AE39" i="6"/>
  <c r="AC39" i="6"/>
  <c r="W39" i="6"/>
  <c r="AC41" i="1" s="1"/>
  <c r="AD38" i="6"/>
  <c r="AD42" i="6" s="1"/>
  <c r="AC38" i="6"/>
  <c r="AE37" i="6"/>
  <c r="AC37" i="6"/>
  <c r="W37" i="6"/>
  <c r="T51" i="1" s="1"/>
  <c r="S36" i="6"/>
  <c r="P36" i="6"/>
  <c r="P37" i="6" s="1"/>
  <c r="M36" i="6"/>
  <c r="J36" i="6"/>
  <c r="G36" i="6"/>
  <c r="D36" i="6"/>
  <c r="AE33" i="6"/>
  <c r="W33" i="6"/>
  <c r="W51" i="1" s="1"/>
  <c r="AD32" i="6"/>
  <c r="AF32" i="6" s="1"/>
  <c r="AE31" i="6"/>
  <c r="AC31" i="6"/>
  <c r="W31" i="6"/>
  <c r="T52" i="1" s="1"/>
  <c r="AD30" i="6"/>
  <c r="AD34" i="6" s="1"/>
  <c r="AC30" i="6"/>
  <c r="AE29" i="6"/>
  <c r="AC29" i="6"/>
  <c r="W29" i="6"/>
  <c r="S28" i="6"/>
  <c r="P28" i="6"/>
  <c r="P29" i="6" s="1"/>
  <c r="M28" i="6"/>
  <c r="J28" i="6"/>
  <c r="G28" i="6"/>
  <c r="D28" i="6"/>
  <c r="AE25" i="6"/>
  <c r="W25" i="6"/>
  <c r="W42" i="1" s="1"/>
  <c r="AD24" i="6"/>
  <c r="AF24" i="6" s="1"/>
  <c r="AE23" i="6"/>
  <c r="AC23" i="6"/>
  <c r="W23" i="6"/>
  <c r="W41" i="1" s="1"/>
  <c r="AD22" i="6"/>
  <c r="AD26" i="6" s="1"/>
  <c r="AC22" i="6"/>
  <c r="AE21" i="6"/>
  <c r="AC21" i="6"/>
  <c r="W21" i="6"/>
  <c r="T42" i="1" s="1"/>
  <c r="S20" i="6"/>
  <c r="P20" i="6"/>
  <c r="P21" i="6" s="1"/>
  <c r="M20" i="6"/>
  <c r="J20" i="6"/>
  <c r="G20" i="6"/>
  <c r="D20" i="6"/>
  <c r="AE17" i="6"/>
  <c r="AD16" i="6"/>
  <c r="AF16" i="6" s="1"/>
  <c r="AE15" i="6"/>
  <c r="AC15" i="6"/>
  <c r="AD14" i="6"/>
  <c r="AC14" i="6"/>
  <c r="AE13" i="6"/>
  <c r="AE9" i="6"/>
  <c r="AD8" i="6"/>
  <c r="AF8" i="6" s="1"/>
  <c r="AE7" i="6"/>
  <c r="AC7" i="6"/>
  <c r="AD6" i="6"/>
  <c r="AC6" i="6"/>
  <c r="AE5" i="6"/>
  <c r="AE10" i="6" s="1"/>
  <c r="AC5" i="6"/>
  <c r="AE41" i="5"/>
  <c r="W41" i="5"/>
  <c r="AC32" i="1" s="1"/>
  <c r="AD40" i="5"/>
  <c r="AF40" i="5" s="1"/>
  <c r="AE39" i="5"/>
  <c r="AC39" i="5"/>
  <c r="W39" i="5"/>
  <c r="AC31" i="1" s="1"/>
  <c r="AD38" i="5"/>
  <c r="AD42" i="5" s="1"/>
  <c r="AC38" i="5"/>
  <c r="AE37" i="5"/>
  <c r="AC37" i="5"/>
  <c r="W37" i="5"/>
  <c r="Z32" i="1" s="1"/>
  <c r="S36" i="5"/>
  <c r="P36" i="5"/>
  <c r="P37" i="5" s="1"/>
  <c r="M36" i="5"/>
  <c r="J36" i="5"/>
  <c r="G36" i="5"/>
  <c r="D36" i="5"/>
  <c r="AE33" i="5"/>
  <c r="W33" i="5"/>
  <c r="W32" i="1" s="1"/>
  <c r="AD32" i="5"/>
  <c r="AF32" i="5" s="1"/>
  <c r="AE31" i="5"/>
  <c r="AC31" i="5"/>
  <c r="W31" i="5"/>
  <c r="W31" i="1" s="1"/>
  <c r="AD30" i="5"/>
  <c r="AD34" i="5" s="1"/>
  <c r="AC30" i="5"/>
  <c r="AE29" i="5"/>
  <c r="AC29" i="5"/>
  <c r="W29" i="5"/>
  <c r="H41" i="1" s="1"/>
  <c r="S28" i="5"/>
  <c r="P28" i="5"/>
  <c r="P29" i="5" s="1"/>
  <c r="J28" i="5"/>
  <c r="G28" i="5"/>
  <c r="D28" i="5"/>
  <c r="AE25" i="5"/>
  <c r="W25" i="5"/>
  <c r="AD24" i="5"/>
  <c r="AF24" i="5" s="1"/>
  <c r="AE23" i="5"/>
  <c r="AC23" i="5"/>
  <c r="W23" i="5"/>
  <c r="AD22" i="5"/>
  <c r="AD26" i="5" s="1"/>
  <c r="AC22" i="5"/>
  <c r="AE21" i="5"/>
  <c r="AC21" i="5"/>
  <c r="W21" i="5"/>
  <c r="B41" i="1" s="1"/>
  <c r="S20" i="5"/>
  <c r="P20" i="5"/>
  <c r="P21" i="5" s="1"/>
  <c r="M20" i="5"/>
  <c r="J20" i="5"/>
  <c r="G20" i="5"/>
  <c r="D20" i="5"/>
  <c r="AE17" i="5"/>
  <c r="W17" i="5"/>
  <c r="AD16" i="5"/>
  <c r="AF16" i="5" s="1"/>
  <c r="AE15" i="5"/>
  <c r="AC15" i="5"/>
  <c r="AC18" i="5" s="1"/>
  <c r="W15" i="5"/>
  <c r="AD14" i="5"/>
  <c r="AD18" i="5" s="1"/>
  <c r="AC14" i="5"/>
  <c r="AE13" i="5"/>
  <c r="W13" i="5"/>
  <c r="P12" i="5"/>
  <c r="P13" i="5" s="1"/>
  <c r="J12" i="5"/>
  <c r="D12" i="5"/>
  <c r="AE9" i="5"/>
  <c r="W9" i="5"/>
  <c r="E32" i="1" s="1"/>
  <c r="AD8" i="5"/>
  <c r="AF8" i="5" s="1"/>
  <c r="W5" i="5"/>
  <c r="B32" i="1" s="1"/>
  <c r="AE7" i="5"/>
  <c r="AC7" i="5"/>
  <c r="W7" i="5"/>
  <c r="E31" i="1" s="1"/>
  <c r="AD6" i="5"/>
  <c r="AC6" i="5"/>
  <c r="AE5" i="5"/>
  <c r="AC5" i="5"/>
  <c r="S4" i="5"/>
  <c r="D4" i="5"/>
  <c r="AE33" i="4"/>
  <c r="W33" i="4"/>
  <c r="W22" i="1" s="1"/>
  <c r="AD32" i="4"/>
  <c r="AF32" i="4" s="1"/>
  <c r="AE31" i="4"/>
  <c r="AC31" i="4"/>
  <c r="W31" i="4"/>
  <c r="W21" i="1" s="1"/>
  <c r="AD30" i="4"/>
  <c r="AD34" i="4" s="1"/>
  <c r="AC30" i="4"/>
  <c r="AE29" i="4"/>
  <c r="AC29" i="4"/>
  <c r="W29" i="4"/>
  <c r="S28" i="4"/>
  <c r="P28" i="4"/>
  <c r="P29" i="4" s="1"/>
  <c r="M28" i="4"/>
  <c r="J28" i="4"/>
  <c r="G28" i="4"/>
  <c r="D28" i="4"/>
  <c r="AE25" i="4"/>
  <c r="W25" i="4"/>
  <c r="Q22" i="1" s="1"/>
  <c r="AD24" i="4"/>
  <c r="AF24" i="4" s="1"/>
  <c r="AE23" i="4"/>
  <c r="AC23" i="4"/>
  <c r="W23" i="4"/>
  <c r="Q21" i="1" s="1"/>
  <c r="AD22" i="4"/>
  <c r="AD26" i="4" s="1"/>
  <c r="AC22" i="4"/>
  <c r="AE21" i="4"/>
  <c r="AC21" i="4"/>
  <c r="W21" i="4"/>
  <c r="S20" i="4"/>
  <c r="M20" i="4"/>
  <c r="J20" i="4"/>
  <c r="G20" i="4"/>
  <c r="D20" i="4"/>
  <c r="AE17" i="4"/>
  <c r="W17" i="4"/>
  <c r="K22" i="1" s="1"/>
  <c r="AD16" i="4"/>
  <c r="AF16" i="4" s="1"/>
  <c r="AE15" i="4"/>
  <c r="AC15" i="4"/>
  <c r="AF15" i="4" s="1"/>
  <c r="W15" i="4"/>
  <c r="K21" i="1" s="1"/>
  <c r="AD14" i="4"/>
  <c r="AD18" i="4" s="1"/>
  <c r="AC14" i="4"/>
  <c r="AE13" i="4"/>
  <c r="AE18" i="4" s="1"/>
  <c r="W13" i="4"/>
  <c r="P12" i="4"/>
  <c r="P13" i="4" s="1"/>
  <c r="J12" i="4"/>
  <c r="D12" i="4"/>
  <c r="AE9" i="4"/>
  <c r="W9" i="4"/>
  <c r="E22" i="1" s="1"/>
  <c r="AD8" i="4"/>
  <c r="AF8" i="4" s="1"/>
  <c r="W5" i="4"/>
  <c r="B22" i="1" s="1"/>
  <c r="AE7" i="4"/>
  <c r="AC7" i="4"/>
  <c r="W7" i="4"/>
  <c r="E21" i="1" s="1"/>
  <c r="AD6" i="4"/>
  <c r="AC6" i="4"/>
  <c r="AE5" i="4"/>
  <c r="AC5" i="4"/>
  <c r="S4" i="4"/>
  <c r="D4" i="4"/>
  <c r="AE41" i="3"/>
  <c r="W41" i="3"/>
  <c r="AC12" i="1" s="1"/>
  <c r="AD40" i="3"/>
  <c r="AF40" i="3" s="1"/>
  <c r="AE39" i="3"/>
  <c r="AC39" i="3"/>
  <c r="W39" i="3"/>
  <c r="AC11" i="1" s="1"/>
  <c r="AD38" i="3"/>
  <c r="AD42" i="3" s="1"/>
  <c r="AC38" i="3"/>
  <c r="AE37" i="3"/>
  <c r="AC37" i="3"/>
  <c r="W37" i="3"/>
  <c r="Z12" i="1" s="1"/>
  <c r="S36" i="3"/>
  <c r="P36" i="3"/>
  <c r="P37" i="3" s="1"/>
  <c r="M36" i="3"/>
  <c r="J36" i="3"/>
  <c r="G36" i="3"/>
  <c r="D36" i="3"/>
  <c r="AE33" i="3"/>
  <c r="W33" i="3"/>
  <c r="W12" i="1" s="1"/>
  <c r="AD32" i="3"/>
  <c r="AF32" i="3" s="1"/>
  <c r="AE31" i="3"/>
  <c r="AC31" i="3"/>
  <c r="W31" i="3"/>
  <c r="W11" i="1" s="1"/>
  <c r="AD30" i="3"/>
  <c r="AD34" i="3" s="1"/>
  <c r="AC30" i="3"/>
  <c r="AE29" i="3"/>
  <c r="AC29" i="3"/>
  <c r="W29" i="3"/>
  <c r="T12" i="1" s="1"/>
  <c r="S28" i="3"/>
  <c r="P28" i="3"/>
  <c r="P29" i="3" s="1"/>
  <c r="M28" i="3"/>
  <c r="J28" i="3"/>
  <c r="G28" i="3"/>
  <c r="D28" i="3"/>
  <c r="AE25" i="3"/>
  <c r="W25" i="3"/>
  <c r="Q12" i="1" s="1"/>
  <c r="AD24" i="3"/>
  <c r="AF24" i="3" s="1"/>
  <c r="AE23" i="3"/>
  <c r="AC23" i="3"/>
  <c r="W23" i="3"/>
  <c r="Q11" i="1" s="1"/>
  <c r="AD22" i="3"/>
  <c r="AD26" i="3" s="1"/>
  <c r="AC22" i="3"/>
  <c r="AE21" i="3"/>
  <c r="AC21" i="3"/>
  <c r="W21" i="3"/>
  <c r="N12" i="1" s="1"/>
  <c r="S20" i="3"/>
  <c r="P20" i="3"/>
  <c r="P21" i="3" s="1"/>
  <c r="M20" i="3"/>
  <c r="J20" i="3"/>
  <c r="G20" i="3"/>
  <c r="D20" i="3"/>
  <c r="AE17" i="3"/>
  <c r="AD16" i="3"/>
  <c r="AF16" i="3" s="1"/>
  <c r="AE15" i="3"/>
  <c r="AC15" i="3"/>
  <c r="AD18" i="3"/>
  <c r="AE13" i="3"/>
  <c r="AC13" i="3"/>
  <c r="AE9" i="3"/>
  <c r="AD8" i="3"/>
  <c r="AF8" i="3" s="1"/>
  <c r="AE7" i="3"/>
  <c r="AC7" i="3"/>
  <c r="AD6" i="3"/>
  <c r="AC6" i="3"/>
  <c r="AE5" i="3"/>
  <c r="AC5" i="3"/>
  <c r="B52" i="1"/>
  <c r="AC22" i="1"/>
  <c r="Z22" i="1"/>
  <c r="AC21" i="1"/>
  <c r="Z21" i="1"/>
  <c r="AF22" i="4" l="1"/>
  <c r="AC34" i="4"/>
  <c r="W19" i="4"/>
  <c r="H21" i="1" s="1"/>
  <c r="Q41" i="1"/>
  <c r="T32" i="1"/>
  <c r="AC34" i="5"/>
  <c r="K31" i="1"/>
  <c r="B42" i="1"/>
  <c r="AD10" i="3"/>
  <c r="AD10" i="4"/>
  <c r="AE34" i="4"/>
  <c r="AF31" i="4"/>
  <c r="AE10" i="5"/>
  <c r="AD10" i="5"/>
  <c r="AE18" i="5"/>
  <c r="AF18" i="5" s="1"/>
  <c r="AD19" i="5" s="1"/>
  <c r="AF15" i="5"/>
  <c r="AF21" i="5"/>
  <c r="AF22" i="5"/>
  <c r="Q31" i="1"/>
  <c r="H42" i="1"/>
  <c r="AE34" i="5"/>
  <c r="AF34" i="5" s="1"/>
  <c r="AC35" i="5" s="1"/>
  <c r="AF37" i="5"/>
  <c r="AF38" i="5"/>
  <c r="AF7" i="6"/>
  <c r="AF13" i="6"/>
  <c r="AF14" i="6"/>
  <c r="AE26" i="6"/>
  <c r="AF29" i="6"/>
  <c r="AF30" i="6"/>
  <c r="AE34" i="6"/>
  <c r="AE42" i="6"/>
  <c r="AF39" i="6"/>
  <c r="AD19" i="8"/>
  <c r="AF19" i="8" s="1"/>
  <c r="AE20" i="8" s="1"/>
  <c r="N42" i="1"/>
  <c r="AD18" i="6"/>
  <c r="AF23" i="8"/>
  <c r="AF24" i="8"/>
  <c r="AF6" i="8"/>
  <c r="AF7" i="8"/>
  <c r="AE11" i="8"/>
  <c r="AF16" i="8"/>
  <c r="AE35" i="8"/>
  <c r="AD35" i="8"/>
  <c r="AF39" i="8"/>
  <c r="AC26" i="4"/>
  <c r="AE10" i="4"/>
  <c r="Q32" i="1"/>
  <c r="K41" i="1"/>
  <c r="N32" i="1"/>
  <c r="K32" i="1"/>
  <c r="E41" i="1"/>
  <c r="Z42" i="1"/>
  <c r="AF5" i="6"/>
  <c r="AC26" i="6"/>
  <c r="AC42" i="6"/>
  <c r="AF42" i="6" s="1"/>
  <c r="AE43" i="6" s="1"/>
  <c r="AC34" i="3"/>
  <c r="AE10" i="3"/>
  <c r="AE18" i="3"/>
  <c r="AF15" i="3"/>
  <c r="AF21" i="3"/>
  <c r="AF22" i="3"/>
  <c r="AE26" i="3"/>
  <c r="AE34" i="3"/>
  <c r="AF37" i="3"/>
  <c r="AF38" i="3"/>
  <c r="AE42" i="3"/>
  <c r="W19" i="5"/>
  <c r="W12" i="8"/>
  <c r="B51" i="1" s="1"/>
  <c r="W35" i="6"/>
  <c r="W52" i="1" s="1"/>
  <c r="Q42" i="1"/>
  <c r="W35" i="4"/>
  <c r="T21" i="1" s="1"/>
  <c r="AC10" i="3"/>
  <c r="AF10" i="3" s="1"/>
  <c r="AC11" i="3" s="1"/>
  <c r="AF6" i="3"/>
  <c r="AC18" i="3"/>
  <c r="AF18" i="3" s="1"/>
  <c r="AC19" i="3" s="1"/>
  <c r="AF14" i="3"/>
  <c r="AF31" i="3"/>
  <c r="AC10" i="4"/>
  <c r="AF6" i="4"/>
  <c r="AC18" i="4"/>
  <c r="AF18" i="4" s="1"/>
  <c r="AC19" i="4" s="1"/>
  <c r="AF14" i="4"/>
  <c r="W27" i="4"/>
  <c r="N21" i="1" s="1"/>
  <c r="AE26" i="4"/>
  <c r="AF23" i="4"/>
  <c r="AF34" i="4"/>
  <c r="AC35" i="4" s="1"/>
  <c r="AF30" i="4"/>
  <c r="AC10" i="5"/>
  <c r="AF6" i="5"/>
  <c r="AF14" i="5"/>
  <c r="AF31" i="5"/>
  <c r="AE18" i="6"/>
  <c r="AC18" i="6"/>
  <c r="AF23" i="6"/>
  <c r="W43" i="6"/>
  <c r="Z41" i="1" s="1"/>
  <c r="AC11" i="8"/>
  <c r="AF30" i="8"/>
  <c r="AF31" i="8"/>
  <c r="AC35" i="8"/>
  <c r="W27" i="3"/>
  <c r="N11" i="1" s="1"/>
  <c r="AC26" i="3"/>
  <c r="W35" i="3"/>
  <c r="T11" i="1" s="1"/>
  <c r="W43" i="3"/>
  <c r="Z11" i="1" s="1"/>
  <c r="AC42" i="3"/>
  <c r="AE26" i="5"/>
  <c r="AF26" i="5" s="1"/>
  <c r="AC27" i="5" s="1"/>
  <c r="AC26" i="5"/>
  <c r="W35" i="5"/>
  <c r="T31" i="1" s="1"/>
  <c r="AE42" i="5"/>
  <c r="AC42" i="5"/>
  <c r="AF42" i="5" s="1"/>
  <c r="AC10" i="6"/>
  <c r="W27" i="6"/>
  <c r="T41" i="1" s="1"/>
  <c r="AC34" i="6"/>
  <c r="AF34" i="6" s="1"/>
  <c r="AC35" i="6" s="1"/>
  <c r="AE19" i="4"/>
  <c r="AF29" i="3"/>
  <c r="AF29" i="5"/>
  <c r="H22" i="1"/>
  <c r="N22" i="1"/>
  <c r="T22" i="1"/>
  <c r="H32" i="1"/>
  <c r="AF5" i="3"/>
  <c r="AF7" i="3"/>
  <c r="AF23" i="3"/>
  <c r="AF30" i="3"/>
  <c r="AF39" i="3"/>
  <c r="AF5" i="4"/>
  <c r="AF7" i="4"/>
  <c r="W11" i="4"/>
  <c r="B21" i="1" s="1"/>
  <c r="AF5" i="5"/>
  <c r="AF7" i="5"/>
  <c r="W11" i="5"/>
  <c r="B31" i="1" s="1"/>
  <c r="W27" i="5"/>
  <c r="W43" i="5"/>
  <c r="Z31" i="1" s="1"/>
  <c r="AF6" i="6"/>
  <c r="AF21" i="6"/>
  <c r="AF37" i="6"/>
  <c r="AF11" i="8"/>
  <c r="AC12" i="8" s="1"/>
  <c r="AF14" i="8"/>
  <c r="AD27" i="8"/>
  <c r="AF27" i="8" s="1"/>
  <c r="AE28" i="8" s="1"/>
  <c r="AF32" i="8"/>
  <c r="AF13" i="3"/>
  <c r="AF13" i="4"/>
  <c r="AF21" i="4"/>
  <c r="AF29" i="4"/>
  <c r="AF13" i="5"/>
  <c r="AF23" i="5"/>
  <c r="AF30" i="5"/>
  <c r="AF39" i="5"/>
  <c r="AD10" i="6"/>
  <c r="AF15" i="6"/>
  <c r="AF22" i="6"/>
  <c r="AF31" i="6"/>
  <c r="AF38" i="6"/>
  <c r="AF8" i="8"/>
  <c r="AF15" i="8"/>
  <c r="AE43" i="8"/>
  <c r="AF40" i="8"/>
  <c r="AD43" i="8"/>
  <c r="AF22" i="8"/>
  <c r="AF38" i="8"/>
  <c r="AF18" i="6" l="1"/>
  <c r="AC19" i="6" s="1"/>
  <c r="AF26" i="6"/>
  <c r="AD27" i="6" s="1"/>
  <c r="AE11" i="3"/>
  <c r="AF10" i="4"/>
  <c r="AF26" i="4"/>
  <c r="AC27" i="4" s="1"/>
  <c r="AE35" i="4"/>
  <c r="AF10" i="5"/>
  <c r="AE11" i="5" s="1"/>
  <c r="AD35" i="4"/>
  <c r="AF42" i="3"/>
  <c r="AD43" i="3" s="1"/>
  <c r="AF34" i="3"/>
  <c r="AD35" i="3" s="1"/>
  <c r="AF35" i="8"/>
  <c r="AC36" i="8" s="1"/>
  <c r="AD27" i="4"/>
  <c r="AD19" i="4"/>
  <c r="N31" i="1"/>
  <c r="K42" i="1"/>
  <c r="H31" i="1"/>
  <c r="E42" i="1"/>
  <c r="AD19" i="3"/>
  <c r="AE35" i="3"/>
  <c r="AE19" i="3"/>
  <c r="AF26" i="3"/>
  <c r="AD27" i="3" s="1"/>
  <c r="AC43" i="3"/>
  <c r="AD11" i="3"/>
  <c r="N41" i="1"/>
  <c r="AD20" i="8"/>
  <c r="AC20" i="8"/>
  <c r="AE43" i="3"/>
  <c r="AE27" i="4"/>
  <c r="AE12" i="8"/>
  <c r="AE35" i="6"/>
  <c r="AF10" i="6"/>
  <c r="AD12" i="8"/>
  <c r="AD35" i="6"/>
  <c r="AE27" i="5"/>
  <c r="AD43" i="6"/>
  <c r="AD35" i="5"/>
  <c r="AC28" i="8"/>
  <c r="AF43" i="8"/>
  <c r="AC44" i="8" s="1"/>
  <c r="AD28" i="8"/>
  <c r="AC43" i="6"/>
  <c r="AC27" i="6"/>
  <c r="AE35" i="5"/>
  <c r="AD27" i="5"/>
  <c r="AC19" i="5"/>
  <c r="AE27" i="6"/>
  <c r="AE19" i="5"/>
  <c r="AD36" i="8" l="1"/>
  <c r="AE36" i="8"/>
  <c r="AD19" i="6"/>
  <c r="AE19" i="6"/>
  <c r="AC11" i="4"/>
  <c r="AE11" i="4"/>
  <c r="AD11" i="4"/>
  <c r="AC11" i="5"/>
  <c r="AD11" i="5"/>
  <c r="AC35" i="3"/>
  <c r="AE27" i="3"/>
  <c r="AC27" i="3"/>
  <c r="AE44" i="8"/>
  <c r="AE11" i="6"/>
  <c r="AC11" i="6"/>
  <c r="AD11" i="6"/>
  <c r="AD44" i="8"/>
</calcChain>
</file>

<file path=xl/sharedStrings.xml><?xml version="1.0" encoding="utf-8"?>
<sst xmlns="http://schemas.openxmlformats.org/spreadsheetml/2006/main" count="3384" uniqueCount="711">
  <si>
    <t>菜單設計者：</t>
  </si>
  <si>
    <t>K</t>
  </si>
  <si>
    <t>g</t>
  </si>
  <si>
    <t>糙 米 飯</t>
  </si>
  <si>
    <t>小 米 飯</t>
  </si>
  <si>
    <t xml:space="preserve"> 糙 米 飯</t>
  </si>
  <si>
    <t>醣類：</t>
  </si>
  <si>
    <t>脂肪：</t>
  </si>
  <si>
    <t xml:space="preserve">                 佳  祥  餐  盒  食  品  廠            訂餐專線：(04) 2628-00198          傳 真：(04) 2627-3532</t>
  </si>
  <si>
    <t>日期</t>
  </si>
  <si>
    <t>星期</t>
  </si>
  <si>
    <t>主食</t>
  </si>
  <si>
    <t>湯</t>
  </si>
  <si>
    <t>營養分析</t>
  </si>
  <si>
    <t>蒸</t>
  </si>
  <si>
    <t>煮</t>
  </si>
  <si>
    <t>川燙</t>
  </si>
  <si>
    <t>主食類</t>
  </si>
  <si>
    <t>蛋白質</t>
  </si>
  <si>
    <t>脂肪</t>
  </si>
  <si>
    <t>醣類</t>
  </si>
  <si>
    <t>熱量</t>
  </si>
  <si>
    <t>白米</t>
  </si>
  <si>
    <t>雞蛋（廢棄率12）</t>
  </si>
  <si>
    <t>玉米粒</t>
  </si>
  <si>
    <t>豆魚肉蛋類</t>
  </si>
  <si>
    <t>蒜末</t>
  </si>
  <si>
    <t>紅蘿蔔</t>
  </si>
  <si>
    <t>蔬菜類</t>
  </si>
  <si>
    <t>肉</t>
  </si>
  <si>
    <t xml:space="preserve"> </t>
  </si>
  <si>
    <t>油脂類</t>
  </si>
  <si>
    <t>菜</t>
  </si>
  <si>
    <t>蛋白質：</t>
  </si>
  <si>
    <t>水果類</t>
  </si>
  <si>
    <t>油</t>
  </si>
  <si>
    <t>奶類</t>
  </si>
  <si>
    <t>水果</t>
  </si>
  <si>
    <t>熱量：</t>
  </si>
  <si>
    <t>糙米</t>
  </si>
  <si>
    <t>小米</t>
  </si>
  <si>
    <t>月</t>
  </si>
  <si>
    <t>生鮮豬肉角</t>
  </si>
  <si>
    <t>醬油</t>
  </si>
  <si>
    <t>日</t>
  </si>
  <si>
    <t>星期五</t>
  </si>
  <si>
    <t>餐數</t>
  </si>
  <si>
    <t>星期一</t>
  </si>
  <si>
    <t>星期二</t>
  </si>
  <si>
    <t>洋蔥</t>
  </si>
  <si>
    <t>生鮮豬絞肉</t>
  </si>
  <si>
    <t>星期三</t>
  </si>
  <si>
    <t>生鮮排骨（廢棄率69）</t>
  </si>
  <si>
    <t>薑片</t>
  </si>
  <si>
    <t>星期四</t>
  </si>
  <si>
    <t>味噌</t>
  </si>
  <si>
    <t>紅蘿蔔絲</t>
  </si>
  <si>
    <t>咖哩粉</t>
  </si>
  <si>
    <t>油麵</t>
  </si>
  <si>
    <t>蒜仁</t>
  </si>
  <si>
    <t>蒜仁</t>
    <phoneticPr fontId="71" type="noConversion"/>
  </si>
  <si>
    <t>蒜末</t>
    <phoneticPr fontId="71" type="noConversion"/>
  </si>
  <si>
    <t>生鮮豬肉絲</t>
    <phoneticPr fontId="71" type="noConversion"/>
  </si>
  <si>
    <t>醬油</t>
    <phoneticPr fontId="71" type="noConversion"/>
  </si>
  <si>
    <t>酥炸粉</t>
    <phoneticPr fontId="71" type="noConversion"/>
  </si>
  <si>
    <t>炸</t>
    <phoneticPr fontId="71" type="noConversion"/>
  </si>
  <si>
    <t>香油</t>
    <phoneticPr fontId="71" type="noConversion"/>
  </si>
  <si>
    <t>生鮮豬絞肉</t>
    <phoneticPr fontId="71" type="noConversion"/>
  </si>
  <si>
    <t>麥片</t>
    <phoneticPr fontId="71" type="noConversion"/>
  </si>
  <si>
    <t>蒸</t>
    <phoneticPr fontId="71" type="noConversion"/>
  </si>
  <si>
    <t>非基改豆腐</t>
    <phoneticPr fontId="71" type="noConversion"/>
  </si>
  <si>
    <t>非基改豆干丁</t>
    <phoneticPr fontId="71" type="noConversion"/>
  </si>
  <si>
    <t>白蘿蔔</t>
    <phoneticPr fontId="71" type="noConversion"/>
  </si>
  <si>
    <t>香Q米飯</t>
    <phoneticPr fontId="71" type="noConversion"/>
  </si>
  <si>
    <t>高麗菜</t>
    <phoneticPr fontId="71" type="noConversion"/>
  </si>
  <si>
    <t>義式肉醬麵</t>
    <phoneticPr fontId="71" type="noConversion"/>
  </si>
  <si>
    <t>中華炒麵</t>
    <phoneticPr fontId="71" type="noConversion"/>
  </si>
  <si>
    <t>大白菜</t>
    <phoneticPr fontId="71" type="noConversion"/>
  </si>
  <si>
    <t>麥 片 飯</t>
    <phoneticPr fontId="71" type="noConversion"/>
  </si>
  <si>
    <t>茄汁燴蛋</t>
    <phoneticPr fontId="71" type="noConversion"/>
  </si>
  <si>
    <t>海芽蛋花湯</t>
    <phoneticPr fontId="71" type="noConversion"/>
  </si>
  <si>
    <t>紅蘿蔔</t>
    <phoneticPr fontId="71" type="noConversion"/>
  </si>
  <si>
    <t>薑片</t>
    <phoneticPr fontId="71" type="noConversion"/>
  </si>
  <si>
    <t>炒</t>
    <phoneticPr fontId="71" type="noConversion"/>
  </si>
  <si>
    <t>烤</t>
    <phoneticPr fontId="71" type="noConversion"/>
  </si>
  <si>
    <t>川燙</t>
    <phoneticPr fontId="71" type="noConversion"/>
  </si>
  <si>
    <t>煮</t>
    <phoneticPr fontId="71" type="noConversion"/>
  </si>
  <si>
    <t>玉米粒</t>
    <phoneticPr fontId="71" type="noConversion"/>
  </si>
  <si>
    <t>（濕）海帶芽</t>
    <phoneticPr fontId="71" type="noConversion"/>
  </si>
  <si>
    <t>雞蛋（廢棄率12）</t>
    <phoneticPr fontId="71" type="noConversion"/>
  </si>
  <si>
    <t>薑絲</t>
    <phoneticPr fontId="71" type="noConversion"/>
  </si>
  <si>
    <t>青蔥</t>
    <phoneticPr fontId="71" type="noConversion"/>
  </si>
  <si>
    <t>滷</t>
    <phoneticPr fontId="71" type="noConversion"/>
  </si>
  <si>
    <t>蕃茄</t>
    <phoneticPr fontId="71" type="noConversion"/>
  </si>
  <si>
    <t>油麵</t>
    <phoneticPr fontId="71" type="noConversion"/>
  </si>
  <si>
    <t>拌炒</t>
    <phoneticPr fontId="71" type="noConversion"/>
  </si>
  <si>
    <t>糙米</t>
    <phoneticPr fontId="71" type="noConversion"/>
  </si>
  <si>
    <t>日式咖哩</t>
    <phoneticPr fontId="71" type="noConversion"/>
  </si>
  <si>
    <t>紅仁炒蛋</t>
    <phoneticPr fontId="71" type="noConversion"/>
  </si>
  <si>
    <t>炒</t>
    <phoneticPr fontId="71" type="noConversion"/>
  </si>
  <si>
    <t>煮</t>
    <phoneticPr fontId="71" type="noConversion"/>
  </si>
  <si>
    <t>生鮮豬肉絲</t>
  </si>
  <si>
    <t>養生雞湯</t>
    <phoneticPr fontId="71" type="noConversion"/>
  </si>
  <si>
    <t>脆筍片</t>
    <phoneticPr fontId="71" type="noConversion"/>
  </si>
  <si>
    <t>米粉</t>
    <phoneticPr fontId="71" type="noConversion"/>
  </si>
  <si>
    <t>拌炒</t>
    <phoneticPr fontId="71" type="noConversion"/>
  </si>
  <si>
    <t>熱 量:</t>
    <phoneticPr fontId="71" type="noConversion"/>
  </si>
  <si>
    <t>醣 類：</t>
    <phoneticPr fontId="71" type="noConversion"/>
  </si>
  <si>
    <t>脂 肪：</t>
    <phoneticPr fontId="71" type="noConversion"/>
  </si>
  <si>
    <t>蛋白質：</t>
    <phoneticPr fontId="71" type="noConversion"/>
  </si>
  <si>
    <t>香Q白飯</t>
    <phoneticPr fontId="71" type="noConversion"/>
  </si>
  <si>
    <t>有機深色蔬菜</t>
    <phoneticPr fontId="71" type="noConversion"/>
  </si>
  <si>
    <t>淺色蔬菜</t>
    <phoneticPr fontId="71" type="noConversion"/>
  </si>
  <si>
    <t>深色蔬菜</t>
    <phoneticPr fontId="71" type="noConversion"/>
  </si>
  <si>
    <r>
      <t>家常豆腐</t>
    </r>
    <r>
      <rPr>
        <b/>
        <sz val="48"/>
        <color rgb="FFFF00FF"/>
        <rFont val="標楷體"/>
        <family val="4"/>
        <charset val="136"/>
      </rPr>
      <t>(豆)</t>
    </r>
    <phoneticPr fontId="71" type="noConversion"/>
  </si>
  <si>
    <r>
      <t>港式蘿蔔糕</t>
    </r>
    <r>
      <rPr>
        <b/>
        <i/>
        <sz val="48"/>
        <color rgb="FF6600CC"/>
        <rFont val="標楷體"/>
        <family val="4"/>
        <charset val="136"/>
      </rPr>
      <t>(主冷)</t>
    </r>
    <phoneticPr fontId="71" type="noConversion"/>
  </si>
  <si>
    <t>胚芽米飯</t>
    <phoneticPr fontId="71" type="noConversion"/>
  </si>
  <si>
    <t>黑椒肉柳</t>
    <phoneticPr fontId="71" type="noConversion"/>
  </si>
  <si>
    <t>蔥油雞排</t>
    <phoneticPr fontId="71" type="noConversion"/>
  </si>
  <si>
    <t>新竹米粉</t>
    <phoneticPr fontId="71" type="noConversion"/>
  </si>
  <si>
    <t>南洋咖哩</t>
    <phoneticPr fontId="71" type="noConversion"/>
  </si>
  <si>
    <t>小 米 飯</t>
    <phoneticPr fontId="71" type="noConversion"/>
  </si>
  <si>
    <t>米血</t>
    <phoneticPr fontId="71" type="noConversion"/>
  </si>
  <si>
    <r>
      <t>柴魚味噌湯</t>
    </r>
    <r>
      <rPr>
        <b/>
        <sz val="48"/>
        <color rgb="FF0000FF"/>
        <rFont val="標楷體"/>
        <family val="4"/>
        <charset val="136"/>
      </rPr>
      <t>(豆)</t>
    </r>
    <phoneticPr fontId="71" type="noConversion"/>
  </si>
  <si>
    <t>蕃茄醬</t>
    <phoneticPr fontId="71" type="noConversion"/>
  </si>
  <si>
    <t>加</t>
    <phoneticPr fontId="71" type="noConversion"/>
  </si>
  <si>
    <t>主冷</t>
    <phoneticPr fontId="71" type="noConversion"/>
  </si>
  <si>
    <t>生鮮豬肉片</t>
    <phoneticPr fontId="71" type="noConversion"/>
  </si>
  <si>
    <t>豆</t>
    <phoneticPr fontId="71" type="noConversion"/>
  </si>
  <si>
    <t>醃</t>
    <phoneticPr fontId="71" type="noConversion"/>
  </si>
  <si>
    <t>蝦米</t>
    <phoneticPr fontId="71" type="noConversion"/>
  </si>
  <si>
    <t>煮</t>
    <phoneticPr fontId="71" type="noConversion"/>
  </si>
  <si>
    <t>海</t>
    <phoneticPr fontId="71" type="noConversion"/>
  </si>
  <si>
    <t>生鮮豬肉絲</t>
    <phoneticPr fontId="71" type="noConversion"/>
  </si>
  <si>
    <t>蘿蔔糕</t>
    <phoneticPr fontId="71" type="noConversion"/>
  </si>
  <si>
    <t>小米</t>
    <phoneticPr fontId="71" type="noConversion"/>
  </si>
  <si>
    <t>胚芽米</t>
    <phoneticPr fontId="71" type="noConversion"/>
  </si>
  <si>
    <t>九層塔</t>
    <phoneticPr fontId="71" type="noConversion"/>
  </si>
  <si>
    <t>麻油</t>
    <phoneticPr fontId="71" type="noConversion"/>
  </si>
  <si>
    <t>蒜末</t>
    <phoneticPr fontId="71" type="noConversion"/>
  </si>
  <si>
    <t>生鮮豬肉角</t>
    <phoneticPr fontId="71" type="noConversion"/>
  </si>
  <si>
    <t>炒</t>
    <phoneticPr fontId="71" type="noConversion"/>
  </si>
  <si>
    <t>蒸</t>
    <phoneticPr fontId="71" type="noConversion"/>
  </si>
  <si>
    <t>水餃</t>
    <phoneticPr fontId="71" type="noConversion"/>
  </si>
  <si>
    <t>味噌</t>
    <phoneticPr fontId="71" type="noConversion"/>
  </si>
  <si>
    <t>星期五</t>
    <phoneticPr fontId="71" type="noConversion"/>
  </si>
  <si>
    <t>美式濃湯</t>
    <phoneticPr fontId="71" type="noConversion"/>
  </si>
  <si>
    <t>白菜滷</t>
    <phoneticPr fontId="71" type="noConversion"/>
  </si>
  <si>
    <r>
      <t>和風味噌湯</t>
    </r>
    <r>
      <rPr>
        <b/>
        <i/>
        <sz val="48"/>
        <color rgb="FF0000FF"/>
        <rFont val="標楷體"/>
        <family val="4"/>
        <charset val="136"/>
      </rPr>
      <t>(豆)</t>
    </r>
    <phoneticPr fontId="71" type="noConversion"/>
  </si>
  <si>
    <r>
      <t>麥香雞排</t>
    </r>
    <r>
      <rPr>
        <b/>
        <i/>
        <sz val="48"/>
        <color rgb="FFFF0000"/>
        <rFont val="標楷體"/>
        <family val="4"/>
        <charset val="136"/>
      </rPr>
      <t>(炸)</t>
    </r>
    <phoneticPr fontId="71" type="noConversion"/>
  </si>
  <si>
    <t>開陽白菜</t>
    <phoneticPr fontId="71" type="noConversion"/>
  </si>
  <si>
    <t>玉米炒蛋</t>
    <phoneticPr fontId="71" type="noConversion"/>
  </si>
  <si>
    <t>什錦炒飯</t>
    <phoneticPr fontId="71" type="noConversion"/>
  </si>
  <si>
    <r>
      <t>麻婆豆腐</t>
    </r>
    <r>
      <rPr>
        <b/>
        <sz val="48"/>
        <color rgb="FFFF00FF"/>
        <rFont val="標楷體"/>
        <family val="4"/>
        <charset val="136"/>
      </rPr>
      <t>(豆)</t>
    </r>
    <phoneticPr fontId="71" type="noConversion"/>
  </si>
  <si>
    <t>三杯米血</t>
    <phoneticPr fontId="71" type="noConversion"/>
  </si>
  <si>
    <r>
      <t>香濃豆沙包</t>
    </r>
    <r>
      <rPr>
        <b/>
        <i/>
        <sz val="48"/>
        <color rgb="FF6600CC"/>
        <rFont val="標楷體"/>
        <family val="4"/>
        <charset val="136"/>
      </rPr>
      <t>(主冷)</t>
    </r>
    <phoneticPr fontId="71" type="noConversion"/>
  </si>
  <si>
    <t>胚芽米飯</t>
  </si>
  <si>
    <t>五香滷肉</t>
    <phoneticPr fontId="71" type="noConversion"/>
  </si>
  <si>
    <t>雙色蒲瓜</t>
    <phoneticPr fontId="71" type="noConversion"/>
  </si>
  <si>
    <t>清炒洋薯</t>
    <phoneticPr fontId="71" type="noConversion"/>
  </si>
  <si>
    <t>京都肉排</t>
    <phoneticPr fontId="71" type="noConversion"/>
  </si>
  <si>
    <t>肉燥銀芽</t>
    <phoneticPr fontId="71" type="noConversion"/>
  </si>
  <si>
    <t>白珍鮮菇</t>
    <phoneticPr fontId="71" type="noConversion"/>
  </si>
  <si>
    <t>蔥爆雞丁</t>
    <phoneticPr fontId="71" type="noConversion"/>
  </si>
  <si>
    <t>客家封肉</t>
    <phoneticPr fontId="71" type="noConversion"/>
  </si>
  <si>
    <t>鮮嫩蒸蛋</t>
    <phoneticPr fontId="71" type="noConversion"/>
  </si>
  <si>
    <t>御品肉排</t>
    <phoneticPr fontId="71" type="noConversion"/>
  </si>
  <si>
    <t>蔥爆肉絲</t>
    <phoneticPr fontId="71" type="noConversion"/>
  </si>
  <si>
    <t>高鐵里肌</t>
    <phoneticPr fontId="71" type="noConversion"/>
  </si>
  <si>
    <t>開陽黃瓜</t>
    <phoneticPr fontId="71" type="noConversion"/>
  </si>
  <si>
    <t>塔香鮑菇</t>
    <phoneticPr fontId="71" type="noConversion"/>
  </si>
  <si>
    <t>菲力雞排</t>
    <phoneticPr fontId="71" type="noConversion"/>
  </si>
  <si>
    <t>東坡控肉</t>
    <phoneticPr fontId="71" type="noConversion"/>
  </si>
  <si>
    <t>彩繪玉米</t>
    <phoneticPr fontId="71" type="noConversion"/>
  </si>
  <si>
    <r>
      <t>台南虱目魚排</t>
    </r>
    <r>
      <rPr>
        <b/>
        <i/>
        <sz val="48"/>
        <color rgb="FFFF0000"/>
        <rFont val="標楷體"/>
        <family val="4"/>
        <charset val="136"/>
      </rPr>
      <t>(海加炸)</t>
    </r>
    <phoneticPr fontId="71" type="noConversion"/>
  </si>
  <si>
    <r>
      <t>麥香薯條</t>
    </r>
    <r>
      <rPr>
        <b/>
        <sz val="48"/>
        <color rgb="FFFF00FF"/>
        <rFont val="標楷體"/>
        <family val="4"/>
        <charset val="136"/>
      </rPr>
      <t>(炸)</t>
    </r>
    <phoneticPr fontId="71" type="noConversion"/>
  </si>
  <si>
    <r>
      <t>絞肉干丁</t>
    </r>
    <r>
      <rPr>
        <b/>
        <sz val="48"/>
        <color rgb="FF6600CC"/>
        <rFont val="標楷體"/>
        <family val="4"/>
        <charset val="136"/>
      </rPr>
      <t>(豆)</t>
    </r>
    <phoneticPr fontId="71" type="noConversion"/>
  </si>
  <si>
    <r>
      <t>雙色滷味</t>
    </r>
    <r>
      <rPr>
        <b/>
        <sz val="48"/>
        <color rgb="FFFF00FF"/>
        <rFont val="標楷體"/>
        <family val="4"/>
        <charset val="136"/>
      </rPr>
      <t>(豆)</t>
    </r>
    <phoneticPr fontId="71" type="noConversion"/>
  </si>
  <si>
    <r>
      <t>滷味油腐</t>
    </r>
    <r>
      <rPr>
        <b/>
        <sz val="48"/>
        <color rgb="FFFF00FF"/>
        <rFont val="標楷體"/>
        <family val="4"/>
        <charset val="136"/>
      </rPr>
      <t>(豆)</t>
    </r>
    <phoneticPr fontId="71" type="noConversion"/>
  </si>
  <si>
    <t>紅蘿蔔絲</t>
    <phoneticPr fontId="71" type="noConversion"/>
  </si>
  <si>
    <t>玉米濃湯</t>
    <phoneticPr fontId="71" type="noConversion"/>
  </si>
  <si>
    <t>蘿蔔排骨湯</t>
    <phoneticPr fontId="71" type="noConversion"/>
  </si>
  <si>
    <r>
      <t>日式味噌湯</t>
    </r>
    <r>
      <rPr>
        <b/>
        <i/>
        <sz val="48"/>
        <color rgb="FF0000FF"/>
        <rFont val="標楷體"/>
        <family val="4"/>
        <charset val="136"/>
      </rPr>
      <t>(豆)</t>
    </r>
    <phoneticPr fontId="71" type="noConversion"/>
  </si>
  <si>
    <r>
      <t>酸菜肉片湯</t>
    </r>
    <r>
      <rPr>
        <b/>
        <i/>
        <sz val="48"/>
        <color rgb="FF0000FF"/>
        <rFont val="標楷體"/>
        <family val="4"/>
        <charset val="136"/>
      </rPr>
      <t>(醃)</t>
    </r>
    <phoneticPr fontId="71" type="noConversion"/>
  </si>
  <si>
    <r>
      <t>脆筍排骨湯</t>
    </r>
    <r>
      <rPr>
        <b/>
        <i/>
        <sz val="48"/>
        <color rgb="FF0000FF"/>
        <rFont val="標楷體"/>
        <family val="4"/>
        <charset val="136"/>
      </rPr>
      <t>(醃)</t>
    </r>
    <phoneticPr fontId="71" type="noConversion"/>
  </si>
  <si>
    <t>非基改豆腐</t>
  </si>
  <si>
    <t>脆筍絲</t>
    <phoneticPr fontId="71" type="noConversion"/>
  </si>
  <si>
    <r>
      <t>肉羹湯</t>
    </r>
    <r>
      <rPr>
        <b/>
        <i/>
        <sz val="48"/>
        <color rgb="FF0000FF"/>
        <rFont val="標楷體"/>
        <family val="4"/>
        <charset val="136"/>
      </rPr>
      <t>(醃)</t>
    </r>
    <phoneticPr fontId="71" type="noConversion"/>
  </si>
  <si>
    <t>冬瓜排骨湯</t>
    <phoneticPr fontId="71" type="noConversion"/>
  </si>
  <si>
    <r>
      <t>章魚丸</t>
    </r>
    <r>
      <rPr>
        <b/>
        <sz val="48"/>
        <color rgb="FFFF00FF"/>
        <rFont val="標楷體"/>
        <family val="4"/>
        <charset val="136"/>
      </rPr>
      <t>(加)</t>
    </r>
    <phoneticPr fontId="71" type="noConversion"/>
  </si>
  <si>
    <t>木耳絲</t>
  </si>
  <si>
    <t>馬鈴薯丁</t>
    <phoneticPr fontId="71" type="noConversion"/>
  </si>
  <si>
    <t>酥炸粉</t>
  </si>
  <si>
    <t>生鮮水鯊魚丁</t>
    <phoneticPr fontId="71" type="noConversion"/>
  </si>
  <si>
    <t>馬鈴薯切丁</t>
    <phoneticPr fontId="71" type="noConversion"/>
  </si>
  <si>
    <t>紅蘿蔔丁</t>
    <phoneticPr fontId="71" type="noConversion"/>
  </si>
  <si>
    <t>白蘿蔔切丁</t>
    <phoneticPr fontId="71" type="noConversion"/>
  </si>
  <si>
    <t>白蘿蔔切大丁</t>
    <phoneticPr fontId="71" type="noConversion"/>
  </si>
  <si>
    <t>黃金地瓜條</t>
    <phoneticPr fontId="71" type="noConversion"/>
  </si>
  <si>
    <t>酸菜甲</t>
    <phoneticPr fontId="71" type="noConversion"/>
  </si>
  <si>
    <t>蒲瓜絲</t>
    <phoneticPr fontId="71" type="noConversion"/>
  </si>
  <si>
    <t>生鮮雞翅(廢棄率40)</t>
    <phoneticPr fontId="71" type="noConversion"/>
  </si>
  <si>
    <t>馬鈴薯絲</t>
    <phoneticPr fontId="71" type="noConversion"/>
  </si>
  <si>
    <t>生鮮地瓜切條</t>
    <phoneticPr fontId="71" type="noConversion"/>
  </si>
  <si>
    <t>大黃瓜切丁</t>
    <phoneticPr fontId="71" type="noConversion"/>
  </si>
  <si>
    <t>海帶絲</t>
    <phoneticPr fontId="71" type="noConversion"/>
  </si>
  <si>
    <t>豆沙包</t>
    <phoneticPr fontId="71" type="noConversion"/>
  </si>
  <si>
    <t>紅蘿蔔切丁</t>
    <phoneticPr fontId="71" type="noConversion"/>
  </si>
  <si>
    <t>章魚丸</t>
    <phoneticPr fontId="71" type="noConversion"/>
  </si>
  <si>
    <t>柴魚高湯</t>
    <phoneticPr fontId="71" type="noConversion"/>
  </si>
  <si>
    <t>胡瓜切丁</t>
    <phoneticPr fontId="71" type="noConversion"/>
  </si>
  <si>
    <t>生鮮雞排(廢棄率40)</t>
    <phoneticPr fontId="71" type="noConversion"/>
  </si>
  <si>
    <t>蔥肉餡餅</t>
    <phoneticPr fontId="71" type="noConversion"/>
  </si>
  <si>
    <t>生鮮馬鈴薯切條</t>
    <phoneticPr fontId="71" type="noConversion"/>
  </si>
  <si>
    <t>生鮮豬排（廢棄率40）</t>
  </si>
  <si>
    <t>紅蘿蔔小丁</t>
    <phoneticPr fontId="71" type="noConversion"/>
  </si>
  <si>
    <t>香腸</t>
    <phoneticPr fontId="71" type="noConversion"/>
  </si>
  <si>
    <t>杏鮑菇切丁</t>
    <phoneticPr fontId="71" type="noConversion"/>
  </si>
  <si>
    <t>白蘿蔔丁</t>
    <phoneticPr fontId="71" type="noConversion"/>
  </si>
  <si>
    <t>非基改油豆腐</t>
    <phoneticPr fontId="71" type="noConversion"/>
  </si>
  <si>
    <t>冬瓜切丁</t>
    <phoneticPr fontId="71" type="noConversion"/>
  </si>
  <si>
    <t>蝦米高麗</t>
    <phoneticPr fontId="71" type="noConversion"/>
  </si>
  <si>
    <r>
      <t>香酥魚丁</t>
    </r>
    <r>
      <rPr>
        <b/>
        <i/>
        <sz val="48"/>
        <color rgb="FFFF0000"/>
        <rFont val="標楷體"/>
        <family val="4"/>
        <charset val="136"/>
      </rPr>
      <t>(水生海炸)</t>
    </r>
    <phoneticPr fontId="71" type="noConversion"/>
  </si>
  <si>
    <r>
      <t>手工水餃</t>
    </r>
    <r>
      <rPr>
        <b/>
        <i/>
        <sz val="48"/>
        <color rgb="FF6600CC"/>
        <rFont val="標楷體"/>
        <family val="4"/>
        <charset val="136"/>
      </rPr>
      <t>（主冷）</t>
    </r>
    <phoneticPr fontId="71" type="noConversion"/>
  </si>
  <si>
    <t>非基改履歷豆漿</t>
    <phoneticPr fontId="71" type="noConversion"/>
  </si>
  <si>
    <t>冷凍青豆仁</t>
    <phoneticPr fontId="71" type="noConversion"/>
  </si>
  <si>
    <r>
      <t>什錦腐羹湯</t>
    </r>
    <r>
      <rPr>
        <b/>
        <i/>
        <sz val="48"/>
        <color rgb="FF0000FF"/>
        <rFont val="標楷體"/>
        <family val="4"/>
        <charset val="136"/>
      </rPr>
      <t>(豆)</t>
    </r>
    <phoneticPr fontId="71" type="noConversion"/>
  </si>
  <si>
    <t>米粉蛋花湯</t>
    <phoneticPr fontId="71" type="noConversion"/>
  </si>
  <si>
    <t>魯</t>
    <phoneticPr fontId="71" type="noConversion"/>
  </si>
  <si>
    <t xml:space="preserve">                      佳 祥 餐 盒 食 品 廠</t>
    <phoneticPr fontId="71" type="noConversion"/>
  </si>
  <si>
    <t>京醬肉絲</t>
    <phoneticPr fontId="71" type="noConversion"/>
  </si>
  <si>
    <t>XO醬燴高麗</t>
    <phoneticPr fontId="71" type="noConversion"/>
  </si>
  <si>
    <r>
      <t>椒鹽魚丁</t>
    </r>
    <r>
      <rPr>
        <b/>
        <i/>
        <sz val="48"/>
        <color rgb="FFFF0000"/>
        <rFont val="標楷體"/>
        <family val="4"/>
        <charset val="136"/>
      </rPr>
      <t>（炸.海）</t>
    </r>
    <phoneticPr fontId="71" type="noConversion"/>
  </si>
  <si>
    <r>
      <t>脆皮雞翅</t>
    </r>
    <r>
      <rPr>
        <b/>
        <i/>
        <sz val="48"/>
        <color rgb="FFFF0000"/>
        <rFont val="標楷體"/>
        <family val="4"/>
        <charset val="136"/>
      </rPr>
      <t>(炸)</t>
    </r>
    <phoneticPr fontId="71" type="noConversion"/>
  </si>
  <si>
    <t>三杯雞塊</t>
    <phoneticPr fontId="71" type="noConversion"/>
  </si>
  <si>
    <r>
      <t>糖醋魚塊</t>
    </r>
    <r>
      <rPr>
        <b/>
        <i/>
        <sz val="48"/>
        <color rgb="FFFF0000"/>
        <rFont val="標楷體"/>
        <family val="4"/>
        <charset val="136"/>
      </rPr>
      <t>(海)</t>
    </r>
    <phoneticPr fontId="71" type="noConversion"/>
  </si>
  <si>
    <t>燒烤雞排</t>
    <phoneticPr fontId="71" type="noConversion"/>
  </si>
  <si>
    <r>
      <t>爐烤香腸</t>
    </r>
    <r>
      <rPr>
        <b/>
        <sz val="48"/>
        <color rgb="FFFF00FF"/>
        <rFont val="標楷體"/>
        <family val="4"/>
        <charset val="136"/>
      </rPr>
      <t>(加.烤)</t>
    </r>
    <phoneticPr fontId="71" type="noConversion"/>
  </si>
  <si>
    <r>
      <t>海鮮魷魚排</t>
    </r>
    <r>
      <rPr>
        <b/>
        <i/>
        <sz val="48"/>
        <color rgb="FFFF0000"/>
        <rFont val="標楷體"/>
        <family val="4"/>
        <charset val="136"/>
      </rPr>
      <t>（加炸）</t>
    </r>
    <phoneticPr fontId="71" type="noConversion"/>
  </si>
  <si>
    <r>
      <t>紅燒獅仔頭</t>
    </r>
    <r>
      <rPr>
        <b/>
        <sz val="48"/>
        <color rgb="FFFF00FF"/>
        <rFont val="標楷體"/>
        <family val="4"/>
        <charset val="136"/>
      </rPr>
      <t>（加）</t>
    </r>
    <phoneticPr fontId="71" type="noConversion"/>
  </si>
  <si>
    <t>清炒白珍</t>
    <phoneticPr fontId="71" type="noConversion"/>
  </si>
  <si>
    <t>芝麻雞翅</t>
    <phoneticPr fontId="71" type="noConversion"/>
  </si>
  <si>
    <t>蘿蔔菜頭湯</t>
    <phoneticPr fontId="71" type="noConversion"/>
  </si>
  <si>
    <t>紫菜蛋花湯</t>
    <phoneticPr fontId="71" type="noConversion"/>
  </si>
  <si>
    <r>
      <t>宜蘭蔥肉餡餅</t>
    </r>
    <r>
      <rPr>
        <b/>
        <i/>
        <sz val="48"/>
        <color rgb="FF6600CC"/>
        <rFont val="標楷體"/>
        <family val="4"/>
        <charset val="136"/>
      </rPr>
      <t>(加.烤)</t>
    </r>
    <phoneticPr fontId="71" type="noConversion"/>
  </si>
  <si>
    <t>白 菜 滷</t>
    <phoneticPr fontId="71" type="noConversion"/>
  </si>
  <si>
    <r>
      <t>蒜味香腸</t>
    </r>
    <r>
      <rPr>
        <b/>
        <sz val="48"/>
        <color rgb="FFFF00FF"/>
        <rFont val="標楷體"/>
        <family val="4"/>
        <charset val="136"/>
      </rPr>
      <t>（加.烤）</t>
    </r>
    <phoneticPr fontId="71" type="noConversion"/>
  </si>
  <si>
    <t>彩 頭 湯</t>
    <phoneticPr fontId="71" type="noConversion"/>
  </si>
  <si>
    <t>蒜頭排骨</t>
    <phoneticPr fontId="71" type="noConversion"/>
  </si>
  <si>
    <t>金門肉燥</t>
    <phoneticPr fontId="71" type="noConversion"/>
  </si>
  <si>
    <t>焗烤青花</t>
    <phoneticPr fontId="71" type="noConversion"/>
  </si>
  <si>
    <r>
      <t>控筍干</t>
    </r>
    <r>
      <rPr>
        <b/>
        <sz val="48"/>
        <color rgb="FFFF00FF"/>
        <rFont val="標楷體"/>
        <family val="4"/>
        <charset val="136"/>
      </rPr>
      <t>(醃)</t>
    </r>
    <phoneticPr fontId="71" type="noConversion"/>
  </si>
  <si>
    <t>馬鈴薯排骨湯</t>
    <phoneticPr fontId="71" type="noConversion"/>
  </si>
  <si>
    <r>
      <t>蕃茄豆腐燴蛋</t>
    </r>
    <r>
      <rPr>
        <b/>
        <sz val="48"/>
        <color rgb="FF6600CC"/>
        <rFont val="標楷體"/>
        <family val="4"/>
        <charset val="136"/>
      </rPr>
      <t>（豆）</t>
    </r>
    <phoneticPr fontId="71" type="noConversion"/>
  </si>
  <si>
    <r>
      <t>酸辣湯</t>
    </r>
    <r>
      <rPr>
        <b/>
        <i/>
        <sz val="48"/>
        <color rgb="FF0000FF"/>
        <rFont val="標楷體"/>
        <family val="4"/>
        <charset val="136"/>
      </rPr>
      <t>(醃.豆)</t>
    </r>
    <phoneticPr fontId="71" type="noConversion"/>
  </si>
  <si>
    <t>高麗粉絲湯</t>
    <phoneticPr fontId="71" type="noConversion"/>
  </si>
  <si>
    <t>薑絲海帶湯</t>
    <phoneticPr fontId="71" type="noConversion"/>
  </si>
  <si>
    <t>*使用台灣豬肉</t>
  </si>
  <si>
    <t xml:space="preserve">廢棄率資料來源：台灣地區食品營養資料庫                </t>
    <phoneticPr fontId="71" type="noConversion"/>
  </si>
  <si>
    <t>備註</t>
    <phoneticPr fontId="71" type="noConversion"/>
  </si>
  <si>
    <t>個人量(克)</t>
    <phoneticPr fontId="71" type="noConversion"/>
  </si>
  <si>
    <t>食物類別</t>
    <phoneticPr fontId="71" type="noConversion"/>
  </si>
  <si>
    <t>份數</t>
    <phoneticPr fontId="71" type="noConversion"/>
  </si>
  <si>
    <r>
      <t xml:space="preserve">廢棄率資料來源：台灣地區食品營養資料庫                  </t>
    </r>
    <r>
      <rPr>
        <sz val="30"/>
        <rFont val="標楷體"/>
        <family val="4"/>
        <charset val="136"/>
      </rPr>
      <t xml:space="preserve"> </t>
    </r>
    <phoneticPr fontId="71" type="noConversion"/>
  </si>
  <si>
    <t>主 食</t>
    <phoneticPr fontId="71" type="noConversion"/>
  </si>
  <si>
    <t>主 菜</t>
    <phoneticPr fontId="71" type="noConversion"/>
  </si>
  <si>
    <t>副 菜</t>
    <phoneticPr fontId="71" type="noConversion"/>
  </si>
  <si>
    <r>
      <t xml:space="preserve">                            </t>
    </r>
    <r>
      <rPr>
        <b/>
        <sz val="66"/>
        <color rgb="FFFF0000"/>
        <rFont val="標楷體"/>
        <family val="4"/>
        <charset val="136"/>
      </rPr>
      <t>＊使用台灣豬肉</t>
    </r>
    <phoneticPr fontId="71" type="noConversion"/>
  </si>
  <si>
    <t>星期一</t>
    <phoneticPr fontId="71" type="noConversion"/>
  </si>
  <si>
    <t>星期六</t>
    <phoneticPr fontId="71" type="noConversion"/>
  </si>
  <si>
    <t xml:space="preserve">星期一 </t>
    <phoneticPr fontId="71" type="noConversion"/>
  </si>
  <si>
    <t>星期二</t>
    <phoneticPr fontId="71" type="noConversion"/>
  </si>
  <si>
    <t>星期三</t>
    <phoneticPr fontId="71" type="noConversion"/>
  </si>
  <si>
    <t>星期四</t>
    <phoneticPr fontId="71" type="noConversion"/>
  </si>
  <si>
    <r>
      <rPr>
        <b/>
        <sz val="24"/>
        <rFont val="新細明體"/>
        <family val="1"/>
        <charset val="136"/>
      </rPr>
      <t>＊</t>
    </r>
    <r>
      <rPr>
        <b/>
        <sz val="24"/>
        <rFont val="標楷體"/>
        <family val="4"/>
        <charset val="136"/>
      </rPr>
      <t>使用台灣豬肉</t>
    </r>
    <phoneticPr fontId="71" type="noConversion"/>
  </si>
  <si>
    <t>胚芽米</t>
    <phoneticPr fontId="71" type="noConversion"/>
  </si>
  <si>
    <t>蒜末</t>
    <phoneticPr fontId="71" type="noConversion"/>
  </si>
  <si>
    <t>甜麵醬</t>
    <phoneticPr fontId="71" type="noConversion"/>
  </si>
  <si>
    <t>紅蘿蔔</t>
    <phoneticPr fontId="71" type="noConversion"/>
  </si>
  <si>
    <t>紅蘿蔔切丁</t>
    <phoneticPr fontId="71" type="noConversion"/>
  </si>
  <si>
    <t>青豆仁</t>
    <phoneticPr fontId="71" type="noConversion"/>
  </si>
  <si>
    <t>XO醬</t>
    <phoneticPr fontId="71" type="noConversion"/>
  </si>
  <si>
    <t>魯包</t>
    <phoneticPr fontId="71" type="noConversion"/>
  </si>
  <si>
    <t>馬鈴薯</t>
    <phoneticPr fontId="71" type="noConversion"/>
  </si>
  <si>
    <t>咖哩粉</t>
    <phoneticPr fontId="71" type="noConversion"/>
  </si>
  <si>
    <t>椒鹽粉</t>
    <phoneticPr fontId="71" type="noConversion"/>
  </si>
  <si>
    <t>蒜頭</t>
    <phoneticPr fontId="71" type="noConversion"/>
  </si>
  <si>
    <t>醬油</t>
    <phoneticPr fontId="71" type="noConversion"/>
  </si>
  <si>
    <t>筍乾</t>
    <phoneticPr fontId="71" type="noConversion"/>
  </si>
  <si>
    <t>薑</t>
    <phoneticPr fontId="71" type="noConversion"/>
  </si>
  <si>
    <t>青蔥</t>
    <phoneticPr fontId="71" type="noConversion"/>
  </si>
  <si>
    <t>非基改豆乾片</t>
    <phoneticPr fontId="71" type="noConversion"/>
  </si>
  <si>
    <t>生鮮豬肉絲</t>
    <phoneticPr fontId="71" type="noConversion"/>
  </si>
  <si>
    <t>豆芽菜</t>
    <phoneticPr fontId="71" type="noConversion"/>
  </si>
  <si>
    <t>麻油</t>
    <phoneticPr fontId="71" type="noConversion"/>
  </si>
  <si>
    <t>美味帶絲</t>
    <phoneticPr fontId="71" type="noConversion"/>
  </si>
  <si>
    <t>柴魚片</t>
    <phoneticPr fontId="71" type="noConversion"/>
  </si>
  <si>
    <t>虱目魚排</t>
    <phoneticPr fontId="71" type="noConversion"/>
  </si>
  <si>
    <t>馬鈴薯</t>
    <phoneticPr fontId="71" type="noConversion"/>
  </si>
  <si>
    <t>生鮮豬絞肉</t>
    <phoneticPr fontId="71" type="noConversion"/>
  </si>
  <si>
    <t>青花菜</t>
    <phoneticPr fontId="71" type="noConversion"/>
  </si>
  <si>
    <t>乳酪絲</t>
    <phoneticPr fontId="71" type="noConversion"/>
  </si>
  <si>
    <t>煮烤</t>
    <phoneticPr fontId="71" type="noConversion"/>
  </si>
  <si>
    <t>脆筍絲</t>
    <phoneticPr fontId="71" type="noConversion"/>
  </si>
  <si>
    <t>非改豆腐</t>
    <phoneticPr fontId="71" type="noConversion"/>
  </si>
  <si>
    <t>豆</t>
    <phoneticPr fontId="71" type="noConversion"/>
  </si>
  <si>
    <t>豆芽菜</t>
    <phoneticPr fontId="71" type="noConversion"/>
  </si>
  <si>
    <t>冬粉</t>
    <phoneticPr fontId="71" type="noConversion"/>
  </si>
  <si>
    <t>生鮮油干魚</t>
    <phoneticPr fontId="71" type="noConversion"/>
  </si>
  <si>
    <t>海加</t>
    <phoneticPr fontId="71" type="noConversion"/>
  </si>
  <si>
    <t>細花瓜</t>
    <phoneticPr fontId="71" type="noConversion"/>
  </si>
  <si>
    <t>生鮮雞排(廢棄率36)</t>
    <phoneticPr fontId="71" type="noConversion"/>
  </si>
  <si>
    <t>杏鮑菇</t>
    <phoneticPr fontId="71" type="noConversion"/>
  </si>
  <si>
    <t>玉米醬</t>
    <phoneticPr fontId="71" type="noConversion"/>
  </si>
  <si>
    <t>黑胡椒粒</t>
    <phoneticPr fontId="71" type="noConversion"/>
  </si>
  <si>
    <t>鴻禧菇</t>
    <phoneticPr fontId="71" type="noConversion"/>
  </si>
  <si>
    <t>乳酪絲</t>
    <phoneticPr fontId="71" type="noConversion"/>
  </si>
  <si>
    <t>排骨（廢棄率69）</t>
    <phoneticPr fontId="71" type="noConversion"/>
  </si>
  <si>
    <t>獅仔頭</t>
    <phoneticPr fontId="71" type="noConversion"/>
  </si>
  <si>
    <t>生鮮水鯊魚丁</t>
    <phoneticPr fontId="71" type="noConversion"/>
  </si>
  <si>
    <t>塰</t>
    <phoneticPr fontId="71" type="noConversion"/>
  </si>
  <si>
    <t xml:space="preserve">廢棄率資料來源：台灣地區食品營養資料庫                  </t>
    <phoneticPr fontId="71" type="noConversion"/>
  </si>
  <si>
    <t>白蘿蔔</t>
    <phoneticPr fontId="71" type="noConversion"/>
  </si>
  <si>
    <t>魷魚排</t>
    <phoneticPr fontId="71" type="noConversion"/>
  </si>
  <si>
    <t>乾香菇絲</t>
    <phoneticPr fontId="71" type="noConversion"/>
  </si>
  <si>
    <t>百頁豆腐</t>
    <phoneticPr fontId="71" type="noConversion"/>
  </si>
  <si>
    <t>蒜仁</t>
    <phoneticPr fontId="71" type="noConversion"/>
  </si>
  <si>
    <t>薑片</t>
    <phoneticPr fontId="71" type="noConversion"/>
  </si>
  <si>
    <t>三色玉米</t>
    <phoneticPr fontId="71" type="noConversion"/>
  </si>
  <si>
    <t>滷包</t>
    <phoneticPr fontId="71" type="noConversion"/>
  </si>
  <si>
    <t>薑</t>
    <phoneticPr fontId="71" type="noConversion"/>
  </si>
  <si>
    <t xml:space="preserve">廢棄率資料來源：台灣地區食品營養資料庫                   </t>
    <phoneticPr fontId="71" type="noConversion"/>
  </si>
  <si>
    <t>生鮮豬軟骨（廢棄率38）</t>
    <phoneticPr fontId="71" type="noConversion"/>
  </si>
  <si>
    <r>
      <t>生鮮豬排</t>
    </r>
    <r>
      <rPr>
        <sz val="12"/>
        <color theme="1"/>
        <rFont val="標楷體"/>
        <family val="4"/>
        <charset val="136"/>
      </rPr>
      <t>（廢棄率40）</t>
    </r>
    <phoneticPr fontId="71" type="noConversion"/>
  </si>
  <si>
    <r>
      <t>生鮮雞丁</t>
    </r>
    <r>
      <rPr>
        <sz val="12"/>
        <color theme="1"/>
        <rFont val="標楷體"/>
        <family val="4"/>
        <charset val="136"/>
      </rPr>
      <t>（廢棄率28）</t>
    </r>
    <phoneticPr fontId="71" type="noConversion"/>
  </si>
  <si>
    <r>
      <t>生鮮雞排</t>
    </r>
    <r>
      <rPr>
        <sz val="12"/>
        <color theme="1"/>
        <rFont val="標楷體"/>
        <family val="4"/>
        <charset val="136"/>
      </rPr>
      <t>(廢棄率36)</t>
    </r>
    <phoneticPr fontId="71" type="noConversion"/>
  </si>
  <si>
    <t>焗汁洋芋</t>
    <phoneticPr fontId="71" type="noConversion"/>
  </si>
  <si>
    <r>
      <t>生鮮雞丁</t>
    </r>
    <r>
      <rPr>
        <sz val="15"/>
        <color theme="1"/>
        <rFont val="標楷體"/>
        <family val="4"/>
        <charset val="136"/>
      </rPr>
      <t>（廢棄率28）</t>
    </r>
    <phoneticPr fontId="71" type="noConversion"/>
  </si>
  <si>
    <r>
      <t>雞蛋</t>
    </r>
    <r>
      <rPr>
        <sz val="15"/>
        <color theme="1"/>
        <rFont val="標楷體"/>
        <family val="4"/>
        <charset val="136"/>
      </rPr>
      <t>（廢棄率12）</t>
    </r>
    <phoneticPr fontId="71" type="noConversion"/>
  </si>
  <si>
    <t>洋蔥</t>
    <phoneticPr fontId="71" type="noConversion"/>
  </si>
  <si>
    <t>高麗菜</t>
    <phoneticPr fontId="71" type="noConversion"/>
  </si>
  <si>
    <r>
      <t>生鮮排骨</t>
    </r>
    <r>
      <rPr>
        <sz val="15"/>
        <color theme="1"/>
        <rFont val="標楷體"/>
        <family val="4"/>
        <charset val="136"/>
      </rPr>
      <t>（廢棄率69）</t>
    </r>
    <phoneticPr fontId="71" type="noConversion"/>
  </si>
  <si>
    <r>
      <t>生鮮雞排</t>
    </r>
    <r>
      <rPr>
        <sz val="15"/>
        <color theme="1"/>
        <rFont val="標楷體"/>
        <family val="4"/>
        <charset val="136"/>
      </rPr>
      <t>(廢棄率36)</t>
    </r>
    <phoneticPr fontId="71" type="noConversion"/>
  </si>
  <si>
    <r>
      <t>生鮮雞翅</t>
    </r>
    <r>
      <rPr>
        <sz val="15"/>
        <color theme="1"/>
        <rFont val="標楷體"/>
        <family val="4"/>
        <charset val="136"/>
      </rPr>
      <t>(廢棄率40)</t>
    </r>
    <phoneticPr fontId="71" type="noConversion"/>
  </si>
  <si>
    <r>
      <t>生鮮豬排</t>
    </r>
    <r>
      <rPr>
        <sz val="15"/>
        <color theme="1"/>
        <rFont val="標楷體"/>
        <family val="4"/>
        <charset val="136"/>
      </rPr>
      <t>（廢棄率40）</t>
    </r>
    <phoneticPr fontId="71" type="noConversion"/>
  </si>
  <si>
    <r>
      <t>雞蛋</t>
    </r>
    <r>
      <rPr>
        <sz val="15"/>
        <color theme="1"/>
        <rFont val="標楷體"/>
        <family val="4"/>
        <charset val="136"/>
      </rPr>
      <t>（廢棄率12）</t>
    </r>
    <phoneticPr fontId="71" type="noConversion"/>
  </si>
  <si>
    <t>黃瓜肉絲湯</t>
    <phoneticPr fontId="71" type="noConversion"/>
  </si>
  <si>
    <t>白菜鮮菇湯</t>
    <phoneticPr fontId="71" type="noConversion"/>
  </si>
  <si>
    <t>大黃瓜</t>
    <phoneticPr fontId="71" type="noConversion"/>
  </si>
  <si>
    <t>青蔥</t>
    <phoneticPr fontId="71" type="noConversion"/>
  </si>
  <si>
    <t>大白菜</t>
    <phoneticPr fontId="71" type="noConversion"/>
  </si>
  <si>
    <t>香菇</t>
    <phoneticPr fontId="71" type="noConversion"/>
  </si>
  <si>
    <t>紅蘿蔔</t>
    <phoneticPr fontId="71" type="noConversion"/>
  </si>
  <si>
    <t xml:space="preserve">                        新 港 國 小 112 年 8~9 月 份 菜 單    </t>
    <phoneticPr fontId="71" type="noConversion"/>
  </si>
  <si>
    <t>9月第一週菜單明細(新港國小-佳祥餐盒食品廠)</t>
    <phoneticPr fontId="71" type="noConversion"/>
  </si>
  <si>
    <t>9月第二週菜單明細(新港國小-佳祥餐盒食品廠)</t>
    <phoneticPr fontId="71" type="noConversion"/>
  </si>
  <si>
    <t>9月第三週菜單明細(新港國小-佳祥餐盒食品廠)</t>
    <phoneticPr fontId="71" type="noConversion"/>
  </si>
  <si>
    <t>9月第四週菜單明細(新港國小-佳祥餐盒食品廠)</t>
    <phoneticPr fontId="71" type="noConversion"/>
  </si>
  <si>
    <t>9月第五週菜單明細(新港國小-佳祥餐盒食品廠)</t>
    <phoneticPr fontId="71" type="noConversion"/>
  </si>
  <si>
    <r>
      <t>瓜仔肉燥</t>
    </r>
    <r>
      <rPr>
        <b/>
        <sz val="48"/>
        <color rgb="FF6600CC"/>
        <rFont val="標楷體"/>
        <family val="4"/>
        <charset val="136"/>
      </rPr>
      <t>(醃)</t>
    </r>
    <r>
      <rPr>
        <b/>
        <sz val="74"/>
        <color rgb="FF6600CC"/>
        <rFont val="標楷體"/>
        <family val="4"/>
        <charset val="136"/>
      </rPr>
      <t>+蒸鮮燒賣</t>
    </r>
    <r>
      <rPr>
        <b/>
        <sz val="48"/>
        <color rgb="FF6600CC"/>
        <rFont val="標楷體"/>
        <family val="4"/>
        <charset val="136"/>
      </rPr>
      <t>(加)</t>
    </r>
    <phoneticPr fontId="71" type="noConversion"/>
  </si>
  <si>
    <t>胡瓜鮮燴+蠔油香菇</t>
    <phoneticPr fontId="71" type="noConversion"/>
  </si>
  <si>
    <t>湯包</t>
    <phoneticPr fontId="71" type="noConversion"/>
  </si>
  <si>
    <t>蒸鮮燒賣</t>
    <phoneticPr fontId="71" type="noConversion"/>
  </si>
  <si>
    <t>燒賣</t>
    <phoneticPr fontId="71" type="noConversion"/>
  </si>
  <si>
    <t>香菇白菜+五香滷蛋</t>
    <phoneticPr fontId="71" type="noConversion"/>
  </si>
  <si>
    <t>蠔油香菇</t>
    <phoneticPr fontId="71" type="noConversion"/>
  </si>
  <si>
    <t>素蠔油</t>
    <phoneticPr fontId="71" type="noConversion"/>
  </si>
  <si>
    <t>五香滷蛋</t>
    <phoneticPr fontId="71" type="noConversion"/>
  </si>
  <si>
    <t>水煮蛋</t>
    <phoneticPr fontId="71" type="noConversion"/>
  </si>
  <si>
    <r>
      <t>干片肉絲</t>
    </r>
    <r>
      <rPr>
        <b/>
        <sz val="48"/>
        <color rgb="FF6600CC"/>
        <rFont val="標楷體"/>
        <family val="4"/>
        <charset val="136"/>
      </rPr>
      <t>(豆)</t>
    </r>
    <r>
      <rPr>
        <b/>
        <sz val="74"/>
        <color rgb="FF6600CC"/>
        <rFont val="標楷體"/>
        <family val="4"/>
        <charset val="136"/>
      </rPr>
      <t>+湯包</t>
    </r>
    <r>
      <rPr>
        <b/>
        <sz val="48"/>
        <color rgb="FF6600CC"/>
        <rFont val="標楷體"/>
        <family val="4"/>
        <charset val="136"/>
      </rPr>
      <t>(主冷)</t>
    </r>
    <phoneticPr fontId="71" type="noConversion"/>
  </si>
  <si>
    <r>
      <rPr>
        <sz val="14"/>
        <rFont val="華康仿宋體W6(P)"/>
        <family val="1"/>
        <charset val="136"/>
      </rPr>
      <t xml:space="preserve">＊菜單設計者：曾富美 營養師     ＊專線：7363303    </t>
    </r>
    <r>
      <rPr>
        <sz val="11"/>
        <rFont val="華康仿宋體W6(P)"/>
        <family val="1"/>
        <charset val="136"/>
      </rPr>
      <t xml:space="preserve">＊國華E-mail：kuohow.food@gamil.com </t>
    </r>
    <r>
      <rPr>
        <sz val="14"/>
        <rFont val="華康仿宋體W6(P)"/>
        <family val="1"/>
        <charset val="136"/>
      </rPr>
      <t xml:space="preserve"> </t>
    </r>
    <r>
      <rPr>
        <sz val="12"/>
        <rFont val="華康仿宋體W6(P)"/>
        <family val="1"/>
        <charset val="136"/>
      </rPr>
      <t>＊飯菜不足或用餐有任何問題，請洽服務人員，我們將親切為你服務喔！</t>
    </r>
    <r>
      <rPr>
        <sz val="12"/>
        <rFont val="華康魏碑體(P)"/>
        <family val="1"/>
        <charset val="136"/>
      </rPr>
      <t xml:space="preserve">   </t>
    </r>
    <r>
      <rPr>
        <sz val="14"/>
        <color indexed="10"/>
        <rFont val="華康魏碑體(P)"/>
        <family val="1"/>
        <charset val="136"/>
      </rPr>
      <t xml:space="preserve">新港國小菜單    </t>
    </r>
    <r>
      <rPr>
        <sz val="12"/>
        <color indexed="10"/>
        <rFont val="華康魏碑體(P)"/>
        <family val="1"/>
        <charset val="136"/>
      </rPr>
      <t xml:space="preserve">   </t>
    </r>
    <r>
      <rPr>
        <sz val="12"/>
        <rFont val="華康魏碑體(P)"/>
        <family val="1"/>
        <charset val="136"/>
      </rPr>
      <t xml:space="preserve">       </t>
    </r>
    <phoneticPr fontId="71" type="noConversion"/>
  </si>
  <si>
    <t>熱量:</t>
    <phoneticPr fontId="71" type="noConversion"/>
  </si>
  <si>
    <t>柴魚海芽湯</t>
    <phoneticPr fontId="71" type="noConversion"/>
  </si>
  <si>
    <t>玉米蛋花湯</t>
    <phoneticPr fontId="71" type="noConversion"/>
  </si>
  <si>
    <t>什味湯(豆)</t>
    <phoneticPr fontId="71" type="noConversion"/>
  </si>
  <si>
    <t>三絲湯</t>
    <phoneticPr fontId="71" type="noConversion"/>
  </si>
  <si>
    <t>冬粉肉絲湯(醃)</t>
    <phoneticPr fontId="71" type="noConversion"/>
  </si>
  <si>
    <t xml:space="preserve">深色蔬菜 </t>
    <phoneticPr fontId="71" type="noConversion"/>
  </si>
  <si>
    <r>
      <t>深色蔬菜</t>
    </r>
    <r>
      <rPr>
        <sz val="16"/>
        <color indexed="10"/>
        <rFont val="標楷體"/>
        <family val="4"/>
        <charset val="136"/>
      </rPr>
      <t/>
    </r>
    <phoneticPr fontId="71" type="noConversion"/>
  </si>
  <si>
    <t xml:space="preserve">有機深色蔬菜  </t>
    <phoneticPr fontId="71" type="noConversion"/>
  </si>
  <si>
    <t xml:space="preserve"> 爆炒粉絲</t>
    <phoneticPr fontId="71" type="noConversion"/>
  </si>
  <si>
    <t>芋香白菜</t>
    <phoneticPr fontId="71" type="noConversion"/>
  </si>
  <si>
    <t xml:space="preserve"> 可口翅小腿  </t>
    <phoneticPr fontId="71" type="noConversion"/>
  </si>
  <si>
    <t>海苔大阪燒</t>
    <phoneticPr fontId="71" type="noConversion"/>
  </si>
  <si>
    <t xml:space="preserve">   東洋關東煮  </t>
    <phoneticPr fontId="71" type="noConversion"/>
  </si>
  <si>
    <t>馬鈴薯滷肉</t>
    <phoneticPr fontId="71" type="noConversion"/>
  </si>
  <si>
    <t xml:space="preserve">  咖哩豆腐(豆) </t>
    <phoneticPr fontId="71" type="noConversion"/>
  </si>
  <si>
    <t>絲瓜冬粉</t>
    <phoneticPr fontId="71" type="noConversion"/>
  </si>
  <si>
    <t xml:space="preserve">香菇肉醬+港點蒸餃(冷)   </t>
    <phoneticPr fontId="71" type="noConversion"/>
  </si>
  <si>
    <t>日式香翅</t>
    <phoneticPr fontId="71" type="noConversion"/>
  </si>
  <si>
    <t xml:space="preserve"> 瓜仔燒腿丁(醃)</t>
    <phoneticPr fontId="71" type="noConversion"/>
  </si>
  <si>
    <t>壽喜燒</t>
    <phoneticPr fontId="71" type="noConversion"/>
  </si>
  <si>
    <t>北香冰海魚(炸海加)</t>
    <phoneticPr fontId="71" type="noConversion"/>
  </si>
  <si>
    <t xml:space="preserve">  回鍋肉(豆)</t>
    <phoneticPr fontId="71" type="noConversion"/>
  </si>
  <si>
    <t>地瓜燕麥飯</t>
    <phoneticPr fontId="71" type="noConversion"/>
  </si>
  <si>
    <t>什穀糧Q飯</t>
    <phoneticPr fontId="71" type="noConversion"/>
  </si>
  <si>
    <t>9月23日(六)補課</t>
    <phoneticPr fontId="71" type="noConversion"/>
  </si>
  <si>
    <t>9月28日(四)</t>
    <phoneticPr fontId="71" type="noConversion"/>
  </si>
  <si>
    <t>9月27日(三)</t>
    <phoneticPr fontId="71" type="noConversion"/>
  </si>
  <si>
    <t>9月26日(二)</t>
    <phoneticPr fontId="71" type="noConversion"/>
  </si>
  <si>
    <t>9月25日(一)</t>
    <phoneticPr fontId="71" type="noConversion"/>
  </si>
  <si>
    <t>土瓶蒸湯</t>
    <phoneticPr fontId="71" type="noConversion"/>
  </si>
  <si>
    <t>筍片豆皮湯(豆)</t>
    <phoneticPr fontId="71" type="noConversion"/>
  </si>
  <si>
    <t>時蔬豆腐湯(豆)</t>
    <phoneticPr fontId="71" type="noConversion"/>
  </si>
  <si>
    <t>元氣補湯</t>
    <phoneticPr fontId="71" type="noConversion"/>
  </si>
  <si>
    <t xml:space="preserve">  麵線羹湯(芡)</t>
    <phoneticPr fontId="71" type="noConversion"/>
  </si>
  <si>
    <t xml:space="preserve">深色蔬菜  </t>
    <phoneticPr fontId="71" type="noConversion"/>
  </si>
  <si>
    <t xml:space="preserve">有機淺色蔬菜 </t>
    <phoneticPr fontId="71" type="noConversion"/>
  </si>
  <si>
    <t>香筍肉絲</t>
    <phoneticPr fontId="71" type="noConversion"/>
  </si>
  <si>
    <t>滷燒鴿蛋</t>
    <phoneticPr fontId="71" type="noConversion"/>
  </si>
  <si>
    <t>敏豆炒絲</t>
    <phoneticPr fontId="71" type="noConversion"/>
  </si>
  <si>
    <t>金絲蛋</t>
    <phoneticPr fontId="71" type="noConversion"/>
  </si>
  <si>
    <t>金穗炒刺瓜</t>
    <phoneticPr fontId="71" type="noConversion"/>
  </si>
  <si>
    <t>螺旋銀絲卷(冷)</t>
    <phoneticPr fontId="71" type="noConversion"/>
  </si>
  <si>
    <t>絲瓜麵線</t>
    <phoneticPr fontId="71" type="noConversion"/>
  </si>
  <si>
    <t>醬汁燒蛋</t>
    <phoneticPr fontId="71" type="noConversion"/>
  </si>
  <si>
    <t>小瓜豆腐(豆)+小籠湯包(冷)</t>
    <phoneticPr fontId="71" type="noConversion"/>
  </si>
  <si>
    <t xml:space="preserve"> 雙色海帶(豆)  </t>
    <phoneticPr fontId="71" type="noConversion"/>
  </si>
  <si>
    <t xml:space="preserve"> 香汁里肌(炸)  </t>
    <phoneticPr fontId="71" type="noConversion"/>
  </si>
  <si>
    <t xml:space="preserve">  香汁鯛魚(海加) </t>
    <phoneticPr fontId="71" type="noConversion"/>
  </si>
  <si>
    <t xml:space="preserve"> 鐵板豬柳 </t>
    <phoneticPr fontId="71" type="noConversion"/>
  </si>
  <si>
    <t xml:space="preserve">  桂筍肉片(醃) </t>
    <phoneticPr fontId="71" type="noConversion"/>
  </si>
  <si>
    <t xml:space="preserve">香酥雞(炸加)  </t>
    <phoneticPr fontId="71" type="noConversion"/>
  </si>
  <si>
    <t>美味粿仔條</t>
    <phoneticPr fontId="71" type="noConversion"/>
  </si>
  <si>
    <t>芋頭小米飯</t>
    <phoneticPr fontId="71" type="noConversion"/>
  </si>
  <si>
    <t>燕麥Q飯</t>
    <phoneticPr fontId="71" type="noConversion"/>
  </si>
  <si>
    <t>9月22日(五)</t>
    <phoneticPr fontId="71" type="noConversion"/>
  </si>
  <si>
    <t>9月21日(四)</t>
    <phoneticPr fontId="71" type="noConversion"/>
  </si>
  <si>
    <t>9月20日(三)</t>
    <phoneticPr fontId="71" type="noConversion"/>
  </si>
  <si>
    <t>9月19日(二)</t>
    <phoneticPr fontId="71" type="noConversion"/>
  </si>
  <si>
    <t>9月18日(一)</t>
    <phoneticPr fontId="71" type="noConversion"/>
  </si>
  <si>
    <t>味噌湯</t>
    <phoneticPr fontId="71" type="noConversion"/>
  </si>
  <si>
    <t>冬瓜骨湯</t>
    <phoneticPr fontId="71" type="noConversion"/>
  </si>
  <si>
    <t>海帶豆腐湯(豆)</t>
    <phoneticPr fontId="71" type="noConversion"/>
  </si>
  <si>
    <t>蘿蔔木耳湯</t>
    <phoneticPr fontId="71" type="noConversion"/>
  </si>
  <si>
    <t>什錦冬瓜盅</t>
    <phoneticPr fontId="71" type="noConversion"/>
  </si>
  <si>
    <t xml:space="preserve">  滷味豆干(豆加)</t>
    <phoneticPr fontId="71" type="noConversion"/>
  </si>
  <si>
    <t xml:space="preserve">  螞蟻上樹</t>
    <phoneticPr fontId="71" type="noConversion"/>
  </si>
  <si>
    <t xml:space="preserve"> 白菜鮮色  </t>
    <phoneticPr fontId="71" type="noConversion"/>
  </si>
  <si>
    <t>茄香炒蛋</t>
    <phoneticPr fontId="71" type="noConversion"/>
  </si>
  <si>
    <t xml:space="preserve"> 家常餃子(冷)</t>
    <phoneticPr fontId="71" type="noConversion"/>
  </si>
  <si>
    <t>聰明什蔬蛋</t>
    <phoneticPr fontId="71" type="noConversion"/>
  </si>
  <si>
    <t xml:space="preserve">鐵板腐香肉(豆) </t>
    <phoneticPr fontId="71" type="noConversion"/>
  </si>
  <si>
    <t>螺旋醬肉+糯米絞肉丸</t>
    <phoneticPr fontId="71" type="noConversion"/>
  </si>
  <si>
    <t xml:space="preserve">  脆綠彩絲  </t>
    <phoneticPr fontId="71" type="noConversion"/>
  </si>
  <si>
    <t xml:space="preserve">   卡拉雞肉排(炸加)  </t>
    <phoneticPr fontId="71" type="noConversion"/>
  </si>
  <si>
    <t>咖哩排骨</t>
    <phoneticPr fontId="71" type="noConversion"/>
  </si>
  <si>
    <r>
      <t xml:space="preserve"> 黃金魚片(炸海)</t>
    </r>
    <r>
      <rPr>
        <sz val="17"/>
        <color indexed="10"/>
        <rFont val="華康相撲體(P)"/>
        <family val="1"/>
        <charset val="136"/>
      </rPr>
      <t>生鮮水產品</t>
    </r>
    <phoneticPr fontId="71" type="noConversion"/>
  </si>
  <si>
    <t xml:space="preserve"> 照燒雞腿排  </t>
    <phoneticPr fontId="71" type="noConversion"/>
  </si>
  <si>
    <t xml:space="preserve"> 肉丁花生 </t>
    <phoneticPr fontId="71" type="noConversion"/>
  </si>
  <si>
    <t>夏威夷炒飯</t>
    <phoneticPr fontId="71" type="noConversion"/>
  </si>
  <si>
    <t>地瓜蕎麥飯</t>
    <phoneticPr fontId="71" type="noConversion"/>
  </si>
  <si>
    <t>胚芽麥片飯</t>
    <phoneticPr fontId="71" type="noConversion"/>
  </si>
  <si>
    <t>9月15日(五)</t>
    <phoneticPr fontId="71" type="noConversion"/>
  </si>
  <si>
    <t>9月14日(四)</t>
    <phoneticPr fontId="71" type="noConversion"/>
  </si>
  <si>
    <t>9月13日(三)</t>
    <phoneticPr fontId="71" type="noConversion"/>
  </si>
  <si>
    <t>9月12日(二)</t>
    <phoneticPr fontId="71" type="noConversion"/>
  </si>
  <si>
    <t>9月11日(一)</t>
    <phoneticPr fontId="71" type="noConversion"/>
  </si>
  <si>
    <t>豆薯玉米湯</t>
    <phoneticPr fontId="71" type="noConversion"/>
  </si>
  <si>
    <r>
      <t>筍絲金菇湯+</t>
    </r>
    <r>
      <rPr>
        <sz val="17"/>
        <color indexed="10"/>
        <rFont val="華康相撲體(P)"/>
        <family val="1"/>
        <charset val="136"/>
      </rPr>
      <t xml:space="preserve">豆漿 </t>
    </r>
    <phoneticPr fontId="71" type="noConversion"/>
  </si>
  <si>
    <t>菜頭龍骨湯</t>
    <phoneticPr fontId="71" type="noConversion"/>
  </si>
  <si>
    <t>什錦綜合湯(豆)</t>
    <phoneticPr fontId="71" type="noConversion"/>
  </si>
  <si>
    <t>細粉鮮蔬湯</t>
    <phoneticPr fontId="71" type="noConversion"/>
  </si>
  <si>
    <t xml:space="preserve">淺色蔬菜 </t>
    <phoneticPr fontId="71" type="noConversion"/>
  </si>
  <si>
    <t xml:space="preserve">  海鮮黃瓜(海)</t>
    <phoneticPr fontId="71" type="noConversion"/>
  </si>
  <si>
    <t xml:space="preserve">  打拋豬肉(豆)</t>
    <phoneticPr fontId="71" type="noConversion"/>
  </si>
  <si>
    <t xml:space="preserve"> 炒海帶根 </t>
    <phoneticPr fontId="71" type="noConversion"/>
  </si>
  <si>
    <t>花生小菜</t>
    <phoneticPr fontId="71" type="noConversion"/>
  </si>
  <si>
    <t xml:space="preserve">一品雞塊(加) </t>
    <phoneticPr fontId="71" type="noConversion"/>
  </si>
  <si>
    <t xml:space="preserve">  醬燒小肉包(冷)  </t>
    <phoneticPr fontId="71" type="noConversion"/>
  </si>
  <si>
    <t xml:space="preserve">  白菜粉絲煲  </t>
    <phoneticPr fontId="71" type="noConversion"/>
  </si>
  <si>
    <t xml:space="preserve">  美味蒸蛋 </t>
    <phoneticPr fontId="71" type="noConversion"/>
  </si>
  <si>
    <t xml:space="preserve"> 筍乾骨腿(醃)+炒三色 </t>
    <phoneticPr fontId="71" type="noConversion"/>
  </si>
  <si>
    <t>三色炒蛋</t>
    <phoneticPr fontId="71" type="noConversion"/>
  </si>
  <si>
    <t>三節雞翅</t>
    <phoneticPr fontId="71" type="noConversion"/>
  </si>
  <si>
    <t xml:space="preserve">塔香雞 </t>
    <phoneticPr fontId="71" type="noConversion"/>
  </si>
  <si>
    <t xml:space="preserve">  魯燒里肌大排  </t>
    <phoneticPr fontId="71" type="noConversion"/>
  </si>
  <si>
    <t xml:space="preserve">香酥魚柳(炸海加)  </t>
    <phoneticPr fontId="71" type="noConversion"/>
  </si>
  <si>
    <t xml:space="preserve">  豆干滷肉(豆)</t>
    <phoneticPr fontId="71" type="noConversion"/>
  </si>
  <si>
    <t>什錦炒麵</t>
    <phoneticPr fontId="71" type="noConversion"/>
  </si>
  <si>
    <t>南瓜小米飯</t>
    <phoneticPr fontId="71" type="noConversion"/>
  </si>
  <si>
    <t>什穀Q飯</t>
    <phoneticPr fontId="71" type="noConversion"/>
  </si>
  <si>
    <t>9月8日(五)</t>
    <phoneticPr fontId="71" type="noConversion"/>
  </si>
  <si>
    <t>9月7日(四)</t>
    <phoneticPr fontId="71" type="noConversion"/>
  </si>
  <si>
    <t>9月6日(三)</t>
    <phoneticPr fontId="71" type="noConversion"/>
  </si>
  <si>
    <t>9月5日(二)</t>
    <phoneticPr fontId="71" type="noConversion"/>
  </si>
  <si>
    <t>9月4日(一)</t>
    <phoneticPr fontId="71" type="noConversion"/>
  </si>
  <si>
    <t>脂肪：</t>
    <phoneticPr fontId="71" type="noConversion"/>
  </si>
  <si>
    <t>玉米海帶湯</t>
    <phoneticPr fontId="71" type="noConversion"/>
  </si>
  <si>
    <t>香筍豆皮湯(豆)</t>
    <phoneticPr fontId="71" type="noConversion"/>
  </si>
  <si>
    <t>可口時蔬湯</t>
    <phoneticPr fontId="71" type="noConversion"/>
  </si>
  <si>
    <t xml:space="preserve">  鮮味蔬滑肉</t>
    <phoneticPr fontId="71" type="noConversion"/>
  </si>
  <si>
    <t>三色燒腿</t>
    <phoneticPr fontId="71" type="noConversion"/>
  </si>
  <si>
    <t>燴什錦</t>
    <phoneticPr fontId="71" type="noConversion"/>
  </si>
  <si>
    <t xml:space="preserve">  日式蘿蔔糕(冷)</t>
    <phoneticPr fontId="71" type="noConversion"/>
  </si>
  <si>
    <t>通心粉洋芋燒</t>
    <phoneticPr fontId="71" type="noConversion"/>
  </si>
  <si>
    <t xml:space="preserve"> 豆腐絞肉(豆)</t>
    <phoneticPr fontId="71" type="noConversion"/>
  </si>
  <si>
    <t xml:space="preserve">  嫩汁豬排(炸)</t>
    <phoneticPr fontId="71" type="noConversion"/>
  </si>
  <si>
    <t xml:space="preserve">  酥香炸魚(炸海加)</t>
    <phoneticPr fontId="71" type="noConversion"/>
  </si>
  <si>
    <t xml:space="preserve"> 岩燒鳳翅</t>
    <phoneticPr fontId="71" type="noConversion"/>
  </si>
  <si>
    <t xml:space="preserve">    什錦蛋炒飯 </t>
    <phoneticPr fontId="71" type="noConversion"/>
  </si>
  <si>
    <t>地瓜麥片飯</t>
    <phoneticPr fontId="71" type="noConversion"/>
  </si>
  <si>
    <t>9月1日(五)</t>
    <phoneticPr fontId="71" type="noConversion"/>
  </si>
  <si>
    <t>8月31日(四)</t>
    <phoneticPr fontId="71" type="noConversion"/>
  </si>
  <si>
    <t>8月30日(三)</t>
    <phoneticPr fontId="71" type="noConversion"/>
  </si>
  <si>
    <t xml:space="preserve">112.8-9月          </t>
    <phoneticPr fontId="71" type="noConversion"/>
  </si>
  <si>
    <t>742.8大卡</t>
    <phoneticPr fontId="71" type="noConversion"/>
  </si>
  <si>
    <t>餐數</t>
    <phoneticPr fontId="71" type="noConversion"/>
  </si>
  <si>
    <t>水果</t>
    <phoneticPr fontId="71" type="noConversion"/>
  </si>
  <si>
    <t>奶類</t>
    <phoneticPr fontId="71" type="noConversion"/>
  </si>
  <si>
    <t>29.1g</t>
    <phoneticPr fontId="71" type="noConversion"/>
  </si>
  <si>
    <t xml:space="preserve"> </t>
    <phoneticPr fontId="71" type="noConversion"/>
  </si>
  <si>
    <t>油</t>
    <phoneticPr fontId="71" type="noConversion"/>
  </si>
  <si>
    <t>水果類</t>
    <phoneticPr fontId="71" type="noConversion"/>
  </si>
  <si>
    <t>胡蘿蔔</t>
    <phoneticPr fontId="71" type="noConversion"/>
  </si>
  <si>
    <t>菜</t>
    <phoneticPr fontId="71" type="noConversion"/>
  </si>
  <si>
    <t>油脂類</t>
    <phoneticPr fontId="71" type="noConversion"/>
  </si>
  <si>
    <t>22.4g</t>
    <phoneticPr fontId="71" type="noConversion"/>
  </si>
  <si>
    <t>生鮮豬肉(豬前腿肉)</t>
    <phoneticPr fontId="71" type="noConversion"/>
  </si>
  <si>
    <t>肉</t>
    <phoneticPr fontId="71" type="noConversion"/>
  </si>
  <si>
    <t>蔬菜類</t>
    <phoneticPr fontId="71" type="noConversion"/>
  </si>
  <si>
    <t>海帶根</t>
    <phoneticPr fontId="71" type="noConversion"/>
  </si>
  <si>
    <t>乾木耳</t>
    <phoneticPr fontId="71" type="noConversion"/>
  </si>
  <si>
    <t>蛋</t>
    <phoneticPr fontId="71" type="noConversion"/>
  </si>
  <si>
    <t>主食</t>
    <phoneticPr fontId="71" type="noConversion"/>
  </si>
  <si>
    <t>豆魚肉蛋類</t>
    <phoneticPr fontId="71" type="noConversion"/>
  </si>
  <si>
    <t>105.2g</t>
    <phoneticPr fontId="71" type="noConversion"/>
  </si>
  <si>
    <t>冷凍玉米粒</t>
    <phoneticPr fontId="71" type="noConversion"/>
  </si>
  <si>
    <t>冷</t>
    <phoneticPr fontId="71" type="noConversion"/>
  </si>
  <si>
    <t>新鮮豬里肌</t>
    <phoneticPr fontId="71" type="noConversion"/>
  </si>
  <si>
    <t>白米</t>
    <phoneticPr fontId="71" type="noConversion"/>
  </si>
  <si>
    <t>熱量</t>
    <phoneticPr fontId="71" type="noConversion"/>
  </si>
  <si>
    <t>醣類</t>
    <phoneticPr fontId="71" type="noConversion"/>
  </si>
  <si>
    <t>脂肪</t>
    <phoneticPr fontId="71" type="noConversion"/>
  </si>
  <si>
    <t>蛋白質</t>
    <phoneticPr fontId="71" type="noConversion"/>
  </si>
  <si>
    <t>主食類</t>
    <phoneticPr fontId="71" type="noConversion"/>
  </si>
  <si>
    <t>×</t>
    <phoneticPr fontId="71" type="noConversion"/>
  </si>
  <si>
    <t>蒸或烤</t>
    <phoneticPr fontId="71" type="noConversion"/>
  </si>
  <si>
    <t>蒸炒</t>
    <phoneticPr fontId="71" type="noConversion"/>
  </si>
  <si>
    <t>745.8大卡</t>
    <phoneticPr fontId="71" type="noConversion"/>
  </si>
  <si>
    <t>30.6g</t>
    <phoneticPr fontId="71" type="noConversion"/>
  </si>
  <si>
    <t>小黃瓜</t>
    <phoneticPr fontId="71" type="noConversion"/>
  </si>
  <si>
    <t>通心粉</t>
    <phoneticPr fontId="71" type="noConversion"/>
  </si>
  <si>
    <t>23.0g</t>
    <phoneticPr fontId="71" type="noConversion"/>
  </si>
  <si>
    <t>豆皮</t>
    <phoneticPr fontId="71" type="noConversion"/>
  </si>
  <si>
    <t>生鮮絞肉</t>
    <phoneticPr fontId="71" type="noConversion"/>
  </si>
  <si>
    <t>地瓜</t>
    <phoneticPr fontId="71" type="noConversion"/>
  </si>
  <si>
    <t>102.6g</t>
    <phoneticPr fontId="71" type="noConversion"/>
  </si>
  <si>
    <t>生鮮竹筍</t>
    <phoneticPr fontId="71" type="noConversion"/>
  </si>
  <si>
    <t>生鮮翅(小)腿</t>
    <phoneticPr fontId="71" type="noConversion"/>
  </si>
  <si>
    <t>魚排</t>
    <phoneticPr fontId="71" type="noConversion"/>
  </si>
  <si>
    <t>滷煮</t>
    <phoneticPr fontId="71" type="noConversion"/>
  </si>
  <si>
    <t>735.2大卡</t>
    <phoneticPr fontId="71" type="noConversion"/>
  </si>
  <si>
    <t>30.1g</t>
    <phoneticPr fontId="71" type="noConversion"/>
  </si>
  <si>
    <t>金針菇</t>
    <phoneticPr fontId="71" type="noConversion"/>
  </si>
  <si>
    <t>23.1g</t>
    <phoneticPr fontId="71" type="noConversion"/>
  </si>
  <si>
    <t>生鮮肉絲(豬前腿)</t>
    <phoneticPr fontId="71" type="noConversion"/>
  </si>
  <si>
    <t>100.7g</t>
    <phoneticPr fontId="71" type="noConversion"/>
  </si>
  <si>
    <t>生鮮筍絲</t>
    <phoneticPr fontId="71" type="noConversion"/>
  </si>
  <si>
    <t>豆腐</t>
    <phoneticPr fontId="71" type="noConversion"/>
  </si>
  <si>
    <t>生鮮雞翅</t>
    <phoneticPr fontId="71" type="noConversion"/>
  </si>
  <si>
    <t>滷或烤</t>
    <phoneticPr fontId="71" type="noConversion"/>
  </si>
  <si>
    <t>大卡</t>
    <phoneticPr fontId="71" type="noConversion"/>
  </si>
  <si>
    <t>g</t>
    <phoneticPr fontId="71" type="noConversion"/>
  </si>
  <si>
    <t>營養分析</t>
    <phoneticPr fontId="71" type="noConversion"/>
  </si>
  <si>
    <t>水果/乳品</t>
    <phoneticPr fontId="71" type="noConversion"/>
  </si>
  <si>
    <t>副菜</t>
  </si>
  <si>
    <t>主菜</t>
    <phoneticPr fontId="71" type="noConversion"/>
  </si>
  <si>
    <t>食材以可食量標示</t>
    <phoneticPr fontId="71" type="noConversion"/>
  </si>
  <si>
    <t>112.8-9月第一週菜單明細(新港國小-國華廠商)</t>
    <phoneticPr fontId="71" type="noConversion"/>
  </si>
  <si>
    <t>739.8大卡</t>
    <phoneticPr fontId="71" type="noConversion"/>
  </si>
  <si>
    <t>29.5g</t>
    <phoneticPr fontId="71" type="noConversion"/>
  </si>
  <si>
    <t xml:space="preserve">銀蘿(白蘿蔔) </t>
    <phoneticPr fontId="71" type="noConversion"/>
  </si>
  <si>
    <t>魷魚</t>
    <phoneticPr fontId="71" type="noConversion"/>
  </si>
  <si>
    <t>22.0g</t>
    <phoneticPr fontId="71" type="noConversion"/>
  </si>
  <si>
    <t>105.7g</t>
    <phoneticPr fontId="71" type="noConversion"/>
  </si>
  <si>
    <t>豆薯</t>
    <phoneticPr fontId="71" type="noConversion"/>
  </si>
  <si>
    <t>肉包</t>
    <phoneticPr fontId="71" type="noConversion"/>
  </si>
  <si>
    <t>油麵條</t>
    <phoneticPr fontId="71" type="noConversion"/>
  </si>
  <si>
    <t>832.3大卡</t>
    <phoneticPr fontId="71" type="noConversion"/>
  </si>
  <si>
    <t>36.5g</t>
    <phoneticPr fontId="71" type="noConversion"/>
  </si>
  <si>
    <t>豆干</t>
    <phoneticPr fontId="71" type="noConversion"/>
  </si>
  <si>
    <t>27.2g</t>
    <phoneticPr fontId="71" type="noConversion"/>
  </si>
  <si>
    <t>南瓜</t>
    <phoneticPr fontId="71" type="noConversion"/>
  </si>
  <si>
    <t>110.6g</t>
    <phoneticPr fontId="71" type="noConversion"/>
  </si>
  <si>
    <t>生鮮骨腿丁</t>
    <phoneticPr fontId="71" type="noConversion"/>
  </si>
  <si>
    <t>認證豆漿(奶) 1瓶</t>
    <phoneticPr fontId="71" type="noConversion"/>
  </si>
  <si>
    <t>738.2大卡</t>
    <phoneticPr fontId="71" type="noConversion"/>
  </si>
  <si>
    <t xml:space="preserve"> 29.2g</t>
    <phoneticPr fontId="71" type="noConversion"/>
  </si>
  <si>
    <t>蔥</t>
    <phoneticPr fontId="71" type="noConversion"/>
  </si>
  <si>
    <t>24.5g</t>
    <phoneticPr fontId="71" type="noConversion"/>
  </si>
  <si>
    <t>生鮮龍骨(豬龍骨)</t>
    <phoneticPr fontId="71" type="noConversion"/>
  </si>
  <si>
    <t>97.5g</t>
    <phoneticPr fontId="71" type="noConversion"/>
  </si>
  <si>
    <t xml:space="preserve">菜頭(蘿蔔) </t>
    <phoneticPr fontId="71" type="noConversion"/>
  </si>
  <si>
    <t>雞蛋</t>
    <phoneticPr fontId="71" type="noConversion"/>
  </si>
  <si>
    <t>生鮮豬大里肌</t>
    <phoneticPr fontId="71" type="noConversion"/>
  </si>
  <si>
    <t>772.4大卡</t>
    <phoneticPr fontId="71" type="noConversion"/>
  </si>
  <si>
    <t>蘿蔔</t>
    <phoneticPr fontId="71" type="noConversion"/>
  </si>
  <si>
    <t>30.9g</t>
    <phoneticPr fontId="71" type="noConversion"/>
  </si>
  <si>
    <t>敏豆</t>
    <phoneticPr fontId="71" type="noConversion"/>
  </si>
  <si>
    <t>25.5g</t>
    <phoneticPr fontId="71" type="noConversion"/>
  </si>
  <si>
    <t>水煮花生</t>
    <phoneticPr fontId="71" type="noConversion"/>
  </si>
  <si>
    <t>海帶苗(乾裙帶菜)</t>
    <phoneticPr fontId="71" type="noConversion"/>
  </si>
  <si>
    <t>什穀米</t>
    <phoneticPr fontId="71" type="noConversion"/>
  </si>
  <si>
    <t>104.8g</t>
    <phoneticPr fontId="71" type="noConversion"/>
  </si>
  <si>
    <t>有機淺色蔬菜</t>
    <phoneticPr fontId="71" type="noConversion"/>
  </si>
  <si>
    <t>魚(柳)條(香酥魚柳)</t>
    <phoneticPr fontId="71" type="noConversion"/>
  </si>
  <si>
    <t>741.1大卡</t>
    <phoneticPr fontId="71" type="noConversion"/>
  </si>
  <si>
    <t>29.9g</t>
    <phoneticPr fontId="71" type="noConversion"/>
  </si>
  <si>
    <t>生鮮肉丁(豬前腿肉)</t>
    <phoneticPr fontId="71" type="noConversion"/>
  </si>
  <si>
    <t>103.2g</t>
    <phoneticPr fontId="71" type="noConversion"/>
  </si>
  <si>
    <t>雞塊</t>
    <phoneticPr fontId="71" type="noConversion"/>
  </si>
  <si>
    <t>黑豆干</t>
    <phoneticPr fontId="71" type="noConversion"/>
  </si>
  <si>
    <t>主菜</t>
  </si>
  <si>
    <t>112.9月第二週菜單明細(新港國小-國華廠商)</t>
    <phoneticPr fontId="71" type="noConversion"/>
  </si>
  <si>
    <t>745.0大卡</t>
    <phoneticPr fontId="71" type="noConversion"/>
  </si>
  <si>
    <t>鳳梨罐頭</t>
    <phoneticPr fontId="71" type="noConversion"/>
  </si>
  <si>
    <t>30.3g</t>
    <phoneticPr fontId="71" type="noConversion"/>
  </si>
  <si>
    <t>24.8g</t>
    <phoneticPr fontId="71" type="noConversion"/>
  </si>
  <si>
    <t>生鮮肉片(豬前腿肉)</t>
    <phoneticPr fontId="71" type="noConversion"/>
  </si>
  <si>
    <t>99.7g</t>
    <phoneticPr fontId="71" type="noConversion"/>
  </si>
  <si>
    <t>海帶芽(乾裙帶菜)</t>
    <phoneticPr fontId="71" type="noConversion"/>
  </si>
  <si>
    <t>冬瓜</t>
    <phoneticPr fontId="71" type="noConversion"/>
  </si>
  <si>
    <t>冷凍豬肉水餃</t>
    <phoneticPr fontId="71" type="noConversion"/>
  </si>
  <si>
    <t>裹粉雞排</t>
    <phoneticPr fontId="71" type="noConversion"/>
  </si>
  <si>
    <t>747.0大卡</t>
    <phoneticPr fontId="71" type="noConversion"/>
  </si>
  <si>
    <t>24.3g</t>
    <phoneticPr fontId="71" type="noConversion"/>
  </si>
  <si>
    <t>枸杞</t>
    <phoneticPr fontId="71" type="noConversion"/>
  </si>
  <si>
    <t>蕎麥</t>
    <phoneticPr fontId="71" type="noConversion"/>
  </si>
  <si>
    <t>黑輪</t>
    <phoneticPr fontId="71" type="noConversion"/>
  </si>
  <si>
    <t>生鮮軟排骨</t>
    <phoneticPr fontId="71" type="noConversion"/>
  </si>
  <si>
    <t>101.9g</t>
    <phoneticPr fontId="71" type="noConversion"/>
  </si>
  <si>
    <t>30.0g</t>
    <phoneticPr fontId="71" type="noConversion"/>
  </si>
  <si>
    <t>新鮮絞肉</t>
    <phoneticPr fontId="71" type="noConversion"/>
  </si>
  <si>
    <t>22.2g</t>
    <phoneticPr fontId="71" type="noConversion"/>
  </si>
  <si>
    <t>蛋(雞蛋--白殼)</t>
  </si>
  <si>
    <t>新鮮竹筍</t>
    <phoneticPr fontId="71" type="noConversion"/>
  </si>
  <si>
    <t>蛋</t>
  </si>
  <si>
    <t>106.4g</t>
    <phoneticPr fontId="71" type="noConversion"/>
  </si>
  <si>
    <t>紫菜(乾裙帶菜)</t>
    <phoneticPr fontId="71" type="noConversion"/>
  </si>
  <si>
    <t>生鮮魚</t>
    <phoneticPr fontId="71" type="noConversion"/>
  </si>
  <si>
    <t>788.0大卡</t>
    <phoneticPr fontId="71" type="noConversion"/>
  </si>
  <si>
    <t>糯米絞肉丸</t>
    <phoneticPr fontId="71" type="noConversion"/>
  </si>
  <si>
    <t>33.7g</t>
    <phoneticPr fontId="71" type="noConversion"/>
  </si>
  <si>
    <t>23.5g</t>
    <phoneticPr fontId="71" type="noConversion"/>
  </si>
  <si>
    <t>110.4g</t>
    <phoneticPr fontId="71" type="noConversion"/>
  </si>
  <si>
    <r>
      <t>通心粉</t>
    </r>
    <r>
      <rPr>
        <sz val="24"/>
        <color indexed="10"/>
        <rFont val="新細明體"/>
        <family val="1"/>
        <charset val="136"/>
      </rPr>
      <t xml:space="preserve"> </t>
    </r>
    <phoneticPr fontId="71" type="noConversion"/>
  </si>
  <si>
    <t>生鮮雞(腿)排</t>
    <phoneticPr fontId="71" type="noConversion"/>
  </si>
  <si>
    <t>743.1大卡</t>
    <phoneticPr fontId="71" type="noConversion"/>
  </si>
  <si>
    <t>30.5g</t>
    <phoneticPr fontId="71" type="noConversion"/>
  </si>
  <si>
    <t>菜頭(蘿蔔)</t>
    <phoneticPr fontId="71" type="noConversion"/>
  </si>
  <si>
    <t>番茄</t>
    <phoneticPr fontId="71" type="noConversion"/>
  </si>
  <si>
    <t>103.3g</t>
    <phoneticPr fontId="71" type="noConversion"/>
  </si>
  <si>
    <t>112.9月第三週菜單明細(新港國小-國華廠商)</t>
    <phoneticPr fontId="71" type="noConversion"/>
  </si>
  <si>
    <t>744.2大卡</t>
    <phoneticPr fontId="71" type="noConversion"/>
  </si>
  <si>
    <t>23.8g</t>
    <phoneticPr fontId="71" type="noConversion"/>
  </si>
  <si>
    <t>102.4g</t>
    <phoneticPr fontId="71" type="noConversion"/>
  </si>
  <si>
    <t>(白)蘿蔔</t>
    <phoneticPr fontId="71" type="noConversion"/>
  </si>
  <si>
    <t>銀絲卷</t>
    <phoneticPr fontId="71" type="noConversion"/>
  </si>
  <si>
    <t>生鮮豬里肌(豬前腿肉)</t>
    <phoneticPr fontId="71" type="noConversion"/>
  </si>
  <si>
    <t>粿仔條</t>
    <phoneticPr fontId="71" type="noConversion"/>
  </si>
  <si>
    <t>736.4大卡</t>
    <phoneticPr fontId="71" type="noConversion"/>
  </si>
  <si>
    <t xml:space="preserve"> 29.8g</t>
    <phoneticPr fontId="71" type="noConversion"/>
  </si>
  <si>
    <t>麵線</t>
    <phoneticPr fontId="71" type="noConversion"/>
  </si>
  <si>
    <t>白芝麻</t>
    <phoneticPr fontId="71" type="noConversion"/>
  </si>
  <si>
    <t>芋頭</t>
    <phoneticPr fontId="71" type="noConversion"/>
  </si>
  <si>
    <t>104.7g</t>
    <phoneticPr fontId="71" type="noConversion"/>
  </si>
  <si>
    <t xml:space="preserve">生鮮筍片(竹筍) </t>
    <phoneticPr fontId="71" type="noConversion"/>
  </si>
  <si>
    <t>鴿蛋</t>
    <phoneticPr fontId="71" type="noConversion"/>
  </si>
  <si>
    <t>絲瓜</t>
    <phoneticPr fontId="71" type="noConversion"/>
  </si>
  <si>
    <t>蒲燒鯛魚</t>
    <phoneticPr fontId="71" type="noConversion"/>
  </si>
  <si>
    <t>745.5大卡</t>
    <phoneticPr fontId="71" type="noConversion"/>
  </si>
  <si>
    <t>30.2g</t>
    <phoneticPr fontId="71" type="noConversion"/>
  </si>
  <si>
    <t>22.5g</t>
    <phoneticPr fontId="71" type="noConversion"/>
  </si>
  <si>
    <t>生鮮豬柳(豬前腿肉)</t>
    <phoneticPr fontId="71" type="noConversion"/>
  </si>
  <si>
    <t>103.8g</t>
    <phoneticPr fontId="71" type="noConversion"/>
  </si>
  <si>
    <t>雞水煮蛋</t>
    <phoneticPr fontId="71" type="noConversion"/>
  </si>
  <si>
    <t>766.8大卡</t>
    <phoneticPr fontId="71" type="noConversion"/>
  </si>
  <si>
    <t>冷凍豬肉湯包</t>
    <phoneticPr fontId="71" type="noConversion"/>
  </si>
  <si>
    <t>桂竹筍</t>
    <phoneticPr fontId="71" type="noConversion"/>
  </si>
  <si>
    <t>燕麥</t>
    <phoneticPr fontId="71" type="noConversion"/>
  </si>
  <si>
    <t>109.0g</t>
    <phoneticPr fontId="71" type="noConversion"/>
  </si>
  <si>
    <t>733.5大卡</t>
    <phoneticPr fontId="71" type="noConversion"/>
  </si>
  <si>
    <t>玉米塊</t>
    <phoneticPr fontId="71" type="noConversion"/>
  </si>
  <si>
    <t>113.5g</t>
    <phoneticPr fontId="71" type="noConversion"/>
  </si>
  <si>
    <t>紅麵線</t>
    <phoneticPr fontId="71" type="noConversion"/>
  </si>
  <si>
    <t xml:space="preserve">刺瓜(大黃瓜) </t>
    <phoneticPr fontId="71" type="noConversion"/>
  </si>
  <si>
    <t>干絲</t>
    <phoneticPr fontId="71" type="noConversion"/>
  </si>
  <si>
    <t>調味骨雞丁</t>
    <phoneticPr fontId="71" type="noConversion"/>
  </si>
  <si>
    <t>112.9月第四週菜單明細(新港國小-國華廠商)</t>
    <phoneticPr fontId="71" type="noConversion"/>
  </si>
  <si>
    <t>742.4大卡</t>
    <phoneticPr fontId="71" type="noConversion"/>
  </si>
  <si>
    <t>24.0g</t>
    <phoneticPr fontId="71" type="noConversion"/>
  </si>
  <si>
    <t>102.1g</t>
    <phoneticPr fontId="71" type="noConversion"/>
  </si>
  <si>
    <t>746.9大卡</t>
    <phoneticPr fontId="71" type="noConversion"/>
  </si>
  <si>
    <t>蛋(雞蛋--白殼)</t>
    <phoneticPr fontId="71" type="noConversion"/>
  </si>
  <si>
    <t>碎瓜</t>
    <phoneticPr fontId="71" type="noConversion"/>
  </si>
  <si>
    <t>749.6大卡</t>
    <phoneticPr fontId="71" type="noConversion"/>
  </si>
  <si>
    <t xml:space="preserve"> 29.7g</t>
    <phoneticPr fontId="71" type="noConversion"/>
  </si>
  <si>
    <t>24.9g</t>
    <phoneticPr fontId="71" type="noConversion"/>
  </si>
  <si>
    <t>100.5g</t>
    <phoneticPr fontId="71" type="noConversion"/>
  </si>
  <si>
    <t>753.0大卡</t>
    <phoneticPr fontId="71" type="noConversion"/>
  </si>
  <si>
    <t>29.6g</t>
    <phoneticPr fontId="71" type="noConversion"/>
  </si>
  <si>
    <t>海苔絲</t>
    <phoneticPr fontId="71" type="noConversion"/>
  </si>
  <si>
    <t>105.1g</t>
    <phoneticPr fontId="71" type="noConversion"/>
  </si>
  <si>
    <t xml:space="preserve">魚排 </t>
    <phoneticPr fontId="71" type="noConversion"/>
  </si>
  <si>
    <t>752.3大卡</t>
    <phoneticPr fontId="71" type="noConversion"/>
  </si>
  <si>
    <t xml:space="preserve">香菇 </t>
    <phoneticPr fontId="71" type="noConversion"/>
  </si>
  <si>
    <t>筍干</t>
    <phoneticPr fontId="71" type="noConversion"/>
  </si>
  <si>
    <t>105.4g</t>
    <phoneticPr fontId="71" type="noConversion"/>
  </si>
  <si>
    <t>菜頭</t>
    <phoneticPr fontId="71" type="noConversion"/>
  </si>
  <si>
    <t>112.9月第五週菜單明細(新港國小-國華廠商)</t>
    <phoneticPr fontId="7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</si>
</sst>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76" formatCode="&quot;8 月&quot;\ #\ &quot;日（一 ）&quot;"/>
    <numFmt numFmtId="177" formatCode="0;_쐀"/>
    <numFmt numFmtId="178" formatCode="0;_ "/>
    <numFmt numFmtId="179" formatCode="&quot;9 月&quot;\ #\ &quot;日（一 ）&quot;"/>
    <numFmt numFmtId="180" formatCode="&quot;9 月&quot;\ #\ &quot;日（二）&quot;"/>
    <numFmt numFmtId="181" formatCode="&quot;9 月&quot;\ #\ &quot;日（三）&quot;"/>
    <numFmt numFmtId="182" formatCode="&quot;9 月&quot;\ #\ &quot;日（五）&quot;"/>
    <numFmt numFmtId="183" formatCode="&quot;9 月&quot;\ #\ &quot;日（四）&quot;"/>
    <numFmt numFmtId="184" formatCode="&quot;8 月&quot;\ #\ &quot;日（二）&quot;"/>
    <numFmt numFmtId="185" formatCode="&quot;8 月&quot;\ #\ &quot;日（三）&quot;"/>
    <numFmt numFmtId="186" formatCode="&quot;8 月&quot;\ #\ &quot;日（四）&quot;"/>
    <numFmt numFmtId="187" formatCode="&quot;9 月&quot;\2\3\ &quot;日（六 ）&quot;&quot;補&quot;&quot;課&quot;"/>
    <numFmt numFmtId="188" formatCode="&quot;11 月&quot;\ #\ &quot;日（一）&quot;"/>
  </numFmts>
  <fonts count="174">
    <font>
      <sz val="12"/>
      <name val="新細明體"/>
      <charset val="136"/>
    </font>
    <font>
      <sz val="12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8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5"/>
      <name val="新細明體"/>
      <family val="1"/>
      <charset val="136"/>
    </font>
    <font>
      <sz val="18"/>
      <color indexed="8"/>
      <name val="標楷體"/>
      <family val="4"/>
      <charset val="136"/>
    </font>
    <font>
      <sz val="22"/>
      <color theme="1"/>
      <name val="標楷體"/>
      <family val="4"/>
      <charset val="136"/>
    </font>
    <font>
      <sz val="18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26"/>
      <color theme="1"/>
      <name val="標楷體"/>
      <family val="4"/>
      <charset val="136"/>
    </font>
    <font>
      <sz val="28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sz val="18"/>
      <name val="標楷體"/>
      <family val="4"/>
      <charset val="136"/>
    </font>
    <font>
      <sz val="20"/>
      <color indexed="8"/>
      <name val="標楷體"/>
      <family val="4"/>
      <charset val="136"/>
    </font>
    <font>
      <sz val="26"/>
      <name val="標楷體"/>
      <family val="4"/>
      <charset val="136"/>
    </font>
    <font>
      <sz val="16"/>
      <color theme="1"/>
      <name val="標楷體"/>
      <family val="4"/>
      <charset val="136"/>
    </font>
    <font>
      <sz val="22"/>
      <color rgb="FF333300"/>
      <name val="標楷體"/>
      <family val="4"/>
      <charset val="136"/>
    </font>
    <font>
      <sz val="22"/>
      <color theme="0"/>
      <name val="標楷體"/>
      <family val="4"/>
      <charset val="136"/>
    </font>
    <font>
      <sz val="22"/>
      <color rgb="FF333300"/>
      <name val="新細明體"/>
      <family val="1"/>
      <charset val="136"/>
    </font>
    <font>
      <sz val="22"/>
      <color theme="0"/>
      <name val="新細明體"/>
      <family val="1"/>
      <charset val="136"/>
    </font>
    <font>
      <sz val="22"/>
      <color theme="1"/>
      <name val="新細明體"/>
      <family val="1"/>
      <charset val="136"/>
    </font>
    <font>
      <sz val="16"/>
      <color indexed="8"/>
      <name val="標楷體"/>
      <family val="4"/>
      <charset val="136"/>
    </font>
    <font>
      <sz val="19"/>
      <color indexed="8"/>
      <name val="新細明體"/>
      <family val="1"/>
      <charset val="136"/>
    </font>
    <font>
      <sz val="16"/>
      <name val="標楷體"/>
      <family val="4"/>
      <charset val="136"/>
    </font>
    <font>
      <sz val="19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4"/>
      <name val="標楷體"/>
      <family val="4"/>
      <charset val="136"/>
    </font>
    <font>
      <sz val="20"/>
      <name val="標楷體"/>
      <family val="4"/>
      <charset val="136"/>
    </font>
    <font>
      <sz val="12"/>
      <color theme="1"/>
      <name val="新細明體"/>
      <family val="1"/>
      <charset val="136"/>
    </font>
    <font>
      <sz val="20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b/>
      <sz val="18"/>
      <name val="標楷體"/>
      <family val="4"/>
      <charset val="136"/>
    </font>
    <font>
      <sz val="16"/>
      <name val="新細明體"/>
      <family val="1"/>
      <charset val="136"/>
    </font>
    <font>
      <sz val="14"/>
      <name val="新細明體"/>
      <family val="1"/>
      <charset val="136"/>
    </font>
    <font>
      <sz val="20"/>
      <name val="新細明體"/>
      <family val="1"/>
      <charset val="136"/>
    </font>
    <font>
      <sz val="22"/>
      <name val="新細明體"/>
      <family val="1"/>
      <charset val="136"/>
    </font>
    <font>
      <sz val="19"/>
      <name val="新細明體"/>
      <family val="1"/>
      <charset val="136"/>
    </font>
    <font>
      <sz val="19"/>
      <name val="標楷體"/>
      <family val="4"/>
      <charset val="136"/>
    </font>
    <font>
      <sz val="18"/>
      <color theme="0"/>
      <name val="標楷體"/>
      <family val="4"/>
      <charset val="136"/>
    </font>
    <font>
      <sz val="12"/>
      <name val="華康少女文字W3"/>
      <charset val="136"/>
    </font>
    <font>
      <sz val="18"/>
      <name val="新細明體"/>
      <family val="1"/>
      <charset val="136"/>
    </font>
    <font>
      <sz val="12"/>
      <color theme="1"/>
      <name val="標楷體"/>
      <family val="4"/>
      <charset val="136"/>
    </font>
    <font>
      <sz val="36"/>
      <name val="華康少女文字W3"/>
      <charset val="136"/>
    </font>
    <font>
      <sz val="42"/>
      <name val="華康POP1體W7"/>
      <charset val="136"/>
    </font>
    <font>
      <sz val="42"/>
      <name val="華康少女文字W3"/>
      <charset val="136"/>
    </font>
    <font>
      <sz val="36"/>
      <color rgb="FF006600"/>
      <name val="華康少女文字W3"/>
      <charset val="136"/>
    </font>
    <font>
      <sz val="36"/>
      <color rgb="FF800080"/>
      <name val="華康少女文字W3"/>
      <charset val="136"/>
    </font>
    <font>
      <sz val="34"/>
      <name val="新細明體"/>
      <family val="1"/>
      <charset val="136"/>
    </font>
    <font>
      <sz val="36"/>
      <color rgb="FF339933"/>
      <name val="華康少女文字W3"/>
      <charset val="136"/>
    </font>
    <font>
      <sz val="42"/>
      <color rgb="FF339933"/>
      <name val="華康少女文字W3"/>
      <charset val="136"/>
    </font>
    <font>
      <sz val="42"/>
      <color rgb="FF800080"/>
      <name val="華康少女文字W3"/>
      <charset val="136"/>
    </font>
    <font>
      <sz val="42"/>
      <name val="新細明體"/>
      <family val="1"/>
      <charset val="136"/>
    </font>
    <font>
      <sz val="42"/>
      <color rgb="FF339933"/>
      <name val="新細明體"/>
      <family val="1"/>
      <charset val="136"/>
    </font>
    <font>
      <sz val="42"/>
      <color rgb="FF800080"/>
      <name val="新細明體"/>
      <family val="1"/>
      <charset val="136"/>
    </font>
    <font>
      <b/>
      <sz val="24"/>
      <color rgb="FFFF0000"/>
      <name val="標楷體"/>
      <family val="4"/>
      <charset val="136"/>
    </font>
    <font>
      <b/>
      <sz val="24"/>
      <color theme="1"/>
      <name val="標楷體"/>
      <family val="4"/>
      <charset val="136"/>
    </font>
    <font>
      <b/>
      <sz val="24"/>
      <color indexed="12"/>
      <name val="標楷體"/>
      <family val="4"/>
      <charset val="136"/>
    </font>
    <font>
      <b/>
      <sz val="24"/>
      <color indexed="20"/>
      <name val="標楷體"/>
      <family val="4"/>
      <charset val="136"/>
    </font>
    <font>
      <sz val="12"/>
      <color rgb="FF666666"/>
      <name val="華康POP1體W5"/>
      <family val="5"/>
      <charset val="136"/>
    </font>
    <font>
      <b/>
      <sz val="12"/>
      <color rgb="FF666666"/>
      <name val="華康POP1體W5"/>
      <family val="5"/>
      <charset val="136"/>
    </font>
    <font>
      <b/>
      <sz val="28"/>
      <color rgb="FFC00000"/>
      <name val="標楷體"/>
      <family val="4"/>
      <charset val="136"/>
    </font>
    <font>
      <b/>
      <sz val="22"/>
      <color rgb="FF333399"/>
      <name val="標楷體"/>
      <family val="4"/>
      <charset val="136"/>
    </font>
    <font>
      <sz val="22"/>
      <color rgb="FF333399"/>
      <name val="Verdana"/>
      <family val="2"/>
    </font>
    <font>
      <sz val="22"/>
      <color rgb="FF666666"/>
      <name val="Verdana"/>
      <family val="2"/>
    </font>
    <font>
      <sz val="24"/>
      <color theme="1"/>
      <name val="新細明體"/>
      <family val="1"/>
      <charset val="136"/>
      <scheme val="minor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6"/>
      <color indexed="8"/>
      <name val="標楷體"/>
      <family val="4"/>
      <charset val="136"/>
    </font>
    <font>
      <sz val="12"/>
      <color indexed="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u/>
      <sz val="12"/>
      <color theme="10"/>
      <name val="新細明體"/>
      <family val="1"/>
      <charset val="136"/>
    </font>
    <font>
      <b/>
      <sz val="60"/>
      <color theme="1"/>
      <name val="標楷體"/>
      <family val="4"/>
      <charset val="136"/>
    </font>
    <font>
      <sz val="23"/>
      <color indexed="8"/>
      <name val="新細明體"/>
      <family val="1"/>
      <charset val="136"/>
    </font>
    <font>
      <b/>
      <sz val="26"/>
      <color theme="1"/>
      <name val="標楷體"/>
      <family val="4"/>
      <charset val="136"/>
    </font>
    <font>
      <sz val="26"/>
      <color theme="1" tint="0.34998626667073579"/>
      <name val="華康少女文字W3"/>
      <charset val="136"/>
    </font>
    <font>
      <sz val="26"/>
      <color theme="1" tint="0.34998626667073579"/>
      <name val="新細明體"/>
      <family val="1"/>
      <charset val="136"/>
    </font>
    <font>
      <b/>
      <sz val="70"/>
      <color theme="1"/>
      <name val="標楷體"/>
      <family val="4"/>
      <charset val="136"/>
    </font>
    <font>
      <b/>
      <sz val="70"/>
      <color rgb="FFCC3300"/>
      <name val="標楷體"/>
      <family val="4"/>
      <charset val="136"/>
    </font>
    <font>
      <b/>
      <i/>
      <sz val="48"/>
      <color rgb="FF6600CC"/>
      <name val="標楷體"/>
      <family val="4"/>
      <charset val="136"/>
    </font>
    <font>
      <b/>
      <sz val="48"/>
      <color rgb="FFFF00FF"/>
      <name val="標楷體"/>
      <family val="4"/>
      <charset val="136"/>
    </font>
    <font>
      <b/>
      <i/>
      <sz val="48"/>
      <color rgb="FF0000FF"/>
      <name val="標楷體"/>
      <family val="4"/>
      <charset val="136"/>
    </font>
    <font>
      <b/>
      <i/>
      <sz val="48"/>
      <color rgb="FFFF0000"/>
      <name val="標楷體"/>
      <family val="4"/>
      <charset val="136"/>
    </font>
    <font>
      <b/>
      <sz val="48"/>
      <color rgb="FF6600CC"/>
      <name val="標楷體"/>
      <family val="4"/>
      <charset val="136"/>
    </font>
    <font>
      <b/>
      <sz val="48"/>
      <color rgb="FF0000FF"/>
      <name val="標楷體"/>
      <family val="4"/>
      <charset val="136"/>
    </font>
    <font>
      <b/>
      <sz val="55"/>
      <color theme="1"/>
      <name val="標楷體"/>
      <family val="4"/>
      <charset val="136"/>
    </font>
    <font>
      <sz val="55"/>
      <name val="華康少女文字W3"/>
      <charset val="136"/>
    </font>
    <font>
      <sz val="55"/>
      <name val="華康流隸體W5"/>
      <charset val="136"/>
    </font>
    <font>
      <b/>
      <sz val="74"/>
      <color theme="1"/>
      <name val="標楷體"/>
      <family val="4"/>
      <charset val="136"/>
    </font>
    <font>
      <b/>
      <sz val="74"/>
      <color rgb="FF663300"/>
      <name val="標楷體"/>
      <family val="4"/>
      <charset val="136"/>
    </font>
    <font>
      <b/>
      <i/>
      <sz val="74"/>
      <color rgb="FFFF0000"/>
      <name val="標楷體"/>
      <family val="4"/>
      <charset val="136"/>
    </font>
    <font>
      <b/>
      <sz val="74"/>
      <color rgb="FF6600CC"/>
      <name val="標楷體"/>
      <family val="4"/>
      <charset val="136"/>
    </font>
    <font>
      <b/>
      <i/>
      <sz val="74"/>
      <color rgb="FF6600CC"/>
      <name val="標楷體"/>
      <family val="4"/>
      <charset val="136"/>
    </font>
    <font>
      <b/>
      <sz val="74"/>
      <color rgb="FFFF00FF"/>
      <name val="標楷體"/>
      <family val="4"/>
      <charset val="136"/>
    </font>
    <font>
      <b/>
      <sz val="74"/>
      <color rgb="FF006600"/>
      <name val="標楷體"/>
      <family val="4"/>
      <charset val="136"/>
    </font>
    <font>
      <b/>
      <i/>
      <sz val="74"/>
      <color rgb="FF0000FF"/>
      <name val="標楷體"/>
      <family val="4"/>
      <charset val="136"/>
    </font>
    <font>
      <b/>
      <sz val="74"/>
      <color rgb="FF0000FF"/>
      <name val="標楷體"/>
      <family val="4"/>
      <charset val="136"/>
    </font>
    <font>
      <b/>
      <sz val="74"/>
      <color rgb="FFCC3300"/>
      <name val="標楷體"/>
      <family val="4"/>
      <charset val="136"/>
    </font>
    <font>
      <sz val="28"/>
      <name val="標楷體"/>
      <family val="4"/>
      <charset val="136"/>
    </font>
    <font>
      <b/>
      <sz val="92"/>
      <color theme="1"/>
      <name val="標楷體"/>
      <family val="4"/>
      <charset val="136"/>
    </font>
    <font>
      <sz val="92"/>
      <color rgb="FF000099"/>
      <name val="新細明體"/>
      <family val="1"/>
      <charset val="136"/>
    </font>
    <font>
      <sz val="22"/>
      <name val="標楷體"/>
      <family val="4"/>
      <charset val="136"/>
    </font>
    <font>
      <b/>
      <sz val="92"/>
      <color rgb="FFFF0000"/>
      <name val="標楷體"/>
      <family val="4"/>
      <charset val="136"/>
    </font>
    <font>
      <sz val="30"/>
      <name val="標楷體"/>
      <family val="4"/>
      <charset val="136"/>
    </font>
    <font>
      <b/>
      <sz val="120"/>
      <color theme="1"/>
      <name val="標楷體"/>
      <family val="4"/>
      <charset val="136"/>
    </font>
    <font>
      <sz val="120"/>
      <color indexed="8"/>
      <name val="新細明體"/>
      <family val="1"/>
      <charset val="136"/>
    </font>
    <font>
      <sz val="120"/>
      <name val="標楷體"/>
      <family val="4"/>
      <charset val="136"/>
    </font>
    <font>
      <sz val="120"/>
      <color indexed="8"/>
      <name val="標楷體"/>
      <family val="4"/>
      <charset val="136"/>
    </font>
    <font>
      <sz val="120"/>
      <name val="新細明體"/>
      <family val="1"/>
      <charset val="136"/>
    </font>
    <font>
      <sz val="22"/>
      <color rgb="FFFF0000"/>
      <name val="標楷體"/>
      <family val="4"/>
      <charset val="136"/>
    </font>
    <font>
      <b/>
      <sz val="74"/>
      <color rgb="FFFF0000"/>
      <name val="標楷體"/>
      <family val="4"/>
      <charset val="136"/>
    </font>
    <font>
      <sz val="20"/>
      <color indexed="10"/>
      <name val="標楷體"/>
      <family val="4"/>
      <charset val="136"/>
    </font>
    <font>
      <sz val="26"/>
      <color indexed="10"/>
      <name val="標楷體"/>
      <family val="4"/>
      <charset val="136"/>
    </font>
    <font>
      <sz val="28"/>
      <color indexed="10"/>
      <name val="標楷體"/>
      <family val="4"/>
      <charset val="136"/>
    </font>
    <font>
      <sz val="18"/>
      <color indexed="10"/>
      <name val="標楷體"/>
      <family val="4"/>
      <charset val="136"/>
    </font>
    <font>
      <sz val="16"/>
      <color indexed="10"/>
      <name val="標楷體"/>
      <family val="4"/>
      <charset val="136"/>
    </font>
    <font>
      <sz val="14"/>
      <color indexed="10"/>
      <name val="標楷體"/>
      <family val="4"/>
      <charset val="136"/>
    </font>
    <font>
      <b/>
      <sz val="48"/>
      <color rgb="FF000066"/>
      <name val="標楷體"/>
      <family val="4"/>
      <charset val="136"/>
    </font>
    <font>
      <sz val="52"/>
      <name val="標楷體"/>
      <family val="4"/>
      <charset val="136"/>
    </font>
    <font>
      <sz val="19"/>
      <color rgb="FF000066"/>
      <name val="標楷體"/>
      <family val="4"/>
      <charset val="136"/>
    </font>
    <font>
      <sz val="22"/>
      <color rgb="FF000066"/>
      <name val="標楷體"/>
      <family val="4"/>
      <charset val="136"/>
    </font>
    <font>
      <b/>
      <sz val="24"/>
      <name val="標楷體"/>
      <family val="4"/>
      <charset val="136"/>
    </font>
    <font>
      <sz val="24"/>
      <color indexed="8"/>
      <name val="標楷體"/>
      <family val="4"/>
      <charset val="136"/>
    </font>
    <font>
      <sz val="22"/>
      <color indexed="8"/>
      <name val="標楷體"/>
      <family val="4"/>
      <charset val="136"/>
    </font>
    <font>
      <b/>
      <sz val="66"/>
      <color rgb="FFFF0000"/>
      <name val="標楷體"/>
      <family val="4"/>
      <charset val="136"/>
    </font>
    <font>
      <b/>
      <sz val="24"/>
      <name val="新細明體"/>
      <family val="1"/>
      <charset val="136"/>
    </font>
    <font>
      <b/>
      <sz val="24"/>
      <name val="標楷體"/>
      <family val="1"/>
      <charset val="136"/>
    </font>
    <font>
      <sz val="27"/>
      <color theme="1"/>
      <name val="標楷體"/>
      <family val="4"/>
      <charset val="136"/>
    </font>
    <font>
      <sz val="27"/>
      <color indexed="8"/>
      <name val="標楷體"/>
      <family val="4"/>
      <charset val="136"/>
    </font>
    <font>
      <sz val="27"/>
      <name val="標楷體"/>
      <family val="4"/>
      <charset val="136"/>
    </font>
    <font>
      <sz val="27"/>
      <color indexed="10"/>
      <name val="標楷體"/>
      <family val="4"/>
      <charset val="136"/>
    </font>
    <font>
      <sz val="15"/>
      <color theme="1"/>
      <name val="標楷體"/>
      <family val="4"/>
      <charset val="136"/>
    </font>
    <font>
      <sz val="20"/>
      <color rgb="FFFF0000"/>
      <name val="標楷體"/>
      <family val="4"/>
      <charset val="136"/>
    </font>
    <font>
      <sz val="14"/>
      <name val="華康魏碑體(P)"/>
      <family val="1"/>
      <charset val="136"/>
    </font>
    <font>
      <sz val="14"/>
      <name val="華康仿宋體W6(P)"/>
      <family val="1"/>
      <charset val="136"/>
    </font>
    <font>
      <sz val="11"/>
      <name val="華康仿宋體W6(P)"/>
      <family val="1"/>
      <charset val="136"/>
    </font>
    <font>
      <sz val="12"/>
      <name val="華康仿宋體W6(P)"/>
      <family val="1"/>
      <charset val="136"/>
    </font>
    <font>
      <sz val="12"/>
      <name val="華康魏碑體(P)"/>
      <family val="1"/>
      <charset val="136"/>
    </font>
    <font>
      <sz val="14"/>
      <color indexed="10"/>
      <name val="華康魏碑體(P)"/>
      <family val="1"/>
      <charset val="136"/>
    </font>
    <font>
      <sz val="12"/>
      <color indexed="10"/>
      <name val="華康魏碑體(P)"/>
      <family val="1"/>
      <charset val="136"/>
    </font>
    <font>
      <sz val="6"/>
      <name val="新細明體"/>
      <family val="1"/>
      <charset val="136"/>
    </font>
    <font>
      <sz val="17"/>
      <color theme="1"/>
      <name val="新細明體"/>
      <family val="1"/>
      <charset val="136"/>
    </font>
    <font>
      <sz val="16"/>
      <color theme="1"/>
      <name val="新細明體"/>
      <family val="1"/>
      <charset val="136"/>
    </font>
    <font>
      <sz val="18"/>
      <name val="華康魏碑體(P)"/>
      <family val="1"/>
      <charset val="136"/>
    </font>
    <font>
      <sz val="17"/>
      <color indexed="10"/>
      <name val="華康相撲體(P)"/>
      <family val="1"/>
      <charset val="136"/>
    </font>
    <font>
      <sz val="12"/>
      <color rgb="FFFF0000"/>
      <name val="華康魏碑體(P)"/>
      <family val="1"/>
      <charset val="136"/>
    </font>
    <font>
      <sz val="24"/>
      <name val="新細明體"/>
      <family val="1"/>
      <charset val="136"/>
    </font>
    <font>
      <sz val="24"/>
      <color theme="1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20"/>
      <name val="華康勘亭流"/>
      <family val="4"/>
      <charset val="136"/>
    </font>
    <font>
      <b/>
      <sz val="18"/>
      <name val="新細明體"/>
      <family val="1"/>
      <charset val="136"/>
    </font>
    <font>
      <sz val="24"/>
      <color theme="0"/>
      <name val="新細明體"/>
      <family val="1"/>
      <charset val="136"/>
    </font>
    <font>
      <u/>
      <sz val="24"/>
      <name val="新細明體"/>
      <family val="1"/>
      <charset val="136"/>
    </font>
    <font>
      <sz val="24"/>
      <color indexed="10"/>
      <name val="新細明體"/>
      <family val="1"/>
      <charset val="136"/>
    </font>
    <font>
      <sz val="24"/>
      <name val="華康魏碑體(P)"/>
      <family val="1"/>
      <charset val="136"/>
    </font>
    <font>
      <sz val="24"/>
      <color theme="1"/>
      <name val="華康魏碑體(P)"/>
      <family val="1"/>
      <charset val="136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29"/>
      </patternFill>
    </fill>
    <fill>
      <patternFill patternType="solid">
        <fgColor rgb="FFFFFF00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CC00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rgb="FFFFCC00"/>
        <bgColor indexed="29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29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29"/>
      </patternFill>
    </fill>
  </fills>
  <borders count="429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59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indexed="59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indexed="59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indexed="59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59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thin">
        <color indexed="59"/>
      </right>
      <top style="medium">
        <color auto="1"/>
      </top>
      <bottom style="thin">
        <color indexed="59"/>
      </bottom>
      <diagonal/>
    </border>
    <border>
      <left/>
      <right style="thin">
        <color indexed="59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indexed="64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9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ck">
        <color auto="1"/>
      </top>
      <bottom style="medium">
        <color auto="1"/>
      </bottom>
      <diagonal/>
    </border>
    <border>
      <left style="thin">
        <color indexed="59"/>
      </left>
      <right style="thin">
        <color indexed="59"/>
      </right>
      <top style="thick">
        <color auto="1"/>
      </top>
      <bottom style="medium">
        <color auto="1"/>
      </bottom>
      <diagonal/>
    </border>
    <border>
      <left style="thin">
        <color indexed="59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n">
        <color indexed="59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59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thin">
        <color indexed="59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n">
        <color indexed="59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n">
        <color indexed="59"/>
      </top>
      <bottom/>
      <diagonal/>
    </border>
    <border>
      <left style="thick">
        <color auto="1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indexed="59"/>
      </left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59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thin">
        <color indexed="59"/>
      </right>
      <top/>
      <bottom style="thick">
        <color auto="1"/>
      </bottom>
      <diagonal/>
    </border>
    <border>
      <left style="thin">
        <color indexed="59"/>
      </left>
      <right style="thin">
        <color indexed="59"/>
      </right>
      <top/>
      <bottom style="thick">
        <color auto="1"/>
      </bottom>
      <diagonal/>
    </border>
    <border>
      <left style="thin">
        <color indexed="59"/>
      </left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indexed="59"/>
      </right>
      <top/>
      <bottom style="thick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/>
      <bottom style="thin">
        <color indexed="59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ck">
        <color auto="1"/>
      </left>
      <right style="medium">
        <color auto="1"/>
      </right>
      <top/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indexed="59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auto="1"/>
      </right>
      <top/>
      <bottom style="thin">
        <color indexed="59"/>
      </bottom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/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auto="1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/>
      <top style="medium">
        <color auto="1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indexed="59"/>
      </right>
      <top style="medium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59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 style="medium">
        <color auto="1"/>
      </left>
      <right style="thin">
        <color indexed="59"/>
      </right>
      <top style="thick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ck">
        <color auto="1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ck">
        <color auto="1"/>
      </top>
      <bottom style="thin">
        <color indexed="64"/>
      </bottom>
      <diagonal/>
    </border>
    <border>
      <left style="medium">
        <color auto="1"/>
      </left>
      <right/>
      <top style="thick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59"/>
      </right>
      <top style="thick">
        <color auto="1"/>
      </top>
      <bottom style="thin">
        <color indexed="64"/>
      </bottom>
      <diagonal/>
    </border>
    <border>
      <left style="thin">
        <color indexed="59"/>
      </left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ck">
        <color auto="1"/>
      </left>
      <right style="medium">
        <color auto="1"/>
      </right>
      <top style="thin">
        <color indexed="59"/>
      </top>
      <bottom/>
      <diagonal/>
    </border>
    <border>
      <left style="thin">
        <color indexed="59"/>
      </left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/>
      <top style="thick">
        <color auto="1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ck">
        <color auto="1"/>
      </left>
      <right style="thin">
        <color indexed="59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ck">
        <color auto="1"/>
      </left>
      <right style="thin">
        <color indexed="59"/>
      </right>
      <top/>
      <bottom/>
      <diagonal/>
    </border>
    <border>
      <left style="thick">
        <color auto="1"/>
      </left>
      <right style="thin">
        <color indexed="59"/>
      </right>
      <top/>
      <bottom style="medium">
        <color auto="1"/>
      </bottom>
      <diagonal/>
    </border>
    <border>
      <left style="thick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59"/>
      </left>
      <right style="thick">
        <color auto="1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59"/>
      </right>
      <top/>
      <bottom style="thick">
        <color auto="1"/>
      </bottom>
      <diagonal/>
    </border>
    <border>
      <left style="thin">
        <color indexed="59"/>
      </left>
      <right style="thick">
        <color auto="1"/>
      </right>
      <top/>
      <bottom style="thick">
        <color auto="1"/>
      </bottom>
      <diagonal/>
    </border>
    <border>
      <left style="thin">
        <color indexed="59"/>
      </left>
      <right style="thick">
        <color auto="1"/>
      </right>
      <top/>
      <bottom style="thin">
        <color indexed="59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/>
      <bottom style="thin">
        <color indexed="59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 style="thick">
        <color auto="1"/>
      </left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thick">
        <color auto="1"/>
      </right>
      <top style="medium">
        <color auto="1"/>
      </top>
      <bottom style="thin">
        <color indexed="59"/>
      </bottom>
      <diagonal/>
    </border>
    <border>
      <left/>
      <right style="thin">
        <color indexed="59"/>
      </right>
      <top style="medium">
        <color auto="1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medium">
        <color auto="1"/>
      </top>
      <bottom style="thin">
        <color indexed="59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59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/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medium">
        <color auto="1"/>
      </top>
      <bottom style="thin">
        <color auto="1"/>
      </bottom>
      <diagonal/>
    </border>
    <border>
      <left style="thin">
        <color indexed="59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59"/>
      </left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ck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59"/>
      </top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 style="thin">
        <color indexed="59"/>
      </right>
      <top/>
      <bottom style="medium">
        <color indexed="59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medium">
        <color indexed="59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thin">
        <color theme="1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59"/>
      </left>
      <right style="thin">
        <color indexed="59"/>
      </right>
      <top style="thin">
        <color theme="0"/>
      </top>
      <bottom/>
      <diagonal/>
    </border>
    <border>
      <left style="thin">
        <color indexed="59"/>
      </left>
      <right style="thin">
        <color indexed="59"/>
      </right>
      <top/>
      <bottom style="thin">
        <color theme="0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theme="1"/>
      </right>
      <top/>
      <bottom/>
      <diagonal/>
    </border>
    <border>
      <left style="thin">
        <color theme="1"/>
      </left>
      <right style="thin">
        <color indexed="59"/>
      </right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59"/>
      </left>
      <right style="thin">
        <color theme="1"/>
      </right>
      <top/>
      <bottom style="thin">
        <color theme="1"/>
      </bottom>
      <diagonal/>
    </border>
    <border>
      <left style="thin">
        <color indexed="59"/>
      </left>
      <right style="thin">
        <color indexed="59"/>
      </right>
      <top/>
      <bottom style="thin">
        <color theme="1"/>
      </bottom>
      <diagonal/>
    </border>
    <border>
      <left style="thin">
        <color theme="1"/>
      </left>
      <right style="thin">
        <color indexed="59"/>
      </right>
      <top/>
      <bottom style="thin">
        <color theme="1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/>
      <diagonal/>
    </border>
    <border>
      <left style="thin">
        <color indexed="59"/>
      </left>
      <right style="thick">
        <color indexed="64"/>
      </right>
      <top/>
      <bottom style="thick">
        <color indexed="64"/>
      </bottom>
      <diagonal/>
    </border>
    <border>
      <left style="thin">
        <color indexed="59"/>
      </left>
      <right style="thin">
        <color indexed="59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59"/>
      </right>
      <top/>
      <bottom style="thick">
        <color indexed="64"/>
      </bottom>
      <diagonal/>
    </border>
    <border>
      <left style="thick">
        <color indexed="64"/>
      </left>
      <right style="thin">
        <color indexed="59"/>
      </right>
      <top/>
      <bottom style="thick">
        <color indexed="64"/>
      </bottom>
      <diagonal/>
    </border>
    <border>
      <left style="thin">
        <color indexed="59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ck">
        <color indexed="64"/>
      </right>
      <top style="thick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ck">
        <color indexed="64"/>
      </top>
      <bottom style="thin">
        <color indexed="59"/>
      </bottom>
      <diagonal/>
    </border>
    <border>
      <left/>
      <right style="thin">
        <color indexed="59"/>
      </right>
      <top style="thick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59"/>
      </bottom>
      <diagonal/>
    </border>
    <border>
      <left style="thin">
        <color indexed="59"/>
      </left>
      <right/>
      <top style="thick">
        <color indexed="64"/>
      </top>
      <bottom style="thin">
        <color indexed="59"/>
      </bottom>
      <diagonal/>
    </border>
    <border>
      <left style="thick">
        <color indexed="64"/>
      </left>
      <right style="thin">
        <color indexed="59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</borders>
  <cellStyleXfs count="196">
    <xf numFmtId="0" fontId="0" fillId="0" borderId="0">
      <alignment vertical="center"/>
    </xf>
    <xf numFmtId="0" fontId="7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3" fillId="16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4" fillId="0" borderId="19" applyNumberFormat="0" applyFill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76" fillId="23" borderId="20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0" fillId="24" borderId="22" applyNumberFormat="0" applyFon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3" fillId="20" borderId="0" applyNumberFormat="0" applyBorder="0" applyAlignment="0" applyProtection="0">
      <alignment vertical="center"/>
    </xf>
    <xf numFmtId="0" fontId="73" fillId="28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1" fillId="0" borderId="24" applyNumberFormat="0" applyFill="0" applyAlignment="0" applyProtection="0">
      <alignment vertical="center"/>
    </xf>
    <xf numFmtId="0" fontId="82" fillId="0" borderId="25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13" borderId="20" applyNumberFormat="0" applyAlignment="0" applyProtection="0">
      <alignment vertical="center"/>
    </xf>
    <xf numFmtId="0" fontId="84" fillId="23" borderId="26" applyNumberFormat="0" applyAlignment="0" applyProtection="0">
      <alignment vertical="center"/>
    </xf>
    <xf numFmtId="0" fontId="85" fillId="29" borderId="27" applyNumberFormat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2" fillId="0" borderId="28" applyNumberFormat="0" applyFill="0" applyAlignment="0" applyProtection="0">
      <alignment vertical="center"/>
    </xf>
    <xf numFmtId="0" fontId="82" fillId="0" borderId="28" applyNumberFormat="0" applyFill="0" applyAlignment="0" applyProtection="0">
      <alignment vertical="center"/>
    </xf>
    <xf numFmtId="0" fontId="82" fillId="0" borderId="28" applyNumberFormat="0" applyFill="0" applyAlignment="0" applyProtection="0">
      <alignment vertical="center"/>
    </xf>
    <xf numFmtId="0" fontId="82" fillId="0" borderId="28" applyNumberFormat="0" applyFill="0" applyAlignment="0" applyProtection="0">
      <alignment vertical="center"/>
    </xf>
    <xf numFmtId="0" fontId="74" fillId="0" borderId="34" applyNumberFormat="0" applyFill="0" applyAlignment="0" applyProtection="0">
      <alignment vertical="center"/>
    </xf>
    <xf numFmtId="0" fontId="76" fillId="23" borderId="35" applyNumberFormat="0" applyAlignment="0" applyProtection="0">
      <alignment vertical="center"/>
    </xf>
    <xf numFmtId="0" fontId="70" fillId="24" borderId="36" applyNumberFormat="0" applyFont="0" applyAlignment="0" applyProtection="0">
      <alignment vertical="center"/>
    </xf>
    <xf numFmtId="0" fontId="83" fillId="13" borderId="35" applyNumberFormat="0" applyAlignment="0" applyProtection="0">
      <alignment vertical="center"/>
    </xf>
    <xf numFmtId="0" fontId="84" fillId="23" borderId="37" applyNumberFormat="0" applyAlignment="0" applyProtection="0">
      <alignment vertical="center"/>
    </xf>
    <xf numFmtId="0" fontId="74" fillId="0" borderId="39" applyNumberFormat="0" applyFill="0" applyAlignment="0" applyProtection="0">
      <alignment vertical="center"/>
    </xf>
    <xf numFmtId="0" fontId="76" fillId="23" borderId="40" applyNumberFormat="0" applyAlignment="0" applyProtection="0">
      <alignment vertical="center"/>
    </xf>
    <xf numFmtId="0" fontId="70" fillId="24" borderId="41" applyNumberFormat="0" applyFont="0" applyAlignment="0" applyProtection="0">
      <alignment vertical="center"/>
    </xf>
    <xf numFmtId="0" fontId="83" fillId="13" borderId="40" applyNumberFormat="0" applyAlignment="0" applyProtection="0">
      <alignment vertical="center"/>
    </xf>
    <xf numFmtId="0" fontId="84" fillId="23" borderId="42" applyNumberFormat="0" applyAlignment="0" applyProtection="0">
      <alignment vertical="center"/>
    </xf>
    <xf numFmtId="0" fontId="74" fillId="0" borderId="43" applyNumberFormat="0" applyFill="0" applyAlignment="0" applyProtection="0">
      <alignment vertical="center"/>
    </xf>
    <xf numFmtId="0" fontId="76" fillId="23" borderId="44" applyNumberFormat="0" applyAlignment="0" applyProtection="0">
      <alignment vertical="center"/>
    </xf>
    <xf numFmtId="0" fontId="70" fillId="24" borderId="45" applyNumberFormat="0" applyFont="0" applyAlignment="0" applyProtection="0">
      <alignment vertical="center"/>
    </xf>
    <xf numFmtId="0" fontId="83" fillId="13" borderId="44" applyNumberFormat="0" applyAlignment="0" applyProtection="0">
      <alignment vertical="center"/>
    </xf>
    <xf numFmtId="0" fontId="84" fillId="23" borderId="46" applyNumberFormat="0" applyAlignment="0" applyProtection="0">
      <alignment vertical="center"/>
    </xf>
    <xf numFmtId="0" fontId="74" fillId="0" borderId="47" applyNumberFormat="0" applyFill="0" applyAlignment="0" applyProtection="0">
      <alignment vertical="center"/>
    </xf>
    <xf numFmtId="0" fontId="84" fillId="23" borderId="48" applyNumberFormat="0" applyAlignment="0" applyProtection="0">
      <alignment vertical="center"/>
    </xf>
    <xf numFmtId="0" fontId="82" fillId="0" borderId="49" applyNumberFormat="0" applyFill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76" fillId="23" borderId="51" applyNumberFormat="0" applyAlignment="0" applyProtection="0">
      <alignment vertical="center"/>
    </xf>
    <xf numFmtId="0" fontId="70" fillId="24" borderId="52" applyNumberFormat="0" applyFont="0" applyAlignment="0" applyProtection="0">
      <alignment vertical="center"/>
    </xf>
    <xf numFmtId="0" fontId="83" fillId="13" borderId="51" applyNumberFormat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76" fillId="23" borderId="51" applyNumberFormat="0" applyAlignment="0" applyProtection="0">
      <alignment vertical="center"/>
    </xf>
    <xf numFmtId="0" fontId="70" fillId="24" borderId="52" applyNumberFormat="0" applyFont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83" fillId="13" borderId="51" applyNumberFormat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76" fillId="23" borderId="51" applyNumberFormat="0" applyAlignment="0" applyProtection="0">
      <alignment vertical="center"/>
    </xf>
    <xf numFmtId="0" fontId="70" fillId="24" borderId="52" applyNumberFormat="0" applyFont="0" applyAlignment="0" applyProtection="0">
      <alignment vertical="center"/>
    </xf>
    <xf numFmtId="0" fontId="83" fillId="13" borderId="51" applyNumberFormat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76" fillId="23" borderId="51" applyNumberFormat="0" applyAlignment="0" applyProtection="0">
      <alignment vertical="center"/>
    </xf>
    <xf numFmtId="0" fontId="70" fillId="24" borderId="52" applyNumberFormat="0" applyFont="0" applyAlignment="0" applyProtection="0">
      <alignment vertical="center"/>
    </xf>
    <xf numFmtId="0" fontId="83" fillId="13" borderId="51" applyNumberFormat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76" fillId="23" borderId="51" applyNumberFormat="0" applyAlignment="0" applyProtection="0">
      <alignment vertical="center"/>
    </xf>
    <xf numFmtId="0" fontId="70" fillId="24" borderId="52" applyNumberFormat="0" applyFont="0" applyAlignment="0" applyProtection="0">
      <alignment vertical="center"/>
    </xf>
    <xf numFmtId="0" fontId="83" fillId="13" borderId="51" applyNumberFormat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74" fillId="0" borderId="50" applyNumberFormat="0" applyFill="0" applyAlignment="0" applyProtection="0">
      <alignment vertical="center"/>
    </xf>
    <xf numFmtId="0" fontId="84" fillId="23" borderId="53" applyNumberFormat="0" applyAlignment="0" applyProtection="0">
      <alignment vertical="center"/>
    </xf>
    <xf numFmtId="0" fontId="82" fillId="0" borderId="64" applyNumberFormat="0" applyFill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4" fillId="0" borderId="73" applyNumberFormat="0" applyFill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6" fillId="23" borderId="74" applyNumberForma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70" fillId="24" borderId="75" applyNumberFormat="0" applyFont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2" fillId="0" borderId="76" applyNumberFormat="0" applyFill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3" fillId="13" borderId="74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0" fontId="84" fillId="23" borderId="77" applyNumberFormat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4" fillId="0" borderId="198" applyNumberFormat="0" applyFill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6" fillId="23" borderId="199" applyNumberForma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70" fillId="24" borderId="200" applyNumberFormat="0" applyFont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2" fillId="0" borderId="201" applyNumberFormat="0" applyFill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3" fillId="13" borderId="199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84" fillId="23" borderId="202" applyNumberFormat="0" applyAlignment="0" applyProtection="0">
      <alignment vertical="center"/>
    </xf>
    <xf numFmtId="0" fontId="70" fillId="0" borderId="0"/>
  </cellStyleXfs>
  <cellXfs count="195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 shrinkToFit="1"/>
    </xf>
    <xf numFmtId="0" fontId="1" fillId="0" borderId="0" xfId="0" applyFont="1" applyAlignment="1">
      <alignment vertical="center" shrinkToFit="1"/>
    </xf>
    <xf numFmtId="0" fontId="6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2" fillId="4" borderId="4" xfId="0" applyFont="1" applyFill="1" applyBorder="1" applyAlignment="1">
      <alignment horizontal="left" vertical="center" shrinkToFit="1"/>
    </xf>
    <xf numFmtId="0" fontId="12" fillId="0" borderId="4" xfId="0" applyFont="1" applyBorder="1" applyAlignment="1">
      <alignment horizontal="left" vertical="center" shrinkToFit="1"/>
    </xf>
    <xf numFmtId="0" fontId="2" fillId="0" borderId="0" xfId="0" applyFont="1" applyAlignment="1">
      <alignment vertical="center" shrinkToFit="1"/>
    </xf>
    <xf numFmtId="0" fontId="8" fillId="0" borderId="0" xfId="0" applyFont="1">
      <alignment vertical="center"/>
    </xf>
    <xf numFmtId="0" fontId="12" fillId="4" borderId="10" xfId="0" applyFont="1" applyFill="1" applyBorder="1" applyAlignment="1">
      <alignment horizontal="left" vertical="center" shrinkToFit="1"/>
    </xf>
    <xf numFmtId="0" fontId="12" fillId="4" borderId="12" xfId="0" applyFont="1" applyFill="1" applyBorder="1" applyAlignment="1">
      <alignment horizontal="left" vertical="center" shrinkToFit="1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9" fillId="0" borderId="10" xfId="0" applyFont="1" applyBorder="1" applyAlignment="1"/>
    <xf numFmtId="0" fontId="9" fillId="0" borderId="11" xfId="0" applyFont="1" applyBorder="1" applyAlignment="1">
      <alignment horizontal="left"/>
    </xf>
    <xf numFmtId="0" fontId="9" fillId="0" borderId="10" xfId="0" applyFont="1" applyBorder="1">
      <alignment vertical="center"/>
    </xf>
    <xf numFmtId="0" fontId="9" fillId="0" borderId="11" xfId="0" applyFont="1" applyBorder="1" applyAlignment="1">
      <alignment horizontal="left" vertical="center"/>
    </xf>
    <xf numFmtId="0" fontId="9" fillId="0" borderId="10" xfId="0" applyFont="1" applyBorder="1" applyAlignment="1">
      <alignment horizontal="right"/>
    </xf>
    <xf numFmtId="0" fontId="12" fillId="4" borderId="14" xfId="0" applyFont="1" applyFill="1" applyBorder="1" applyAlignment="1">
      <alignment horizontal="left" vertical="center" shrinkToFit="1"/>
    </xf>
    <xf numFmtId="0" fontId="8" fillId="0" borderId="0" xfId="0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9" fontId="8" fillId="0" borderId="0" xfId="0" applyNumberFormat="1" applyFont="1">
      <alignment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9" fillId="0" borderId="14" xfId="0" applyFont="1" applyBorder="1" applyAlignment="1">
      <alignment horizontal="center" vertical="center" shrinkToFit="1"/>
    </xf>
    <xf numFmtId="0" fontId="9" fillId="0" borderId="14" xfId="0" applyFont="1" applyBorder="1" applyAlignment="1">
      <alignment horizontal="center" vertical="center"/>
    </xf>
    <xf numFmtId="177" fontId="20" fillId="0" borderId="0" xfId="0" applyNumberFormat="1" applyFont="1" applyAlignment="1">
      <alignment horizontal="center" vertical="center"/>
    </xf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>
      <alignment horizontal="left" vertical="center"/>
    </xf>
    <xf numFmtId="9" fontId="20" fillId="0" borderId="0" xfId="0" applyNumberFormat="1" applyFont="1">
      <alignment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9" fontId="21" fillId="0" borderId="0" xfId="0" applyNumberFormat="1" applyFont="1">
      <alignment vertic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9" fontId="9" fillId="0" borderId="0" xfId="0" applyNumberFormat="1" applyFont="1">
      <alignment vertical="center"/>
    </xf>
    <xf numFmtId="0" fontId="5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6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left" vertical="center" shrinkToFit="1"/>
    </xf>
    <xf numFmtId="0" fontId="11" fillId="4" borderId="4" xfId="0" applyFont="1" applyFill="1" applyBorder="1" applyAlignment="1">
      <alignment horizontal="left" vertical="center" shrinkToFit="1"/>
    </xf>
    <xf numFmtId="0" fontId="11" fillId="0" borderId="10" xfId="0" applyFont="1" applyBorder="1" applyAlignment="1">
      <alignment horizontal="left" vertical="center" shrinkToFit="1"/>
    </xf>
    <xf numFmtId="0" fontId="11" fillId="0" borderId="12" xfId="0" applyFont="1" applyBorder="1" applyAlignment="1">
      <alignment horizontal="left" vertical="center" shrinkToFit="1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10" xfId="0" applyFont="1" applyBorder="1" applyAlignment="1"/>
    <xf numFmtId="0" fontId="10" fillId="0" borderId="11" xfId="0" applyFont="1" applyBorder="1" applyAlignment="1">
      <alignment horizontal="left"/>
    </xf>
    <xf numFmtId="0" fontId="10" fillId="0" borderId="10" xfId="0" applyFont="1" applyBorder="1">
      <alignment vertical="center"/>
    </xf>
    <xf numFmtId="0" fontId="10" fillId="0" borderId="11" xfId="0" applyFont="1" applyBorder="1" applyAlignment="1">
      <alignment horizontal="left" vertical="center"/>
    </xf>
    <xf numFmtId="0" fontId="10" fillId="0" borderId="10" xfId="0" applyFont="1" applyBorder="1" applyAlignment="1">
      <alignment horizontal="right"/>
    </xf>
    <xf numFmtId="0" fontId="10" fillId="0" borderId="11" xfId="0" applyFont="1" applyBorder="1">
      <alignment vertical="center"/>
    </xf>
    <xf numFmtId="0" fontId="11" fillId="4" borderId="9" xfId="0" applyFont="1" applyFill="1" applyBorder="1" applyAlignment="1">
      <alignment horizontal="left" vertical="center" shrinkToFit="1"/>
    </xf>
    <xf numFmtId="0" fontId="11" fillId="4" borderId="10" xfId="0" applyFont="1" applyFill="1" applyBorder="1" applyAlignment="1">
      <alignment horizontal="left" vertical="center" shrinkToFit="1"/>
    </xf>
    <xf numFmtId="0" fontId="11" fillId="4" borderId="12" xfId="0" applyFont="1" applyFill="1" applyBorder="1" applyAlignment="1">
      <alignment horizontal="left" vertical="center" shrinkToFit="1"/>
    </xf>
    <xf numFmtId="0" fontId="10" fillId="0" borderId="16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10" fillId="0" borderId="14" xfId="0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77" fontId="32" fillId="0" borderId="0" xfId="0" applyNumberFormat="1" applyFont="1" applyAlignment="1">
      <alignment horizontal="center" vertical="center"/>
    </xf>
    <xf numFmtId="0" fontId="10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left" vertical="center"/>
    </xf>
    <xf numFmtId="9" fontId="32" fillId="0" borderId="0" xfId="0" applyNumberFormat="1" applyFont="1">
      <alignment vertical="center"/>
    </xf>
    <xf numFmtId="0" fontId="33" fillId="0" borderId="0" xfId="0" applyFont="1">
      <alignment vertical="center"/>
    </xf>
    <xf numFmtId="0" fontId="10" fillId="0" borderId="14" xfId="0" applyFont="1" applyBorder="1" applyAlignment="1">
      <alignment horizontal="left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6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0" applyFont="1">
      <alignment vertical="center"/>
    </xf>
    <xf numFmtId="0" fontId="11" fillId="0" borderId="10" xfId="0" applyFont="1" applyBorder="1" applyAlignment="1">
      <alignment vertical="center" shrinkToFit="1"/>
    </xf>
    <xf numFmtId="0" fontId="9" fillId="4" borderId="7" xfId="0" applyFont="1" applyFill="1" applyBorder="1">
      <alignment vertical="center"/>
    </xf>
    <xf numFmtId="0" fontId="9" fillId="4" borderId="8" xfId="0" applyFont="1" applyFill="1" applyBorder="1">
      <alignment vertical="center"/>
    </xf>
    <xf numFmtId="0" fontId="10" fillId="4" borderId="10" xfId="0" applyFont="1" applyFill="1" applyBorder="1" applyAlignment="1"/>
    <xf numFmtId="0" fontId="10" fillId="4" borderId="11" xfId="0" applyFont="1" applyFill="1" applyBorder="1" applyAlignment="1">
      <alignment horizontal="left"/>
    </xf>
    <xf numFmtId="0" fontId="10" fillId="4" borderId="10" xfId="0" applyFont="1" applyFill="1" applyBorder="1">
      <alignment vertical="center"/>
    </xf>
    <xf numFmtId="0" fontId="10" fillId="4" borderId="11" xfId="0" applyFont="1" applyFill="1" applyBorder="1" applyAlignment="1">
      <alignment horizontal="left" vertical="center"/>
    </xf>
    <xf numFmtId="0" fontId="10" fillId="4" borderId="10" xfId="0" applyFont="1" applyFill="1" applyBorder="1" applyAlignment="1">
      <alignment horizontal="right"/>
    </xf>
    <xf numFmtId="0" fontId="10" fillId="4" borderId="7" xfId="0" applyFont="1" applyFill="1" applyBorder="1">
      <alignment vertical="center"/>
    </xf>
    <xf numFmtId="0" fontId="10" fillId="4" borderId="8" xfId="0" applyFont="1" applyFill="1" applyBorder="1">
      <alignment vertical="center"/>
    </xf>
    <xf numFmtId="0" fontId="10" fillId="0" borderId="15" xfId="0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9" fontId="10" fillId="0" borderId="0" xfId="0" applyNumberFormat="1" applyFont="1">
      <alignment vertical="center"/>
    </xf>
    <xf numFmtId="0" fontId="16" fillId="0" borderId="0" xfId="0" applyFont="1">
      <alignment vertical="center"/>
    </xf>
    <xf numFmtId="0" fontId="11" fillId="0" borderId="14" xfId="0" applyFont="1" applyBorder="1" applyAlignment="1">
      <alignment horizontal="left" vertical="center" shrinkToFit="1"/>
    </xf>
    <xf numFmtId="0" fontId="10" fillId="4" borderId="16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shrinkToFit="1"/>
    </xf>
    <xf numFmtId="0" fontId="10" fillId="4" borderId="14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0" fillId="0" borderId="0" xfId="1" applyFont="1">
      <alignment vertical="center"/>
    </xf>
    <xf numFmtId="0" fontId="61" fillId="0" borderId="0" xfId="1" applyFont="1">
      <alignment vertical="center"/>
    </xf>
    <xf numFmtId="0" fontId="62" fillId="0" borderId="0" xfId="0" applyFont="1" applyAlignment="1">
      <alignment horizontal="left" vertical="center" indent="1"/>
    </xf>
    <xf numFmtId="0" fontId="63" fillId="0" borderId="0" xfId="0" applyFont="1" applyAlignment="1">
      <alignment horizontal="left" vertical="center" indent="1"/>
    </xf>
    <xf numFmtId="0" fontId="39" fillId="0" borderId="0" xfId="0" applyFont="1" applyAlignment="1">
      <alignment horizontal="left" vertical="top" wrapText="1" indent="1"/>
    </xf>
    <xf numFmtId="0" fontId="39" fillId="0" borderId="0" xfId="0" applyFont="1" applyAlignment="1">
      <alignment horizontal="center" vertical="center"/>
    </xf>
    <xf numFmtId="0" fontId="68" fillId="0" borderId="0" xfId="0" applyFont="1">
      <alignment vertical="center"/>
    </xf>
    <xf numFmtId="0" fontId="39" fillId="0" borderId="0" xfId="0" applyFont="1" applyAlignment="1">
      <alignment horizontal="left" vertical="center"/>
    </xf>
    <xf numFmtId="0" fontId="12" fillId="0" borderId="10" xfId="0" applyFont="1" applyBorder="1" applyAlignment="1">
      <alignment horizontal="left" vertical="center" shrinkToFit="1"/>
    </xf>
    <xf numFmtId="0" fontId="12" fillId="4" borderId="14" xfId="0" applyFont="1" applyFill="1" applyBorder="1" applyAlignment="1">
      <alignment horizontal="left" vertical="center" textRotation="180" shrinkToFit="1"/>
    </xf>
    <xf numFmtId="0" fontId="12" fillId="0" borderId="12" xfId="1" applyFont="1" applyBorder="1" applyAlignment="1">
      <alignment horizontal="left" vertical="center" shrinkToFit="1"/>
    </xf>
    <xf numFmtId="0" fontId="12" fillId="0" borderId="38" xfId="0" applyFont="1" applyBorder="1" applyAlignment="1">
      <alignment horizontal="left" vertical="center" shrinkToFit="1"/>
    </xf>
    <xf numFmtId="0" fontId="12" fillId="0" borderId="33" xfId="0" applyFont="1" applyBorder="1" applyAlignment="1">
      <alignment horizontal="left" vertical="center" shrinkToFit="1"/>
    </xf>
    <xf numFmtId="0" fontId="12" fillId="0" borderId="33" xfId="0" applyFont="1" applyBorder="1" applyAlignment="1">
      <alignment horizontal="left" vertical="center" textRotation="180" shrinkToFit="1"/>
    </xf>
    <xf numFmtId="0" fontId="11" fillId="0" borderId="38" xfId="0" applyFont="1" applyBorder="1" applyAlignment="1">
      <alignment horizontal="left" vertical="center" shrinkToFit="1"/>
    </xf>
    <xf numFmtId="0" fontId="19" fillId="0" borderId="33" xfId="0" applyFont="1" applyBorder="1" applyAlignment="1">
      <alignment horizontal="left" vertical="center" shrinkToFit="1"/>
    </xf>
    <xf numFmtId="0" fontId="11" fillId="0" borderId="38" xfId="0" applyFont="1" applyBorder="1" applyAlignment="1">
      <alignment horizontal="left" vertical="center" wrapText="1" shrinkToFit="1"/>
    </xf>
    <xf numFmtId="0" fontId="11" fillId="4" borderId="38" xfId="0" applyFont="1" applyFill="1" applyBorder="1" applyAlignment="1">
      <alignment horizontal="left" vertical="center" shrinkToFit="1"/>
    </xf>
    <xf numFmtId="0" fontId="19" fillId="4" borderId="33" xfId="0" applyFont="1" applyFill="1" applyBorder="1" applyAlignment="1">
      <alignment horizontal="left" vertical="center" shrinkToFit="1"/>
    </xf>
    <xf numFmtId="0" fontId="19" fillId="4" borderId="33" xfId="0" applyFont="1" applyFill="1" applyBorder="1" applyAlignment="1">
      <alignment vertical="center" textRotation="180" shrinkToFit="1"/>
    </xf>
    <xf numFmtId="0" fontId="12" fillId="4" borderId="38" xfId="0" applyFont="1" applyFill="1" applyBorder="1" applyAlignment="1">
      <alignment horizontal="left" vertical="center" shrinkToFit="1"/>
    </xf>
    <xf numFmtId="0" fontId="12" fillId="4" borderId="33" xfId="0" applyFont="1" applyFill="1" applyBorder="1" applyAlignment="1">
      <alignment horizontal="left" vertical="center" textRotation="180" shrinkToFit="1"/>
    </xf>
    <xf numFmtId="0" fontId="11" fillId="0" borderId="33" xfId="0" applyFont="1" applyBorder="1" applyAlignment="1">
      <alignment horizontal="left" vertical="center" shrinkToFit="1"/>
    </xf>
    <xf numFmtId="0" fontId="11" fillId="0" borderId="33" xfId="0" applyFont="1" applyBorder="1" applyAlignment="1">
      <alignment horizontal="left" vertical="center" textRotation="180" shrinkToFit="1"/>
    </xf>
    <xf numFmtId="0" fontId="11" fillId="4" borderId="33" xfId="0" applyFont="1" applyFill="1" applyBorder="1" applyAlignment="1">
      <alignment horizontal="left" vertical="center" textRotation="180" shrinkToFit="1"/>
    </xf>
    <xf numFmtId="0" fontId="11" fillId="4" borderId="33" xfId="0" applyFont="1" applyFill="1" applyBorder="1" applyAlignment="1">
      <alignment horizontal="left" vertical="center" shrinkToFit="1"/>
    </xf>
    <xf numFmtId="0" fontId="11" fillId="4" borderId="33" xfId="0" applyFont="1" applyFill="1" applyBorder="1" applyAlignment="1">
      <alignment vertical="center" textRotation="180" shrinkToFit="1"/>
    </xf>
    <xf numFmtId="0" fontId="19" fillId="0" borderId="33" xfId="0" applyFont="1" applyBorder="1" applyAlignment="1">
      <alignment vertical="center" textRotation="180" shrinkToFit="1"/>
    </xf>
    <xf numFmtId="0" fontId="29" fillId="0" borderId="33" xfId="0" applyFont="1" applyBorder="1" applyAlignment="1">
      <alignment vertical="center" textRotation="180" shrinkToFit="1"/>
    </xf>
    <xf numFmtId="0" fontId="10" fillId="4" borderId="33" xfId="0" applyFont="1" applyFill="1" applyBorder="1" applyAlignment="1">
      <alignment horizontal="left" vertical="center" shrinkToFit="1"/>
    </xf>
    <xf numFmtId="0" fontId="12" fillId="4" borderId="33" xfId="0" applyFont="1" applyFill="1" applyBorder="1" applyAlignment="1">
      <alignment vertical="center" textRotation="180" shrinkToFit="1"/>
    </xf>
    <xf numFmtId="0" fontId="12" fillId="4" borderId="33" xfId="0" applyFont="1" applyFill="1" applyBorder="1" applyAlignment="1">
      <alignment horizontal="left" vertical="center" shrinkToFit="1"/>
    </xf>
    <xf numFmtId="0" fontId="72" fillId="0" borderId="38" xfId="1" applyFont="1" applyBorder="1" applyAlignment="1">
      <alignment horizontal="left" vertical="center" shrinkToFit="1"/>
    </xf>
    <xf numFmtId="0" fontId="18" fillId="0" borderId="33" xfId="1" applyFont="1" applyBorder="1" applyAlignment="1">
      <alignment horizontal="left" vertical="center" shrinkToFit="1"/>
    </xf>
    <xf numFmtId="0" fontId="12" fillId="4" borderId="33" xfId="1" applyFont="1" applyFill="1" applyBorder="1" applyAlignment="1">
      <alignment horizontal="left" vertical="center" shrinkToFit="1"/>
    </xf>
    <xf numFmtId="0" fontId="12" fillId="4" borderId="33" xfId="1" applyFont="1" applyFill="1" applyBorder="1" applyAlignment="1">
      <alignment vertical="center" textRotation="180" shrinkToFit="1"/>
    </xf>
    <xf numFmtId="0" fontId="18" fillId="0" borderId="38" xfId="1" applyFont="1" applyBorder="1" applyAlignment="1">
      <alignment horizontal="left" vertical="center" shrinkToFit="1"/>
    </xf>
    <xf numFmtId="0" fontId="19" fillId="3" borderId="54" xfId="0" applyFont="1" applyFill="1" applyBorder="1" applyAlignment="1">
      <alignment horizontal="center" vertical="center" shrinkToFit="1"/>
    </xf>
    <xf numFmtId="0" fontId="9" fillId="4" borderId="30" xfId="0" applyFont="1" applyFill="1" applyBorder="1" applyAlignment="1">
      <alignment horizontal="left" vertical="center" shrinkToFit="1"/>
    </xf>
    <xf numFmtId="0" fontId="9" fillId="4" borderId="31" xfId="0" applyFont="1" applyFill="1" applyBorder="1" applyAlignment="1">
      <alignment vertical="center" textRotation="180" shrinkToFit="1"/>
    </xf>
    <xf numFmtId="0" fontId="12" fillId="0" borderId="33" xfId="1" applyFont="1" applyBorder="1" applyAlignment="1">
      <alignment vertical="center" textRotation="180" shrinkToFit="1"/>
    </xf>
    <xf numFmtId="0" fontId="12" fillId="0" borderId="38" xfId="1" applyFont="1" applyBorder="1" applyAlignment="1">
      <alignment horizontal="left" vertical="center" shrinkToFit="1"/>
    </xf>
    <xf numFmtId="0" fontId="31" fillId="4" borderId="38" xfId="0" applyFont="1" applyFill="1" applyBorder="1" applyAlignment="1">
      <alignment horizontal="left" vertical="center" shrinkToFit="1"/>
    </xf>
    <xf numFmtId="0" fontId="92" fillId="0" borderId="0" xfId="0" applyFont="1" applyAlignment="1">
      <alignment horizontal="center" vertical="center"/>
    </xf>
    <xf numFmtId="0" fontId="91" fillId="0" borderId="10" xfId="0" applyFont="1" applyBorder="1" applyAlignment="1">
      <alignment horizontal="left" vertical="center"/>
    </xf>
    <xf numFmtId="0" fontId="91" fillId="0" borderId="12" xfId="0" applyFont="1" applyBorder="1" applyAlignment="1">
      <alignment horizontal="center" vertical="center" shrinkToFit="1"/>
    </xf>
    <xf numFmtId="0" fontId="91" fillId="0" borderId="12" xfId="0" applyFont="1" applyBorder="1" applyAlignment="1">
      <alignment horizontal="left" vertical="center" shrinkToFit="1"/>
    </xf>
    <xf numFmtId="0" fontId="93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 shrinkToFit="1"/>
    </xf>
    <xf numFmtId="0" fontId="31" fillId="0" borderId="12" xfId="0" applyFont="1" applyBorder="1" applyAlignment="1">
      <alignment horizontal="left" vertical="center" shrinkToFit="1"/>
    </xf>
    <xf numFmtId="0" fontId="17" fillId="0" borderId="38" xfId="0" applyFont="1" applyBorder="1" applyAlignment="1">
      <alignment horizontal="left" vertical="center" shrinkToFit="1"/>
    </xf>
    <xf numFmtId="0" fontId="27" fillId="0" borderId="33" xfId="0" applyFont="1" applyBorder="1" applyAlignment="1">
      <alignment vertical="center" textRotation="180" shrinkToFit="1"/>
    </xf>
    <xf numFmtId="0" fontId="15" fillId="4" borderId="38" xfId="1" applyFont="1" applyFill="1" applyBorder="1" applyAlignment="1">
      <alignment vertical="center" shrinkToFit="1"/>
    </xf>
    <xf numFmtId="0" fontId="11" fillId="0" borderId="33" xfId="0" applyFont="1" applyBorder="1" applyAlignment="1">
      <alignment vertical="center" textRotation="180" shrinkToFit="1"/>
    </xf>
    <xf numFmtId="0" fontId="10" fillId="0" borderId="33" xfId="0" applyFont="1" applyBorder="1" applyAlignment="1">
      <alignment vertical="center" textRotation="180" shrinkToFit="1"/>
    </xf>
    <xf numFmtId="0" fontId="11" fillId="4" borderId="38" xfId="0" applyFont="1" applyFill="1" applyBorder="1" applyAlignment="1">
      <alignment horizontal="left" vertical="center"/>
    </xf>
    <xf numFmtId="0" fontId="11" fillId="4" borderId="62" xfId="0" applyFont="1" applyFill="1" applyBorder="1" applyAlignment="1">
      <alignment horizontal="left" vertical="center" shrinkToFit="1"/>
    </xf>
    <xf numFmtId="0" fontId="11" fillId="4" borderId="33" xfId="1" applyFont="1" applyFill="1" applyBorder="1" applyAlignment="1">
      <alignment vertical="center" textRotation="180" shrinkToFit="1"/>
    </xf>
    <xf numFmtId="0" fontId="31" fillId="0" borderId="38" xfId="1" applyFont="1" applyBorder="1" applyAlignment="1">
      <alignment horizontal="left" vertical="center" shrinkToFit="1"/>
    </xf>
    <xf numFmtId="0" fontId="27" fillId="0" borderId="33" xfId="1" applyFont="1" applyBorder="1" applyAlignment="1">
      <alignment horizontal="left" vertical="center" shrinkToFit="1"/>
    </xf>
    <xf numFmtId="0" fontId="27" fillId="0" borderId="33" xfId="1" applyFont="1" applyBorder="1" applyAlignment="1">
      <alignment vertical="center" textRotation="180" shrinkToFit="1"/>
    </xf>
    <xf numFmtId="0" fontId="9" fillId="4" borderId="33" xfId="1" applyFont="1" applyFill="1" applyBorder="1" applyAlignment="1">
      <alignment vertical="center" textRotation="180" shrinkToFit="1"/>
    </xf>
    <xf numFmtId="0" fontId="11" fillId="0" borderId="33" xfId="1" applyFont="1" applyBorder="1" applyAlignment="1">
      <alignment vertical="center" textRotation="180" shrinkToFit="1"/>
    </xf>
    <xf numFmtId="0" fontId="11" fillId="4" borderId="38" xfId="1" applyFont="1" applyFill="1" applyBorder="1" applyAlignment="1">
      <alignment horizontal="left" vertical="center" shrinkToFit="1"/>
    </xf>
    <xf numFmtId="0" fontId="11" fillId="4" borderId="33" xfId="1" applyFont="1" applyFill="1" applyBorder="1" applyAlignment="1">
      <alignment horizontal="left" vertical="center" shrinkToFit="1"/>
    </xf>
    <xf numFmtId="0" fontId="11" fillId="0" borderId="38" xfId="1" applyFont="1" applyBorder="1" applyAlignment="1">
      <alignment horizontal="left" vertical="center" shrinkToFit="1"/>
    </xf>
    <xf numFmtId="0" fontId="11" fillId="4" borderId="38" xfId="1" applyFont="1" applyFill="1" applyBorder="1" applyAlignment="1">
      <alignment vertical="center" shrinkToFit="1"/>
    </xf>
    <xf numFmtId="0" fontId="15" fillId="4" borderId="38" xfId="1" applyFont="1" applyFill="1" applyBorder="1" applyAlignment="1">
      <alignment horizontal="left" vertical="center" shrinkToFit="1"/>
    </xf>
    <xf numFmtId="0" fontId="15" fillId="4" borderId="33" xfId="1" applyFont="1" applyFill="1" applyBorder="1" applyAlignment="1">
      <alignment vertical="center" textRotation="180" shrinkToFit="1"/>
    </xf>
    <xf numFmtId="0" fontId="9" fillId="3" borderId="58" xfId="0" applyFont="1" applyFill="1" applyBorder="1" applyAlignment="1">
      <alignment horizontal="center" vertical="center" wrapText="1" shrinkToFit="1"/>
    </xf>
    <xf numFmtId="0" fontId="19" fillId="0" borderId="33" xfId="0" applyFont="1" applyBorder="1" applyAlignment="1">
      <alignment vertical="center" shrinkToFit="1"/>
    </xf>
    <xf numFmtId="0" fontId="11" fillId="0" borderId="65" xfId="0" applyFont="1" applyBorder="1" applyAlignment="1">
      <alignment vertical="center" textRotation="180" shrinkToFit="1"/>
    </xf>
    <xf numFmtId="0" fontId="11" fillId="0" borderId="65" xfId="0" applyFont="1" applyBorder="1" applyAlignment="1">
      <alignment horizontal="left" vertical="center" shrinkToFit="1"/>
    </xf>
    <xf numFmtId="0" fontId="10" fillId="0" borderId="66" xfId="0" applyFont="1" applyBorder="1" applyAlignment="1"/>
    <xf numFmtId="0" fontId="9" fillId="3" borderId="58" xfId="0" applyFont="1" applyFill="1" applyBorder="1" applyAlignment="1">
      <alignment horizontal="center" vertical="center" shrinkToFit="1"/>
    </xf>
    <xf numFmtId="0" fontId="19" fillId="3" borderId="60" xfId="0" applyFont="1" applyFill="1" applyBorder="1" applyAlignment="1">
      <alignment horizontal="center" vertical="center" shrinkToFit="1"/>
    </xf>
    <xf numFmtId="0" fontId="9" fillId="3" borderId="61" xfId="0" applyFont="1" applyFill="1" applyBorder="1" applyAlignment="1">
      <alignment horizontal="center" vertical="center" shrinkToFit="1"/>
    </xf>
    <xf numFmtId="0" fontId="14" fillId="3" borderId="58" xfId="0" applyFont="1" applyFill="1" applyBorder="1" applyAlignment="1">
      <alignment horizontal="center" vertical="center" shrinkToFit="1"/>
    </xf>
    <xf numFmtId="0" fontId="11" fillId="0" borderId="38" xfId="0" applyFont="1" applyBorder="1" applyAlignment="1">
      <alignment vertical="center" textRotation="180" shrinkToFit="1"/>
    </xf>
    <xf numFmtId="0" fontId="19" fillId="0" borderId="33" xfId="0" applyFont="1" applyBorder="1" applyAlignment="1">
      <alignment horizontal="center" vertical="center" shrinkToFit="1"/>
    </xf>
    <xf numFmtId="0" fontId="11" fillId="4" borderId="32" xfId="0" applyFont="1" applyFill="1" applyBorder="1" applyAlignment="1">
      <alignment vertical="center" textRotation="180" shrinkToFit="1"/>
    </xf>
    <xf numFmtId="0" fontId="11" fillId="0" borderId="66" xfId="0" applyFont="1" applyBorder="1" applyAlignment="1">
      <alignment horizontal="left" vertical="center" shrinkToFit="1"/>
    </xf>
    <xf numFmtId="0" fontId="19" fillId="0" borderId="32" xfId="0" applyFont="1" applyBorder="1" applyAlignment="1">
      <alignment vertical="center" textRotation="180" shrinkToFit="1"/>
    </xf>
    <xf numFmtId="0" fontId="27" fillId="4" borderId="33" xfId="0" applyFont="1" applyFill="1" applyBorder="1" applyAlignment="1">
      <alignment horizontal="left" vertical="center" shrinkToFit="1"/>
    </xf>
    <xf numFmtId="0" fontId="11" fillId="4" borderId="65" xfId="0" applyFont="1" applyFill="1" applyBorder="1" applyAlignment="1">
      <alignment horizontal="left" vertical="center" shrinkToFit="1"/>
    </xf>
    <xf numFmtId="0" fontId="10" fillId="0" borderId="17" xfId="0" applyFont="1" applyBorder="1" applyAlignment="1">
      <alignment horizontal="center" vertical="center"/>
    </xf>
    <xf numFmtId="0" fontId="10" fillId="0" borderId="17" xfId="0" applyFont="1" applyBorder="1">
      <alignment vertical="center"/>
    </xf>
    <xf numFmtId="0" fontId="42" fillId="0" borderId="0" xfId="0" applyFont="1">
      <alignment vertical="center"/>
    </xf>
    <xf numFmtId="0" fontId="11" fillId="4" borderId="38" xfId="0" applyFont="1" applyFill="1" applyBorder="1" applyAlignment="1">
      <alignment vertical="center" textRotation="180" shrinkToFit="1"/>
    </xf>
    <xf numFmtId="0" fontId="29" fillId="4" borderId="33" xfId="0" applyFont="1" applyFill="1" applyBorder="1" applyAlignment="1">
      <alignment vertical="center" textRotation="180" shrinkToFit="1"/>
    </xf>
    <xf numFmtId="0" fontId="11" fillId="4" borderId="65" xfId="0" applyFont="1" applyFill="1" applyBorder="1" applyAlignment="1">
      <alignment vertical="center" textRotation="180" shrinkToFit="1"/>
    </xf>
    <xf numFmtId="0" fontId="10" fillId="4" borderId="66" xfId="0" applyFont="1" applyFill="1" applyBorder="1" applyAlignment="1"/>
    <xf numFmtId="0" fontId="40" fillId="0" borderId="56" xfId="0" applyFont="1" applyBorder="1" applyAlignment="1">
      <alignment horizontal="center" vertical="center"/>
    </xf>
    <xf numFmtId="0" fontId="12" fillId="4" borderId="38" xfId="0" applyFont="1" applyFill="1" applyBorder="1" applyAlignment="1">
      <alignment horizontal="left" vertical="center" textRotation="180" shrinkToFit="1"/>
    </xf>
    <xf numFmtId="0" fontId="12" fillId="0" borderId="38" xfId="0" applyFont="1" applyBorder="1" applyAlignment="1">
      <alignment horizontal="left" vertical="center" textRotation="180" shrinkToFit="1"/>
    </xf>
    <xf numFmtId="0" fontId="12" fillId="4" borderId="32" xfId="0" applyFont="1" applyFill="1" applyBorder="1" applyAlignment="1">
      <alignment horizontal="left" vertical="center" shrinkToFit="1"/>
    </xf>
    <xf numFmtId="0" fontId="12" fillId="0" borderId="32" xfId="1" applyFont="1" applyBorder="1" applyAlignment="1">
      <alignment vertical="center" textRotation="180" shrinkToFit="1"/>
    </xf>
    <xf numFmtId="0" fontId="11" fillId="4" borderId="30" xfId="0" applyFont="1" applyFill="1" applyBorder="1" applyAlignment="1">
      <alignment horizontal="left" vertical="center" shrinkToFit="1"/>
    </xf>
    <xf numFmtId="0" fontId="19" fillId="4" borderId="31" xfId="0" applyFont="1" applyFill="1" applyBorder="1" applyAlignment="1">
      <alignment vertical="center" textRotation="180" shrinkToFit="1"/>
    </xf>
    <xf numFmtId="0" fontId="11" fillId="4" borderId="68" xfId="0" applyFont="1" applyFill="1" applyBorder="1" applyAlignment="1">
      <alignment horizontal="left" vertical="center" shrinkToFit="1"/>
    </xf>
    <xf numFmtId="0" fontId="11" fillId="4" borderId="69" xfId="0" applyFont="1" applyFill="1" applyBorder="1" applyAlignment="1">
      <alignment horizontal="left" vertical="center" shrinkToFit="1"/>
    </xf>
    <xf numFmtId="0" fontId="11" fillId="0" borderId="68" xfId="0" applyFont="1" applyBorder="1" applyAlignment="1">
      <alignment vertical="center" textRotation="180" shrinkToFit="1"/>
    </xf>
    <xf numFmtId="0" fontId="11" fillId="0" borderId="69" xfId="0" applyFont="1" applyBorder="1" applyAlignment="1">
      <alignment horizontal="left" vertical="center" shrinkToFit="1"/>
    </xf>
    <xf numFmtId="0" fontId="31" fillId="0" borderId="70" xfId="1" applyFont="1" applyBorder="1" applyAlignment="1">
      <alignment horizontal="left" vertical="center" shrinkToFit="1"/>
    </xf>
    <xf numFmtId="0" fontId="58" fillId="0" borderId="55" xfId="0" applyFont="1" applyBorder="1" applyAlignment="1"/>
    <xf numFmtId="0" fontId="103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15" fillId="0" borderId="70" xfId="1" applyFont="1" applyBorder="1" applyAlignment="1">
      <alignment horizontal="left" vertical="center" shrinkToFit="1"/>
    </xf>
    <xf numFmtId="0" fontId="13" fillId="0" borderId="38" xfId="1" applyFont="1" applyBorder="1" applyAlignment="1">
      <alignment horizontal="left" vertical="center" shrinkToFit="1"/>
    </xf>
    <xf numFmtId="0" fontId="115" fillId="0" borderId="33" xfId="1" applyFont="1" applyBorder="1" applyAlignment="1">
      <alignment vertical="center" textRotation="180" shrinkToFit="1"/>
    </xf>
    <xf numFmtId="0" fontId="13" fillId="4" borderId="10" xfId="0" applyFont="1" applyFill="1" applyBorder="1" applyAlignment="1">
      <alignment horizontal="left" vertical="center" shrinkToFit="1"/>
    </xf>
    <xf numFmtId="0" fontId="13" fillId="4" borderId="32" xfId="0" applyFont="1" applyFill="1" applyBorder="1" applyAlignment="1">
      <alignment vertical="center" textRotation="180" shrinkToFit="1"/>
    </xf>
    <xf numFmtId="0" fontId="13" fillId="4" borderId="12" xfId="0" applyFont="1" applyFill="1" applyBorder="1" applyAlignment="1">
      <alignment horizontal="left" vertical="center" shrinkToFit="1"/>
    </xf>
    <xf numFmtId="0" fontId="9" fillId="0" borderId="66" xfId="0" applyFont="1" applyBorder="1" applyAlignment="1"/>
    <xf numFmtId="0" fontId="55" fillId="0" borderId="55" xfId="0" applyFont="1" applyBorder="1" applyAlignment="1">
      <alignment horizontal="center" vertical="center"/>
    </xf>
    <xf numFmtId="0" fontId="11" fillId="0" borderId="70" xfId="0" applyFont="1" applyBorder="1" applyAlignment="1">
      <alignment horizontal="left" vertical="center" shrinkToFit="1"/>
    </xf>
    <xf numFmtId="0" fontId="27" fillId="4" borderId="33" xfId="0" applyFont="1" applyFill="1" applyBorder="1" applyAlignment="1">
      <alignment vertical="center" textRotation="180" shrinkToFit="1"/>
    </xf>
    <xf numFmtId="0" fontId="27" fillId="4" borderId="33" xfId="0" applyFont="1" applyFill="1" applyBorder="1" applyAlignment="1">
      <alignment horizontal="center" vertical="center" shrinkToFit="1"/>
    </xf>
    <xf numFmtId="0" fontId="17" fillId="0" borderId="33" xfId="0" applyFont="1" applyBorder="1" applyAlignment="1">
      <alignment vertical="center" textRotation="180" shrinkToFit="1"/>
    </xf>
    <xf numFmtId="0" fontId="31" fillId="0" borderId="38" xfId="1" applyFont="1" applyBorder="1" applyAlignment="1">
      <alignment vertical="center" wrapText="1"/>
    </xf>
    <xf numFmtId="0" fontId="25" fillId="2" borderId="33" xfId="0" applyFont="1" applyFill="1" applyBorder="1" applyAlignment="1">
      <alignment horizontal="center" vertical="center" shrinkToFit="1"/>
    </xf>
    <xf numFmtId="0" fontId="12" fillId="0" borderId="70" xfId="0" applyFont="1" applyBorder="1" applyAlignment="1">
      <alignment horizontal="left" vertical="center" shrinkToFit="1"/>
    </xf>
    <xf numFmtId="0" fontId="12" fillId="0" borderId="33" xfId="0" applyFont="1" applyBorder="1" applyAlignment="1">
      <alignment vertical="center" textRotation="180" shrinkToFit="1"/>
    </xf>
    <xf numFmtId="0" fontId="9" fillId="3" borderId="82" xfId="0" applyFont="1" applyFill="1" applyBorder="1" applyAlignment="1">
      <alignment horizontal="center" vertical="center" shrinkToFit="1"/>
    </xf>
    <xf numFmtId="0" fontId="11" fillId="4" borderId="14" xfId="0" applyFont="1" applyFill="1" applyBorder="1" applyAlignment="1">
      <alignment horizontal="left" vertical="center" shrinkToFit="1"/>
    </xf>
    <xf numFmtId="0" fontId="11" fillId="0" borderId="14" xfId="0" applyFont="1" applyBorder="1" applyAlignment="1">
      <alignment horizontal="left" vertical="center" wrapText="1" shrinkToFit="1"/>
    </xf>
    <xf numFmtId="0" fontId="11" fillId="0" borderId="83" xfId="0" applyFont="1" applyBorder="1" applyAlignment="1">
      <alignment horizontal="left" vertical="center" shrinkToFit="1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center" vertical="center" shrinkToFit="1"/>
    </xf>
    <xf numFmtId="0" fontId="91" fillId="0" borderId="0" xfId="0" applyFont="1" applyAlignment="1">
      <alignment horizontal="left" vertical="center" shrinkToFit="1"/>
    </xf>
    <xf numFmtId="0" fontId="91" fillId="0" borderId="0" xfId="0" applyFont="1" applyAlignment="1">
      <alignment horizontal="right" vertical="center" shrinkToFit="1"/>
    </xf>
    <xf numFmtId="0" fontId="12" fillId="4" borderId="0" xfId="0" applyFont="1" applyFill="1" applyAlignment="1">
      <alignment horizontal="left" vertical="center" shrinkToFit="1"/>
    </xf>
    <xf numFmtId="0" fontId="11" fillId="0" borderId="0" xfId="0" applyFont="1">
      <alignment vertical="center"/>
    </xf>
    <xf numFmtId="0" fontId="13" fillId="0" borderId="0" xfId="0" applyFont="1">
      <alignment vertical="center"/>
    </xf>
    <xf numFmtId="0" fontId="11" fillId="0" borderId="0" xfId="0" applyFont="1" applyAlignment="1">
      <alignment horizontal="left" vertical="center" shrinkToFit="1"/>
    </xf>
    <xf numFmtId="0" fontId="19" fillId="0" borderId="0" xfId="0" applyFont="1" applyAlignment="1">
      <alignment horizontal="left" vertical="center" shrinkToFit="1"/>
    </xf>
    <xf numFmtId="0" fontId="19" fillId="0" borderId="0" xfId="0" applyFont="1" applyAlignment="1">
      <alignment vertical="center" textRotation="180" shrinkToFit="1"/>
    </xf>
    <xf numFmtId="0" fontId="11" fillId="0" borderId="0" xfId="0" applyFont="1" applyAlignment="1">
      <alignment vertical="center" textRotation="180" shrinkToFit="1"/>
    </xf>
    <xf numFmtId="0" fontId="91" fillId="0" borderId="88" xfId="0" applyFont="1" applyBorder="1" applyAlignment="1">
      <alignment horizontal="center" vertical="center" shrinkToFit="1"/>
    </xf>
    <xf numFmtId="0" fontId="1" fillId="0" borderId="87" xfId="0" applyFont="1" applyBorder="1">
      <alignment vertical="center"/>
    </xf>
    <xf numFmtId="0" fontId="11" fillId="0" borderId="89" xfId="0" applyFont="1" applyBorder="1" applyAlignment="1">
      <alignment horizontal="right"/>
    </xf>
    <xf numFmtId="0" fontId="11" fillId="0" borderId="88" xfId="0" applyFont="1" applyBorder="1" applyAlignment="1">
      <alignment horizontal="left" vertical="center" shrinkToFit="1"/>
    </xf>
    <xf numFmtId="0" fontId="117" fillId="0" borderId="0" xfId="0" applyFont="1" applyAlignment="1" applyProtection="1">
      <alignment horizontal="center" vertical="center"/>
      <protection locked="0"/>
    </xf>
    <xf numFmtId="0" fontId="8" fillId="0" borderId="0" xfId="0" applyFont="1" applyProtection="1">
      <alignment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shrinkToFit="1"/>
      <protection locked="0"/>
    </xf>
    <xf numFmtId="0" fontId="16" fillId="0" borderId="0" xfId="0" applyFo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center" shrinkToFit="1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right"/>
      <protection locked="0"/>
    </xf>
    <xf numFmtId="0" fontId="122" fillId="0" borderId="0" xfId="0" applyFont="1" applyProtection="1">
      <alignment vertical="center"/>
      <protection locked="0"/>
    </xf>
    <xf numFmtId="0" fontId="124" fillId="0" borderId="0" xfId="0" applyFont="1" applyProtection="1">
      <alignment vertical="center"/>
      <protection locked="0"/>
    </xf>
    <xf numFmtId="0" fontId="124" fillId="0" borderId="0" xfId="0" applyFont="1" applyAlignment="1" applyProtection="1">
      <alignment horizontal="center" vertical="center"/>
      <protection locked="0"/>
    </xf>
    <xf numFmtId="0" fontId="124" fillId="0" borderId="0" xfId="0" applyFont="1" applyAlignment="1" applyProtection="1">
      <alignment horizontal="center" shrinkToFit="1"/>
      <protection locked="0"/>
    </xf>
    <xf numFmtId="0" fontId="123" fillId="0" borderId="0" xfId="0" applyFont="1" applyProtection="1">
      <alignment vertical="center"/>
      <protection locked="0"/>
    </xf>
    <xf numFmtId="0" fontId="123" fillId="0" borderId="0" xfId="0" applyFont="1" applyAlignment="1" applyProtection="1">
      <alignment horizontal="center" vertical="center"/>
      <protection locked="0"/>
    </xf>
    <xf numFmtId="0" fontId="12" fillId="4" borderId="38" xfId="1" applyFont="1" applyFill="1" applyBorder="1" applyAlignment="1">
      <alignment horizontal="left" vertical="center" shrinkToFit="1"/>
    </xf>
    <xf numFmtId="0" fontId="128" fillId="0" borderId="0" xfId="0" applyFont="1" applyAlignment="1">
      <alignment horizontal="left" vertical="center" shrinkToFit="1"/>
    </xf>
    <xf numFmtId="0" fontId="91" fillId="0" borderId="71" xfId="0" applyFont="1" applyBorder="1" applyAlignment="1">
      <alignment horizontal="left" vertical="center"/>
    </xf>
    <xf numFmtId="0" fontId="8" fillId="0" borderId="85" xfId="0" applyFont="1" applyBorder="1">
      <alignment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>
      <alignment vertical="center"/>
    </xf>
    <xf numFmtId="0" fontId="8" fillId="0" borderId="88" xfId="0" applyFont="1" applyBorder="1">
      <alignment vertical="center"/>
    </xf>
    <xf numFmtId="0" fontId="8" fillId="0" borderId="88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178" fontId="8" fillId="0" borderId="0" xfId="0" applyNumberFormat="1" applyFont="1" applyAlignment="1">
      <alignment horizontal="center" vertical="center"/>
    </xf>
    <xf numFmtId="0" fontId="12" fillId="4" borderId="31" xfId="0" applyFont="1" applyFill="1" applyBorder="1" applyAlignment="1">
      <alignment vertical="center" textRotation="180" shrinkToFit="1"/>
    </xf>
    <xf numFmtId="0" fontId="12" fillId="4" borderId="30" xfId="0" applyFont="1" applyFill="1" applyBorder="1" applyAlignment="1">
      <alignment horizontal="left" vertical="center" shrinkToFit="1"/>
    </xf>
    <xf numFmtId="0" fontId="12" fillId="4" borderId="65" xfId="0" applyFont="1" applyFill="1" applyBorder="1" applyAlignment="1">
      <alignment horizontal="left" vertical="center" shrinkToFit="1"/>
    </xf>
    <xf numFmtId="9" fontId="8" fillId="0" borderId="88" xfId="0" applyNumberFormat="1" applyFont="1" applyBorder="1">
      <alignment vertical="center"/>
    </xf>
    <xf numFmtId="0" fontId="20" fillId="0" borderId="88" xfId="0" applyFont="1" applyBorder="1">
      <alignment vertical="center"/>
    </xf>
    <xf numFmtId="0" fontId="20" fillId="0" borderId="88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178" fontId="20" fillId="0" borderId="0" xfId="0" applyNumberFormat="1" applyFont="1" applyAlignment="1">
      <alignment horizontal="center" vertical="center"/>
    </xf>
    <xf numFmtId="0" fontId="12" fillId="0" borderId="0" xfId="1" applyFont="1" applyAlignment="1">
      <alignment horizontal="left" vertical="center" shrinkToFit="1"/>
    </xf>
    <xf numFmtId="0" fontId="12" fillId="0" borderId="78" xfId="0" applyFont="1" applyBorder="1" applyAlignment="1">
      <alignment horizontal="right"/>
    </xf>
    <xf numFmtId="0" fontId="12" fillId="4" borderId="65" xfId="0" applyFont="1" applyFill="1" applyBorder="1" applyAlignment="1">
      <alignment vertical="center" textRotation="180" shrinkToFit="1"/>
    </xf>
    <xf numFmtId="0" fontId="12" fillId="4" borderId="30" xfId="0" applyFont="1" applyFill="1" applyBorder="1" applyAlignment="1">
      <alignment horizontal="center" vertical="center" shrinkToFit="1"/>
    </xf>
    <xf numFmtId="0" fontId="12" fillId="4" borderId="102" xfId="0" applyFont="1" applyFill="1" applyBorder="1" applyAlignment="1">
      <alignment horizontal="center" vertical="center" shrinkToFit="1"/>
    </xf>
    <xf numFmtId="0" fontId="12" fillId="0" borderId="65" xfId="0" applyFont="1" applyBorder="1" applyAlignment="1">
      <alignment horizontal="left" vertical="center" shrinkToFit="1"/>
    </xf>
    <xf numFmtId="0" fontId="12" fillId="0" borderId="31" xfId="0" applyFont="1" applyBorder="1" applyAlignment="1">
      <alignment vertical="center" textRotation="180" shrinkToFit="1"/>
    </xf>
    <xf numFmtId="0" fontId="12" fillId="0" borderId="30" xfId="0" applyFont="1" applyBorder="1" applyAlignment="1">
      <alignment horizontal="center" vertical="center" shrinkToFit="1"/>
    </xf>
    <xf numFmtId="9" fontId="20" fillId="0" borderId="88" xfId="0" applyNumberFormat="1" applyFont="1" applyBorder="1">
      <alignment vertical="center"/>
    </xf>
    <xf numFmtId="0" fontId="21" fillId="0" borderId="88" xfId="0" applyFont="1" applyBorder="1">
      <alignment vertical="center"/>
    </xf>
    <xf numFmtId="0" fontId="21" fillId="0" borderId="88" xfId="0" applyFont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178" fontId="21" fillId="0" borderId="0" xfId="0" applyNumberFormat="1" applyFont="1" applyAlignment="1">
      <alignment horizontal="center" vertical="center"/>
    </xf>
    <xf numFmtId="0" fontId="12" fillId="4" borderId="70" xfId="0" applyFont="1" applyFill="1" applyBorder="1" applyAlignment="1">
      <alignment horizontal="left" vertical="center" shrinkToFit="1"/>
    </xf>
    <xf numFmtId="9" fontId="21" fillId="0" borderId="88" xfId="0" applyNumberFormat="1" applyFont="1" applyBorder="1">
      <alignment vertical="center"/>
    </xf>
    <xf numFmtId="0" fontId="11" fillId="0" borderId="78" xfId="0" applyFont="1" applyBorder="1" applyAlignment="1">
      <alignment horizontal="right"/>
    </xf>
    <xf numFmtId="0" fontId="9" fillId="4" borderId="65" xfId="0" applyFont="1" applyFill="1" applyBorder="1" applyAlignment="1">
      <alignment vertical="center" textRotation="180" shrinkToFit="1"/>
    </xf>
    <xf numFmtId="0" fontId="9" fillId="4" borderId="65" xfId="0" applyFont="1" applyFill="1" applyBorder="1" applyAlignment="1">
      <alignment horizontal="left" vertical="center" shrinkToFit="1"/>
    </xf>
    <xf numFmtId="0" fontId="10" fillId="4" borderId="31" xfId="0" applyFont="1" applyFill="1" applyBorder="1" applyAlignment="1">
      <alignment vertical="center" textRotation="180" shrinkToFit="1"/>
    </xf>
    <xf numFmtId="0" fontId="9" fillId="4" borderId="30" xfId="0" applyFont="1" applyFill="1" applyBorder="1" applyAlignment="1">
      <alignment horizontal="center" vertical="center" shrinkToFit="1"/>
    </xf>
    <xf numFmtId="0" fontId="9" fillId="4" borderId="102" xfId="0" applyFont="1" applyFill="1" applyBorder="1" applyAlignment="1">
      <alignment horizontal="center" vertical="center" shrinkToFit="1"/>
    </xf>
    <xf numFmtId="0" fontId="9" fillId="0" borderId="101" xfId="0" applyFont="1" applyBorder="1" applyAlignment="1">
      <alignment horizontal="left"/>
    </xf>
    <xf numFmtId="0" fontId="9" fillId="0" borderId="88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178" fontId="9" fillId="0" borderId="0" xfId="0" applyNumberFormat="1" applyFont="1" applyAlignment="1">
      <alignment horizontal="center" vertical="center"/>
    </xf>
    <xf numFmtId="0" fontId="12" fillId="4" borderId="68" xfId="0" applyFont="1" applyFill="1" applyBorder="1" applyAlignment="1">
      <alignment horizontal="left" vertical="center" shrinkToFit="1"/>
    </xf>
    <xf numFmtId="0" fontId="12" fillId="0" borderId="68" xfId="0" applyFont="1" applyBorder="1" applyAlignment="1">
      <alignment horizontal="left" vertical="center" textRotation="180" shrinkToFit="1"/>
    </xf>
    <xf numFmtId="0" fontId="9" fillId="0" borderId="88" xfId="0" applyFont="1" applyBorder="1">
      <alignment vertical="center"/>
    </xf>
    <xf numFmtId="9" fontId="9" fillId="0" borderId="88" xfId="0" applyNumberFormat="1" applyFont="1" applyBorder="1">
      <alignment vertical="center"/>
    </xf>
    <xf numFmtId="0" fontId="5" fillId="0" borderId="0" xfId="0" applyFont="1" applyAlignment="1">
      <alignment horizontal="center" vertical="center"/>
    </xf>
    <xf numFmtId="0" fontId="1" fillId="0" borderId="88" xfId="0" applyFont="1" applyBorder="1">
      <alignment vertical="center"/>
    </xf>
    <xf numFmtId="0" fontId="90" fillId="0" borderId="0" xfId="0" applyFont="1">
      <alignment vertical="center"/>
    </xf>
    <xf numFmtId="0" fontId="32" fillId="0" borderId="88" xfId="0" applyFont="1" applyBorder="1">
      <alignment vertical="center"/>
    </xf>
    <xf numFmtId="0" fontId="32" fillId="0" borderId="88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178" fontId="32" fillId="0" borderId="0" xfId="0" applyNumberFormat="1" applyFont="1" applyAlignment="1">
      <alignment horizontal="center" vertical="center"/>
    </xf>
    <xf numFmtId="0" fontId="19" fillId="0" borderId="31" xfId="0" applyFont="1" applyBorder="1" applyAlignment="1">
      <alignment vertical="center" textRotation="180" shrinkToFit="1"/>
    </xf>
    <xf numFmtId="0" fontId="11" fillId="0" borderId="30" xfId="0" applyFont="1" applyBorder="1" applyAlignment="1">
      <alignment horizontal="left" vertical="center" shrinkToFit="1"/>
    </xf>
    <xf numFmtId="0" fontId="10" fillId="0" borderId="101" xfId="0" applyFont="1" applyBorder="1" applyAlignment="1">
      <alignment horizontal="left"/>
    </xf>
    <xf numFmtId="0" fontId="10" fillId="0" borderId="83" xfId="0" applyFont="1" applyBorder="1" applyAlignment="1">
      <alignment horizontal="left"/>
    </xf>
    <xf numFmtId="9" fontId="32" fillId="0" borderId="88" xfId="0" applyNumberFormat="1" applyFont="1" applyBorder="1">
      <alignment vertical="center"/>
    </xf>
    <xf numFmtId="0" fontId="10" fillId="0" borderId="78" xfId="0" applyFont="1" applyBorder="1" applyAlignment="1">
      <alignment horizontal="right"/>
    </xf>
    <xf numFmtId="0" fontId="19" fillId="0" borderId="104" xfId="0" applyFont="1" applyBorder="1" applyAlignment="1">
      <alignment vertical="center" textRotation="180" shrinkToFit="1"/>
    </xf>
    <xf numFmtId="0" fontId="11" fillId="0" borderId="81" xfId="0" applyFont="1" applyBorder="1" applyAlignment="1">
      <alignment horizontal="left" vertical="center" shrinkToFit="1"/>
    </xf>
    <xf numFmtId="0" fontId="10" fillId="0" borderId="78" xfId="0" applyFont="1" applyBorder="1">
      <alignment vertical="center"/>
    </xf>
    <xf numFmtId="0" fontId="10" fillId="0" borderId="94" xfId="0" applyFont="1" applyBorder="1">
      <alignment vertical="center"/>
    </xf>
    <xf numFmtId="0" fontId="10" fillId="0" borderId="88" xfId="0" applyFont="1" applyBorder="1">
      <alignment vertical="center"/>
    </xf>
    <xf numFmtId="0" fontId="10" fillId="0" borderId="0" xfId="0" applyFont="1" applyAlignment="1">
      <alignment horizontal="center" vertical="center" shrinkToFit="1"/>
    </xf>
    <xf numFmtId="0" fontId="10" fillId="0" borderId="88" xfId="0" applyFont="1" applyBorder="1" applyAlignment="1">
      <alignment horizontal="center" vertical="center"/>
    </xf>
    <xf numFmtId="178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 textRotation="180" shrinkToFit="1"/>
    </xf>
    <xf numFmtId="0" fontId="10" fillId="0" borderId="78" xfId="0" applyFont="1" applyBorder="1" applyAlignment="1">
      <alignment horizontal="left"/>
    </xf>
    <xf numFmtId="9" fontId="10" fillId="0" borderId="88" xfId="0" applyNumberFormat="1" applyFont="1" applyBorder="1">
      <alignment vertical="center"/>
    </xf>
    <xf numFmtId="0" fontId="11" fillId="0" borderId="32" xfId="0" applyFont="1" applyBorder="1" applyAlignment="1">
      <alignment vertical="center" textRotation="180" shrinkToFit="1"/>
    </xf>
    <xf numFmtId="0" fontId="10" fillId="4" borderId="0" xfId="0" applyFont="1" applyFill="1" applyAlignment="1">
      <alignment horizontal="left" vertical="center"/>
    </xf>
    <xf numFmtId="0" fontId="10" fillId="0" borderId="0" xfId="0" applyFont="1" applyAlignment="1">
      <alignment horizontal="right" vertical="top"/>
    </xf>
    <xf numFmtId="0" fontId="41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 shrinkToFit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88" xfId="0" applyFont="1" applyBorder="1">
      <alignment vertical="center"/>
    </xf>
    <xf numFmtId="0" fontId="30" fillId="0" borderId="0" xfId="0" applyFont="1" applyAlignment="1">
      <alignment vertical="center" shrinkToFit="1"/>
    </xf>
    <xf numFmtId="0" fontId="27" fillId="0" borderId="0" xfId="0" applyFont="1" applyAlignment="1">
      <alignment vertical="center" shrinkToFit="1"/>
    </xf>
    <xf numFmtId="0" fontId="0" fillId="0" borderId="88" xfId="0" applyBorder="1">
      <alignment vertical="center"/>
    </xf>
    <xf numFmtId="0" fontId="40" fillId="0" borderId="89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85" xfId="0" applyFont="1" applyBorder="1">
      <alignment vertical="center"/>
    </xf>
    <xf numFmtId="0" fontId="16" fillId="0" borderId="86" xfId="0" applyFont="1" applyBorder="1">
      <alignment vertical="center"/>
    </xf>
    <xf numFmtId="0" fontId="11" fillId="0" borderId="107" xfId="0" applyFont="1" applyBorder="1" applyAlignment="1">
      <alignment vertical="center" shrinkToFit="1"/>
    </xf>
    <xf numFmtId="0" fontId="11" fillId="0" borderId="113" xfId="0" applyFont="1" applyBorder="1" applyAlignment="1">
      <alignment vertical="center" shrinkToFit="1"/>
    </xf>
    <xf numFmtId="0" fontId="16" fillId="0" borderId="107" xfId="0" applyFont="1" applyBorder="1">
      <alignment vertical="center"/>
    </xf>
    <xf numFmtId="0" fontId="33" fillId="0" borderId="0" xfId="0" applyFont="1" applyAlignment="1">
      <alignment horizontal="left" vertical="center"/>
    </xf>
    <xf numFmtId="0" fontId="31" fillId="0" borderId="115" xfId="0" applyFont="1" applyBorder="1" applyAlignment="1">
      <alignment horizontal="left" vertical="center" shrinkToFit="1"/>
    </xf>
    <xf numFmtId="0" fontId="11" fillId="4" borderId="116" xfId="0" applyFont="1" applyFill="1" applyBorder="1" applyAlignment="1">
      <alignment horizontal="left" vertical="center" shrinkToFit="1"/>
    </xf>
    <xf numFmtId="0" fontId="10" fillId="4" borderId="83" xfId="0" applyFont="1" applyFill="1" applyBorder="1" applyAlignment="1">
      <alignment horizontal="left"/>
    </xf>
    <xf numFmtId="0" fontId="11" fillId="4" borderId="0" xfId="0" applyFont="1" applyFill="1" applyAlignment="1">
      <alignment horizontal="left" vertical="center" shrinkToFit="1"/>
    </xf>
    <xf numFmtId="0" fontId="19" fillId="4" borderId="0" xfId="0" applyFont="1" applyFill="1" applyAlignment="1">
      <alignment horizontal="left" vertical="center" shrinkToFit="1"/>
    </xf>
    <xf numFmtId="0" fontId="19" fillId="4" borderId="0" xfId="0" applyFont="1" applyFill="1" applyAlignment="1">
      <alignment vertical="center" textRotation="180" shrinkToFit="1"/>
    </xf>
    <xf numFmtId="0" fontId="125" fillId="0" borderId="0" xfId="0" applyFont="1" applyProtection="1">
      <alignment vertical="center"/>
      <protection locked="0"/>
    </xf>
    <xf numFmtId="0" fontId="119" fillId="0" borderId="0" xfId="0" applyFont="1" applyProtection="1">
      <alignment vertical="center"/>
      <protection locked="0"/>
    </xf>
    <xf numFmtId="0" fontId="36" fillId="4" borderId="0" xfId="0" applyFont="1" applyFill="1">
      <alignment vertical="center"/>
    </xf>
    <xf numFmtId="0" fontId="87" fillId="0" borderId="0" xfId="0" applyFont="1">
      <alignment vertical="center"/>
    </xf>
    <xf numFmtId="0" fontId="8" fillId="0" borderId="117" xfId="0" applyFont="1" applyBorder="1" applyAlignment="1">
      <alignment horizontal="center" vertical="center"/>
    </xf>
    <xf numFmtId="0" fontId="28" fillId="0" borderId="87" xfId="0" applyFont="1" applyBorder="1" applyAlignment="1">
      <alignment horizontal="center"/>
    </xf>
    <xf numFmtId="0" fontId="10" fillId="0" borderId="118" xfId="0" applyFont="1" applyBorder="1" applyAlignment="1">
      <alignment horizontal="center" vertical="center"/>
    </xf>
    <xf numFmtId="0" fontId="10" fillId="0" borderId="118" xfId="0" applyFont="1" applyBorder="1" applyAlignment="1">
      <alignment horizontal="center"/>
    </xf>
    <xf numFmtId="0" fontId="28" fillId="0" borderId="87" xfId="0" applyFont="1" applyBorder="1" applyAlignment="1">
      <alignment horizontal="center" vertical="center" shrinkToFit="1"/>
    </xf>
    <xf numFmtId="0" fontId="10" fillId="0" borderId="119" xfId="0" applyFont="1" applyBorder="1" applyAlignment="1">
      <alignment horizontal="center"/>
    </xf>
    <xf numFmtId="0" fontId="10" fillId="4" borderId="120" xfId="0" applyFont="1" applyFill="1" applyBorder="1" applyAlignment="1">
      <alignment horizontal="center" vertical="center"/>
    </xf>
    <xf numFmtId="0" fontId="28" fillId="0" borderId="121" xfId="0" applyFont="1" applyBorder="1" applyAlignment="1">
      <alignment horizontal="center"/>
    </xf>
    <xf numFmtId="0" fontId="10" fillId="0" borderId="123" xfId="0" applyFont="1" applyBorder="1" applyAlignment="1">
      <alignment horizontal="center"/>
    </xf>
    <xf numFmtId="0" fontId="28" fillId="0" borderId="124" xfId="0" applyFont="1" applyBorder="1" applyAlignment="1">
      <alignment horizontal="center" vertical="center" shrinkToFit="1"/>
    </xf>
    <xf numFmtId="0" fontId="10" fillId="0" borderId="107" xfId="0" applyFont="1" applyBorder="1">
      <alignment vertical="center"/>
    </xf>
    <xf numFmtId="0" fontId="9" fillId="4" borderId="4" xfId="1" applyFont="1" applyFill="1" applyBorder="1" applyAlignment="1">
      <alignment horizontal="left" vertical="center" shrinkToFit="1"/>
    </xf>
    <xf numFmtId="0" fontId="10" fillId="0" borderId="123" xfId="0" applyFont="1" applyBorder="1" applyAlignment="1">
      <alignment horizontal="center" vertical="center"/>
    </xf>
    <xf numFmtId="0" fontId="28" fillId="0" borderId="125" xfId="0" applyFont="1" applyBorder="1" applyAlignment="1">
      <alignment horizontal="center" vertical="center" shrinkToFit="1"/>
    </xf>
    <xf numFmtId="0" fontId="41" fillId="0" borderId="121" xfId="0" applyFont="1" applyBorder="1" applyAlignment="1">
      <alignment horizontal="center"/>
    </xf>
    <xf numFmtId="0" fontId="9" fillId="3" borderId="127" xfId="0" applyFont="1" applyFill="1" applyBorder="1" applyAlignment="1">
      <alignment horizontal="center" vertical="center" shrinkToFit="1"/>
    </xf>
    <xf numFmtId="0" fontId="11" fillId="4" borderId="4" xfId="1" applyFont="1" applyFill="1" applyBorder="1" applyAlignment="1">
      <alignment horizontal="left" vertical="center" shrinkToFit="1"/>
    </xf>
    <xf numFmtId="0" fontId="10" fillId="0" borderId="128" xfId="0" applyFont="1" applyBorder="1" applyAlignment="1">
      <alignment horizontal="center" vertical="center"/>
    </xf>
    <xf numFmtId="0" fontId="15" fillId="4" borderId="4" xfId="1" applyFont="1" applyFill="1" applyBorder="1" applyAlignment="1">
      <alignment horizontal="left" vertical="center" shrinkToFit="1"/>
    </xf>
    <xf numFmtId="0" fontId="10" fillId="4" borderId="88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left" vertical="center" shrinkToFit="1"/>
    </xf>
    <xf numFmtId="0" fontId="41" fillId="0" borderId="124" xfId="0" applyFont="1" applyBorder="1" applyAlignment="1">
      <alignment horizontal="center" vertical="center" shrinkToFit="1"/>
    </xf>
    <xf numFmtId="0" fontId="41" fillId="0" borderId="121" xfId="0" applyFont="1" applyBorder="1" applyAlignment="1">
      <alignment horizontal="center" vertical="center" shrinkToFit="1"/>
    </xf>
    <xf numFmtId="0" fontId="28" fillId="0" borderId="129" xfId="0" applyFont="1" applyBorder="1" applyAlignment="1">
      <alignment horizontal="center"/>
    </xf>
    <xf numFmtId="0" fontId="31" fillId="4" borderId="4" xfId="0" applyFont="1" applyFill="1" applyBorder="1" applyAlignment="1">
      <alignment horizontal="left" vertical="center" shrinkToFit="1"/>
    </xf>
    <xf numFmtId="0" fontId="10" fillId="4" borderId="128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 shrinkToFit="1"/>
    </xf>
    <xf numFmtId="0" fontId="10" fillId="4" borderId="130" xfId="0" applyFont="1" applyFill="1" applyBorder="1" applyAlignment="1">
      <alignment horizontal="center" vertical="center"/>
    </xf>
    <xf numFmtId="0" fontId="17" fillId="4" borderId="132" xfId="0" applyFont="1" applyFill="1" applyBorder="1" applyAlignment="1">
      <alignment horizontal="left" vertical="center" shrinkToFit="1"/>
    </xf>
    <xf numFmtId="0" fontId="25" fillId="4" borderId="133" xfId="0" applyFont="1" applyFill="1" applyBorder="1" applyAlignment="1">
      <alignment vertical="center" textRotation="180" shrinkToFit="1"/>
    </xf>
    <xf numFmtId="0" fontId="17" fillId="4" borderId="134" xfId="0" applyFont="1" applyFill="1" applyBorder="1" applyAlignment="1">
      <alignment horizontal="left" vertical="center" shrinkToFit="1"/>
    </xf>
    <xf numFmtId="0" fontId="11" fillId="4" borderId="132" xfId="0" applyFont="1" applyFill="1" applyBorder="1" applyAlignment="1">
      <alignment horizontal="left" vertical="center" shrinkToFit="1"/>
    </xf>
    <xf numFmtId="0" fontId="19" fillId="4" borderId="133" xfId="0" applyFont="1" applyFill="1" applyBorder="1" applyAlignment="1">
      <alignment vertical="center" textRotation="180" shrinkToFit="1"/>
    </xf>
    <xf numFmtId="0" fontId="11" fillId="4" borderId="134" xfId="0" applyFont="1" applyFill="1" applyBorder="1" applyAlignment="1">
      <alignment horizontal="left" vertical="center" shrinkToFit="1"/>
    </xf>
    <xf numFmtId="0" fontId="10" fillId="4" borderId="100" xfId="0" applyFont="1" applyFill="1" applyBorder="1" applyAlignment="1"/>
    <xf numFmtId="0" fontId="10" fillId="0" borderId="136" xfId="0" applyFont="1" applyBorder="1" applyAlignment="1">
      <alignment horizontal="left"/>
    </xf>
    <xf numFmtId="0" fontId="10" fillId="4" borderId="137" xfId="0" applyFont="1" applyFill="1" applyBorder="1" applyAlignment="1">
      <alignment horizontal="left" vertical="center"/>
    </xf>
    <xf numFmtId="0" fontId="10" fillId="4" borderId="90" xfId="0" applyFont="1" applyFill="1" applyBorder="1" applyAlignment="1">
      <alignment horizontal="center" vertical="center"/>
    </xf>
    <xf numFmtId="0" fontId="10" fillId="0" borderId="0" xfId="0" applyFont="1" applyAlignment="1">
      <alignment vertical="center" textRotation="180" shrinkToFit="1"/>
    </xf>
    <xf numFmtId="0" fontId="131" fillId="0" borderId="0" xfId="0" applyFont="1" applyAlignment="1">
      <alignment vertical="center" textRotation="180" shrinkToFit="1"/>
    </xf>
    <xf numFmtId="0" fontId="11" fillId="0" borderId="0" xfId="0" applyFont="1" applyAlignment="1">
      <alignment vertical="center" shrinkToFit="1"/>
    </xf>
    <xf numFmtId="0" fontId="10" fillId="0" borderId="138" xfId="0" applyFont="1" applyBorder="1" applyAlignment="1">
      <alignment vertical="center" textRotation="180" shrinkToFit="1"/>
    </xf>
    <xf numFmtId="0" fontId="11" fillId="0" borderId="4" xfId="0" applyFont="1" applyBorder="1" applyAlignment="1">
      <alignment horizontal="center" vertical="center" shrinkToFit="1"/>
    </xf>
    <xf numFmtId="0" fontId="11" fillId="4" borderId="4" xfId="0" applyFont="1" applyFill="1" applyBorder="1" applyAlignment="1">
      <alignment horizontal="center" vertical="center" shrinkToFit="1"/>
    </xf>
    <xf numFmtId="0" fontId="11" fillId="0" borderId="140" xfId="0" applyFont="1" applyBorder="1" applyAlignment="1">
      <alignment vertical="center" textRotation="180" shrinkToFit="1"/>
    </xf>
    <xf numFmtId="0" fontId="10" fillId="0" borderId="139" xfId="0" applyFont="1" applyBorder="1" applyAlignment="1">
      <alignment vertical="center" textRotation="180" shrinkToFit="1"/>
    </xf>
    <xf numFmtId="0" fontId="10" fillId="0" borderId="12" xfId="0" applyFont="1" applyBorder="1" applyAlignment="1">
      <alignment vertical="center" textRotation="180" shrinkToFit="1"/>
    </xf>
    <xf numFmtId="0" fontId="10" fillId="0" borderId="142" xfId="0" applyFont="1" applyBorder="1" applyAlignment="1">
      <alignment vertical="center" textRotation="180" shrinkToFit="1"/>
    </xf>
    <xf numFmtId="187" fontId="0" fillId="4" borderId="0" xfId="0" applyNumberFormat="1" applyFill="1">
      <alignment vertical="center"/>
    </xf>
    <xf numFmtId="187" fontId="28" fillId="4" borderId="131" xfId="0" applyNumberFormat="1" applyFont="1" applyFill="1" applyBorder="1" applyAlignment="1">
      <alignment horizontal="center" vertical="center" shrinkToFit="1"/>
    </xf>
    <xf numFmtId="187" fontId="10" fillId="4" borderId="89" xfId="0" applyNumberFormat="1" applyFont="1" applyFill="1" applyBorder="1" applyAlignment="1">
      <alignment horizontal="right"/>
    </xf>
    <xf numFmtId="187" fontId="11" fillId="4" borderId="132" xfId="0" applyNumberFormat="1" applyFont="1" applyFill="1" applyBorder="1" applyAlignment="1">
      <alignment vertical="center" textRotation="180" shrinkToFit="1"/>
    </xf>
    <xf numFmtId="187" fontId="19" fillId="4" borderId="133" xfId="0" applyNumberFormat="1" applyFont="1" applyFill="1" applyBorder="1" applyAlignment="1">
      <alignment vertical="center" textRotation="180" shrinkToFit="1"/>
    </xf>
    <xf numFmtId="187" fontId="11" fillId="4" borderId="134" xfId="0" applyNumberFormat="1" applyFont="1" applyFill="1" applyBorder="1" applyAlignment="1">
      <alignment horizontal="left" vertical="center" shrinkToFit="1"/>
    </xf>
    <xf numFmtId="0" fontId="29" fillId="0" borderId="143" xfId="0" applyFont="1" applyBorder="1" applyAlignment="1">
      <alignment horizontal="left" vertical="center" shrinkToFit="1"/>
    </xf>
    <xf numFmtId="0" fontId="19" fillId="2" borderId="146" xfId="0" applyFont="1" applyFill="1" applyBorder="1" applyAlignment="1">
      <alignment horizontal="center" vertical="center" shrinkToFit="1"/>
    </xf>
    <xf numFmtId="0" fontId="9" fillId="2" borderId="127" xfId="0" applyFont="1" applyFill="1" applyBorder="1" applyAlignment="1">
      <alignment horizontal="center" vertical="center" wrapText="1" shrinkToFit="1"/>
    </xf>
    <xf numFmtId="0" fontId="9" fillId="2" borderId="147" xfId="0" applyFont="1" applyFill="1" applyBorder="1" applyAlignment="1">
      <alignment horizontal="center" vertical="center" shrinkToFit="1"/>
    </xf>
    <xf numFmtId="0" fontId="9" fillId="2" borderId="148" xfId="0" applyFont="1" applyFill="1" applyBorder="1" applyAlignment="1">
      <alignment horizontal="center" vertical="center" shrinkToFit="1"/>
    </xf>
    <xf numFmtId="0" fontId="31" fillId="0" borderId="4" xfId="1" applyFont="1" applyBorder="1" applyAlignment="1">
      <alignment horizontal="left" vertical="center" shrinkToFit="1"/>
    </xf>
    <xf numFmtId="0" fontId="133" fillId="0" borderId="68" xfId="0" applyFont="1" applyBorder="1" applyAlignment="1">
      <alignment horizontal="left" vertical="center" shrinkToFit="1"/>
    </xf>
    <xf numFmtId="0" fontId="29" fillId="0" borderId="68" xfId="0" applyFont="1" applyBorder="1" applyAlignment="1">
      <alignment vertical="center" textRotation="180" shrinkToFit="1"/>
    </xf>
    <xf numFmtId="0" fontId="11" fillId="0" borderId="4" xfId="1" applyFont="1" applyBorder="1" applyAlignment="1">
      <alignment horizontal="center" vertical="center" shrinkToFit="1"/>
    </xf>
    <xf numFmtId="0" fontId="19" fillId="3" borderId="146" xfId="0" applyFont="1" applyFill="1" applyBorder="1" applyAlignment="1">
      <alignment horizontal="center" vertical="center" shrinkToFit="1"/>
    </xf>
    <xf numFmtId="0" fontId="129" fillId="4" borderId="140" xfId="0" applyFont="1" applyFill="1" applyBorder="1" applyAlignment="1">
      <alignment horizontal="left" vertical="center" shrinkToFit="1"/>
    </xf>
    <xf numFmtId="0" fontId="12" fillId="4" borderId="140" xfId="0" applyFont="1" applyFill="1" applyBorder="1" applyAlignment="1">
      <alignment horizontal="left" vertical="center" textRotation="180" shrinkToFit="1"/>
    </xf>
    <xf numFmtId="0" fontId="13" fillId="0" borderId="0" xfId="0" applyFont="1" applyAlignment="1">
      <alignment vertical="center" textRotation="180" shrinkToFit="1"/>
    </xf>
    <xf numFmtId="0" fontId="130" fillId="0" borderId="0" xfId="0" applyFont="1" applyAlignment="1">
      <alignment vertical="center" textRotation="180" shrinkToFit="1"/>
    </xf>
    <xf numFmtId="0" fontId="128" fillId="0" borderId="0" xfId="0" applyFont="1" applyAlignment="1">
      <alignment vertical="center" textRotation="180" shrinkToFit="1"/>
    </xf>
    <xf numFmtId="0" fontId="12" fillId="3" borderId="150" xfId="0" applyFont="1" applyFill="1" applyBorder="1" applyAlignment="1">
      <alignment horizontal="center" vertical="center" shrinkToFit="1"/>
    </xf>
    <xf numFmtId="0" fontId="19" fillId="3" borderId="150" xfId="0" applyFont="1" applyFill="1" applyBorder="1" applyAlignment="1">
      <alignment horizontal="center" vertical="center" shrinkToFit="1"/>
    </xf>
    <xf numFmtId="0" fontId="19" fillId="0" borderId="140" xfId="0" applyFont="1" applyBorder="1" applyAlignment="1">
      <alignment horizontal="left" vertical="center" shrinkToFit="1"/>
    </xf>
    <xf numFmtId="0" fontId="132" fillId="0" borderId="140" xfId="0" applyFont="1" applyBorder="1" applyAlignment="1">
      <alignment horizontal="left" vertical="center" shrinkToFit="1"/>
    </xf>
    <xf numFmtId="0" fontId="19" fillId="0" borderId="140" xfId="0" applyFont="1" applyBorder="1" applyAlignment="1">
      <alignment vertical="center" textRotation="180" shrinkToFit="1"/>
    </xf>
    <xf numFmtId="0" fontId="29" fillId="0" borderId="140" xfId="0" applyFont="1" applyBorder="1" applyAlignment="1">
      <alignment horizontal="left" vertical="center" shrinkToFit="1"/>
    </xf>
    <xf numFmtId="0" fontId="29" fillId="0" borderId="140" xfId="0" applyFont="1" applyBorder="1" applyAlignment="1">
      <alignment vertical="center" textRotation="180" shrinkToFit="1"/>
    </xf>
    <xf numFmtId="0" fontId="27" fillId="4" borderId="0" xfId="0" applyFont="1" applyFill="1" applyAlignment="1">
      <alignment horizontal="left"/>
    </xf>
    <xf numFmtId="0" fontId="27" fillId="4" borderId="0" xfId="0" applyFont="1" applyFill="1" applyAlignment="1">
      <alignment horizontal="center" shrinkToFit="1"/>
    </xf>
    <xf numFmtId="0" fontId="30" fillId="4" borderId="0" xfId="0" applyFont="1" applyFill="1" applyAlignment="1">
      <alignment horizontal="center" shrinkToFit="1"/>
    </xf>
    <xf numFmtId="0" fontId="27" fillId="0" borderId="0" xfId="0" applyFont="1" applyAlignment="1">
      <alignment horizontal="center" shrinkToFit="1"/>
    </xf>
    <xf numFmtId="0" fontId="27" fillId="0" borderId="0" xfId="0" applyFont="1" applyAlignment="1">
      <alignment shrinkToFit="1"/>
    </xf>
    <xf numFmtId="186" fontId="27" fillId="0" borderId="0" xfId="0" applyNumberFormat="1" applyFont="1">
      <alignment vertical="center"/>
    </xf>
    <xf numFmtId="186" fontId="27" fillId="0" borderId="0" xfId="0" applyNumberFormat="1" applyFont="1" applyAlignment="1">
      <alignment horizontal="center" shrinkToFi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right"/>
    </xf>
    <xf numFmtId="0" fontId="11" fillId="0" borderId="152" xfId="0" applyFont="1" applyBorder="1" applyAlignment="1">
      <alignment horizontal="left" vertical="center" shrinkToFit="1"/>
    </xf>
    <xf numFmtId="0" fontId="128" fillId="0" borderId="152" xfId="0" applyFont="1" applyBorder="1" applyAlignment="1">
      <alignment horizontal="left" vertical="center" shrinkToFit="1"/>
    </xf>
    <xf numFmtId="0" fontId="128" fillId="0" borderId="12" xfId="0" applyFont="1" applyBorder="1" applyAlignment="1">
      <alignment horizontal="left" vertical="center" shrinkToFit="1"/>
    </xf>
    <xf numFmtId="0" fontId="14" fillId="3" borderId="147" xfId="0" applyFont="1" applyFill="1" applyBorder="1" applyAlignment="1">
      <alignment horizontal="center" vertical="center" shrinkToFit="1"/>
    </xf>
    <xf numFmtId="187" fontId="10" fillId="4" borderId="107" xfId="0" applyNumberFormat="1" applyFont="1" applyFill="1" applyBorder="1">
      <alignment vertical="center"/>
    </xf>
    <xf numFmtId="187" fontId="11" fillId="4" borderId="38" xfId="0" applyNumberFormat="1" applyFont="1" applyFill="1" applyBorder="1" applyAlignment="1">
      <alignment vertical="center" textRotation="180" shrinkToFit="1"/>
    </xf>
    <xf numFmtId="187" fontId="11" fillId="4" borderId="4" xfId="0" applyNumberFormat="1" applyFont="1" applyFill="1" applyBorder="1" applyAlignment="1">
      <alignment horizontal="left" vertical="center" shrinkToFit="1"/>
    </xf>
    <xf numFmtId="0" fontId="0" fillId="4" borderId="0" xfId="0" applyFill="1">
      <alignment vertical="center"/>
    </xf>
    <xf numFmtId="0" fontId="8" fillId="0" borderId="0" xfId="0" applyFont="1" applyAlignment="1" applyProtection="1">
      <alignment horizontal="center" shrinkToFit="1"/>
      <protection locked="0"/>
    </xf>
    <xf numFmtId="0" fontId="16" fillId="0" borderId="0" xfId="0" applyFont="1" applyAlignment="1" applyProtection="1">
      <alignment horizontal="left" shrinkToFit="1"/>
      <protection locked="0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 shrinkToFit="1"/>
    </xf>
    <xf numFmtId="0" fontId="25" fillId="4" borderId="0" xfId="0" applyFont="1" applyFill="1" applyAlignment="1">
      <alignment horizontal="center" shrinkToFit="1"/>
    </xf>
    <xf numFmtId="0" fontId="8" fillId="0" borderId="0" xfId="0" applyFont="1" applyAlignment="1">
      <alignment horizontal="center" shrinkToFit="1"/>
    </xf>
    <xf numFmtId="0" fontId="25" fillId="0" borderId="0" xfId="0" applyFont="1" applyAlignment="1">
      <alignment horizontal="center" shrinkToFit="1"/>
    </xf>
    <xf numFmtId="186" fontId="8" fillId="0" borderId="0" xfId="0" applyNumberFormat="1" applyFont="1">
      <alignment vertical="center"/>
    </xf>
    <xf numFmtId="186" fontId="25" fillId="0" borderId="0" xfId="0" applyNumberFormat="1" applyFont="1" applyAlignment="1">
      <alignment horizontal="center" shrinkToFit="1"/>
    </xf>
    <xf numFmtId="186" fontId="8" fillId="0" borderId="0" xfId="0" applyNumberFormat="1" applyFont="1" applyAlignment="1">
      <alignment horizontal="center" shrinkToFi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34" fillId="0" borderId="0" xfId="0" applyFont="1">
      <alignment vertical="center"/>
    </xf>
    <xf numFmtId="0" fontId="35" fillId="6" borderId="0" xfId="1" applyFont="1" applyFill="1" applyAlignment="1"/>
    <xf numFmtId="0" fontId="1" fillId="4" borderId="0" xfId="0" applyFont="1" applyFill="1">
      <alignment vertical="center"/>
    </xf>
    <xf numFmtId="187" fontId="1" fillId="4" borderId="0" xfId="0" applyNumberFormat="1" applyFont="1" applyFill="1">
      <alignment vertical="center"/>
    </xf>
    <xf numFmtId="187" fontId="19" fillId="4" borderId="33" xfId="0" applyNumberFormat="1" applyFont="1" applyFill="1" applyBorder="1" applyAlignment="1">
      <alignment vertical="center" textRotation="180" shrinkToFit="1"/>
    </xf>
    <xf numFmtId="0" fontId="31" fillId="0" borderId="0" xfId="1" applyFont="1" applyAlignment="1">
      <alignment horizontal="left" vertical="center" shrinkToFit="1"/>
    </xf>
    <xf numFmtId="0" fontId="17" fillId="0" borderId="0" xfId="0" applyFont="1" applyAlignment="1">
      <alignment horizontal="center" shrinkToFit="1"/>
    </xf>
    <xf numFmtId="186" fontId="8" fillId="0" borderId="0" xfId="0" applyNumberFormat="1" applyFont="1" applyAlignment="1">
      <alignment horizontal="right"/>
    </xf>
    <xf numFmtId="0" fontId="8" fillId="0" borderId="0" xfId="0" applyFont="1" applyAlignment="1" applyProtection="1">
      <alignment horizontal="left" shrinkToFit="1"/>
      <protection locked="0"/>
    </xf>
    <xf numFmtId="0" fontId="17" fillId="0" borderId="0" xfId="0" applyFont="1" applyAlignment="1" applyProtection="1">
      <alignment horizontal="left" shrinkToFit="1"/>
      <protection locked="0"/>
    </xf>
    <xf numFmtId="0" fontId="10" fillId="0" borderId="0" xfId="0" applyFont="1" applyAlignment="1">
      <alignment horizontal="left"/>
    </xf>
    <xf numFmtId="187" fontId="12" fillId="4" borderId="38" xfId="0" applyNumberFormat="1" applyFont="1" applyFill="1" applyBorder="1" applyAlignment="1">
      <alignment horizontal="left" vertical="center" textRotation="180" shrinkToFit="1"/>
    </xf>
    <xf numFmtId="187" fontId="12" fillId="4" borderId="33" xfId="0" applyNumberFormat="1" applyFont="1" applyFill="1" applyBorder="1" applyAlignment="1">
      <alignment horizontal="left" vertical="center" textRotation="180" shrinkToFit="1"/>
    </xf>
    <xf numFmtId="0" fontId="138" fillId="0" borderId="0" xfId="0" applyFont="1" applyAlignment="1" applyProtection="1">
      <alignment horizontal="left"/>
      <protection locked="0"/>
    </xf>
    <xf numFmtId="0" fontId="139" fillId="4" borderId="0" xfId="0" applyFont="1" applyFill="1" applyAlignment="1">
      <alignment horizontal="left"/>
    </xf>
    <xf numFmtId="0" fontId="139" fillId="4" borderId="0" xfId="0" applyFont="1" applyFill="1" applyAlignment="1">
      <alignment horizontal="center" shrinkToFit="1"/>
    </xf>
    <xf numFmtId="0" fontId="11" fillId="2" borderId="140" xfId="0" applyFont="1" applyFill="1" applyBorder="1" applyAlignment="1">
      <alignment horizontal="center" vertical="center" shrinkToFit="1"/>
    </xf>
    <xf numFmtId="0" fontId="31" fillId="0" borderId="140" xfId="0" applyFont="1" applyBorder="1" applyAlignment="1">
      <alignment horizontal="left" vertical="center" shrinkToFit="1"/>
    </xf>
    <xf numFmtId="0" fontId="118" fillId="0" borderId="140" xfId="0" applyFont="1" applyBorder="1" applyAlignment="1">
      <alignment horizontal="left" vertical="center" shrinkToFit="1"/>
    </xf>
    <xf numFmtId="0" fontId="11" fillId="4" borderId="141" xfId="0" applyFont="1" applyFill="1" applyBorder="1" applyAlignment="1">
      <alignment horizontal="left" vertical="center" shrinkToFit="1"/>
    </xf>
    <xf numFmtId="0" fontId="118" fillId="0" borderId="140" xfId="0" applyFont="1" applyBorder="1" applyAlignment="1">
      <alignment vertical="center" textRotation="180" shrinkToFit="1"/>
    </xf>
    <xf numFmtId="0" fontId="17" fillId="0" borderId="91" xfId="0" applyFont="1" applyBorder="1" applyAlignment="1">
      <alignment vertical="center" textRotation="255"/>
    </xf>
    <xf numFmtId="0" fontId="8" fillId="0" borderId="109" xfId="0" applyFont="1" applyBorder="1" applyAlignment="1">
      <alignment horizontal="center" vertical="center" shrinkToFit="1"/>
    </xf>
    <xf numFmtId="0" fontId="27" fillId="31" borderId="110" xfId="0" applyFont="1" applyFill="1" applyBorder="1" applyAlignment="1">
      <alignment horizontal="center" vertical="center" wrapText="1" shrinkToFit="1"/>
    </xf>
    <xf numFmtId="0" fontId="17" fillId="0" borderId="109" xfId="0" applyFont="1" applyBorder="1" applyAlignment="1">
      <alignment horizontal="center" vertical="center" shrinkToFit="1"/>
    </xf>
    <xf numFmtId="0" fontId="30" fillId="31" borderId="110" xfId="0" applyFont="1" applyFill="1" applyBorder="1" applyAlignment="1">
      <alignment horizontal="center" vertical="center" wrapText="1" shrinkToFit="1"/>
    </xf>
    <xf numFmtId="0" fontId="25" fillId="0" borderId="109" xfId="0" applyFont="1" applyBorder="1" applyAlignment="1">
      <alignment horizontal="center" vertical="center" shrinkToFit="1"/>
    </xf>
    <xf numFmtId="0" fontId="8" fillId="0" borderId="112" xfId="0" applyFont="1" applyBorder="1" applyAlignment="1">
      <alignment horizontal="center" vertical="center" textRotation="255"/>
    </xf>
    <xf numFmtId="0" fontId="8" fillId="0" borderId="109" xfId="0" applyFont="1" applyBorder="1" applyAlignment="1">
      <alignment horizontal="center" vertical="center"/>
    </xf>
    <xf numFmtId="0" fontId="28" fillId="0" borderId="154" xfId="0" applyFont="1" applyBorder="1" applyAlignment="1">
      <alignment horizontal="center"/>
    </xf>
    <xf numFmtId="0" fontId="133" fillId="0" borderId="32" xfId="0" applyFont="1" applyBorder="1" applyAlignment="1">
      <alignment horizontal="left" vertical="center" shrinkToFit="1"/>
    </xf>
    <xf numFmtId="0" fontId="28" fillId="0" borderId="154" xfId="0" applyFont="1" applyBorder="1" applyAlignment="1">
      <alignment horizontal="center" vertical="center" shrinkToFit="1"/>
    </xf>
    <xf numFmtId="0" fontId="29" fillId="0" borderId="32" xfId="0" applyFont="1" applyBorder="1" applyAlignment="1">
      <alignment vertical="center" textRotation="180" shrinkToFit="1"/>
    </xf>
    <xf numFmtId="0" fontId="28" fillId="4" borderId="129" xfId="0" applyFont="1" applyFill="1" applyBorder="1" applyAlignment="1">
      <alignment horizontal="center"/>
    </xf>
    <xf numFmtId="0" fontId="28" fillId="4" borderId="121" xfId="0" applyFont="1" applyFill="1" applyBorder="1" applyAlignment="1">
      <alignment horizontal="center"/>
    </xf>
    <xf numFmtId="0" fontId="10" fillId="4" borderId="123" xfId="0" applyFont="1" applyFill="1" applyBorder="1" applyAlignment="1">
      <alignment horizontal="center" vertical="center"/>
    </xf>
    <xf numFmtId="187" fontId="28" fillId="4" borderId="124" xfId="0" applyNumberFormat="1" applyFont="1" applyFill="1" applyBorder="1" applyAlignment="1">
      <alignment horizontal="center" vertical="center" shrinkToFit="1"/>
    </xf>
    <xf numFmtId="0" fontId="16" fillId="4" borderId="0" xfId="0" applyFont="1" applyFill="1" applyAlignment="1">
      <alignment horizontal="center" shrinkToFit="1"/>
    </xf>
    <xf numFmtId="0" fontId="8" fillId="0" borderId="145" xfId="0" applyFont="1" applyBorder="1" applyAlignment="1">
      <alignment horizontal="center" vertical="center" textRotation="255"/>
    </xf>
    <xf numFmtId="0" fontId="29" fillId="0" borderId="84" xfId="0" applyFont="1" applyBorder="1" applyAlignment="1">
      <alignment vertical="center" textRotation="180" shrinkToFit="1"/>
    </xf>
    <xf numFmtId="0" fontId="10" fillId="0" borderId="79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 shrinkToFit="1"/>
    </xf>
    <xf numFmtId="0" fontId="11" fillId="0" borderId="141" xfId="0" applyFont="1" applyBorder="1" applyAlignment="1">
      <alignment horizontal="left" vertical="center" shrinkToFit="1"/>
    </xf>
    <xf numFmtId="0" fontId="11" fillId="4" borderId="4" xfId="1" applyFont="1" applyFill="1" applyBorder="1" applyAlignment="1">
      <alignment horizontal="center" vertical="center" shrinkToFit="1"/>
    </xf>
    <xf numFmtId="0" fontId="17" fillId="0" borderId="4" xfId="0" applyFont="1" applyBorder="1" applyAlignment="1">
      <alignment horizontal="left" vertical="center" shrinkToFit="1"/>
    </xf>
    <xf numFmtId="0" fontId="10" fillId="0" borderId="128" xfId="0" applyFont="1" applyBorder="1" applyAlignment="1">
      <alignment horizontal="center"/>
    </xf>
    <xf numFmtId="0" fontId="28" fillId="0" borderId="156" xfId="0" applyFont="1" applyBorder="1" applyAlignment="1">
      <alignment horizontal="center" vertical="center" shrinkToFit="1"/>
    </xf>
    <xf numFmtId="0" fontId="10" fillId="0" borderId="130" xfId="0" applyFont="1" applyBorder="1" applyAlignment="1">
      <alignment horizontal="center"/>
    </xf>
    <xf numFmtId="0" fontId="10" fillId="4" borderId="93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 vertical="center"/>
    </xf>
    <xf numFmtId="0" fontId="10" fillId="0" borderId="130" xfId="0" applyFont="1" applyBorder="1" applyAlignment="1">
      <alignment horizontal="center" vertical="center"/>
    </xf>
    <xf numFmtId="0" fontId="28" fillId="0" borderId="131" xfId="0" applyFont="1" applyBorder="1" applyAlignment="1">
      <alignment horizontal="center" vertical="center" shrinkToFit="1"/>
    </xf>
    <xf numFmtId="0" fontId="10" fillId="0" borderId="89" xfId="0" applyFont="1" applyBorder="1">
      <alignment vertical="center"/>
    </xf>
    <xf numFmtId="0" fontId="11" fillId="0" borderId="132" xfId="0" applyFont="1" applyBorder="1" applyAlignment="1">
      <alignment vertical="center" textRotation="180" shrinkToFit="1"/>
    </xf>
    <xf numFmtId="0" fontId="19" fillId="0" borderId="133" xfId="0" applyFont="1" applyBorder="1" applyAlignment="1">
      <alignment vertical="center" textRotation="180" shrinkToFit="1"/>
    </xf>
    <xf numFmtId="0" fontId="11" fillId="0" borderId="134" xfId="0" applyFont="1" applyBorder="1" applyAlignment="1">
      <alignment horizontal="left" vertical="center" shrinkToFit="1"/>
    </xf>
    <xf numFmtId="0" fontId="11" fillId="4" borderId="100" xfId="0" applyFont="1" applyFill="1" applyBorder="1" applyAlignment="1">
      <alignment horizontal="left" vertical="center" shrinkToFit="1"/>
    </xf>
    <xf numFmtId="0" fontId="27" fillId="2" borderId="157" xfId="0" applyFont="1" applyFill="1" applyBorder="1" applyAlignment="1">
      <alignment horizontal="center" vertical="center" shrinkToFit="1"/>
    </xf>
    <xf numFmtId="0" fontId="11" fillId="4" borderId="158" xfId="0" applyFont="1" applyFill="1" applyBorder="1" applyAlignment="1">
      <alignment horizontal="left" vertical="center" shrinkToFit="1"/>
    </xf>
    <xf numFmtId="0" fontId="11" fillId="0" borderId="132" xfId="0" applyFont="1" applyBorder="1" applyAlignment="1">
      <alignment horizontal="left" vertical="center" shrinkToFit="1"/>
    </xf>
    <xf numFmtId="0" fontId="10" fillId="0" borderId="100" xfId="0" applyFont="1" applyBorder="1" applyAlignment="1"/>
    <xf numFmtId="0" fontId="10" fillId="0" borderId="137" xfId="0" applyFont="1" applyBorder="1" applyAlignment="1">
      <alignment horizontal="left" vertical="center"/>
    </xf>
    <xf numFmtId="0" fontId="10" fillId="0" borderId="90" xfId="0" applyFont="1" applyBorder="1" applyAlignment="1">
      <alignment horizontal="center" vertical="center"/>
    </xf>
    <xf numFmtId="0" fontId="13" fillId="3" borderId="147" xfId="0" applyFont="1" applyFill="1" applyBorder="1" applyAlignment="1">
      <alignment horizontal="center" vertical="center" shrinkToFit="1"/>
    </xf>
    <xf numFmtId="0" fontId="13" fillId="3" borderId="127" xfId="0" applyFont="1" applyFill="1" applyBorder="1" applyAlignment="1">
      <alignment horizontal="center" vertical="center" shrinkToFit="1"/>
    </xf>
    <xf numFmtId="0" fontId="9" fillId="0" borderId="11" xfId="0" applyFont="1" applyBorder="1">
      <alignment vertical="center"/>
    </xf>
    <xf numFmtId="0" fontId="9" fillId="0" borderId="79" xfId="0" applyFont="1" applyBorder="1" applyAlignment="1">
      <alignment horizontal="left" vertical="center"/>
    </xf>
    <xf numFmtId="0" fontId="9" fillId="0" borderId="154" xfId="0" applyFont="1" applyBorder="1" applyAlignment="1">
      <alignment horizontal="center"/>
    </xf>
    <xf numFmtId="0" fontId="9" fillId="0" borderId="128" xfId="0" applyFont="1" applyBorder="1" applyAlignment="1">
      <alignment horizontal="center" vertical="center"/>
    </xf>
    <xf numFmtId="0" fontId="9" fillId="0" borderId="128" xfId="0" applyFont="1" applyBorder="1" applyAlignment="1">
      <alignment horizontal="center"/>
    </xf>
    <xf numFmtId="0" fontId="9" fillId="0" borderId="154" xfId="0" applyFont="1" applyBorder="1" applyAlignment="1">
      <alignment horizontal="center" vertical="center" shrinkToFit="1"/>
    </xf>
    <xf numFmtId="0" fontId="9" fillId="0" borderId="121" xfId="0" applyFont="1" applyBorder="1" applyAlignment="1">
      <alignment horizontal="center"/>
    </xf>
    <xf numFmtId="0" fontId="9" fillId="4" borderId="128" xfId="0" applyFont="1" applyFill="1" applyBorder="1" applyAlignment="1">
      <alignment horizontal="center" vertical="center"/>
    </xf>
    <xf numFmtId="0" fontId="9" fillId="0" borderId="124" xfId="0" applyFont="1" applyBorder="1" applyAlignment="1">
      <alignment horizontal="center" vertical="center" shrinkToFit="1"/>
    </xf>
    <xf numFmtId="0" fontId="9" fillId="0" borderId="125" xfId="0" applyFont="1" applyBorder="1" applyAlignment="1">
      <alignment horizontal="center" vertical="center" shrinkToFit="1"/>
    </xf>
    <xf numFmtId="0" fontId="9" fillId="0" borderId="129" xfId="0" applyFont="1" applyBorder="1" applyAlignment="1">
      <alignment horizontal="center"/>
    </xf>
    <xf numFmtId="0" fontId="15" fillId="4" borderId="120" xfId="0" applyFont="1" applyFill="1" applyBorder="1" applyAlignment="1">
      <alignment horizontal="center" vertical="center"/>
    </xf>
    <xf numFmtId="0" fontId="12" fillId="4" borderId="4" xfId="1" applyFont="1" applyFill="1" applyBorder="1" applyAlignment="1">
      <alignment horizontal="left" vertical="center" shrinkToFit="1"/>
    </xf>
    <xf numFmtId="0" fontId="15" fillId="0" borderId="128" xfId="0" applyFont="1" applyBorder="1" applyAlignment="1">
      <alignment horizontal="center" vertical="center"/>
    </xf>
    <xf numFmtId="0" fontId="12" fillId="0" borderId="4" xfId="1" applyFont="1" applyBorder="1" applyAlignment="1">
      <alignment horizontal="left" vertical="center" shrinkToFit="1"/>
    </xf>
    <xf numFmtId="0" fontId="18" fillId="0" borderId="4" xfId="1" applyFont="1" applyBorder="1" applyAlignment="1">
      <alignment horizontal="left" vertical="center" shrinkToFit="1"/>
    </xf>
    <xf numFmtId="0" fontId="11" fillId="0" borderId="107" xfId="0" applyFont="1" applyBorder="1">
      <alignment vertical="center"/>
    </xf>
    <xf numFmtId="0" fontId="15" fillId="0" borderId="88" xfId="0" applyFont="1" applyBorder="1" applyAlignment="1">
      <alignment horizontal="center" vertical="center"/>
    </xf>
    <xf numFmtId="187" fontId="9" fillId="4" borderId="124" xfId="0" applyNumberFormat="1" applyFont="1" applyFill="1" applyBorder="1" applyAlignment="1">
      <alignment horizontal="center" vertical="center" shrinkToFit="1"/>
    </xf>
    <xf numFmtId="187" fontId="11" fillId="4" borderId="107" xfId="0" applyNumberFormat="1" applyFont="1" applyFill="1" applyBorder="1">
      <alignment vertical="center"/>
    </xf>
    <xf numFmtId="187" fontId="12" fillId="4" borderId="4" xfId="0" applyNumberFormat="1" applyFont="1" applyFill="1" applyBorder="1" applyAlignment="1">
      <alignment horizontal="left" vertical="center" shrinkToFit="1"/>
    </xf>
    <xf numFmtId="0" fontId="9" fillId="0" borderId="131" xfId="0" applyFont="1" applyBorder="1" applyAlignment="1">
      <alignment horizontal="center" vertical="center" shrinkToFit="1"/>
    </xf>
    <xf numFmtId="0" fontId="12" fillId="4" borderId="132" xfId="0" applyFont="1" applyFill="1" applyBorder="1" applyAlignment="1">
      <alignment horizontal="left" vertical="center" shrinkToFit="1"/>
    </xf>
    <xf numFmtId="0" fontId="12" fillId="4" borderId="133" xfId="0" applyFont="1" applyFill="1" applyBorder="1" applyAlignment="1">
      <alignment vertical="center" textRotation="180" shrinkToFit="1"/>
    </xf>
    <xf numFmtId="0" fontId="12" fillId="4" borderId="134" xfId="0" applyFont="1" applyFill="1" applyBorder="1" applyAlignment="1">
      <alignment horizontal="left" vertical="center" shrinkToFit="1"/>
    </xf>
    <xf numFmtId="0" fontId="9" fillId="0" borderId="136" xfId="0" applyFont="1" applyBorder="1" applyAlignment="1">
      <alignment horizontal="left"/>
    </xf>
    <xf numFmtId="0" fontId="13" fillId="0" borderId="160" xfId="0" applyFont="1" applyBorder="1" applyAlignment="1">
      <alignment vertical="center" textRotation="180" shrinkToFit="1"/>
    </xf>
    <xf numFmtId="0" fontId="14" fillId="3" borderId="161" xfId="0" applyFont="1" applyFill="1" applyBorder="1" applyAlignment="1">
      <alignment horizontal="center" vertical="center" shrinkToFit="1"/>
    </xf>
    <xf numFmtId="0" fontId="13" fillId="3" borderId="127" xfId="0" applyFont="1" applyFill="1" applyBorder="1" applyAlignment="1">
      <alignment horizontal="center" vertical="center" wrapText="1" shrinkToFit="1"/>
    </xf>
    <xf numFmtId="0" fontId="12" fillId="4" borderId="11" xfId="0" applyFont="1" applyFill="1" applyBorder="1" applyAlignment="1">
      <alignment horizontal="left" vertical="center" shrinkToFit="1"/>
    </xf>
    <xf numFmtId="0" fontId="12" fillId="4" borderId="116" xfId="0" applyFont="1" applyFill="1" applyBorder="1" applyAlignment="1">
      <alignment horizontal="left" vertical="center" shrinkToFit="1"/>
    </xf>
    <xf numFmtId="0" fontId="12" fillId="4" borderId="159" xfId="0" applyFont="1" applyFill="1" applyBorder="1" applyAlignment="1">
      <alignment horizontal="left" vertical="center" shrinkToFit="1"/>
    </xf>
    <xf numFmtId="0" fontId="12" fillId="4" borderId="141" xfId="0" applyFont="1" applyFill="1" applyBorder="1" applyAlignment="1">
      <alignment horizontal="left" vertical="center" shrinkToFit="1"/>
    </xf>
    <xf numFmtId="0" fontId="129" fillId="4" borderId="11" xfId="0" applyFont="1" applyFill="1" applyBorder="1" applyAlignment="1">
      <alignment horizontal="left" vertical="center" shrinkToFit="1"/>
    </xf>
    <xf numFmtId="0" fontId="12" fillId="0" borderId="143" xfId="0" applyFont="1" applyBorder="1" applyAlignment="1">
      <alignment horizontal="left" vertical="center" textRotation="180" shrinkToFit="1"/>
    </xf>
    <xf numFmtId="0" fontId="12" fillId="0" borderId="141" xfId="0" applyFont="1" applyBorder="1" applyAlignment="1">
      <alignment horizontal="left" vertical="center" shrinkToFit="1"/>
    </xf>
    <xf numFmtId="0" fontId="12" fillId="4" borderId="11" xfId="0" applyFont="1" applyFill="1" applyBorder="1" applyAlignment="1">
      <alignment horizontal="left" vertical="center" textRotation="180" shrinkToFit="1"/>
    </xf>
    <xf numFmtId="0" fontId="12" fillId="4" borderId="101" xfId="0" applyFont="1" applyFill="1" applyBorder="1" applyAlignment="1">
      <alignment vertical="center" textRotation="180" shrinkToFit="1"/>
    </xf>
    <xf numFmtId="0" fontId="9" fillId="0" borderId="0" xfId="0" applyFont="1" applyAlignment="1">
      <alignment horizontal="left" vertical="center"/>
    </xf>
    <xf numFmtId="0" fontId="9" fillId="0" borderId="78" xfId="0" applyFont="1" applyBorder="1" applyAlignment="1">
      <alignment horizontal="left"/>
    </xf>
    <xf numFmtId="0" fontId="12" fillId="0" borderId="107" xfId="0" applyFont="1" applyBorder="1">
      <alignment vertical="center"/>
    </xf>
    <xf numFmtId="0" fontId="11" fillId="0" borderId="163" xfId="0" applyFont="1" applyBorder="1" applyAlignment="1">
      <alignment vertical="center" textRotation="180" shrinkToFit="1"/>
    </xf>
    <xf numFmtId="0" fontId="12" fillId="3" borderId="164" xfId="0" applyFont="1" applyFill="1" applyBorder="1" applyAlignment="1">
      <alignment horizontal="center" vertical="center" shrinkToFit="1"/>
    </xf>
    <xf numFmtId="0" fontId="12" fillId="4" borderId="104" xfId="0" applyFont="1" applyFill="1" applyBorder="1" applyAlignment="1">
      <alignment vertical="center" textRotation="180" shrinkToFit="1"/>
    </xf>
    <xf numFmtId="0" fontId="12" fillId="3" borderId="170" xfId="0" applyFont="1" applyFill="1" applyBorder="1" applyAlignment="1">
      <alignment horizontal="center" vertical="center" shrinkToFit="1"/>
    </xf>
    <xf numFmtId="0" fontId="12" fillId="3" borderId="171" xfId="0" applyFont="1" applyFill="1" applyBorder="1" applyAlignment="1">
      <alignment horizontal="center" vertical="center" shrinkToFit="1"/>
    </xf>
    <xf numFmtId="0" fontId="13" fillId="3" borderId="172" xfId="0" applyFont="1" applyFill="1" applyBorder="1" applyAlignment="1">
      <alignment horizontal="center" vertical="center" shrinkToFit="1"/>
    </xf>
    <xf numFmtId="0" fontId="13" fillId="3" borderId="173" xfId="0" applyFont="1" applyFill="1" applyBorder="1" applyAlignment="1">
      <alignment horizontal="center" vertical="center" shrinkToFit="1"/>
    </xf>
    <xf numFmtId="0" fontId="13" fillId="3" borderId="174" xfId="0" applyFont="1" applyFill="1" applyBorder="1" applyAlignment="1">
      <alignment horizontal="center" vertical="center" shrinkToFit="1"/>
    </xf>
    <xf numFmtId="0" fontId="12" fillId="3" borderId="173" xfId="0" applyFont="1" applyFill="1" applyBorder="1" applyAlignment="1">
      <alignment horizontal="center" vertical="center" shrinkToFit="1"/>
    </xf>
    <xf numFmtId="0" fontId="14" fillId="3" borderId="173" xfId="0" applyFont="1" applyFill="1" applyBorder="1" applyAlignment="1">
      <alignment horizontal="center" vertical="center" shrinkToFit="1"/>
    </xf>
    <xf numFmtId="0" fontId="13" fillId="3" borderId="175" xfId="0" applyFont="1" applyFill="1" applyBorder="1" applyAlignment="1">
      <alignment horizontal="center" vertical="center" shrinkToFit="1"/>
    </xf>
    <xf numFmtId="0" fontId="9" fillId="3" borderId="173" xfId="0" applyFont="1" applyFill="1" applyBorder="1" applyAlignment="1">
      <alignment horizontal="center" vertical="center" shrinkToFit="1"/>
    </xf>
    <xf numFmtId="0" fontId="12" fillId="3" borderId="174" xfId="0" applyFont="1" applyFill="1" applyBorder="1" applyAlignment="1">
      <alignment horizontal="center" vertical="center" shrinkToFit="1"/>
    </xf>
    <xf numFmtId="0" fontId="12" fillId="4" borderId="176" xfId="0" applyFont="1" applyFill="1" applyBorder="1" applyAlignment="1">
      <alignment horizontal="left" vertical="center" shrinkToFit="1"/>
    </xf>
    <xf numFmtId="0" fontId="12" fillId="4" borderId="132" xfId="0" applyFont="1" applyFill="1" applyBorder="1" applyAlignment="1">
      <alignment vertical="center" textRotation="180" shrinkToFit="1"/>
    </xf>
    <xf numFmtId="0" fontId="140" fillId="0" borderId="111" xfId="0" applyFont="1" applyBorder="1" applyAlignment="1">
      <alignment horizontal="center" vertical="center"/>
    </xf>
    <xf numFmtId="0" fontId="140" fillId="0" borderId="92" xfId="0" applyFont="1" applyBorder="1" applyAlignment="1">
      <alignment horizontal="center" vertical="center"/>
    </xf>
    <xf numFmtId="0" fontId="10" fillId="0" borderId="177" xfId="0" applyFont="1" applyBorder="1" applyAlignment="1">
      <alignment vertical="center" textRotation="180" shrinkToFit="1"/>
    </xf>
    <xf numFmtId="0" fontId="9" fillId="2" borderId="177" xfId="0" applyFont="1" applyFill="1" applyBorder="1" applyAlignment="1">
      <alignment horizontal="center" vertical="center" shrinkToFit="1"/>
    </xf>
    <xf numFmtId="0" fontId="29" fillId="2" borderId="178" xfId="0" applyFont="1" applyFill="1" applyBorder="1" applyAlignment="1">
      <alignment horizontal="center" vertical="center" shrinkToFit="1"/>
    </xf>
    <xf numFmtId="0" fontId="11" fillId="0" borderId="78" xfId="0" applyFont="1" applyBorder="1" applyAlignment="1">
      <alignment vertical="center" textRotation="180" shrinkToFit="1"/>
    </xf>
    <xf numFmtId="0" fontId="11" fillId="0" borderId="140" xfId="0" applyFont="1" applyBorder="1" applyAlignment="1">
      <alignment horizontal="left" vertical="center" shrinkToFit="1"/>
    </xf>
    <xf numFmtId="0" fontId="11" fillId="0" borderId="152" xfId="0" applyFont="1" applyBorder="1" applyAlignment="1">
      <alignment vertical="center" textRotation="180" shrinkToFit="1"/>
    </xf>
    <xf numFmtId="0" fontId="11" fillId="0" borderId="103" xfId="0" applyFont="1" applyBorder="1" applyAlignment="1">
      <alignment vertical="center" textRotation="180" shrinkToFit="1"/>
    </xf>
    <xf numFmtId="0" fontId="11" fillId="4" borderId="14" xfId="1" applyFont="1" applyFill="1" applyBorder="1" applyAlignment="1">
      <alignment horizontal="left" vertical="center" shrinkToFit="1"/>
    </xf>
    <xf numFmtId="0" fontId="11" fillId="0" borderId="105" xfId="0" applyFont="1" applyBorder="1" applyAlignment="1">
      <alignment vertical="center" shrinkToFit="1"/>
    </xf>
    <xf numFmtId="0" fontId="11" fillId="0" borderId="103" xfId="0" applyFont="1" applyBorder="1" applyAlignment="1">
      <alignment horizontal="left" vertical="center" shrinkToFit="1"/>
    </xf>
    <xf numFmtId="0" fontId="11" fillId="0" borderId="12" xfId="0" applyFont="1" applyBorder="1" applyAlignment="1">
      <alignment horizontal="center" vertical="center" shrinkToFit="1"/>
    </xf>
    <xf numFmtId="0" fontId="11" fillId="0" borderId="114" xfId="0" applyFont="1" applyBorder="1" applyAlignment="1">
      <alignment vertical="center" shrinkToFit="1"/>
    </xf>
    <xf numFmtId="0" fontId="11" fillId="0" borderId="140" xfId="0" applyFont="1" applyBorder="1" applyAlignment="1">
      <alignment vertical="center" wrapText="1" shrinkToFit="1"/>
    </xf>
    <xf numFmtId="0" fontId="19" fillId="4" borderId="140" xfId="0" applyFont="1" applyFill="1" applyBorder="1" applyAlignment="1">
      <alignment horizontal="left" vertical="center" shrinkToFit="1"/>
    </xf>
    <xf numFmtId="0" fontId="11" fillId="0" borderId="78" xfId="0" applyFont="1" applyBorder="1" applyAlignment="1">
      <alignment horizontal="left" vertical="center" shrinkToFit="1"/>
    </xf>
    <xf numFmtId="0" fontId="29" fillId="0" borderId="32" xfId="0" applyFont="1" applyBorder="1" applyAlignment="1">
      <alignment horizontal="left" vertical="center" shrinkToFit="1"/>
    </xf>
    <xf numFmtId="0" fontId="29" fillId="0" borderId="104" xfId="0" applyFont="1" applyBorder="1" applyAlignment="1">
      <alignment vertical="center" textRotation="180" shrinkToFit="1"/>
    </xf>
    <xf numFmtId="0" fontId="19" fillId="3" borderId="173" xfId="0" applyFont="1" applyFill="1" applyBorder="1" applyAlignment="1">
      <alignment horizontal="center" vertical="center" shrinkToFit="1"/>
    </xf>
    <xf numFmtId="0" fontId="9" fillId="3" borderId="174" xfId="0" applyFont="1" applyFill="1" applyBorder="1" applyAlignment="1">
      <alignment horizontal="center" vertical="center" shrinkToFit="1"/>
    </xf>
    <xf numFmtId="0" fontId="17" fillId="0" borderId="145" xfId="0" applyFont="1" applyBorder="1" applyAlignment="1">
      <alignment horizontal="center" vertical="center" textRotation="255"/>
    </xf>
    <xf numFmtId="0" fontId="14" fillId="2" borderId="181" xfId="0" applyFont="1" applyFill="1" applyBorder="1" applyAlignment="1">
      <alignment horizontal="center" vertical="center" shrinkToFit="1"/>
    </xf>
    <xf numFmtId="0" fontId="29" fillId="2" borderId="150" xfId="0" applyFont="1" applyFill="1" applyBorder="1" applyAlignment="1">
      <alignment horizontal="center" vertical="center" shrinkToFit="1"/>
    </xf>
    <xf numFmtId="0" fontId="14" fillId="2" borderId="177" xfId="0" applyFont="1" applyFill="1" applyBorder="1" applyAlignment="1">
      <alignment horizontal="center" vertical="center" shrinkToFit="1"/>
    </xf>
    <xf numFmtId="0" fontId="14" fillId="2" borderId="18" xfId="0" applyFont="1" applyFill="1" applyBorder="1" applyAlignment="1">
      <alignment horizontal="center" vertical="center" shrinkToFit="1"/>
    </xf>
    <xf numFmtId="0" fontId="19" fillId="2" borderId="180" xfId="0" applyFont="1" applyFill="1" applyBorder="1" applyAlignment="1">
      <alignment horizontal="center" vertical="center" shrinkToFit="1"/>
    </xf>
    <xf numFmtId="0" fontId="14" fillId="2" borderId="171" xfId="0" applyFont="1" applyFill="1" applyBorder="1" applyAlignment="1">
      <alignment horizontal="center" vertical="center" shrinkToFit="1"/>
    </xf>
    <xf numFmtId="0" fontId="14" fillId="2" borderId="179" xfId="0" applyFont="1" applyFill="1" applyBorder="1" applyAlignment="1">
      <alignment horizontal="center" vertical="center" shrinkToFit="1"/>
    </xf>
    <xf numFmtId="0" fontId="14" fillId="2" borderId="180" xfId="0" applyFont="1" applyFill="1" applyBorder="1" applyAlignment="1">
      <alignment horizontal="center" vertical="center" shrinkToFit="1"/>
    </xf>
    <xf numFmtId="0" fontId="14" fillId="2" borderId="174" xfId="0" applyFont="1" applyFill="1" applyBorder="1" applyAlignment="1">
      <alignment horizontal="center" vertical="center" shrinkToFit="1"/>
    </xf>
    <xf numFmtId="0" fontId="55" fillId="0" borderId="160" xfId="0" applyFont="1" applyBorder="1" applyAlignment="1">
      <alignment horizontal="center" vertical="center"/>
    </xf>
    <xf numFmtId="0" fontId="55" fillId="0" borderId="183" xfId="0" applyFont="1" applyBorder="1" applyAlignment="1">
      <alignment horizontal="center" vertical="center"/>
    </xf>
    <xf numFmtId="0" fontId="29" fillId="3" borderId="161" xfId="0" applyFont="1" applyFill="1" applyBorder="1" applyAlignment="1">
      <alignment horizontal="center" vertical="center" shrinkToFit="1"/>
    </xf>
    <xf numFmtId="0" fontId="9" fillId="3" borderId="127" xfId="0" applyFont="1" applyFill="1" applyBorder="1" applyAlignment="1">
      <alignment horizontal="center" vertical="center" wrapText="1" shrinkToFit="1"/>
    </xf>
    <xf numFmtId="0" fontId="8" fillId="0" borderId="185" xfId="0" applyFont="1" applyBorder="1" applyAlignment="1">
      <alignment horizontal="center" vertical="center" textRotation="255"/>
    </xf>
    <xf numFmtId="0" fontId="17" fillId="0" borderId="186" xfId="0" applyFont="1" applyBorder="1" applyAlignment="1">
      <alignment vertical="center" textRotation="255"/>
    </xf>
    <xf numFmtId="0" fontId="140" fillId="0" borderId="187" xfId="0" applyFont="1" applyBorder="1" applyAlignment="1">
      <alignment horizontal="center" vertical="center"/>
    </xf>
    <xf numFmtId="0" fontId="8" fillId="0" borderId="188" xfId="0" applyFont="1" applyBorder="1" applyAlignment="1">
      <alignment horizontal="center" vertical="center" shrinkToFit="1"/>
    </xf>
    <xf numFmtId="0" fontId="27" fillId="31" borderId="189" xfId="0" applyFont="1" applyFill="1" applyBorder="1" applyAlignment="1">
      <alignment horizontal="center" vertical="center" wrapText="1" shrinkToFit="1"/>
    </xf>
    <xf numFmtId="0" fontId="17" fillId="0" borderId="188" xfId="0" applyFont="1" applyBorder="1" applyAlignment="1">
      <alignment horizontal="center" vertical="center" shrinkToFit="1"/>
    </xf>
    <xf numFmtId="0" fontId="30" fillId="31" borderId="189" xfId="0" applyFont="1" applyFill="1" applyBorder="1" applyAlignment="1">
      <alignment horizontal="center" vertical="center" wrapText="1" shrinkToFit="1"/>
    </xf>
    <xf numFmtId="0" fontId="140" fillId="0" borderId="190" xfId="0" applyFont="1" applyBorder="1" applyAlignment="1">
      <alignment horizontal="center" vertical="center"/>
    </xf>
    <xf numFmtId="0" fontId="25" fillId="0" borderId="188" xfId="0" applyFont="1" applyBorder="1" applyAlignment="1">
      <alignment horizontal="center" vertical="center" shrinkToFit="1"/>
    </xf>
    <xf numFmtId="0" fontId="8" fillId="0" borderId="191" xfId="0" applyFont="1" applyBorder="1" applyAlignment="1">
      <alignment horizontal="center" vertical="center" textRotation="255"/>
    </xf>
    <xf numFmtId="0" fontId="8" fillId="0" borderId="188" xfId="0" applyFont="1" applyBorder="1" applyAlignment="1">
      <alignment horizontal="center" vertical="center"/>
    </xf>
    <xf numFmtId="0" fontId="8" fillId="0" borderId="193" xfId="0" applyFont="1" applyBorder="1" applyAlignment="1">
      <alignment horizontal="center" vertical="center"/>
    </xf>
    <xf numFmtId="0" fontId="14" fillId="3" borderId="148" xfId="0" applyFont="1" applyFill="1" applyBorder="1" applyAlignment="1">
      <alignment horizontal="center" vertical="center" shrinkToFit="1"/>
    </xf>
    <xf numFmtId="0" fontId="28" fillId="0" borderId="195" xfId="0" applyFont="1" applyBorder="1" applyAlignment="1">
      <alignment horizontal="center" vertical="center" shrinkToFit="1"/>
    </xf>
    <xf numFmtId="0" fontId="28" fillId="4" borderId="195" xfId="0" applyFont="1" applyFill="1" applyBorder="1" applyAlignment="1">
      <alignment horizontal="center" vertical="center" shrinkToFit="1"/>
    </xf>
    <xf numFmtId="187" fontId="28" fillId="4" borderId="195" xfId="0" applyNumberFormat="1" applyFont="1" applyFill="1" applyBorder="1" applyAlignment="1">
      <alignment horizontal="center" vertical="center" shrinkToFit="1"/>
    </xf>
    <xf numFmtId="0" fontId="11" fillId="4" borderId="143" xfId="0" applyFont="1" applyFill="1" applyBorder="1" applyAlignment="1">
      <alignment horizontal="left" vertical="center" shrinkToFit="1"/>
    </xf>
    <xf numFmtId="0" fontId="13" fillId="3" borderId="196" xfId="0" applyFont="1" applyFill="1" applyBorder="1" applyAlignment="1">
      <alignment horizontal="center" vertical="center" shrinkToFit="1"/>
    </xf>
    <xf numFmtId="0" fontId="13" fillId="3" borderId="80" xfId="0" applyFont="1" applyFill="1" applyBorder="1" applyAlignment="1">
      <alignment horizontal="center" vertical="center" shrinkToFit="1"/>
    </xf>
    <xf numFmtId="0" fontId="13" fillId="3" borderId="166" xfId="0" applyFont="1" applyFill="1" applyBorder="1" applyAlignment="1">
      <alignment horizontal="center" vertical="center" shrinkToFit="1"/>
    </xf>
    <xf numFmtId="0" fontId="13" fillId="3" borderId="197" xfId="0" applyFont="1" applyFill="1" applyBorder="1" applyAlignment="1">
      <alignment horizontal="center" vertical="center" shrinkToFit="1"/>
    </xf>
    <xf numFmtId="0" fontId="13" fillId="4" borderId="140" xfId="0" applyFont="1" applyFill="1" applyBorder="1" applyAlignment="1">
      <alignment horizontal="left" vertical="center" shrinkToFit="1"/>
    </xf>
    <xf numFmtId="0" fontId="13" fillId="0" borderId="152" xfId="0" applyFont="1" applyBorder="1" applyAlignment="1">
      <alignment horizontal="left" vertical="center" shrinkToFit="1"/>
    </xf>
    <xf numFmtId="0" fontId="9" fillId="0" borderId="195" xfId="0" applyFont="1" applyBorder="1" applyAlignment="1">
      <alignment horizontal="center" vertical="center" shrinkToFit="1"/>
    </xf>
    <xf numFmtId="187" fontId="9" fillId="4" borderId="195" xfId="0" applyNumberFormat="1" applyFont="1" applyFill="1" applyBorder="1" applyAlignment="1">
      <alignment horizontal="center" vertical="center" shrinkToFit="1"/>
    </xf>
    <xf numFmtId="0" fontId="143" fillId="0" borderId="0" xfId="0" applyFont="1" applyAlignment="1" applyProtection="1">
      <alignment horizontal="left"/>
      <protection locked="0"/>
    </xf>
    <xf numFmtId="0" fontId="11" fillId="4" borderId="253" xfId="0" applyFont="1" applyFill="1" applyBorder="1" applyAlignment="1">
      <alignment horizontal="left" vertical="center" shrinkToFit="1"/>
    </xf>
    <xf numFmtId="0" fontId="11" fillId="4" borderId="233" xfId="0" applyFont="1" applyFill="1" applyBorder="1" applyAlignment="1">
      <alignment horizontal="left" vertical="center" shrinkToFit="1"/>
    </xf>
    <xf numFmtId="0" fontId="140" fillId="0" borderId="246" xfId="0" applyFont="1" applyBorder="1" applyAlignment="1">
      <alignment horizontal="center" vertical="center"/>
    </xf>
    <xf numFmtId="0" fontId="27" fillId="31" borderId="193" xfId="0" applyFont="1" applyFill="1" applyBorder="1" applyAlignment="1">
      <alignment horizontal="center" vertical="center" wrapText="1" shrinkToFit="1"/>
    </xf>
    <xf numFmtId="0" fontId="19" fillId="3" borderId="248" xfId="0" applyFont="1" applyFill="1" applyBorder="1" applyAlignment="1">
      <alignment horizontal="center" vertical="center" shrinkToFit="1"/>
    </xf>
    <xf numFmtId="0" fontId="11" fillId="0" borderId="249" xfId="0" applyFont="1" applyBorder="1" applyAlignment="1">
      <alignment horizontal="left" vertical="center" shrinkToFit="1"/>
    </xf>
    <xf numFmtId="0" fontId="19" fillId="0" borderId="204" xfId="0" applyFont="1" applyBorder="1" applyAlignment="1">
      <alignment horizontal="left" vertical="center" shrinkToFit="1"/>
    </xf>
    <xf numFmtId="0" fontId="11" fillId="0" borderId="128" xfId="0" applyFont="1" applyBorder="1" applyAlignment="1">
      <alignment horizontal="left" vertical="center" shrinkToFit="1"/>
    </xf>
    <xf numFmtId="0" fontId="19" fillId="0" borderId="204" xfId="0" applyFont="1" applyBorder="1" applyAlignment="1">
      <alignment vertical="center" textRotation="180" shrinkToFit="1"/>
    </xf>
    <xf numFmtId="0" fontId="11" fillId="0" borderId="249" xfId="0" applyFont="1" applyBorder="1" applyAlignment="1">
      <alignment horizontal="left" vertical="center" wrapText="1" shrinkToFit="1"/>
    </xf>
    <xf numFmtId="0" fontId="11" fillId="4" borderId="204" xfId="0" applyFont="1" applyFill="1" applyBorder="1" applyAlignment="1">
      <alignment vertical="center" textRotation="180" shrinkToFit="1"/>
    </xf>
    <xf numFmtId="0" fontId="11" fillId="4" borderId="128" xfId="0" applyFont="1" applyFill="1" applyBorder="1" applyAlignment="1">
      <alignment horizontal="left" vertical="center" shrinkToFit="1"/>
    </xf>
    <xf numFmtId="0" fontId="11" fillId="0" borderId="250" xfId="0" applyFont="1" applyBorder="1" applyAlignment="1">
      <alignment horizontal="left" vertical="center" shrinkToFit="1"/>
    </xf>
    <xf numFmtId="0" fontId="19" fillId="0" borderId="213" xfId="0" applyFont="1" applyBorder="1" applyAlignment="1">
      <alignment vertical="center" textRotation="180" shrinkToFit="1"/>
    </xf>
    <xf numFmtId="0" fontId="11" fillId="0" borderId="228" xfId="0" applyFont="1" applyBorder="1" applyAlignment="1">
      <alignment horizontal="left" vertical="center" shrinkToFit="1"/>
    </xf>
    <xf numFmtId="0" fontId="14" fillId="3" borderId="251" xfId="0" applyFont="1" applyFill="1" applyBorder="1" applyAlignment="1">
      <alignment horizontal="center" vertical="center" shrinkToFit="1"/>
    </xf>
    <xf numFmtId="0" fontId="14" fillId="3" borderId="252" xfId="0" applyFont="1" applyFill="1" applyBorder="1" applyAlignment="1">
      <alignment horizontal="center" vertical="center" shrinkToFit="1"/>
    </xf>
    <xf numFmtId="0" fontId="11" fillId="0" borderId="154" xfId="0" applyFont="1" applyBorder="1" applyAlignment="1">
      <alignment horizontal="left" vertical="center" shrinkToFit="1"/>
    </xf>
    <xf numFmtId="0" fontId="11" fillId="4" borderId="88" xfId="0" applyFont="1" applyFill="1" applyBorder="1" applyAlignment="1">
      <alignment horizontal="center" vertical="center" shrinkToFit="1"/>
    </xf>
    <xf numFmtId="0" fontId="11" fillId="0" borderId="154" xfId="0" applyFont="1" applyBorder="1" applyAlignment="1">
      <alignment horizontal="left" vertical="center" wrapText="1" shrinkToFit="1"/>
    </xf>
    <xf numFmtId="0" fontId="11" fillId="4" borderId="88" xfId="0" applyFont="1" applyFill="1" applyBorder="1" applyAlignment="1">
      <alignment horizontal="left" vertical="center" shrinkToFit="1"/>
    </xf>
    <xf numFmtId="0" fontId="11" fillId="4" borderId="249" xfId="0" applyFont="1" applyFill="1" applyBorder="1" applyAlignment="1">
      <alignment horizontal="left" vertical="center" shrinkToFit="1"/>
    </xf>
    <xf numFmtId="0" fontId="11" fillId="4" borderId="204" xfId="0" applyFont="1" applyFill="1" applyBorder="1" applyAlignment="1">
      <alignment horizontal="left" vertical="center" shrinkToFit="1"/>
    </xf>
    <xf numFmtId="0" fontId="11" fillId="4" borderId="128" xfId="0" applyFont="1" applyFill="1" applyBorder="1" applyAlignment="1">
      <alignment horizontal="center" vertical="center" shrinkToFit="1"/>
    </xf>
    <xf numFmtId="0" fontId="11" fillId="4" borderId="249" xfId="0" applyFont="1" applyFill="1" applyBorder="1" applyAlignment="1">
      <alignment horizontal="left" vertical="center"/>
    </xf>
    <xf numFmtId="0" fontId="10" fillId="4" borderId="204" xfId="0" applyFont="1" applyFill="1" applyBorder="1" applyAlignment="1">
      <alignment horizontal="left" vertical="center" shrinkToFit="1"/>
    </xf>
    <xf numFmtId="0" fontId="10" fillId="0" borderId="204" xfId="0" applyFont="1" applyBorder="1" applyAlignment="1">
      <alignment vertical="center" textRotation="180" shrinkToFit="1"/>
    </xf>
    <xf numFmtId="0" fontId="19" fillId="4" borderId="204" xfId="0" applyFont="1" applyFill="1" applyBorder="1" applyAlignment="1">
      <alignment vertical="center" textRotation="180" shrinkToFit="1"/>
    </xf>
    <xf numFmtId="0" fontId="11" fillId="4" borderId="250" xfId="0" applyFont="1" applyFill="1" applyBorder="1" applyAlignment="1">
      <alignment horizontal="left" vertical="center" shrinkToFit="1"/>
    </xf>
    <xf numFmtId="0" fontId="19" fillId="4" borderId="213" xfId="0" applyFont="1" applyFill="1" applyBorder="1" applyAlignment="1">
      <alignment vertical="center" textRotation="180" shrinkToFit="1"/>
    </xf>
    <xf numFmtId="0" fontId="11" fillId="4" borderId="228" xfId="0" applyFont="1" applyFill="1" applyBorder="1" applyAlignment="1">
      <alignment horizontal="left" vertical="center" shrinkToFit="1"/>
    </xf>
    <xf numFmtId="0" fontId="19" fillId="4" borderId="204" xfId="0" applyFont="1" applyFill="1" applyBorder="1" applyAlignment="1">
      <alignment horizontal="left" vertical="center" shrinkToFit="1"/>
    </xf>
    <xf numFmtId="0" fontId="19" fillId="4" borderId="231" xfId="0" applyFont="1" applyFill="1" applyBorder="1" applyAlignment="1">
      <alignment vertical="center" textRotation="180" shrinkToFit="1"/>
    </xf>
    <xf numFmtId="0" fontId="11" fillId="0" borderId="204" xfId="1" applyFont="1" applyBorder="1" applyAlignment="1">
      <alignment vertical="center" textRotation="180" shrinkToFit="1"/>
    </xf>
    <xf numFmtId="0" fontId="11" fillId="0" borderId="204" xfId="0" applyFont="1" applyBorder="1" applyAlignment="1">
      <alignment vertical="center" textRotation="180" shrinkToFit="1"/>
    </xf>
    <xf numFmtId="0" fontId="10" fillId="0" borderId="256" xfId="0" applyFont="1" applyBorder="1" applyAlignment="1">
      <alignment horizontal="center"/>
    </xf>
    <xf numFmtId="0" fontId="11" fillId="0" borderId="205" xfId="1" applyFont="1" applyBorder="1" applyAlignment="1">
      <alignment horizontal="center" vertical="center" shrinkToFit="1"/>
    </xf>
    <xf numFmtId="0" fontId="11" fillId="4" borderId="207" xfId="0" applyFont="1" applyFill="1" applyBorder="1" applyAlignment="1">
      <alignment horizontal="left" vertical="center" shrinkToFit="1"/>
    </xf>
    <xf numFmtId="0" fontId="11" fillId="4" borderId="205" xfId="0" applyFont="1" applyFill="1" applyBorder="1" applyAlignment="1">
      <alignment horizontal="left" vertical="center" shrinkToFit="1"/>
    </xf>
    <xf numFmtId="0" fontId="28" fillId="0" borderId="224" xfId="0" applyFont="1" applyBorder="1" applyAlignment="1">
      <alignment horizontal="center" vertical="center" shrinkToFit="1"/>
    </xf>
    <xf numFmtId="0" fontId="10" fillId="0" borderId="244" xfId="0" applyFont="1" applyBorder="1" applyAlignment="1">
      <alignment horizontal="right"/>
    </xf>
    <xf numFmtId="0" fontId="11" fillId="0" borderId="237" xfId="0" applyFont="1" applyBorder="1" applyAlignment="1">
      <alignment vertical="center" textRotation="180" shrinkToFit="1"/>
    </xf>
    <xf numFmtId="0" fontId="29" fillId="0" borderId="257" xfId="0" applyFont="1" applyBorder="1" applyAlignment="1">
      <alignment vertical="center" textRotation="180" shrinkToFit="1"/>
    </xf>
    <xf numFmtId="0" fontId="11" fillId="0" borderId="209" xfId="0" applyFont="1" applyBorder="1" applyAlignment="1">
      <alignment horizontal="left" vertical="center" shrinkToFit="1"/>
    </xf>
    <xf numFmtId="0" fontId="11" fillId="0" borderId="208" xfId="0" applyFont="1" applyBorder="1" applyAlignment="1">
      <alignment horizontal="left" vertical="center" shrinkToFit="1"/>
    </xf>
    <xf numFmtId="0" fontId="11" fillId="0" borderId="213" xfId="0" applyFont="1" applyBorder="1" applyAlignment="1">
      <alignment vertical="center" textRotation="180" shrinkToFit="1"/>
    </xf>
    <xf numFmtId="0" fontId="10" fillId="0" borderId="210" xfId="0" applyFont="1" applyBorder="1" applyAlignment="1"/>
    <xf numFmtId="0" fontId="10" fillId="0" borderId="244" xfId="0" applyFont="1" applyBorder="1" applyAlignment="1">
      <alignment horizontal="left"/>
    </xf>
    <xf numFmtId="0" fontId="10" fillId="0" borderId="258" xfId="0" applyFont="1" applyBorder="1" applyAlignment="1">
      <alignment horizontal="center"/>
    </xf>
    <xf numFmtId="0" fontId="10" fillId="4" borderId="204" xfId="1" applyFont="1" applyFill="1" applyBorder="1" applyAlignment="1">
      <alignment vertical="center" shrinkToFit="1"/>
    </xf>
    <xf numFmtId="0" fontId="31" fillId="0" borderId="205" xfId="0" applyFont="1" applyBorder="1" applyAlignment="1">
      <alignment horizontal="left" vertical="center" shrinkToFit="1"/>
    </xf>
    <xf numFmtId="0" fontId="11" fillId="0" borderId="207" xfId="0" applyFont="1" applyBorder="1" applyAlignment="1">
      <alignment vertical="center" textRotation="180" shrinkToFit="1"/>
    </xf>
    <xf numFmtId="0" fontId="29" fillId="0" borderId="204" xfId="0" applyFont="1" applyBorder="1" applyAlignment="1">
      <alignment vertical="center" textRotation="180" shrinkToFit="1"/>
    </xf>
    <xf numFmtId="0" fontId="31" fillId="0" borderId="204" xfId="0" applyFont="1" applyBorder="1" applyAlignment="1">
      <alignment vertical="center" textRotation="180" shrinkToFit="1"/>
    </xf>
    <xf numFmtId="0" fontId="118" fillId="0" borderId="207" xfId="0" applyFont="1" applyBorder="1" applyAlignment="1">
      <alignment horizontal="left" vertical="center" shrinkToFit="1"/>
    </xf>
    <xf numFmtId="0" fontId="118" fillId="0" borderId="204" xfId="0" applyFont="1" applyBorder="1" applyAlignment="1">
      <alignment vertical="center" textRotation="180" shrinkToFit="1"/>
    </xf>
    <xf numFmtId="0" fontId="28" fillId="0" borderId="227" xfId="0" applyFont="1" applyBorder="1" applyAlignment="1">
      <alignment horizontal="center" vertical="center" shrinkToFit="1"/>
    </xf>
    <xf numFmtId="0" fontId="11" fillId="0" borderId="208" xfId="0" applyFont="1" applyBorder="1" applyAlignment="1">
      <alignment vertical="center" textRotation="180" shrinkToFit="1"/>
    </xf>
    <xf numFmtId="0" fontId="29" fillId="0" borderId="213" xfId="0" applyFont="1" applyBorder="1" applyAlignment="1">
      <alignment vertical="center" textRotation="180" shrinkToFit="1"/>
    </xf>
    <xf numFmtId="0" fontId="11" fillId="4" borderId="254" xfId="0" applyFont="1" applyFill="1" applyBorder="1" applyAlignment="1">
      <alignment horizontal="left" vertical="center" shrinkToFit="1"/>
    </xf>
    <xf numFmtId="0" fontId="10" fillId="0" borderId="72" xfId="0" applyFont="1" applyBorder="1" applyAlignment="1">
      <alignment vertical="center" textRotation="180" shrinkToFit="1"/>
    </xf>
    <xf numFmtId="0" fontId="70" fillId="0" borderId="0" xfId="1">
      <alignment vertical="center"/>
    </xf>
    <xf numFmtId="0" fontId="36" fillId="0" borderId="0" xfId="1" applyFont="1">
      <alignment vertical="center"/>
    </xf>
    <xf numFmtId="0" fontId="38" fillId="0" borderId="0" xfId="1" applyFont="1">
      <alignment vertical="center"/>
    </xf>
    <xf numFmtId="0" fontId="39" fillId="0" borderId="0" xfId="1" applyFont="1">
      <alignment vertical="center"/>
    </xf>
    <xf numFmtId="0" fontId="11" fillId="4" borderId="0" xfId="1" applyFont="1" applyFill="1" applyAlignment="1">
      <alignment horizontal="left" vertical="center" shrinkToFit="1"/>
    </xf>
    <xf numFmtId="0" fontId="11" fillId="0" borderId="0" xfId="1" applyFont="1" applyAlignment="1">
      <alignment horizontal="left" vertical="center" shrinkToFit="1"/>
    </xf>
    <xf numFmtId="0" fontId="25" fillId="0" borderId="0" xfId="1" applyFont="1" applyAlignment="1">
      <alignment horizontal="left" vertical="center" shrinkToFit="1"/>
    </xf>
    <xf numFmtId="0" fontId="25" fillId="0" borderId="0" xfId="1" applyFont="1" applyAlignment="1">
      <alignment vertical="center" textRotation="180" shrinkToFit="1"/>
    </xf>
    <xf numFmtId="0" fontId="11" fillId="4" borderId="212" xfId="0" applyFont="1" applyFill="1" applyBorder="1" applyAlignment="1">
      <alignment horizontal="left" vertical="center" shrinkToFit="1"/>
    </xf>
    <xf numFmtId="0" fontId="31" fillId="0" borderId="14" xfId="0" applyFont="1" applyBorder="1" applyAlignment="1">
      <alignment vertical="center" shrinkToFit="1"/>
    </xf>
    <xf numFmtId="0" fontId="31" fillId="0" borderId="14" xfId="0" applyFont="1" applyBorder="1" applyAlignment="1">
      <alignment horizontal="left" vertical="center" shrinkToFit="1"/>
    </xf>
    <xf numFmtId="0" fontId="140" fillId="0" borderId="192" xfId="0" applyFont="1" applyBorder="1" applyAlignment="1">
      <alignment horizontal="center" vertical="center"/>
    </xf>
    <xf numFmtId="0" fontId="11" fillId="4" borderId="234" xfId="0" applyFont="1" applyFill="1" applyBorder="1" applyAlignment="1">
      <alignment horizontal="left" vertical="center" shrinkToFit="1"/>
    </xf>
    <xf numFmtId="187" fontId="11" fillId="4" borderId="215" xfId="0" applyNumberFormat="1" applyFont="1" applyFill="1" applyBorder="1" applyAlignment="1">
      <alignment horizontal="left" vertical="center" shrinkToFit="1"/>
    </xf>
    <xf numFmtId="0" fontId="17" fillId="6" borderId="215" xfId="0" applyFont="1" applyFill="1" applyBorder="1" applyAlignment="1">
      <alignment horizontal="left" vertical="center" shrinkToFit="1"/>
    </xf>
    <xf numFmtId="0" fontId="11" fillId="4" borderId="219" xfId="0" applyFont="1" applyFill="1" applyBorder="1" applyAlignment="1">
      <alignment horizontal="left" vertical="center" shrinkToFit="1"/>
    </xf>
    <xf numFmtId="0" fontId="11" fillId="4" borderId="215" xfId="0" applyFont="1" applyFill="1" applyBorder="1" applyAlignment="1">
      <alignment horizontal="left" vertical="center" shrinkToFit="1"/>
    </xf>
    <xf numFmtId="0" fontId="33" fillId="0" borderId="0" xfId="1" applyFont="1" applyAlignment="1">
      <alignment horizontal="left" vertical="center"/>
    </xf>
    <xf numFmtId="0" fontId="11" fillId="0" borderId="215" xfId="1" applyFont="1" applyBorder="1" applyAlignment="1">
      <alignment horizontal="left" vertical="center" shrinkToFit="1"/>
    </xf>
    <xf numFmtId="0" fontId="27" fillId="31" borderId="243" xfId="0" applyFont="1" applyFill="1" applyBorder="1" applyAlignment="1">
      <alignment horizontal="center" vertical="center" wrapText="1" shrinkToFit="1"/>
    </xf>
    <xf numFmtId="0" fontId="19" fillId="3" borderId="241" xfId="0" applyFont="1" applyFill="1" applyBorder="1" applyAlignment="1">
      <alignment horizontal="center" vertical="center" shrinkToFit="1"/>
    </xf>
    <xf numFmtId="0" fontId="14" fillId="3" borderId="242" xfId="0" applyFont="1" applyFill="1" applyBorder="1" applyAlignment="1">
      <alignment horizontal="center" vertical="center" shrinkToFit="1"/>
    </xf>
    <xf numFmtId="0" fontId="29" fillId="3" borderId="241" xfId="0" applyFont="1" applyFill="1" applyBorder="1" applyAlignment="1">
      <alignment horizontal="center" vertical="center" shrinkToFit="1"/>
    </xf>
    <xf numFmtId="0" fontId="14" fillId="3" borderId="18" xfId="0" applyFont="1" applyFill="1" applyBorder="1" applyAlignment="1">
      <alignment horizontal="center" vertical="center" shrinkToFit="1"/>
    </xf>
    <xf numFmtId="0" fontId="31" fillId="0" borderId="204" xfId="0" applyFont="1" applyBorder="1" applyAlignment="1">
      <alignment horizontal="left" vertical="center" shrinkToFit="1"/>
    </xf>
    <xf numFmtId="0" fontId="31" fillId="0" borderId="207" xfId="0" applyFont="1" applyBorder="1" applyAlignment="1">
      <alignment horizontal="left" vertical="center" shrinkToFit="1"/>
    </xf>
    <xf numFmtId="0" fontId="11" fillId="0" borderId="205" xfId="0" applyFont="1" applyBorder="1" applyAlignment="1">
      <alignment horizontal="left" vertical="center" shrinkToFit="1"/>
    </xf>
    <xf numFmtId="0" fontId="11" fillId="0" borderId="204" xfId="0" applyFont="1" applyBorder="1" applyAlignment="1">
      <alignment horizontal="left" vertical="center" shrinkToFit="1"/>
    </xf>
    <xf numFmtId="0" fontId="11" fillId="0" borderId="32" xfId="0" applyFont="1" applyBorder="1" applyAlignment="1">
      <alignment horizontal="left" vertical="center" shrinkToFit="1"/>
    </xf>
    <xf numFmtId="0" fontId="29" fillId="0" borderId="204" xfId="0" applyFont="1" applyBorder="1" applyAlignment="1">
      <alignment horizontal="left" vertical="center" shrinkToFit="1"/>
    </xf>
    <xf numFmtId="0" fontId="11" fillId="0" borderId="207" xfId="0" applyFont="1" applyBorder="1" applyAlignment="1">
      <alignment horizontal="left" vertical="center" shrinkToFit="1"/>
    </xf>
    <xf numFmtId="0" fontId="11" fillId="4" borderId="140" xfId="0" applyFont="1" applyFill="1" applyBorder="1" applyAlignment="1">
      <alignment vertical="center" textRotation="180" shrinkToFit="1"/>
    </xf>
    <xf numFmtId="0" fontId="11" fillId="0" borderId="212" xfId="0" applyFont="1" applyBorder="1" applyAlignment="1">
      <alignment horizontal="left" vertical="center" shrinkToFit="1"/>
    </xf>
    <xf numFmtId="0" fontId="11" fillId="0" borderId="219" xfId="0" applyFont="1" applyBorder="1" applyAlignment="1">
      <alignment horizontal="left" vertical="center" shrinkToFit="1"/>
    </xf>
    <xf numFmtId="0" fontId="11" fillId="0" borderId="215" xfId="0" applyFont="1" applyBorder="1" applyAlignment="1">
      <alignment horizontal="left" vertical="center" shrinkToFit="1"/>
    </xf>
    <xf numFmtId="0" fontId="11" fillId="0" borderId="244" xfId="0" applyFont="1" applyBorder="1" applyAlignment="1">
      <alignment horizontal="left" vertical="center" shrinkToFit="1"/>
    </xf>
    <xf numFmtId="0" fontId="11" fillId="0" borderId="0" xfId="0" applyFont="1" applyAlignment="1">
      <alignment horizontal="left" vertical="center" wrapText="1" shrinkToFit="1"/>
    </xf>
    <xf numFmtId="0" fontId="29" fillId="0" borderId="0" xfId="0" applyFont="1" applyAlignment="1">
      <alignment vertical="center" textRotation="180" shrinkToFit="1"/>
    </xf>
    <xf numFmtId="0" fontId="14" fillId="3" borderId="241" xfId="0" applyFont="1" applyFill="1" applyBorder="1" applyAlignment="1">
      <alignment horizontal="center" vertical="center" shrinkToFit="1"/>
    </xf>
    <xf numFmtId="0" fontId="9" fillId="3" borderId="255" xfId="0" applyFont="1" applyFill="1" applyBorder="1" applyAlignment="1">
      <alignment horizontal="center" vertical="center" wrapText="1" shrinkToFit="1"/>
    </xf>
    <xf numFmtId="0" fontId="10" fillId="0" borderId="256" xfId="0" applyFont="1" applyBorder="1" applyAlignment="1">
      <alignment horizontal="center" vertical="center"/>
    </xf>
    <xf numFmtId="0" fontId="31" fillId="0" borderId="207" xfId="1" applyFont="1" applyBorder="1" applyAlignment="1">
      <alignment horizontal="left" vertical="center" shrinkToFit="1"/>
    </xf>
    <xf numFmtId="0" fontId="31" fillId="0" borderId="205" xfId="1" applyFont="1" applyBorder="1" applyAlignment="1">
      <alignment horizontal="left" vertical="center" shrinkToFit="1"/>
    </xf>
    <xf numFmtId="0" fontId="27" fillId="0" borderId="204" xfId="1" applyFont="1" applyBorder="1" applyAlignment="1">
      <alignment horizontal="left" vertical="center" shrinkToFit="1"/>
    </xf>
    <xf numFmtId="0" fontId="27" fillId="0" borderId="204" xfId="1" applyFont="1" applyBorder="1" applyAlignment="1">
      <alignment vertical="center" textRotation="180" shrinkToFit="1"/>
    </xf>
    <xf numFmtId="0" fontId="11" fillId="4" borderId="205" xfId="1" applyFont="1" applyFill="1" applyBorder="1" applyAlignment="1">
      <alignment horizontal="left" vertical="center" shrinkToFit="1"/>
    </xf>
    <xf numFmtId="0" fontId="11" fillId="0" borderId="207" xfId="1" applyFont="1" applyBorder="1" applyAlignment="1">
      <alignment horizontal="left" vertical="center" shrinkToFit="1"/>
    </xf>
    <xf numFmtId="0" fontId="11" fillId="4" borderId="204" xfId="1" applyFont="1" applyFill="1" applyBorder="1" applyAlignment="1">
      <alignment horizontal="left" vertical="center" shrinkToFit="1"/>
    </xf>
    <xf numFmtId="0" fontId="11" fillId="4" borderId="204" xfId="1" applyFont="1" applyFill="1" applyBorder="1" applyAlignment="1">
      <alignment vertical="center" textRotation="180" shrinkToFit="1"/>
    </xf>
    <xf numFmtId="0" fontId="11" fillId="0" borderId="205" xfId="1" applyFont="1" applyBorder="1" applyAlignment="1">
      <alignment horizontal="left" vertical="center" shrinkToFit="1"/>
    </xf>
    <xf numFmtId="0" fontId="19" fillId="4" borderId="204" xfId="1" applyFont="1" applyFill="1" applyBorder="1" applyAlignment="1">
      <alignment horizontal="left" vertical="center" shrinkToFit="1"/>
    </xf>
    <xf numFmtId="0" fontId="19" fillId="0" borderId="204" xfId="1" applyFont="1" applyBorder="1" applyAlignment="1">
      <alignment vertical="center" textRotation="180" shrinkToFit="1"/>
    </xf>
    <xf numFmtId="0" fontId="19" fillId="4" borderId="204" xfId="1" applyFont="1" applyFill="1" applyBorder="1" applyAlignment="1">
      <alignment vertical="center" textRotation="180" shrinkToFit="1"/>
    </xf>
    <xf numFmtId="0" fontId="11" fillId="4" borderId="235" xfId="1" applyFont="1" applyFill="1" applyBorder="1" applyAlignment="1">
      <alignment horizontal="left" vertical="center" shrinkToFit="1"/>
    </xf>
    <xf numFmtId="0" fontId="9" fillId="3" borderId="242" xfId="0" applyFont="1" applyFill="1" applyBorder="1" applyAlignment="1">
      <alignment horizontal="center" vertical="center" shrinkToFit="1"/>
    </xf>
    <xf numFmtId="0" fontId="9" fillId="3" borderId="241" xfId="0" applyFont="1" applyFill="1" applyBorder="1" applyAlignment="1">
      <alignment horizontal="center" vertical="center" shrinkToFit="1"/>
    </xf>
    <xf numFmtId="0" fontId="10" fillId="0" borderId="211" xfId="0" applyFont="1" applyBorder="1">
      <alignment vertical="center"/>
    </xf>
    <xf numFmtId="0" fontId="19" fillId="0" borderId="204" xfId="1" applyFont="1" applyBorder="1" applyAlignment="1">
      <alignment horizontal="left" vertical="center" shrinkToFit="1"/>
    </xf>
    <xf numFmtId="0" fontId="27" fillId="0" borderId="204" xfId="0" applyFont="1" applyBorder="1" applyAlignment="1">
      <alignment horizontal="left" vertical="center" shrinkToFit="1"/>
    </xf>
    <xf numFmtId="0" fontId="11" fillId="4" borderId="260" xfId="0" applyFont="1" applyFill="1" applyBorder="1" applyAlignment="1">
      <alignment horizontal="left" vertical="center" shrinkToFit="1"/>
    </xf>
    <xf numFmtId="0" fontId="27" fillId="0" borderId="204" xfId="0" applyFont="1" applyBorder="1" applyAlignment="1">
      <alignment vertical="center" textRotation="180" shrinkToFit="1"/>
    </xf>
    <xf numFmtId="0" fontId="11" fillId="4" borderId="207" xfId="1" applyFont="1" applyFill="1" applyBorder="1" applyAlignment="1">
      <alignment vertical="center" shrinkToFit="1"/>
    </xf>
    <xf numFmtId="0" fontId="10" fillId="0" borderId="244" xfId="0" applyFont="1" applyBorder="1">
      <alignment vertical="center"/>
    </xf>
    <xf numFmtId="0" fontId="11" fillId="4" borderId="208" xfId="0" applyFont="1" applyFill="1" applyBorder="1" applyAlignment="1">
      <alignment horizontal="left" vertical="center" shrinkToFit="1"/>
    </xf>
    <xf numFmtId="0" fontId="11" fillId="4" borderId="209" xfId="0" applyFont="1" applyFill="1" applyBorder="1" applyAlignment="1">
      <alignment horizontal="left" vertical="center" shrinkToFit="1"/>
    </xf>
    <xf numFmtId="0" fontId="10" fillId="0" borderId="258" xfId="0" applyFont="1" applyBorder="1" applyAlignment="1">
      <alignment horizontal="center" vertical="center"/>
    </xf>
    <xf numFmtId="0" fontId="9" fillId="3" borderId="263" xfId="0" applyFont="1" applyFill="1" applyBorder="1" applyAlignment="1">
      <alignment horizontal="center" vertical="center" shrinkToFit="1"/>
    </xf>
    <xf numFmtId="0" fontId="9" fillId="3" borderId="264" xfId="0" applyFont="1" applyFill="1" applyBorder="1" applyAlignment="1">
      <alignment horizontal="center" vertical="center" shrinkToFit="1"/>
    </xf>
    <xf numFmtId="0" fontId="19" fillId="3" borderId="263" xfId="0" applyFont="1" applyFill="1" applyBorder="1" applyAlignment="1">
      <alignment horizontal="center" vertical="center" shrinkToFit="1"/>
    </xf>
    <xf numFmtId="0" fontId="9" fillId="3" borderId="266" xfId="0" applyFont="1" applyFill="1" applyBorder="1" applyAlignment="1">
      <alignment horizontal="center" vertical="center" shrinkToFit="1"/>
    </xf>
    <xf numFmtId="0" fontId="10" fillId="3" borderId="263" xfId="0" applyFont="1" applyFill="1" applyBorder="1" applyAlignment="1">
      <alignment horizontal="center" vertical="center" shrinkToFit="1"/>
    </xf>
    <xf numFmtId="0" fontId="9" fillId="3" borderId="268" xfId="0" applyFont="1" applyFill="1" applyBorder="1" applyAlignment="1">
      <alignment horizontal="center" vertical="center" shrinkToFit="1"/>
    </xf>
    <xf numFmtId="0" fontId="29" fillId="4" borderId="204" xfId="0" applyFont="1" applyFill="1" applyBorder="1" applyAlignment="1">
      <alignment horizontal="left" vertical="center" shrinkToFit="1"/>
    </xf>
    <xf numFmtId="0" fontId="11" fillId="4" borderId="207" xfId="0" applyFont="1" applyFill="1" applyBorder="1" applyAlignment="1">
      <alignment vertical="center" textRotation="180" shrinkToFit="1"/>
    </xf>
    <xf numFmtId="0" fontId="29" fillId="4" borderId="204" xfId="0" applyFont="1" applyFill="1" applyBorder="1" applyAlignment="1">
      <alignment vertical="center" textRotation="180" shrinkToFit="1"/>
    </xf>
    <xf numFmtId="0" fontId="10" fillId="4" borderId="107" xfId="0" applyFont="1" applyFill="1" applyBorder="1">
      <alignment vertical="center"/>
    </xf>
    <xf numFmtId="0" fontId="28" fillId="4" borderId="227" xfId="0" applyFont="1" applyFill="1" applyBorder="1" applyAlignment="1">
      <alignment horizontal="center" vertical="center" shrinkToFit="1"/>
    </xf>
    <xf numFmtId="0" fontId="10" fillId="4" borderId="244" xfId="0" applyFont="1" applyFill="1" applyBorder="1" applyAlignment="1">
      <alignment horizontal="right"/>
    </xf>
    <xf numFmtId="0" fontId="11" fillId="4" borderId="208" xfId="0" applyFont="1" applyFill="1" applyBorder="1" applyAlignment="1">
      <alignment vertical="center" textRotation="180" shrinkToFit="1"/>
    </xf>
    <xf numFmtId="0" fontId="29" fillId="4" borderId="213" xfId="0" applyFont="1" applyFill="1" applyBorder="1" applyAlignment="1">
      <alignment vertical="center" textRotation="180" shrinkToFit="1"/>
    </xf>
    <xf numFmtId="0" fontId="11" fillId="4" borderId="213" xfId="0" applyFont="1" applyFill="1" applyBorder="1" applyAlignment="1">
      <alignment vertical="center" textRotation="180" shrinkToFit="1"/>
    </xf>
    <xf numFmtId="0" fontId="10" fillId="4" borderId="210" xfId="0" applyFont="1" applyFill="1" applyBorder="1" applyAlignment="1"/>
    <xf numFmtId="0" fontId="10" fillId="4" borderId="244" xfId="0" applyFont="1" applyFill="1" applyBorder="1" applyAlignment="1">
      <alignment horizontal="left"/>
    </xf>
    <xf numFmtId="0" fontId="10" fillId="4" borderId="258" xfId="0" applyFont="1" applyFill="1" applyBorder="1" applyAlignment="1">
      <alignment horizontal="center" vertical="center"/>
    </xf>
    <xf numFmtId="0" fontId="10" fillId="4" borderId="256" xfId="0" applyFont="1" applyFill="1" applyBorder="1" applyAlignment="1">
      <alignment horizontal="center" vertical="center"/>
    </xf>
    <xf numFmtId="0" fontId="17" fillId="6" borderId="207" xfId="0" applyFont="1" applyFill="1" applyBorder="1" applyAlignment="1">
      <alignment horizontal="left" vertical="center" textRotation="180" shrinkToFit="1"/>
    </xf>
    <xf numFmtId="0" fontId="17" fillId="6" borderId="204" xfId="0" applyFont="1" applyFill="1" applyBorder="1" applyAlignment="1">
      <alignment horizontal="left" vertical="center" textRotation="180" shrinkToFit="1"/>
    </xf>
    <xf numFmtId="187" fontId="11" fillId="4" borderId="207" xfId="0" applyNumberFormat="1" applyFont="1" applyFill="1" applyBorder="1" applyAlignment="1">
      <alignment vertical="center" textRotation="180" shrinkToFit="1"/>
    </xf>
    <xf numFmtId="187" fontId="29" fillId="4" borderId="204" xfId="0" applyNumberFormat="1" applyFont="1" applyFill="1" applyBorder="1" applyAlignment="1">
      <alignment vertical="center" textRotation="180" shrinkToFit="1"/>
    </xf>
    <xf numFmtId="0" fontId="28" fillId="4" borderId="229" xfId="0" applyFont="1" applyFill="1" applyBorder="1" applyAlignment="1">
      <alignment horizontal="center" vertical="center" shrinkToFit="1"/>
    </xf>
    <xf numFmtId="0" fontId="10" fillId="4" borderId="221" xfId="0" applyFont="1" applyFill="1" applyBorder="1" applyAlignment="1">
      <alignment horizontal="right"/>
    </xf>
    <xf numFmtId="0" fontId="11" fillId="4" borderId="230" xfId="0" applyFont="1" applyFill="1" applyBorder="1" applyAlignment="1">
      <alignment vertical="center" textRotation="180" shrinkToFit="1"/>
    </xf>
    <xf numFmtId="0" fontId="29" fillId="4" borderId="231" xfId="0" applyFont="1" applyFill="1" applyBorder="1" applyAlignment="1">
      <alignment vertical="center" textRotation="180" shrinkToFit="1"/>
    </xf>
    <xf numFmtId="0" fontId="11" fillId="4" borderId="232" xfId="0" applyFont="1" applyFill="1" applyBorder="1" applyAlignment="1">
      <alignment horizontal="left" vertical="center" shrinkToFit="1"/>
    </xf>
    <xf numFmtId="0" fontId="11" fillId="4" borderId="230" xfId="0" applyFont="1" applyFill="1" applyBorder="1" applyAlignment="1">
      <alignment horizontal="left" vertical="center" shrinkToFit="1"/>
    </xf>
    <xf numFmtId="0" fontId="11" fillId="4" borderId="231" xfId="0" applyFont="1" applyFill="1" applyBorder="1" applyAlignment="1">
      <alignment vertical="center" textRotation="180" shrinkToFit="1"/>
    </xf>
    <xf numFmtId="0" fontId="10" fillId="4" borderId="226" xfId="0" applyFont="1" applyFill="1" applyBorder="1" applyAlignment="1"/>
    <xf numFmtId="0" fontId="10" fillId="0" borderId="269" xfId="0" applyFont="1" applyBorder="1" applyAlignment="1">
      <alignment horizontal="left"/>
    </xf>
    <xf numFmtId="0" fontId="10" fillId="4" borderId="221" xfId="0" applyFont="1" applyFill="1" applyBorder="1" applyAlignment="1">
      <alignment horizontal="left"/>
    </xf>
    <xf numFmtId="0" fontId="10" fillId="4" borderId="270" xfId="0" applyFont="1" applyFill="1" applyBorder="1" applyAlignment="1">
      <alignment horizontal="center" vertical="center"/>
    </xf>
    <xf numFmtId="0" fontId="9" fillId="3" borderId="271" xfId="0" applyFont="1" applyFill="1" applyBorder="1" applyAlignment="1">
      <alignment horizontal="center" vertical="center" shrinkToFit="1"/>
    </xf>
    <xf numFmtId="0" fontId="9" fillId="3" borderId="252" xfId="0" applyFont="1" applyFill="1" applyBorder="1" applyAlignment="1">
      <alignment horizontal="center" vertical="center" shrinkToFit="1"/>
    </xf>
    <xf numFmtId="0" fontId="9" fillId="3" borderId="274" xfId="0" applyFont="1" applyFill="1" applyBorder="1" applyAlignment="1">
      <alignment horizontal="center" vertical="center" shrinkToFit="1"/>
    </xf>
    <xf numFmtId="0" fontId="9" fillId="3" borderId="160" xfId="0" applyFont="1" applyFill="1" applyBorder="1" applyAlignment="1">
      <alignment horizontal="center" vertical="center" wrapText="1" shrinkToFit="1"/>
    </xf>
    <xf numFmtId="0" fontId="14" fillId="3" borderId="271" xfId="0" applyFont="1" applyFill="1" applyBorder="1" applyAlignment="1">
      <alignment horizontal="center" vertical="center" shrinkToFit="1"/>
    </xf>
    <xf numFmtId="0" fontId="19" fillId="3" borderId="273" xfId="0" applyFont="1" applyFill="1" applyBorder="1" applyAlignment="1">
      <alignment horizontal="center" vertical="center" shrinkToFit="1"/>
    </xf>
    <xf numFmtId="0" fontId="11" fillId="4" borderId="32" xfId="0" applyFont="1" applyFill="1" applyBorder="1" applyAlignment="1">
      <alignment horizontal="left" vertical="center" shrinkToFit="1"/>
    </xf>
    <xf numFmtId="0" fontId="19" fillId="4" borderId="32" xfId="0" applyFont="1" applyFill="1" applyBorder="1" applyAlignment="1">
      <alignment horizontal="left" vertical="center" shrinkToFit="1"/>
    </xf>
    <xf numFmtId="0" fontId="19" fillId="0" borderId="32" xfId="0" applyFont="1" applyBorder="1" applyAlignment="1">
      <alignment vertical="center" shrinkToFit="1"/>
    </xf>
    <xf numFmtId="0" fontId="29" fillId="0" borderId="249" xfId="0" applyFont="1" applyBorder="1" applyAlignment="1">
      <alignment horizontal="left" vertical="center"/>
    </xf>
    <xf numFmtId="0" fontId="14" fillId="3" borderId="172" xfId="0" applyFont="1" applyFill="1" applyBorder="1" applyAlignment="1">
      <alignment horizontal="center" vertical="center" shrinkToFit="1"/>
    </xf>
    <xf numFmtId="0" fontId="14" fillId="3" borderId="247" xfId="0" applyFont="1" applyFill="1" applyBorder="1" applyAlignment="1">
      <alignment horizontal="center" vertical="center" shrinkToFit="1"/>
    </xf>
    <xf numFmtId="0" fontId="14" fillId="3" borderId="184" xfId="0" applyFont="1" applyFill="1" applyBorder="1" applyAlignment="1">
      <alignment horizontal="center" vertical="center" shrinkToFit="1"/>
    </xf>
    <xf numFmtId="0" fontId="14" fillId="3" borderId="273" xfId="0" applyFont="1" applyFill="1" applyBorder="1" applyAlignment="1">
      <alignment horizontal="center" vertical="center" shrinkToFit="1"/>
    </xf>
    <xf numFmtId="0" fontId="14" fillId="3" borderId="272" xfId="0" applyFont="1" applyFill="1" applyBorder="1" applyAlignment="1">
      <alignment horizontal="center" vertical="center" shrinkToFit="1"/>
    </xf>
    <xf numFmtId="0" fontId="14" fillId="3" borderId="262" xfId="0" applyFont="1" applyFill="1" applyBorder="1" applyAlignment="1">
      <alignment horizontal="center" vertical="center" shrinkToFit="1"/>
    </xf>
    <xf numFmtId="0" fontId="14" fillId="3" borderId="265" xfId="0" applyFont="1" applyFill="1" applyBorder="1" applyAlignment="1">
      <alignment horizontal="center" vertical="center" shrinkToFit="1"/>
    </xf>
    <xf numFmtId="0" fontId="14" fillId="3" borderId="267" xfId="0" applyFont="1" applyFill="1" applyBorder="1" applyAlignment="1">
      <alignment horizontal="center" vertical="center" shrinkToFit="1"/>
    </xf>
    <xf numFmtId="0" fontId="14" fillId="3" borderId="57" xfId="0" applyFont="1" applyFill="1" applyBorder="1" applyAlignment="1">
      <alignment horizontal="center" vertical="center" shrinkToFit="1"/>
    </xf>
    <xf numFmtId="0" fontId="14" fillId="3" borderId="59" xfId="0" applyFont="1" applyFill="1" applyBorder="1" applyAlignment="1">
      <alignment horizontal="center" vertical="center" shrinkToFit="1"/>
    </xf>
    <xf numFmtId="0" fontId="9" fillId="3" borderId="268" xfId="0" applyFont="1" applyFill="1" applyBorder="1" applyAlignment="1">
      <alignment horizontal="center" vertical="center" wrapText="1" shrinkToFit="1"/>
    </xf>
    <xf numFmtId="0" fontId="11" fillId="0" borderId="207" xfId="0" applyFont="1" applyBorder="1" applyAlignment="1">
      <alignment horizontal="left" vertical="center" wrapText="1" shrinkToFit="1"/>
    </xf>
    <xf numFmtId="0" fontId="11" fillId="4" borderId="11" xfId="0" applyFont="1" applyFill="1" applyBorder="1" applyAlignment="1">
      <alignment horizontal="left" vertical="center" shrinkToFit="1"/>
    </xf>
    <xf numFmtId="0" fontId="31" fillId="6" borderId="140" xfId="1" applyFont="1" applyFill="1" applyBorder="1" applyAlignment="1">
      <alignment horizontal="left" vertical="center" textRotation="180" shrinkToFit="1"/>
    </xf>
    <xf numFmtId="0" fontId="11" fillId="0" borderId="277" xfId="0" applyFont="1" applyBorder="1" applyAlignment="1">
      <alignment horizontal="left" vertical="center" shrinkToFit="1"/>
    </xf>
    <xf numFmtId="0" fontId="11" fillId="0" borderId="277" xfId="0" applyFont="1" applyBorder="1" applyAlignment="1">
      <alignment horizontal="left" vertical="center" wrapText="1" shrinkToFit="1"/>
    </xf>
    <xf numFmtId="0" fontId="11" fillId="4" borderId="277" xfId="0" applyFont="1" applyFill="1" applyBorder="1" applyAlignment="1">
      <alignment horizontal="left" vertical="center" shrinkToFit="1"/>
    </xf>
    <xf numFmtId="0" fontId="17" fillId="6" borderId="277" xfId="1" applyFont="1" applyFill="1" applyBorder="1" applyAlignment="1">
      <alignment horizontal="left" vertical="center" shrinkToFit="1"/>
    </xf>
    <xf numFmtId="0" fontId="31" fillId="6" borderId="12" xfId="1" applyFont="1" applyFill="1" applyBorder="1" applyAlignment="1">
      <alignment horizontal="left" vertical="center" shrinkToFit="1"/>
    </xf>
    <xf numFmtId="0" fontId="11" fillId="0" borderId="278" xfId="0" applyFont="1" applyBorder="1" applyAlignment="1">
      <alignment horizontal="left" vertical="center" shrinkToFit="1"/>
    </xf>
    <xf numFmtId="0" fontId="19" fillId="0" borderId="214" xfId="0" applyFont="1" applyBorder="1" applyAlignment="1">
      <alignment vertical="center" textRotation="180" shrinkToFit="1"/>
    </xf>
    <xf numFmtId="0" fontId="11" fillId="0" borderId="203" xfId="0" applyFont="1" applyBorder="1" applyAlignment="1">
      <alignment horizontal="left" vertical="center" shrinkToFit="1"/>
    </xf>
    <xf numFmtId="0" fontId="14" fillId="3" borderId="279" xfId="0" applyFont="1" applyFill="1" applyBorder="1" applyAlignment="1">
      <alignment horizontal="center" vertical="center" shrinkToFit="1"/>
    </xf>
    <xf numFmtId="0" fontId="9" fillId="3" borderId="280" xfId="0" applyFont="1" applyFill="1" applyBorder="1" applyAlignment="1">
      <alignment horizontal="center" vertical="center" shrinkToFit="1"/>
    </xf>
    <xf numFmtId="0" fontId="13" fillId="0" borderId="244" xfId="0" applyFont="1" applyBorder="1" applyAlignment="1">
      <alignment horizontal="right"/>
    </xf>
    <xf numFmtId="0" fontId="13" fillId="0" borderId="107" xfId="0" applyFont="1" applyBorder="1">
      <alignment vertical="center"/>
    </xf>
    <xf numFmtId="0" fontId="11" fillId="0" borderId="244" xfId="0" applyFont="1" applyBorder="1" applyAlignment="1">
      <alignment horizontal="right"/>
    </xf>
    <xf numFmtId="0" fontId="11" fillId="0" borderId="221" xfId="0" applyFont="1" applyBorder="1" applyAlignment="1">
      <alignment horizontal="right"/>
    </xf>
    <xf numFmtId="0" fontId="13" fillId="3" borderId="184" xfId="0" applyFont="1" applyFill="1" applyBorder="1" applyAlignment="1">
      <alignment horizontal="center" vertical="center" shrinkToFit="1"/>
    </xf>
    <xf numFmtId="0" fontId="13" fillId="3" borderId="183" xfId="0" applyFont="1" applyFill="1" applyBorder="1" applyAlignment="1">
      <alignment horizontal="center" vertical="center" wrapText="1" shrinkToFit="1"/>
    </xf>
    <xf numFmtId="0" fontId="13" fillId="0" borderId="203" xfId="0" applyFont="1" applyBorder="1" applyAlignment="1">
      <alignment horizontal="left" vertical="center" shrinkToFit="1"/>
    </xf>
    <xf numFmtId="0" fontId="13" fillId="3" borderId="18" xfId="0" applyFont="1" applyFill="1" applyBorder="1" applyAlignment="1">
      <alignment horizontal="center" vertical="center" shrinkToFit="1"/>
    </xf>
    <xf numFmtId="0" fontId="13" fillId="3" borderId="242" xfId="0" applyFont="1" applyFill="1" applyBorder="1" applyAlignment="1">
      <alignment horizontal="center" vertical="center" shrinkToFit="1"/>
    </xf>
    <xf numFmtId="0" fontId="13" fillId="0" borderId="207" xfId="0" applyFont="1" applyBorder="1" applyAlignment="1">
      <alignment horizontal="left" vertical="center" shrinkToFit="1"/>
    </xf>
    <xf numFmtId="0" fontId="13" fillId="0" borderId="205" xfId="0" applyFont="1" applyBorder="1" applyAlignment="1">
      <alignment horizontal="left" vertical="center" shrinkToFit="1"/>
    </xf>
    <xf numFmtId="0" fontId="13" fillId="0" borderId="207" xfId="0" applyFont="1" applyBorder="1" applyAlignment="1">
      <alignment vertical="center" textRotation="180" shrinkToFit="1"/>
    </xf>
    <xf numFmtId="0" fontId="13" fillId="0" borderId="204" xfId="0" applyFont="1" applyBorder="1" applyAlignment="1">
      <alignment vertical="center" textRotation="180" shrinkToFit="1"/>
    </xf>
    <xf numFmtId="0" fontId="13" fillId="0" borderId="208" xfId="0" applyFont="1" applyBorder="1" applyAlignment="1">
      <alignment vertical="center" textRotation="180" shrinkToFit="1"/>
    </xf>
    <xf numFmtId="0" fontId="13" fillId="0" borderId="213" xfId="0" applyFont="1" applyBorder="1" applyAlignment="1">
      <alignment vertical="center" textRotation="180" shrinkToFit="1"/>
    </xf>
    <xf numFmtId="0" fontId="13" fillId="0" borderId="209" xfId="0" applyFont="1" applyBorder="1" applyAlignment="1">
      <alignment horizontal="left" vertical="center" shrinkToFit="1"/>
    </xf>
    <xf numFmtId="0" fontId="13" fillId="3" borderId="262" xfId="0" applyFont="1" applyFill="1" applyBorder="1" applyAlignment="1">
      <alignment horizontal="center" vertical="center" shrinkToFit="1"/>
    </xf>
    <xf numFmtId="0" fontId="13" fillId="3" borderId="263" xfId="0" applyFont="1" applyFill="1" applyBorder="1" applyAlignment="1">
      <alignment horizontal="center" vertical="center" shrinkToFit="1"/>
    </xf>
    <xf numFmtId="0" fontId="13" fillId="3" borderId="268" xfId="0" applyFont="1" applyFill="1" applyBorder="1" applyAlignment="1">
      <alignment horizontal="center" vertical="center" shrinkToFit="1"/>
    </xf>
    <xf numFmtId="0" fontId="13" fillId="4" borderId="207" xfId="0" applyFont="1" applyFill="1" applyBorder="1" applyAlignment="1">
      <alignment horizontal="left" vertical="center" shrinkToFit="1"/>
    </xf>
    <xf numFmtId="0" fontId="13" fillId="4" borderId="205" xfId="0" applyFont="1" applyFill="1" applyBorder="1" applyAlignment="1">
      <alignment horizontal="left" vertical="center" shrinkToFit="1"/>
    </xf>
    <xf numFmtId="0" fontId="13" fillId="4" borderId="204" xfId="0" applyFont="1" applyFill="1" applyBorder="1" applyAlignment="1">
      <alignment vertical="center" textRotation="180" shrinkToFit="1"/>
    </xf>
    <xf numFmtId="0" fontId="12" fillId="0" borderId="207" xfId="1" applyFont="1" applyBorder="1" applyAlignment="1">
      <alignment horizontal="left" vertical="center" shrinkToFit="1"/>
    </xf>
    <xf numFmtId="0" fontId="9" fillId="4" borderId="213" xfId="0" applyFont="1" applyFill="1" applyBorder="1" applyAlignment="1">
      <alignment vertical="center" textRotation="180" shrinkToFit="1"/>
    </xf>
    <xf numFmtId="0" fontId="9" fillId="4" borderId="209" xfId="0" applyFont="1" applyFill="1" applyBorder="1" applyAlignment="1">
      <alignment horizontal="left" vertical="center" shrinkToFit="1"/>
    </xf>
    <xf numFmtId="0" fontId="12" fillId="4" borderId="207" xfId="0" applyFont="1" applyFill="1" applyBorder="1" applyAlignment="1">
      <alignment horizontal="left" vertical="center" shrinkToFit="1"/>
    </xf>
    <xf numFmtId="0" fontId="12" fillId="4" borderId="204" xfId="0" applyFont="1" applyFill="1" applyBorder="1" applyAlignment="1">
      <alignment horizontal="left" vertical="center" shrinkToFit="1"/>
    </xf>
    <xf numFmtId="0" fontId="12" fillId="4" borderId="205" xfId="0" applyFont="1" applyFill="1" applyBorder="1" applyAlignment="1">
      <alignment horizontal="left" vertical="center" shrinkToFit="1"/>
    </xf>
    <xf numFmtId="0" fontId="12" fillId="4" borderId="207" xfId="0" applyFont="1" applyFill="1" applyBorder="1" applyAlignment="1">
      <alignment horizontal="left" vertical="center" textRotation="180" shrinkToFit="1"/>
    </xf>
    <xf numFmtId="0" fontId="12" fillId="4" borderId="204" xfId="0" applyFont="1" applyFill="1" applyBorder="1" applyAlignment="1">
      <alignment horizontal="left" vertical="center" textRotation="180" shrinkToFit="1"/>
    </xf>
    <xf numFmtId="0" fontId="9" fillId="4" borderId="208" xfId="0" applyFont="1" applyFill="1" applyBorder="1" applyAlignment="1">
      <alignment vertical="center" textRotation="180" shrinkToFit="1"/>
    </xf>
    <xf numFmtId="0" fontId="13" fillId="3" borderId="281" xfId="0" applyFont="1" applyFill="1" applyBorder="1" applyAlignment="1">
      <alignment horizontal="center" vertical="center" shrinkToFit="1"/>
    </xf>
    <xf numFmtId="0" fontId="13" fillId="3" borderId="282" xfId="0" applyFont="1" applyFill="1" applyBorder="1" applyAlignment="1">
      <alignment horizontal="center" vertical="center" shrinkToFit="1"/>
    </xf>
    <xf numFmtId="0" fontId="13" fillId="3" borderId="283" xfId="0" applyFont="1" applyFill="1" applyBorder="1" applyAlignment="1">
      <alignment horizontal="center" vertical="center" shrinkToFit="1"/>
    </xf>
    <xf numFmtId="0" fontId="12" fillId="0" borderId="204" xfId="0" applyFont="1" applyBorder="1" applyAlignment="1">
      <alignment horizontal="left" vertical="center" textRotation="180" shrinkToFit="1"/>
    </xf>
    <xf numFmtId="0" fontId="14" fillId="3" borderId="248" xfId="0" applyFont="1" applyFill="1" applyBorder="1" applyAlignment="1">
      <alignment horizontal="center" vertical="center" shrinkToFit="1"/>
    </xf>
    <xf numFmtId="0" fontId="13" fillId="3" borderId="245" xfId="0" applyFont="1" applyFill="1" applyBorder="1" applyAlignment="1">
      <alignment horizontal="center" vertical="center" shrinkToFit="1"/>
    </xf>
    <xf numFmtId="0" fontId="9" fillId="0" borderId="284" xfId="0" applyFont="1" applyBorder="1" applyAlignment="1">
      <alignment horizontal="center" vertical="center" shrinkToFit="1"/>
    </xf>
    <xf numFmtId="0" fontId="13" fillId="0" borderId="208" xfId="0" applyFont="1" applyBorder="1" applyAlignment="1">
      <alignment horizontal="left" vertical="center" shrinkToFit="1"/>
    </xf>
    <xf numFmtId="0" fontId="9" fillId="0" borderId="210" xfId="0" applyFont="1" applyBorder="1" applyAlignment="1"/>
    <xf numFmtId="0" fontId="9" fillId="0" borderId="212" xfId="0" applyFont="1" applyBorder="1" applyAlignment="1">
      <alignment horizontal="left"/>
    </xf>
    <xf numFmtId="0" fontId="9" fillId="0" borderId="228" xfId="0" applyFont="1" applyBorder="1" applyAlignment="1">
      <alignment horizontal="center"/>
    </xf>
    <xf numFmtId="0" fontId="14" fillId="3" borderId="282" xfId="0" applyFont="1" applyFill="1" applyBorder="1" applyAlignment="1">
      <alignment horizontal="center" vertical="center" shrinkToFit="1"/>
    </xf>
    <xf numFmtId="0" fontId="13" fillId="3" borderId="279" xfId="0" applyFont="1" applyFill="1" applyBorder="1" applyAlignment="1">
      <alignment horizontal="center" vertical="center" shrinkToFit="1"/>
    </xf>
    <xf numFmtId="0" fontId="14" fillId="3" borderId="150" xfId="0" applyFont="1" applyFill="1" applyBorder="1" applyAlignment="1">
      <alignment horizontal="center" vertical="center" shrinkToFit="1"/>
    </xf>
    <xf numFmtId="0" fontId="13" fillId="0" borderId="205" xfId="0" applyFont="1" applyBorder="1" applyAlignment="1">
      <alignment horizontal="center" vertical="center" shrinkToFit="1"/>
    </xf>
    <xf numFmtId="0" fontId="9" fillId="0" borderId="227" xfId="0" applyFont="1" applyBorder="1" applyAlignment="1">
      <alignment horizontal="center" vertical="center" shrinkToFit="1"/>
    </xf>
    <xf numFmtId="0" fontId="13" fillId="0" borderId="237" xfId="0" applyFont="1" applyBorder="1" applyAlignment="1">
      <alignment horizontal="left" vertical="center" shrinkToFit="1"/>
    </xf>
    <xf numFmtId="0" fontId="13" fillId="0" borderId="214" xfId="0" applyFont="1" applyBorder="1" applyAlignment="1">
      <alignment vertical="center" shrinkToFit="1"/>
    </xf>
    <xf numFmtId="0" fontId="13" fillId="0" borderId="210" xfId="0" applyFont="1" applyBorder="1" applyAlignment="1">
      <alignment horizontal="left" vertical="center" shrinkToFit="1"/>
    </xf>
    <xf numFmtId="0" fontId="13" fillId="0" borderId="214" xfId="0" applyFont="1" applyBorder="1" applyAlignment="1">
      <alignment vertical="center" textRotation="180" shrinkToFit="1"/>
    </xf>
    <xf numFmtId="0" fontId="13" fillId="3" borderId="264" xfId="0" applyFont="1" applyFill="1" applyBorder="1" applyAlignment="1">
      <alignment horizontal="center" vertical="center" shrinkToFit="1"/>
    </xf>
    <xf numFmtId="0" fontId="9" fillId="3" borderId="282" xfId="0" applyFont="1" applyFill="1" applyBorder="1" applyAlignment="1">
      <alignment horizontal="center" vertical="center" shrinkToFit="1"/>
    </xf>
    <xf numFmtId="0" fontId="9" fillId="0" borderId="211" xfId="0" applyFont="1" applyBorder="1">
      <alignment vertical="center"/>
    </xf>
    <xf numFmtId="0" fontId="12" fillId="4" borderId="235" xfId="1" applyFont="1" applyFill="1" applyBorder="1" applyAlignment="1">
      <alignment horizontal="left" vertical="center" shrinkToFit="1"/>
    </xf>
    <xf numFmtId="0" fontId="12" fillId="4" borderId="204" xfId="1" applyFont="1" applyFill="1" applyBorder="1" applyAlignment="1">
      <alignment horizontal="left" vertical="center" shrinkToFit="1"/>
    </xf>
    <xf numFmtId="0" fontId="12" fillId="4" borderId="205" xfId="1" applyFont="1" applyFill="1" applyBorder="1" applyAlignment="1">
      <alignment horizontal="left" vertical="center" shrinkToFit="1"/>
    </xf>
    <xf numFmtId="0" fontId="12" fillId="4" borderId="215" xfId="0" applyFont="1" applyFill="1" applyBorder="1" applyAlignment="1">
      <alignment horizontal="left" vertical="center" shrinkToFit="1"/>
    </xf>
    <xf numFmtId="0" fontId="12" fillId="0" borderId="207" xfId="0" applyFont="1" applyBorder="1" applyAlignment="1">
      <alignment horizontal="left" vertical="center" shrinkToFit="1"/>
    </xf>
    <xf numFmtId="0" fontId="15" fillId="0" borderId="256" xfId="0" applyFont="1" applyBorder="1" applyAlignment="1">
      <alignment horizontal="center" vertical="center"/>
    </xf>
    <xf numFmtId="0" fontId="12" fillId="4" borderId="204" xfId="0" applyFont="1" applyFill="1" applyBorder="1" applyAlignment="1">
      <alignment vertical="center" textRotation="180" shrinkToFit="1"/>
    </xf>
    <xf numFmtId="0" fontId="12" fillId="4" borderId="277" xfId="0" applyFont="1" applyFill="1" applyBorder="1" applyAlignment="1">
      <alignment horizontal="left" vertical="center" shrinkToFit="1"/>
    </xf>
    <xf numFmtId="0" fontId="9" fillId="4" borderId="208" xfId="0" applyFont="1" applyFill="1" applyBorder="1" applyAlignment="1">
      <alignment horizontal="left" vertical="center" shrinkToFit="1"/>
    </xf>
    <xf numFmtId="0" fontId="10" fillId="4" borderId="213" xfId="0" applyFont="1" applyFill="1" applyBorder="1" applyAlignment="1">
      <alignment vertical="center" textRotation="180" shrinkToFit="1"/>
    </xf>
    <xf numFmtId="0" fontId="9" fillId="4" borderId="209" xfId="0" applyFont="1" applyFill="1" applyBorder="1" applyAlignment="1">
      <alignment horizontal="center" vertical="center" shrinkToFit="1"/>
    </xf>
    <xf numFmtId="0" fontId="12" fillId="0" borderId="204" xfId="0" applyFont="1" applyBorder="1" applyAlignment="1">
      <alignment vertical="center" textRotation="180" shrinkToFit="1"/>
    </xf>
    <xf numFmtId="0" fontId="12" fillId="4" borderId="209" xfId="0" applyFont="1" applyFill="1" applyBorder="1" applyAlignment="1">
      <alignment horizontal="center" vertical="center" shrinkToFit="1"/>
    </xf>
    <xf numFmtId="0" fontId="9" fillId="4" borderId="219" xfId="0" applyFont="1" applyFill="1" applyBorder="1" applyAlignment="1">
      <alignment horizontal="center" vertical="center" shrinkToFit="1"/>
    </xf>
    <xf numFmtId="0" fontId="9" fillId="4" borderId="278" xfId="0" applyFont="1" applyFill="1" applyBorder="1" applyAlignment="1">
      <alignment horizontal="left" vertical="center" shrinkToFit="1"/>
    </xf>
    <xf numFmtId="0" fontId="9" fillId="4" borderId="212" xfId="0" applyFont="1" applyFill="1" applyBorder="1" applyAlignment="1">
      <alignment vertical="center" textRotation="180" shrinkToFit="1"/>
    </xf>
    <xf numFmtId="0" fontId="15" fillId="0" borderId="228" xfId="0" applyFont="1" applyBorder="1" applyAlignment="1">
      <alignment horizontal="center" vertical="center"/>
    </xf>
    <xf numFmtId="0" fontId="14" fillId="3" borderId="263" xfId="0" applyFont="1" applyFill="1" applyBorder="1" applyAlignment="1">
      <alignment horizontal="center" vertical="center" shrinkToFit="1"/>
    </xf>
    <xf numFmtId="0" fontId="12" fillId="3" borderId="282" xfId="0" applyFont="1" applyFill="1" applyBorder="1" applyAlignment="1">
      <alignment horizontal="center" vertical="center" shrinkToFit="1"/>
    </xf>
    <xf numFmtId="0" fontId="12" fillId="0" borderId="215" xfId="0" applyFont="1" applyBorder="1" applyAlignment="1">
      <alignment horizontal="left" vertical="center" shrinkToFit="1"/>
    </xf>
    <xf numFmtId="0" fontId="9" fillId="0" borderId="229" xfId="0" applyFont="1" applyBorder="1" applyAlignment="1">
      <alignment horizontal="center" vertical="center" shrinkToFit="1"/>
    </xf>
    <xf numFmtId="0" fontId="15" fillId="0" borderId="230" xfId="0" applyFont="1" applyBorder="1" applyAlignment="1">
      <alignment vertical="center" textRotation="180" shrinkToFit="1"/>
    </xf>
    <xf numFmtId="0" fontId="15" fillId="0" borderId="231" xfId="0" applyFont="1" applyBorder="1" applyAlignment="1">
      <alignment vertical="center" textRotation="180" shrinkToFit="1"/>
    </xf>
    <xf numFmtId="0" fontId="15" fillId="0" borderId="232" xfId="0" applyFont="1" applyBorder="1" applyAlignment="1">
      <alignment horizontal="left" vertical="center" shrinkToFit="1"/>
    </xf>
    <xf numFmtId="0" fontId="12" fillId="4" borderId="230" xfId="0" applyFont="1" applyFill="1" applyBorder="1" applyAlignment="1">
      <alignment horizontal="left" vertical="center" shrinkToFit="1"/>
    </xf>
    <xf numFmtId="0" fontId="12" fillId="4" borderId="231" xfId="0" applyFont="1" applyFill="1" applyBorder="1" applyAlignment="1">
      <alignment vertical="center" textRotation="180" shrinkToFit="1"/>
    </xf>
    <xf numFmtId="0" fontId="12" fillId="4" borderId="232" xfId="0" applyFont="1" applyFill="1" applyBorder="1" applyAlignment="1">
      <alignment horizontal="left" vertical="center" shrinkToFit="1"/>
    </xf>
    <xf numFmtId="0" fontId="15" fillId="0" borderId="230" xfId="0" applyFont="1" applyBorder="1" applyAlignment="1">
      <alignment horizontal="left" vertical="center" shrinkToFit="1"/>
    </xf>
    <xf numFmtId="0" fontId="15" fillId="0" borderId="232" xfId="0" applyFont="1" applyBorder="1" applyAlignment="1">
      <alignment horizontal="center" vertical="center" shrinkToFit="1"/>
    </xf>
    <xf numFmtId="0" fontId="15" fillId="0" borderId="234" xfId="0" applyFont="1" applyBorder="1" applyAlignment="1">
      <alignment horizontal="center" vertical="center" shrinkToFit="1"/>
    </xf>
    <xf numFmtId="0" fontId="10" fillId="0" borderId="231" xfId="0" applyFont="1" applyBorder="1" applyAlignment="1">
      <alignment vertical="center" textRotation="180" shrinkToFit="1"/>
    </xf>
    <xf numFmtId="0" fontId="9" fillId="0" borderId="232" xfId="0" applyFont="1" applyBorder="1" applyAlignment="1">
      <alignment horizontal="center" vertical="center" shrinkToFit="1"/>
    </xf>
    <xf numFmtId="0" fontId="9" fillId="0" borderId="226" xfId="0" applyFont="1" applyBorder="1" applyAlignment="1"/>
    <xf numFmtId="0" fontId="9" fillId="0" borderId="269" xfId="0" applyFont="1" applyBorder="1" applyAlignment="1">
      <alignment horizontal="left"/>
    </xf>
    <xf numFmtId="0" fontId="9" fillId="0" borderId="233" xfId="0" applyFont="1" applyBorder="1" applyAlignment="1">
      <alignment horizontal="left" vertical="center"/>
    </xf>
    <xf numFmtId="0" fontId="15" fillId="0" borderId="222" xfId="0" applyFont="1" applyBorder="1" applyAlignment="1">
      <alignment horizontal="center" vertical="center"/>
    </xf>
    <xf numFmtId="0" fontId="13" fillId="3" borderId="169" xfId="0" applyFont="1" applyFill="1" applyBorder="1" applyAlignment="1">
      <alignment horizontal="center" vertical="center" shrinkToFit="1"/>
    </xf>
    <xf numFmtId="0" fontId="12" fillId="0" borderId="14" xfId="0" applyFont="1" applyBorder="1" applyAlignment="1">
      <alignment horizontal="left" vertical="center" shrinkToFit="1"/>
    </xf>
    <xf numFmtId="0" fontId="12" fillId="0" borderId="140" xfId="0" applyFont="1" applyBorder="1" applyAlignment="1">
      <alignment horizontal="left" vertical="center" shrinkToFit="1"/>
    </xf>
    <xf numFmtId="0" fontId="12" fillId="0" borderId="12" xfId="0" applyFont="1" applyBorder="1" applyAlignment="1">
      <alignment horizontal="left" vertical="center" shrinkToFit="1"/>
    </xf>
    <xf numFmtId="0" fontId="12" fillId="0" borderId="152" xfId="0" applyFont="1" applyBorder="1" applyAlignment="1">
      <alignment horizontal="left" vertical="center" shrinkToFit="1"/>
    </xf>
    <xf numFmtId="0" fontId="12" fillId="4" borderId="140" xfId="0" applyFont="1" applyFill="1" applyBorder="1" applyAlignment="1">
      <alignment horizontal="left" vertical="center" shrinkToFit="1"/>
    </xf>
    <xf numFmtId="0" fontId="144" fillId="4" borderId="207" xfId="0" applyFont="1" applyFill="1" applyBorder="1" applyAlignment="1">
      <alignment horizontal="left" vertical="center" shrinkToFit="1"/>
    </xf>
    <xf numFmtId="0" fontId="144" fillId="4" borderId="204" xfId="0" applyFont="1" applyFill="1" applyBorder="1" applyAlignment="1">
      <alignment horizontal="left" vertical="center" shrinkToFit="1"/>
    </xf>
    <xf numFmtId="0" fontId="144" fillId="4" borderId="205" xfId="0" applyFont="1" applyFill="1" applyBorder="1" applyAlignment="1">
      <alignment horizontal="left" vertical="center" shrinkToFit="1"/>
    </xf>
    <xf numFmtId="0" fontId="144" fillId="4" borderId="204" xfId="1" applyFont="1" applyFill="1" applyBorder="1" applyAlignment="1">
      <alignment horizontal="left" vertical="center" shrinkToFit="1"/>
    </xf>
    <xf numFmtId="0" fontId="144" fillId="4" borderId="205" xfId="1" applyFont="1" applyFill="1" applyBorder="1" applyAlignment="1">
      <alignment horizontal="left" vertical="center" shrinkToFit="1"/>
    </xf>
    <xf numFmtId="0" fontId="144" fillId="4" borderId="207" xfId="0" applyFont="1" applyFill="1" applyBorder="1" applyAlignment="1">
      <alignment horizontal="left" vertical="center" wrapText="1" shrinkToFit="1"/>
    </xf>
    <xf numFmtId="0" fontId="144" fillId="4" borderId="215" xfId="0" applyFont="1" applyFill="1" applyBorder="1" applyAlignment="1">
      <alignment horizontal="left" vertical="center" shrinkToFit="1"/>
    </xf>
    <xf numFmtId="0" fontId="144" fillId="4" borderId="205" xfId="0" applyFont="1" applyFill="1" applyBorder="1" applyAlignment="1">
      <alignment horizontal="center" vertical="center" shrinkToFit="1"/>
    </xf>
    <xf numFmtId="0" fontId="145" fillId="0" borderId="207" xfId="1" applyFont="1" applyBorder="1" applyAlignment="1">
      <alignment horizontal="left" vertical="center" shrinkToFit="1"/>
    </xf>
    <xf numFmtId="0" fontId="144" fillId="4" borderId="204" xfId="0" applyFont="1" applyFill="1" applyBorder="1" applyAlignment="1">
      <alignment horizontal="left" vertical="center" textRotation="180" shrinkToFit="1"/>
    </xf>
    <xf numFmtId="0" fontId="144" fillId="4" borderId="204" xfId="0" applyFont="1" applyFill="1" applyBorder="1" applyAlignment="1">
      <alignment vertical="center" textRotation="180" shrinkToFit="1"/>
    </xf>
    <xf numFmtId="0" fontId="144" fillId="0" borderId="205" xfId="1" applyFont="1" applyBorder="1" applyAlignment="1">
      <alignment horizontal="left" vertical="center" shrinkToFit="1"/>
    </xf>
    <xf numFmtId="0" fontId="144" fillId="0" borderId="207" xfId="0" applyFont="1" applyBorder="1" applyAlignment="1">
      <alignment horizontal="left" vertical="center" shrinkToFit="1"/>
    </xf>
    <xf numFmtId="0" fontId="144" fillId="0" borderId="204" xfId="0" applyFont="1" applyBorder="1" applyAlignment="1">
      <alignment horizontal="left" vertical="center" shrinkToFit="1"/>
    </xf>
    <xf numFmtId="0" fontId="144" fillId="0" borderId="205" xfId="0" applyFont="1" applyBorder="1" applyAlignment="1">
      <alignment horizontal="left" vertical="center" shrinkToFit="1"/>
    </xf>
    <xf numFmtId="0" fontId="146" fillId="4" borderId="10" xfId="0" applyFont="1" applyFill="1" applyBorder="1" applyAlignment="1">
      <alignment horizontal="left" vertical="center" shrinkToFit="1"/>
    </xf>
    <xf numFmtId="0" fontId="146" fillId="0" borderId="207" xfId="1" applyFont="1" applyBorder="1" applyAlignment="1">
      <alignment horizontal="left" vertical="center" shrinkToFit="1"/>
    </xf>
    <xf numFmtId="0" fontId="146" fillId="0" borderId="204" xfId="1" applyFont="1" applyBorder="1" applyAlignment="1">
      <alignment vertical="center" textRotation="180" shrinkToFit="1"/>
    </xf>
    <xf numFmtId="0" fontId="146" fillId="0" borderId="205" xfId="1" applyFont="1" applyBorder="1" applyAlignment="1">
      <alignment horizontal="left" vertical="center" shrinkToFit="1"/>
    </xf>
    <xf numFmtId="0" fontId="144" fillId="4" borderId="215" xfId="0" applyFont="1" applyFill="1" applyBorder="1" applyAlignment="1">
      <alignment horizontal="center" vertical="center" shrinkToFit="1"/>
    </xf>
    <xf numFmtId="0" fontId="144" fillId="4" borderId="14" xfId="1" applyFont="1" applyFill="1" applyBorder="1" applyAlignment="1">
      <alignment horizontal="left" vertical="center" shrinkToFit="1"/>
    </xf>
    <xf numFmtId="0" fontId="144" fillId="0" borderId="14" xfId="1" applyFont="1" applyBorder="1" applyAlignment="1">
      <alignment vertical="center" textRotation="180" shrinkToFit="1"/>
    </xf>
    <xf numFmtId="0" fontId="144" fillId="4" borderId="14" xfId="0" applyFont="1" applyFill="1" applyBorder="1" applyAlignment="1">
      <alignment horizontal="left" vertical="center" textRotation="180" shrinkToFit="1"/>
    </xf>
    <xf numFmtId="0" fontId="13" fillId="3" borderId="248" xfId="0" applyFont="1" applyFill="1" applyBorder="1" applyAlignment="1">
      <alignment horizontal="center" vertical="center" shrinkToFit="1"/>
    </xf>
    <xf numFmtId="0" fontId="144" fillId="4" borderId="152" xfId="1" applyFont="1" applyFill="1" applyBorder="1" applyAlignment="1">
      <alignment horizontal="left" vertical="center" shrinkToFit="1"/>
    </xf>
    <xf numFmtId="0" fontId="144" fillId="0" borderId="152" xfId="1" applyFont="1" applyBorder="1" applyAlignment="1">
      <alignment horizontal="left" wrapText="1"/>
    </xf>
    <xf numFmtId="0" fontId="9" fillId="4" borderId="237" xfId="0" applyFont="1" applyFill="1" applyBorder="1" applyAlignment="1">
      <alignment horizontal="left" vertical="center" shrinkToFit="1"/>
    </xf>
    <xf numFmtId="0" fontId="13" fillId="3" borderId="241" xfId="0" applyFont="1" applyFill="1" applyBorder="1" applyAlignment="1">
      <alignment horizontal="center" vertical="center" shrinkToFit="1"/>
    </xf>
    <xf numFmtId="0" fontId="13" fillId="3" borderId="271" xfId="0" applyFont="1" applyFill="1" applyBorder="1" applyAlignment="1">
      <alignment horizontal="center" vertical="center" shrinkToFit="1"/>
    </xf>
    <xf numFmtId="0" fontId="12" fillId="3" borderId="241" xfId="0" applyFont="1" applyFill="1" applyBorder="1" applyAlignment="1">
      <alignment horizontal="center" vertical="center" shrinkToFit="1"/>
    </xf>
    <xf numFmtId="0" fontId="144" fillId="0" borderId="204" xfId="0" applyFont="1" applyBorder="1" applyAlignment="1">
      <alignment vertical="center" textRotation="180" shrinkToFit="1"/>
    </xf>
    <xf numFmtId="0" fontId="144" fillId="4" borderId="207" xfId="0" applyFont="1" applyFill="1" applyBorder="1" applyAlignment="1">
      <alignment horizontal="left" vertical="center" textRotation="180" shrinkToFit="1"/>
    </xf>
    <xf numFmtId="0" fontId="144" fillId="0" borderId="204" xfId="0" applyFont="1" applyBorder="1" applyAlignment="1">
      <alignment horizontal="left" vertical="center" textRotation="180" shrinkToFit="1"/>
    </xf>
    <xf numFmtId="0" fontId="144" fillId="4" borderId="71" xfId="0" applyFont="1" applyFill="1" applyBorder="1" applyAlignment="1">
      <alignment horizontal="left" vertical="center" shrinkToFit="1"/>
    </xf>
    <xf numFmtId="0" fontId="144" fillId="4" borderId="9" xfId="0" applyFont="1" applyFill="1" applyBorder="1" applyAlignment="1">
      <alignment horizontal="left" vertical="center" shrinkToFit="1"/>
    </xf>
    <xf numFmtId="0" fontId="144" fillId="4" borderId="159" xfId="0" applyFont="1" applyFill="1" applyBorder="1" applyAlignment="1">
      <alignment horizontal="left" vertical="center" shrinkToFit="1"/>
    </xf>
    <xf numFmtId="0" fontId="144" fillId="4" borderId="10" xfId="0" applyFont="1" applyFill="1" applyBorder="1" applyAlignment="1">
      <alignment horizontal="left" vertical="center" shrinkToFit="1"/>
    </xf>
    <xf numFmtId="0" fontId="144" fillId="4" borderId="68" xfId="0" applyFont="1" applyFill="1" applyBorder="1" applyAlignment="1">
      <alignment horizontal="left" vertical="center" shrinkToFit="1"/>
    </xf>
    <xf numFmtId="0" fontId="144" fillId="4" borderId="69" xfId="0" applyFont="1" applyFill="1" applyBorder="1" applyAlignment="1">
      <alignment horizontal="left" vertical="center" shrinkToFit="1"/>
    </xf>
    <xf numFmtId="0" fontId="144" fillId="0" borderId="68" xfId="0" applyFont="1" applyBorder="1" applyAlignment="1">
      <alignment vertical="center" textRotation="180" shrinkToFit="1"/>
    </xf>
    <xf numFmtId="0" fontId="144" fillId="0" borderId="69" xfId="0" applyFont="1" applyBorder="1" applyAlignment="1">
      <alignment horizontal="left" vertical="center" shrinkToFit="1"/>
    </xf>
    <xf numFmtId="0" fontId="144" fillId="0" borderId="207" xfId="0" applyFont="1" applyBorder="1" applyAlignment="1">
      <alignment horizontal="left" vertical="center" textRotation="180" shrinkToFit="1"/>
    </xf>
    <xf numFmtId="0" fontId="144" fillId="0" borderId="215" xfId="0" applyFont="1" applyBorder="1" applyAlignment="1">
      <alignment horizontal="left" vertical="center" shrinkToFit="1"/>
    </xf>
    <xf numFmtId="0" fontId="144" fillId="0" borderId="10" xfId="0" applyFont="1" applyBorder="1" applyAlignment="1">
      <alignment horizontal="left" vertical="center" shrinkToFit="1"/>
    </xf>
    <xf numFmtId="187" fontId="144" fillId="4" borderId="207" xfId="0" applyNumberFormat="1" applyFont="1" applyFill="1" applyBorder="1" applyAlignment="1">
      <alignment horizontal="left" vertical="center" textRotation="180" shrinkToFit="1"/>
    </xf>
    <xf numFmtId="187" fontId="144" fillId="4" borderId="204" xfId="0" applyNumberFormat="1" applyFont="1" applyFill="1" applyBorder="1" applyAlignment="1">
      <alignment horizontal="left" vertical="center" textRotation="180" shrinkToFit="1"/>
    </xf>
    <xf numFmtId="187" fontId="144" fillId="4" borderId="205" xfId="0" applyNumberFormat="1" applyFont="1" applyFill="1" applyBorder="1" applyAlignment="1">
      <alignment horizontal="left" vertical="center" shrinkToFit="1"/>
    </xf>
    <xf numFmtId="0" fontId="144" fillId="0" borderId="152" xfId="0" applyFont="1" applyBorder="1" applyAlignment="1">
      <alignment horizontal="left" vertical="center" shrinkToFit="1"/>
    </xf>
    <xf numFmtId="0" fontId="144" fillId="0" borderId="140" xfId="0" applyFont="1" applyBorder="1" applyAlignment="1">
      <alignment horizontal="left" vertical="center" shrinkToFit="1"/>
    </xf>
    <xf numFmtId="0" fontId="144" fillId="0" borderId="12" xfId="0" applyFont="1" applyBorder="1" applyAlignment="1">
      <alignment horizontal="left" vertical="center" shrinkToFit="1"/>
    </xf>
    <xf numFmtId="0" fontId="144" fillId="0" borderId="14" xfId="0" applyFont="1" applyBorder="1" applyAlignment="1">
      <alignment horizontal="left" vertical="center" shrinkToFit="1"/>
    </xf>
    <xf numFmtId="0" fontId="146" fillId="0" borderId="204" xfId="1" applyFont="1" applyBorder="1" applyAlignment="1">
      <alignment horizontal="left" vertical="center" shrinkToFit="1"/>
    </xf>
    <xf numFmtId="0" fontId="146" fillId="0" borderId="215" xfId="1" applyFont="1" applyBorder="1" applyAlignment="1">
      <alignment horizontal="left" vertical="center" shrinkToFit="1"/>
    </xf>
    <xf numFmtId="0" fontId="144" fillId="4" borderId="140" xfId="0" applyFont="1" applyFill="1" applyBorder="1" applyAlignment="1">
      <alignment horizontal="left" vertical="center" shrinkToFit="1"/>
    </xf>
    <xf numFmtId="0" fontId="144" fillId="4" borderId="12" xfId="0" applyFont="1" applyFill="1" applyBorder="1" applyAlignment="1">
      <alignment horizontal="center" vertical="center" shrinkToFit="1"/>
    </xf>
    <xf numFmtId="0" fontId="144" fillId="0" borderId="207" xfId="1" applyFont="1" applyBorder="1" applyAlignment="1">
      <alignment horizontal="left" vertical="center" shrinkToFit="1"/>
    </xf>
    <xf numFmtId="0" fontId="144" fillId="0" borderId="207" xfId="0" applyFont="1" applyBorder="1" applyAlignment="1">
      <alignment vertical="center" textRotation="180" shrinkToFit="1"/>
    </xf>
    <xf numFmtId="0" fontId="144" fillId="4" borderId="140" xfId="0" applyFont="1" applyFill="1" applyBorder="1" applyAlignment="1">
      <alignment vertical="center" textRotation="180" shrinkToFit="1"/>
    </xf>
    <xf numFmtId="0" fontId="144" fillId="4" borderId="14" xfId="0" applyFont="1" applyFill="1" applyBorder="1" applyAlignment="1">
      <alignment horizontal="left" vertical="center" shrinkToFit="1"/>
    </xf>
    <xf numFmtId="0" fontId="144" fillId="0" borderId="152" xfId="0" applyFont="1" applyBorder="1" applyAlignment="1">
      <alignment horizontal="left" vertical="center" wrapText="1" shrinkToFit="1"/>
    </xf>
    <xf numFmtId="0" fontId="144" fillId="0" borderId="277" xfId="0" applyFont="1" applyBorder="1" applyAlignment="1">
      <alignment horizontal="left" vertical="center" shrinkToFit="1"/>
    </xf>
    <xf numFmtId="0" fontId="147" fillId="0" borderId="277" xfId="0" applyFont="1" applyBorder="1" applyAlignment="1">
      <alignment horizontal="left" vertical="center" shrinkToFit="1"/>
    </xf>
    <xf numFmtId="0" fontId="147" fillId="0" borderId="140" xfId="0" applyFont="1" applyBorder="1" applyAlignment="1">
      <alignment horizontal="left" vertical="center" shrinkToFit="1"/>
    </xf>
    <xf numFmtId="0" fontId="147" fillId="0" borderId="12" xfId="0" applyFont="1" applyBorder="1" applyAlignment="1">
      <alignment horizontal="left" vertical="center" shrinkToFit="1"/>
    </xf>
    <xf numFmtId="0" fontId="146" fillId="0" borderId="207" xfId="0" applyFont="1" applyBorder="1" applyAlignment="1">
      <alignment horizontal="left" vertical="center" shrinkToFit="1"/>
    </xf>
    <xf numFmtId="0" fontId="146" fillId="0" borderId="204" xfId="0" applyFont="1" applyBorder="1" applyAlignment="1">
      <alignment vertical="center" textRotation="180" shrinkToFit="1"/>
    </xf>
    <xf numFmtId="0" fontId="146" fillId="0" borderId="205" xfId="0" applyFont="1" applyBorder="1" applyAlignment="1">
      <alignment horizontal="left" vertical="center" shrinkToFit="1"/>
    </xf>
    <xf numFmtId="0" fontId="144" fillId="0" borderId="140" xfId="0" applyFont="1" applyBorder="1" applyAlignment="1">
      <alignment vertical="center" textRotation="180" shrinkToFit="1"/>
    </xf>
    <xf numFmtId="0" fontId="144" fillId="0" borderId="278" xfId="0" applyFont="1" applyBorder="1" applyAlignment="1">
      <alignment vertical="center" textRotation="180" shrinkToFit="1"/>
    </xf>
    <xf numFmtId="0" fontId="144" fillId="0" borderId="214" xfId="0" applyFont="1" applyBorder="1" applyAlignment="1">
      <alignment vertical="center" textRotation="180" shrinkToFit="1"/>
    </xf>
    <xf numFmtId="0" fontId="144" fillId="0" borderId="203" xfId="0" applyFont="1" applyBorder="1" applyAlignment="1">
      <alignment horizontal="left" vertical="center" shrinkToFit="1"/>
    </xf>
    <xf numFmtId="0" fontId="144" fillId="0" borderId="208" xfId="0" applyFont="1" applyBorder="1" applyAlignment="1">
      <alignment horizontal="left" vertical="center" shrinkToFit="1"/>
    </xf>
    <xf numFmtId="0" fontId="144" fillId="0" borderId="213" xfId="0" applyFont="1" applyBorder="1" applyAlignment="1">
      <alignment vertical="center" textRotation="180" shrinkToFit="1"/>
    </xf>
    <xf numFmtId="0" fontId="144" fillId="0" borderId="209" xfId="0" applyFont="1" applyBorder="1" applyAlignment="1">
      <alignment horizontal="left" vertical="center" shrinkToFit="1"/>
    </xf>
    <xf numFmtId="0" fontId="144" fillId="0" borderId="213" xfId="0" applyFont="1" applyBorder="1" applyAlignment="1">
      <alignment horizontal="left" vertical="center" shrinkToFit="1"/>
    </xf>
    <xf numFmtId="0" fontId="12" fillId="4" borderId="4" xfId="0" applyFont="1" applyFill="1" applyBorder="1" applyAlignment="1">
      <alignment horizontal="left" vertical="top" shrinkToFit="1"/>
    </xf>
    <xf numFmtId="0" fontId="12" fillId="4" borderId="219" xfId="0" applyFont="1" applyFill="1" applyBorder="1" applyAlignment="1">
      <alignment horizontal="left" vertical="center" shrinkToFit="1"/>
    </xf>
    <xf numFmtId="0" fontId="12" fillId="4" borderId="212" xfId="0" applyFont="1" applyFill="1" applyBorder="1" applyAlignment="1">
      <alignment horizontal="left" vertical="center" shrinkToFit="1"/>
    </xf>
    <xf numFmtId="0" fontId="12" fillId="3" borderId="242" xfId="0" applyFont="1" applyFill="1" applyBorder="1" applyAlignment="1">
      <alignment horizontal="center" vertical="center" shrinkToFit="1"/>
    </xf>
    <xf numFmtId="0" fontId="12" fillId="3" borderId="280" xfId="0" applyFont="1" applyFill="1" applyBorder="1" applyAlignment="1">
      <alignment horizontal="center" vertical="center" shrinkToFit="1"/>
    </xf>
    <xf numFmtId="0" fontId="12" fillId="3" borderId="264" xfId="0" applyFont="1" applyFill="1" applyBorder="1" applyAlignment="1">
      <alignment horizontal="center" vertical="center" shrinkToFit="1"/>
    </xf>
    <xf numFmtId="0" fontId="13" fillId="3" borderId="273" xfId="0" applyFont="1" applyFill="1" applyBorder="1" applyAlignment="1">
      <alignment horizontal="center" vertical="center" shrinkToFit="1"/>
    </xf>
    <xf numFmtId="0" fontId="12" fillId="4" borderId="152" xfId="0" applyFont="1" applyFill="1" applyBorder="1" applyAlignment="1">
      <alignment horizontal="left" vertical="center" wrapText="1" shrinkToFit="1"/>
    </xf>
    <xf numFmtId="0" fontId="12" fillId="4" borderId="152" xfId="0" applyFont="1" applyFill="1" applyBorder="1" applyAlignment="1">
      <alignment horizontal="left" vertical="center" shrinkToFit="1"/>
    </xf>
    <xf numFmtId="0" fontId="12" fillId="4" borderId="237" xfId="0" applyFont="1" applyFill="1" applyBorder="1" applyAlignment="1">
      <alignment horizontal="left" vertical="center" shrinkToFit="1"/>
    </xf>
    <xf numFmtId="0" fontId="12" fillId="4" borderId="214" xfId="0" applyFont="1" applyFill="1" applyBorder="1" applyAlignment="1">
      <alignment vertical="center" textRotation="180" shrinkToFit="1"/>
    </xf>
    <xf numFmtId="0" fontId="12" fillId="4" borderId="203" xfId="0" applyFont="1" applyFill="1" applyBorder="1" applyAlignment="1">
      <alignment horizontal="center" vertical="center" shrinkToFit="1"/>
    </xf>
    <xf numFmtId="0" fontId="12" fillId="3" borderId="271" xfId="0" applyFont="1" applyFill="1" applyBorder="1" applyAlignment="1">
      <alignment horizontal="center" vertical="center" shrinkToFit="1"/>
    </xf>
    <xf numFmtId="0" fontId="12" fillId="4" borderId="215" xfId="1" applyFont="1" applyFill="1" applyBorder="1" applyAlignment="1">
      <alignment horizontal="left" vertical="center" shrinkToFit="1"/>
    </xf>
    <xf numFmtId="0" fontId="18" fillId="4" borderId="204" xfId="0" applyFont="1" applyFill="1" applyBorder="1" applyAlignment="1">
      <alignment horizontal="center" vertical="center" shrinkToFit="1"/>
    </xf>
    <xf numFmtId="0" fontId="18" fillId="4" borderId="205" xfId="0" applyFont="1" applyFill="1" applyBorder="1" applyAlignment="1">
      <alignment horizontal="left" vertical="center" shrinkToFit="1"/>
    </xf>
    <xf numFmtId="0" fontId="18" fillId="4" borderId="207" xfId="0" applyFont="1" applyFill="1" applyBorder="1" applyAlignment="1">
      <alignment horizontal="left" vertical="center" shrinkToFit="1"/>
    </xf>
    <xf numFmtId="0" fontId="18" fillId="4" borderId="204" xfId="0" applyFont="1" applyFill="1" applyBorder="1" applyAlignment="1">
      <alignment horizontal="left" vertical="center" shrinkToFit="1"/>
    </xf>
    <xf numFmtId="0" fontId="18" fillId="4" borderId="204" xfId="0" applyFont="1" applyFill="1" applyBorder="1" applyAlignment="1">
      <alignment vertical="center" textRotation="180" shrinkToFit="1"/>
    </xf>
    <xf numFmtId="0" fontId="12" fillId="0" borderId="208" xfId="0" applyFont="1" applyBorder="1" applyAlignment="1">
      <alignment horizontal="left" vertical="center" shrinkToFit="1"/>
    </xf>
    <xf numFmtId="0" fontId="12" fillId="4" borderId="213" xfId="0" applyFont="1" applyFill="1" applyBorder="1" applyAlignment="1">
      <alignment vertical="center" textRotation="180" shrinkToFit="1"/>
    </xf>
    <xf numFmtId="0" fontId="9" fillId="2" borderId="178" xfId="0" applyFont="1" applyFill="1" applyBorder="1" applyAlignment="1">
      <alignment horizontal="center" vertical="center" wrapText="1" shrinkToFit="1"/>
    </xf>
    <xf numFmtId="0" fontId="11" fillId="0" borderId="143" xfId="0" applyFont="1" applyBorder="1" applyAlignment="1">
      <alignment horizontal="left" vertical="center" shrinkToFit="1"/>
    </xf>
    <xf numFmtId="0" fontId="128" fillId="0" borderId="143" xfId="0" applyFont="1" applyBorder="1" applyAlignment="1">
      <alignment horizontal="left" vertical="center" shrinkToFit="1"/>
    </xf>
    <xf numFmtId="0" fontId="11" fillId="0" borderId="216" xfId="0" applyFont="1" applyBorder="1" applyAlignment="1">
      <alignment horizontal="left" vertical="center" shrinkToFit="1"/>
    </xf>
    <xf numFmtId="0" fontId="9" fillId="2" borderId="18" xfId="0" applyFont="1" applyFill="1" applyBorder="1" applyAlignment="1">
      <alignment horizontal="center" vertical="center" shrinkToFit="1"/>
    </xf>
    <xf numFmtId="0" fontId="19" fillId="2" borderId="263" xfId="0" applyFont="1" applyFill="1" applyBorder="1" applyAlignment="1">
      <alignment horizontal="center" vertical="center" shrinkToFit="1"/>
    </xf>
    <xf numFmtId="0" fontId="9" fillId="2" borderId="268" xfId="0" applyFont="1" applyFill="1" applyBorder="1" applyAlignment="1">
      <alignment horizontal="center" vertical="center" wrapText="1" shrinkToFit="1"/>
    </xf>
    <xf numFmtId="0" fontId="11" fillId="0" borderId="236" xfId="0" applyFont="1" applyBorder="1" applyAlignment="1">
      <alignment vertical="center" shrinkToFit="1"/>
    </xf>
    <xf numFmtId="0" fontId="11" fillId="0" borderId="205" xfId="0" applyFont="1" applyBorder="1" applyAlignment="1">
      <alignment horizontal="center" vertical="center" shrinkToFit="1"/>
    </xf>
    <xf numFmtId="0" fontId="10" fillId="4" borderId="211" xfId="0" applyFont="1" applyFill="1" applyBorder="1">
      <alignment vertical="center"/>
    </xf>
    <xf numFmtId="0" fontId="9" fillId="3" borderId="280" xfId="0" applyFont="1" applyFill="1" applyBorder="1" applyAlignment="1">
      <alignment horizontal="center" vertical="center" wrapText="1" shrinkToFit="1"/>
    </xf>
    <xf numFmtId="0" fontId="128" fillId="0" borderId="277" xfId="0" applyFont="1" applyBorder="1" applyAlignment="1">
      <alignment horizontal="left" vertical="center" shrinkToFit="1"/>
    </xf>
    <xf numFmtId="0" fontId="11" fillId="0" borderId="278" xfId="0" applyFont="1" applyBorder="1" applyAlignment="1">
      <alignment vertical="center" textRotation="180" shrinkToFit="1"/>
    </xf>
    <xf numFmtId="0" fontId="10" fillId="0" borderId="276" xfId="0" applyFont="1" applyBorder="1" applyAlignment="1">
      <alignment horizontal="center" vertical="center"/>
    </xf>
    <xf numFmtId="0" fontId="10" fillId="0" borderId="140" xfId="0" applyFont="1" applyBorder="1" applyAlignment="1">
      <alignment horizontal="center" vertical="center" shrinkToFit="1"/>
    </xf>
    <xf numFmtId="0" fontId="10" fillId="0" borderId="140" xfId="0" applyFont="1" applyBorder="1" applyAlignment="1">
      <alignment horizontal="center" vertical="center"/>
    </xf>
    <xf numFmtId="0" fontId="10" fillId="0" borderId="140" xfId="0" applyFont="1" applyBorder="1" applyAlignment="1">
      <alignment horizontal="center"/>
    </xf>
    <xf numFmtId="0" fontId="10" fillId="0" borderId="140" xfId="0" applyFont="1" applyBorder="1" applyAlignment="1">
      <alignment horizontal="left" vertical="center"/>
    </xf>
    <xf numFmtId="0" fontId="10" fillId="0" borderId="214" xfId="0" applyFont="1" applyBorder="1" applyAlignment="1">
      <alignment horizontal="left"/>
    </xf>
    <xf numFmtId="0" fontId="140" fillId="0" borderId="109" xfId="0" applyFont="1" applyBorder="1" applyAlignment="1">
      <alignment horizontal="center" vertical="center"/>
    </xf>
    <xf numFmtId="0" fontId="140" fillId="0" borderId="117" xfId="0" applyFont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9" fillId="4" borderId="168" xfId="0" applyFont="1" applyFill="1" applyBorder="1" applyAlignment="1">
      <alignment horizontal="center" vertical="center"/>
    </xf>
    <xf numFmtId="0" fontId="9" fillId="4" borderId="10" xfId="0" applyFont="1" applyFill="1" applyBorder="1" applyAlignment="1"/>
    <xf numFmtId="0" fontId="9" fillId="4" borderId="11" xfId="0" applyFont="1" applyFill="1" applyBorder="1" applyAlignment="1">
      <alignment horizontal="left"/>
    </xf>
    <xf numFmtId="0" fontId="9" fillId="4" borderId="0" xfId="0" applyFont="1" applyFill="1" applyAlignment="1">
      <alignment horizontal="center" vertical="center" shrinkToFit="1"/>
    </xf>
    <xf numFmtId="0" fontId="9" fillId="4" borderId="123" xfId="0" applyFont="1" applyFill="1" applyBorder="1" applyAlignment="1">
      <alignment horizontal="center" vertical="center"/>
    </xf>
    <xf numFmtId="0" fontId="9" fillId="4" borderId="10" xfId="0" applyFont="1" applyFill="1" applyBorder="1">
      <alignment vertical="center"/>
    </xf>
    <xf numFmtId="0" fontId="9" fillId="4" borderId="11" xfId="0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9" fillId="0" borderId="123" xfId="0" applyFont="1" applyBorder="1" applyAlignment="1">
      <alignment horizontal="center" vertical="center"/>
    </xf>
    <xf numFmtId="0" fontId="9" fillId="4" borderId="10" xfId="0" applyFont="1" applyFill="1" applyBorder="1" applyAlignment="1">
      <alignment horizontal="right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left" vertical="center"/>
    </xf>
    <xf numFmtId="0" fontId="9" fillId="4" borderId="66" xfId="0" applyFont="1" applyFill="1" applyBorder="1" applyAlignment="1"/>
    <xf numFmtId="0" fontId="9" fillId="4" borderId="78" xfId="0" applyFont="1" applyFill="1" applyBorder="1" applyAlignment="1">
      <alignment horizontal="left" vertical="center"/>
    </xf>
    <xf numFmtId="0" fontId="9" fillId="4" borderId="119" xfId="0" applyFont="1" applyFill="1" applyBorder="1" applyAlignment="1">
      <alignment horizontal="center" vertical="center"/>
    </xf>
    <xf numFmtId="0" fontId="9" fillId="0" borderId="144" xfId="0" applyFont="1" applyBorder="1" applyAlignment="1">
      <alignment horizontal="center" vertical="center"/>
    </xf>
    <xf numFmtId="0" fontId="9" fillId="0" borderId="78" xfId="0" applyFont="1" applyBorder="1" applyAlignment="1">
      <alignment horizontal="left" vertical="center"/>
    </xf>
    <xf numFmtId="0" fontId="9" fillId="0" borderId="119" xfId="0" applyFont="1" applyBorder="1" applyAlignment="1">
      <alignment horizontal="center" vertical="center"/>
    </xf>
    <xf numFmtId="0" fontId="9" fillId="4" borderId="100" xfId="0" applyFont="1" applyFill="1" applyBorder="1" applyAlignment="1"/>
    <xf numFmtId="0" fontId="9" fillId="4" borderId="89" xfId="0" applyFont="1" applyFill="1" applyBorder="1" applyAlignment="1">
      <alignment horizontal="left" vertical="center"/>
    </xf>
    <xf numFmtId="0" fontId="9" fillId="4" borderId="155" xfId="0" applyFont="1" applyFill="1" applyBorder="1" applyAlignment="1">
      <alignment horizontal="center" vertical="center"/>
    </xf>
    <xf numFmtId="0" fontId="144" fillId="0" borderId="68" xfId="0" applyFont="1" applyBorder="1" applyAlignment="1">
      <alignment horizontal="left" vertical="center" shrinkToFit="1"/>
    </xf>
    <xf numFmtId="0" fontId="13" fillId="4" borderId="0" xfId="0" applyFont="1" applyFill="1" applyAlignment="1">
      <alignment horizontal="left" vertical="center" shrinkToFit="1"/>
    </xf>
    <xf numFmtId="0" fontId="13" fillId="0" borderId="219" xfId="0" applyFont="1" applyBorder="1" applyAlignment="1">
      <alignment horizontal="left" vertical="center" shrinkToFit="1"/>
    </xf>
    <xf numFmtId="0" fontId="129" fillId="4" borderId="0" xfId="0" applyFont="1" applyFill="1" applyAlignment="1">
      <alignment horizontal="left" vertical="center" shrinkToFit="1"/>
    </xf>
    <xf numFmtId="0" fontId="12" fillId="4" borderId="244" xfId="0" applyFont="1" applyFill="1" applyBorder="1" applyAlignment="1">
      <alignment horizontal="left" vertical="center" shrinkToFit="1"/>
    </xf>
    <xf numFmtId="0" fontId="12" fillId="4" borderId="205" xfId="0" applyFont="1" applyFill="1" applyBorder="1" applyAlignment="1">
      <alignment horizontal="center" vertical="center" shrinkToFit="1"/>
    </xf>
    <xf numFmtId="0" fontId="18" fillId="0" borderId="207" xfId="0" applyFont="1" applyBorder="1" applyAlignment="1">
      <alignment horizontal="left" vertical="center" shrinkToFit="1"/>
    </xf>
    <xf numFmtId="0" fontId="18" fillId="0" borderId="204" xfId="0" applyFont="1" applyBorder="1" applyAlignment="1">
      <alignment horizontal="left" vertical="center" textRotation="180" shrinkToFit="1"/>
    </xf>
    <xf numFmtId="0" fontId="18" fillId="0" borderId="205" xfId="0" applyFont="1" applyBorder="1" applyAlignment="1">
      <alignment horizontal="left" vertical="center" shrinkToFit="1"/>
    </xf>
    <xf numFmtId="0" fontId="12" fillId="4" borderId="208" xfId="0" applyFont="1" applyFill="1" applyBorder="1" applyAlignment="1">
      <alignment horizontal="left" vertical="center" shrinkToFit="1"/>
    </xf>
    <xf numFmtId="0" fontId="12" fillId="4" borderId="209" xfId="0" applyFont="1" applyFill="1" applyBorder="1" applyAlignment="1">
      <alignment horizontal="left" vertical="center" shrinkToFit="1"/>
    </xf>
    <xf numFmtId="0" fontId="91" fillId="0" borderId="217" xfId="0" applyFont="1" applyBorder="1" applyAlignment="1">
      <alignment horizontal="right" vertical="center"/>
    </xf>
    <xf numFmtId="0" fontId="91" fillId="0" borderId="217" xfId="0" applyFont="1" applyBorder="1" applyAlignment="1">
      <alignment horizontal="center" vertical="center" shrinkToFit="1"/>
    </xf>
    <xf numFmtId="0" fontId="91" fillId="0" borderId="217" xfId="0" applyFont="1" applyBorder="1" applyAlignment="1">
      <alignment horizontal="left" vertical="center" shrinkToFit="1"/>
    </xf>
    <xf numFmtId="0" fontId="91" fillId="0" borderId="217" xfId="0" applyFont="1" applyBorder="1" applyAlignment="1">
      <alignment horizontal="right" vertical="center" shrinkToFit="1"/>
    </xf>
    <xf numFmtId="0" fontId="91" fillId="0" borderId="218" xfId="0" applyFont="1" applyBorder="1" applyAlignment="1">
      <alignment horizontal="center" vertical="center" shrinkToFit="1"/>
    </xf>
    <xf numFmtId="0" fontId="91" fillId="0" borderId="285" xfId="0" applyFont="1" applyBorder="1" applyAlignment="1">
      <alignment horizontal="center" vertical="center" shrinkToFit="1"/>
    </xf>
    <xf numFmtId="0" fontId="91" fillId="0" borderId="210" xfId="0" applyFont="1" applyBorder="1" applyAlignment="1">
      <alignment horizontal="left" vertical="center"/>
    </xf>
    <xf numFmtId="0" fontId="91" fillId="0" borderId="244" xfId="0" applyFont="1" applyBorder="1" applyAlignment="1">
      <alignment horizontal="right" vertical="center"/>
    </xf>
    <xf numFmtId="0" fontId="91" fillId="0" borderId="244" xfId="0" applyFont="1" applyBorder="1" applyAlignment="1">
      <alignment horizontal="center" vertical="center" shrinkToFit="1"/>
    </xf>
    <xf numFmtId="0" fontId="91" fillId="0" borderId="244" xfId="0" applyFont="1" applyBorder="1" applyAlignment="1">
      <alignment horizontal="left" vertical="center" shrinkToFit="1"/>
    </xf>
    <xf numFmtId="0" fontId="91" fillId="0" borderId="244" xfId="0" applyFont="1" applyBorder="1" applyAlignment="1">
      <alignment horizontal="right" vertical="center" shrinkToFit="1"/>
    </xf>
    <xf numFmtId="0" fontId="91" fillId="0" borderId="203" xfId="0" applyFont="1" applyBorder="1" applyAlignment="1">
      <alignment horizontal="center" vertical="center" shrinkToFit="1"/>
    </xf>
    <xf numFmtId="0" fontId="91" fillId="0" borderId="223" xfId="0" applyFont="1" applyBorder="1" applyAlignment="1">
      <alignment horizontal="center" vertical="center" shrinkToFit="1"/>
    </xf>
    <xf numFmtId="0" fontId="91" fillId="0" borderId="287" xfId="0" applyFont="1" applyBorder="1" applyAlignment="1">
      <alignment horizontal="left" vertical="center"/>
    </xf>
    <xf numFmtId="0" fontId="91" fillId="0" borderId="224" xfId="0" applyFont="1" applyBorder="1" applyAlignment="1">
      <alignment horizontal="left" vertical="center"/>
    </xf>
    <xf numFmtId="0" fontId="58" fillId="0" borderId="160" xfId="0" applyFont="1" applyBorder="1" applyAlignment="1"/>
    <xf numFmtId="0" fontId="59" fillId="0" borderId="286" xfId="0" applyFont="1" applyBorder="1" applyAlignment="1"/>
    <xf numFmtId="0" fontId="91" fillId="0" borderId="220" xfId="0" applyFont="1" applyBorder="1" applyAlignment="1">
      <alignment horizontal="left" vertical="center"/>
    </xf>
    <xf numFmtId="0" fontId="91" fillId="0" borderId="221" xfId="0" applyFont="1" applyBorder="1" applyAlignment="1">
      <alignment horizontal="right" vertical="center"/>
    </xf>
    <xf numFmtId="0" fontId="91" fillId="0" borderId="221" xfId="0" applyFont="1" applyBorder="1" applyAlignment="1">
      <alignment horizontal="center" vertical="center" shrinkToFit="1"/>
    </xf>
    <xf numFmtId="0" fontId="91" fillId="0" borderId="221" xfId="0" applyFont="1" applyBorder="1" applyAlignment="1">
      <alignment horizontal="left" vertical="center" shrinkToFit="1"/>
    </xf>
    <xf numFmtId="0" fontId="91" fillId="0" borderId="221" xfId="0" applyFont="1" applyBorder="1" applyAlignment="1">
      <alignment horizontal="right" vertical="center" shrinkToFit="1"/>
    </xf>
    <xf numFmtId="0" fontId="91" fillId="0" borderId="225" xfId="0" applyFont="1" applyBorder="1" applyAlignment="1">
      <alignment horizontal="left" vertical="center" shrinkToFit="1"/>
    </xf>
    <xf numFmtId="0" fontId="91" fillId="0" borderId="226" xfId="0" applyFont="1" applyBorder="1" applyAlignment="1">
      <alignment horizontal="left" vertical="center"/>
    </xf>
    <xf numFmtId="0" fontId="91" fillId="0" borderId="225" xfId="0" applyFont="1" applyBorder="1" applyAlignment="1">
      <alignment horizontal="center" vertical="center" shrinkToFit="1"/>
    </xf>
    <xf numFmtId="0" fontId="91" fillId="0" borderId="222" xfId="0" applyFont="1" applyBorder="1" applyAlignment="1">
      <alignment horizontal="center" vertical="center" shrinkToFit="1"/>
    </xf>
    <xf numFmtId="0" fontId="13" fillId="32" borderId="162" xfId="0" applyFont="1" applyFill="1" applyBorder="1" applyAlignment="1">
      <alignment horizontal="center" vertical="center" shrinkToFit="1"/>
    </xf>
    <xf numFmtId="0" fontId="12" fillId="32" borderId="150" xfId="0" applyFont="1" applyFill="1" applyBorder="1" applyAlignment="1">
      <alignment horizontal="center" vertical="center" shrinkToFit="1"/>
    </xf>
    <xf numFmtId="0" fontId="12" fillId="32" borderId="275" xfId="0" applyFont="1" applyFill="1" applyBorder="1" applyAlignment="1">
      <alignment horizontal="center" vertical="center" shrinkToFit="1"/>
    </xf>
    <xf numFmtId="0" fontId="13" fillId="32" borderId="18" xfId="0" applyFont="1" applyFill="1" applyBorder="1" applyAlignment="1">
      <alignment horizontal="center" vertical="center" shrinkToFit="1"/>
    </xf>
    <xf numFmtId="0" fontId="12" fillId="32" borderId="263" xfId="0" applyFont="1" applyFill="1" applyBorder="1" applyAlignment="1">
      <alignment horizontal="center" vertical="center" shrinkToFit="1"/>
    </xf>
    <xf numFmtId="0" fontId="12" fillId="32" borderId="268" xfId="0" applyFont="1" applyFill="1" applyBorder="1" applyAlignment="1">
      <alignment horizontal="center" vertical="center" shrinkToFit="1"/>
    </xf>
    <xf numFmtId="0" fontId="13" fillId="32" borderId="166" xfId="0" applyFont="1" applyFill="1" applyBorder="1" applyAlignment="1">
      <alignment horizontal="center" vertical="center" shrinkToFit="1"/>
    </xf>
    <xf numFmtId="0" fontId="12" fillId="32" borderId="164" xfId="0" applyFont="1" applyFill="1" applyBorder="1" applyAlignment="1">
      <alignment horizontal="center" vertical="center" shrinkToFit="1"/>
    </xf>
    <xf numFmtId="0" fontId="12" fillId="32" borderId="165" xfId="0" applyFont="1" applyFill="1" applyBorder="1" applyAlignment="1">
      <alignment horizontal="center" vertical="center" shrinkToFit="1"/>
    </xf>
    <xf numFmtId="0" fontId="13" fillId="32" borderId="167" xfId="0" applyFont="1" applyFill="1" applyBorder="1" applyAlignment="1">
      <alignment horizontal="center" vertical="center" shrinkToFit="1"/>
    </xf>
    <xf numFmtId="0" fontId="91" fillId="0" borderId="17" xfId="0" applyFont="1" applyBorder="1" applyAlignment="1">
      <alignment horizontal="center" vertical="center" shrinkToFit="1"/>
    </xf>
    <xf numFmtId="0" fontId="91" fillId="0" borderId="260" xfId="0" applyFont="1" applyBorder="1" applyAlignment="1">
      <alignment horizontal="left" vertical="center"/>
    </xf>
    <xf numFmtId="0" fontId="91" fillId="0" borderId="17" xfId="0" applyFont="1" applyBorder="1" applyAlignment="1">
      <alignment horizontal="right" vertical="center"/>
    </xf>
    <xf numFmtId="0" fontId="91" fillId="0" borderId="17" xfId="0" applyFont="1" applyBorder="1" applyAlignment="1">
      <alignment horizontal="left" vertical="center" shrinkToFit="1"/>
    </xf>
    <xf numFmtId="0" fontId="91" fillId="0" borderId="17" xfId="0" applyFont="1" applyBorder="1" applyAlignment="1">
      <alignment horizontal="right" vertical="center" shrinkToFit="1"/>
    </xf>
    <xf numFmtId="0" fontId="91" fillId="0" borderId="288" xfId="0" applyFont="1" applyBorder="1" applyAlignment="1">
      <alignment horizontal="center" vertical="center" shrinkToFit="1"/>
    </xf>
    <xf numFmtId="0" fontId="12" fillId="3" borderId="283" xfId="0" applyFont="1" applyFill="1" applyBorder="1" applyAlignment="1">
      <alignment horizontal="center" vertical="center" shrinkToFit="1"/>
    </xf>
    <xf numFmtId="0" fontId="12" fillId="4" borderId="207" xfId="1" applyFont="1" applyFill="1" applyBorder="1" applyAlignment="1">
      <alignment horizontal="left" vertical="center" shrinkToFit="1"/>
    </xf>
    <xf numFmtId="0" fontId="72" fillId="0" borderId="207" xfId="1" applyFont="1" applyBorder="1" applyAlignment="1">
      <alignment horizontal="left" vertical="center" shrinkToFit="1"/>
    </xf>
    <xf numFmtId="0" fontId="12" fillId="4" borderId="204" xfId="1" applyFont="1" applyFill="1" applyBorder="1" applyAlignment="1">
      <alignment horizontal="left" vertical="center" textRotation="180" shrinkToFit="1"/>
    </xf>
    <xf numFmtId="0" fontId="12" fillId="4" borderId="278" xfId="0" applyFont="1" applyFill="1" applyBorder="1" applyAlignment="1">
      <alignment horizontal="left" vertical="center" shrinkToFit="1"/>
    </xf>
    <xf numFmtId="0" fontId="12" fillId="4" borderId="212" xfId="0" applyFont="1" applyFill="1" applyBorder="1" applyAlignment="1">
      <alignment vertical="center" textRotation="180" shrinkToFit="1"/>
    </xf>
    <xf numFmtId="0" fontId="144" fillId="0" borderId="293" xfId="0" applyFont="1" applyBorder="1" applyAlignment="1">
      <alignment horizontal="left" vertical="center" shrinkToFit="1"/>
    </xf>
    <xf numFmtId="0" fontId="144" fillId="0" borderId="292" xfId="0" applyFont="1" applyBorder="1" applyAlignment="1">
      <alignment horizontal="left" vertical="center" shrinkToFit="1"/>
    </xf>
    <xf numFmtId="0" fontId="13" fillId="0" borderId="12" xfId="0" applyFont="1" applyBorder="1" applyAlignment="1">
      <alignment horizontal="left" vertical="center" shrinkToFit="1"/>
    </xf>
    <xf numFmtId="0" fontId="144" fillId="0" borderId="294" xfId="0" applyFont="1" applyBorder="1" applyAlignment="1">
      <alignment horizontal="center" vertical="center" shrinkToFit="1"/>
    </xf>
    <xf numFmtId="0" fontId="9" fillId="3" borderId="295" xfId="0" applyFont="1" applyFill="1" applyBorder="1" applyAlignment="1">
      <alignment horizontal="center" vertical="center" shrinkToFit="1"/>
    </xf>
    <xf numFmtId="0" fontId="13" fillId="3" borderId="289" xfId="0" applyFont="1" applyFill="1" applyBorder="1" applyAlignment="1">
      <alignment horizontal="center" vertical="center" shrinkToFit="1"/>
    </xf>
    <xf numFmtId="0" fontId="13" fillId="0" borderId="10" xfId="0" applyFont="1" applyBorder="1" applyAlignment="1">
      <alignment horizontal="left" vertical="center" shrinkToFit="1"/>
    </xf>
    <xf numFmtId="0" fontId="144" fillId="0" borderId="296" xfId="0" applyFont="1" applyBorder="1" applyAlignment="1">
      <alignment horizontal="center" vertical="center" shrinkToFit="1"/>
    </xf>
    <xf numFmtId="0" fontId="144" fillId="0" borderId="297" xfId="0" applyFont="1" applyBorder="1" applyAlignment="1">
      <alignment horizontal="center" vertical="center" shrinkToFit="1"/>
    </xf>
    <xf numFmtId="0" fontId="144" fillId="0" borderId="257" xfId="0" applyFont="1" applyBorder="1" applyAlignment="1">
      <alignment horizontal="center" vertical="center" shrinkToFit="1"/>
    </xf>
    <xf numFmtId="0" fontId="12" fillId="4" borderId="293" xfId="0" applyFont="1" applyFill="1" applyBorder="1" applyAlignment="1">
      <alignment horizontal="left" vertical="center" shrinkToFit="1"/>
    </xf>
    <xf numFmtId="0" fontId="12" fillId="4" borderId="292" xfId="0" applyFont="1" applyFill="1" applyBorder="1" applyAlignment="1">
      <alignment horizontal="left" vertical="center" shrinkToFit="1"/>
    </xf>
    <xf numFmtId="0" fontId="12" fillId="0" borderId="291" xfId="0" applyFont="1" applyBorder="1" applyAlignment="1">
      <alignment horizontal="center" vertical="center" shrinkToFit="1"/>
    </xf>
    <xf numFmtId="0" fontId="11" fillId="0" borderId="290" xfId="1" applyFont="1" applyBorder="1" applyAlignment="1">
      <alignment horizontal="left" vertical="center" shrinkToFit="1"/>
    </xf>
    <xf numFmtId="0" fontId="19" fillId="0" borderId="291" xfId="0" applyFont="1" applyBorder="1" applyAlignment="1">
      <alignment horizontal="center" vertical="center" shrinkToFit="1"/>
    </xf>
    <xf numFmtId="0" fontId="149" fillId="0" borderId="292" xfId="1" applyFont="1" applyBorder="1" applyAlignment="1">
      <alignment horizontal="left" vertical="center" shrinkToFit="1"/>
    </xf>
    <xf numFmtId="0" fontId="11" fillId="0" borderId="14" xfId="1" applyFont="1" applyBorder="1" applyAlignment="1">
      <alignment horizontal="left" vertical="center" shrinkToFit="1"/>
    </xf>
    <xf numFmtId="0" fontId="9" fillId="0" borderId="204" xfId="1" applyFont="1" applyBorder="1" applyAlignment="1">
      <alignment vertical="center" textRotation="180" shrinkToFit="1"/>
    </xf>
    <xf numFmtId="0" fontId="9" fillId="0" borderId="205" xfId="1" applyFont="1" applyBorder="1" applyAlignment="1">
      <alignment horizontal="left" vertical="center" shrinkToFit="1"/>
    </xf>
    <xf numFmtId="0" fontId="11" fillId="0" borderId="293" xfId="0" applyFont="1" applyBorder="1" applyAlignment="1">
      <alignment horizontal="left" vertical="center" shrinkToFit="1"/>
    </xf>
    <xf numFmtId="0" fontId="11" fillId="0" borderId="292" xfId="0" applyFont="1" applyBorder="1" applyAlignment="1">
      <alignment horizontal="left" vertical="center" shrinkToFit="1"/>
    </xf>
    <xf numFmtId="0" fontId="121" fillId="0" borderId="0" xfId="0" applyFont="1" applyAlignment="1" applyProtection="1">
      <alignment horizontal="left" vertical="center"/>
      <protection locked="0"/>
    </xf>
    <xf numFmtId="0" fontId="105" fillId="0" borderId="7" xfId="0" applyFont="1" applyBorder="1" applyAlignment="1">
      <alignment horizontal="center" vertical="center" shrinkToFit="1"/>
    </xf>
    <xf numFmtId="0" fontId="105" fillId="0" borderId="15" xfId="0" applyFont="1" applyBorder="1" applyAlignment="1">
      <alignment horizontal="center" vertical="center" shrinkToFit="1"/>
    </xf>
    <xf numFmtId="0" fontId="105" fillId="0" borderId="93" xfId="0" applyFont="1" applyBorder="1" applyAlignment="1">
      <alignment horizontal="center" vertical="center" shrinkToFit="1"/>
    </xf>
    <xf numFmtId="0" fontId="107" fillId="4" borderId="10" xfId="0" applyFont="1" applyFill="1" applyBorder="1" applyAlignment="1">
      <alignment horizontal="center" vertical="center" shrinkToFit="1"/>
    </xf>
    <xf numFmtId="0" fontId="107" fillId="4" borderId="0" xfId="0" applyFont="1" applyFill="1" applyAlignment="1">
      <alignment horizontal="center" vertical="center" shrinkToFit="1"/>
    </xf>
    <xf numFmtId="0" fontId="107" fillId="4" borderId="88" xfId="0" applyFont="1" applyFill="1" applyBorder="1" applyAlignment="1">
      <alignment horizontal="center" vertical="center" shrinkToFit="1"/>
    </xf>
    <xf numFmtId="0" fontId="108" fillId="4" borderId="10" xfId="0" applyFont="1" applyFill="1" applyBorder="1" applyAlignment="1">
      <alignment horizontal="center" vertical="center" shrinkToFit="1"/>
    </xf>
    <xf numFmtId="0" fontId="108" fillId="4" borderId="0" xfId="0" applyFont="1" applyFill="1" applyAlignment="1">
      <alignment horizontal="center" vertical="center" shrinkToFit="1"/>
    </xf>
    <xf numFmtId="0" fontId="108" fillId="4" borderId="88" xfId="0" applyFont="1" applyFill="1" applyBorder="1" applyAlignment="1">
      <alignment horizontal="center" vertical="center" shrinkToFit="1"/>
    </xf>
    <xf numFmtId="0" fontId="110" fillId="4" borderId="10" xfId="0" applyFont="1" applyFill="1" applyBorder="1" applyAlignment="1">
      <alignment horizontal="center" vertical="center" shrinkToFit="1"/>
    </xf>
    <xf numFmtId="0" fontId="110" fillId="4" borderId="0" xfId="0" applyFont="1" applyFill="1" applyAlignment="1">
      <alignment horizontal="center" vertical="center" shrinkToFit="1"/>
    </xf>
    <xf numFmtId="0" fontId="110" fillId="4" borderId="88" xfId="0" applyFont="1" applyFill="1" applyBorder="1" applyAlignment="1">
      <alignment horizontal="center" vertical="center" shrinkToFit="1"/>
    </xf>
    <xf numFmtId="0" fontId="111" fillId="0" borderId="10" xfId="1" applyFont="1" applyBorder="1" applyAlignment="1">
      <alignment horizontal="center" vertical="center" wrapText="1"/>
    </xf>
    <xf numFmtId="0" fontId="111" fillId="0" borderId="0" xfId="1" applyFont="1" applyAlignment="1">
      <alignment horizontal="center" vertical="center" wrapText="1"/>
    </xf>
    <xf numFmtId="0" fontId="111" fillId="0" borderId="88" xfId="1" applyFont="1" applyBorder="1" applyAlignment="1">
      <alignment horizontal="center" vertical="center" wrapText="1"/>
    </xf>
    <xf numFmtId="0" fontId="113" fillId="0" borderId="10" xfId="1" applyFont="1" applyBorder="1" applyAlignment="1">
      <alignment horizontal="center" vertical="center" shrinkToFit="1"/>
    </xf>
    <xf numFmtId="0" fontId="113" fillId="0" borderId="0" xfId="1" applyFont="1" applyAlignment="1">
      <alignment horizontal="center" vertical="center" shrinkToFit="1"/>
    </xf>
    <xf numFmtId="0" fontId="113" fillId="0" borderId="88" xfId="1" applyFont="1" applyBorder="1" applyAlignment="1">
      <alignment horizontal="center" vertical="center" shrinkToFit="1"/>
    </xf>
    <xf numFmtId="0" fontId="105" fillId="0" borderId="97" xfId="0" applyFont="1" applyBorder="1" applyAlignment="1">
      <alignment horizontal="center" vertical="center"/>
    </xf>
    <xf numFmtId="0" fontId="105" fillId="0" borderId="15" xfId="0" applyFont="1" applyBorder="1" applyAlignment="1">
      <alignment horizontal="center" vertical="center"/>
    </xf>
    <xf numFmtId="0" fontId="105" fillId="0" borderId="13" xfId="0" applyFont="1" applyBorder="1" applyAlignment="1">
      <alignment horizontal="center" vertical="center"/>
    </xf>
    <xf numFmtId="0" fontId="107" fillId="0" borderId="87" xfId="1" applyFont="1" applyBorder="1" applyAlignment="1">
      <alignment horizontal="center" vertical="center" shrinkToFit="1"/>
    </xf>
    <xf numFmtId="0" fontId="107" fillId="0" borderId="0" xfId="1" applyFont="1" applyAlignment="1">
      <alignment horizontal="center" vertical="center" shrinkToFit="1"/>
    </xf>
    <xf numFmtId="0" fontId="107" fillId="0" borderId="12" xfId="1" applyFont="1" applyBorder="1" applyAlignment="1">
      <alignment horizontal="center" vertical="center" shrinkToFit="1"/>
    </xf>
    <xf numFmtId="0" fontId="107" fillId="4" borderId="10" xfId="1" applyFont="1" applyFill="1" applyBorder="1" applyAlignment="1">
      <alignment horizontal="center" vertical="center" shrinkToFit="1"/>
    </xf>
    <xf numFmtId="0" fontId="107" fillId="4" borderId="0" xfId="1" applyFont="1" applyFill="1" applyAlignment="1">
      <alignment horizontal="center" vertical="center" shrinkToFit="1"/>
    </xf>
    <xf numFmtId="0" fontId="108" fillId="4" borderId="87" xfId="1" applyFont="1" applyFill="1" applyBorder="1" applyAlignment="1">
      <alignment horizontal="center" vertical="center" shrinkToFit="1"/>
    </xf>
    <xf numFmtId="0" fontId="108" fillId="4" borderId="0" xfId="1" applyFont="1" applyFill="1" applyAlignment="1">
      <alignment horizontal="center" vertical="center" shrinkToFit="1"/>
    </xf>
    <xf numFmtId="0" fontId="108" fillId="4" borderId="12" xfId="1" applyFont="1" applyFill="1" applyBorder="1" applyAlignment="1">
      <alignment horizontal="center" vertical="center" shrinkToFit="1"/>
    </xf>
    <xf numFmtId="0" fontId="108" fillId="0" borderId="10" xfId="1" applyFont="1" applyBorder="1" applyAlignment="1">
      <alignment horizontal="center" vertical="center"/>
    </xf>
    <xf numFmtId="0" fontId="108" fillId="0" borderId="0" xfId="1" applyFont="1" applyAlignment="1">
      <alignment horizontal="center" vertical="center"/>
    </xf>
    <xf numFmtId="0" fontId="110" fillId="0" borderId="87" xfId="1" applyFont="1" applyBorder="1" applyAlignment="1">
      <alignment horizontal="center" vertical="center" shrinkToFit="1"/>
    </xf>
    <xf numFmtId="0" fontId="110" fillId="0" borderId="0" xfId="1" applyFont="1" applyAlignment="1">
      <alignment horizontal="center" vertical="center" shrinkToFit="1"/>
    </xf>
    <xf numFmtId="0" fontId="110" fillId="0" borderId="12" xfId="1" applyFont="1" applyBorder="1" applyAlignment="1">
      <alignment horizontal="center" vertical="center" shrinkToFit="1"/>
    </xf>
    <xf numFmtId="0" fontId="110" fillId="4" borderId="10" xfId="1" applyFont="1" applyFill="1" applyBorder="1" applyAlignment="1">
      <alignment horizontal="center" vertical="center"/>
    </xf>
    <xf numFmtId="0" fontId="110" fillId="4" borderId="0" xfId="1" applyFont="1" applyFill="1" applyAlignment="1">
      <alignment horizontal="center" vertical="center"/>
    </xf>
    <xf numFmtId="0" fontId="111" fillId="0" borderId="87" xfId="1" applyFont="1" applyBorder="1" applyAlignment="1">
      <alignment horizontal="center" vertical="center" wrapText="1"/>
    </xf>
    <xf numFmtId="0" fontId="111" fillId="0" borderId="12" xfId="1" applyFont="1" applyBorder="1" applyAlignment="1">
      <alignment horizontal="center" vertical="center" wrapText="1"/>
    </xf>
    <xf numFmtId="0" fontId="105" fillId="0" borderId="87" xfId="0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5" fillId="0" borderId="7" xfId="0" applyFont="1" applyBorder="1" applyAlignment="1">
      <alignment horizontal="center" vertical="center"/>
    </xf>
    <xf numFmtId="0" fontId="108" fillId="0" borderId="12" xfId="1" applyFont="1" applyBorder="1" applyAlignment="1">
      <alignment horizontal="center" vertical="center"/>
    </xf>
    <xf numFmtId="0" fontId="108" fillId="0" borderId="10" xfId="1" applyFont="1" applyBorder="1" applyAlignment="1">
      <alignment horizontal="center" vertical="center" shrinkToFit="1"/>
    </xf>
    <xf numFmtId="0" fontId="108" fillId="0" borderId="0" xfId="1" applyFont="1" applyAlignment="1">
      <alignment horizontal="center" vertical="center" shrinkToFit="1"/>
    </xf>
    <xf numFmtId="0" fontId="108" fillId="0" borderId="12" xfId="1" applyFont="1" applyBorder="1" applyAlignment="1">
      <alignment horizontal="center" vertical="center" shrinkToFit="1"/>
    </xf>
    <xf numFmtId="0" fontId="108" fillId="0" borderId="88" xfId="1" applyFont="1" applyBorder="1" applyAlignment="1">
      <alignment horizontal="center" vertical="center" shrinkToFit="1"/>
    </xf>
    <xf numFmtId="0" fontId="110" fillId="4" borderId="0" xfId="1" applyFont="1" applyFill="1" applyAlignment="1">
      <alignment horizontal="center" vertical="center" shrinkToFit="1"/>
    </xf>
    <xf numFmtId="0" fontId="110" fillId="4" borderId="10" xfId="1" applyFont="1" applyFill="1" applyBorder="1" applyAlignment="1">
      <alignment horizontal="center" vertical="center" shrinkToFit="1"/>
    </xf>
    <xf numFmtId="0" fontId="110" fillId="4" borderId="12" xfId="1" applyFont="1" applyFill="1" applyBorder="1" applyAlignment="1">
      <alignment horizontal="center" vertical="center" shrinkToFit="1"/>
    </xf>
    <xf numFmtId="0" fontId="110" fillId="0" borderId="10" xfId="1" applyFont="1" applyBorder="1" applyAlignment="1">
      <alignment horizontal="center" vertical="center" wrapText="1"/>
    </xf>
    <xf numFmtId="0" fontId="110" fillId="0" borderId="0" xfId="1" applyFont="1" applyAlignment="1">
      <alignment horizontal="center" vertical="center" wrapText="1"/>
    </xf>
    <xf numFmtId="0" fontId="110" fillId="0" borderId="10" xfId="1" applyFont="1" applyBorder="1" applyAlignment="1">
      <alignment horizontal="center" vertical="center" shrinkToFit="1"/>
    </xf>
    <xf numFmtId="0" fontId="110" fillId="0" borderId="88" xfId="1" applyFont="1" applyBorder="1" applyAlignment="1">
      <alignment horizontal="center" vertical="center" shrinkToFit="1"/>
    </xf>
    <xf numFmtId="179" fontId="102" fillId="5" borderId="224" xfId="0" applyNumberFormat="1" applyFont="1" applyFill="1" applyBorder="1" applyAlignment="1">
      <alignment horizontal="center" vertical="center" wrapText="1"/>
    </xf>
    <xf numFmtId="179" fontId="102" fillId="5" borderId="244" xfId="0" applyNumberFormat="1" applyFont="1" applyFill="1" applyBorder="1" applyAlignment="1">
      <alignment horizontal="center" vertical="center" wrapText="1"/>
    </xf>
    <xf numFmtId="179" fontId="102" fillId="5" borderId="203" xfId="0" applyNumberFormat="1" applyFont="1" applyFill="1" applyBorder="1" applyAlignment="1">
      <alignment horizontal="center" vertical="center" wrapText="1"/>
    </xf>
    <xf numFmtId="180" fontId="102" fillId="5" borderId="210" xfId="0" applyNumberFormat="1" applyFont="1" applyFill="1" applyBorder="1" applyAlignment="1">
      <alignment horizontal="center" vertical="center" wrapText="1"/>
    </xf>
    <xf numFmtId="180" fontId="102" fillId="5" borderId="244" xfId="0" applyNumberFormat="1" applyFont="1" applyFill="1" applyBorder="1" applyAlignment="1">
      <alignment horizontal="center" vertical="center" wrapText="1"/>
    </xf>
    <xf numFmtId="181" fontId="102" fillId="5" borderId="210" xfId="0" applyNumberFormat="1" applyFont="1" applyFill="1" applyBorder="1" applyAlignment="1">
      <alignment horizontal="center" vertical="center" wrapText="1"/>
    </xf>
    <xf numFmtId="181" fontId="102" fillId="5" borderId="244" xfId="0" applyNumberFormat="1" applyFont="1" applyFill="1" applyBorder="1" applyAlignment="1">
      <alignment horizontal="center" vertical="center" wrapText="1"/>
    </xf>
    <xf numFmtId="181" fontId="102" fillId="5" borderId="203" xfId="0" applyNumberFormat="1" applyFont="1" applyFill="1" applyBorder="1" applyAlignment="1">
      <alignment horizontal="center" vertical="center" wrapText="1"/>
    </xf>
    <xf numFmtId="0" fontId="127" fillId="0" borderId="87" xfId="1" applyFont="1" applyBorder="1" applyAlignment="1">
      <alignment horizontal="center" vertical="center" wrapText="1"/>
    </xf>
    <xf numFmtId="0" fontId="127" fillId="0" borderId="0" xfId="1" applyFont="1" applyAlignment="1">
      <alignment horizontal="center" vertical="center" wrapText="1"/>
    </xf>
    <xf numFmtId="0" fontId="112" fillId="0" borderId="0" xfId="1" applyFont="1" applyAlignment="1">
      <alignment horizontal="center" vertical="center" wrapText="1"/>
    </xf>
    <xf numFmtId="0" fontId="112" fillId="0" borderId="10" xfId="1" applyFont="1" applyBorder="1" applyAlignment="1">
      <alignment horizontal="center" vertical="center" wrapText="1"/>
    </xf>
    <xf numFmtId="0" fontId="112" fillId="0" borderId="12" xfId="1" applyFont="1" applyBorder="1" applyAlignment="1">
      <alignment horizontal="center" vertical="center" wrapText="1"/>
    </xf>
    <xf numFmtId="0" fontId="112" fillId="0" borderId="10" xfId="1" applyFont="1" applyBorder="1" applyAlignment="1">
      <alignment horizontal="center" vertical="center" shrinkToFit="1"/>
    </xf>
    <xf numFmtId="0" fontId="112" fillId="0" borderId="0" xfId="1" applyFont="1" applyAlignment="1">
      <alignment horizontal="center" vertical="center" shrinkToFit="1"/>
    </xf>
    <xf numFmtId="0" fontId="112" fillId="0" borderId="88" xfId="1" applyFont="1" applyBorder="1" applyAlignment="1">
      <alignment horizontal="center" vertical="center" shrinkToFit="1"/>
    </xf>
    <xf numFmtId="0" fontId="114" fillId="0" borderId="10" xfId="0" applyFont="1" applyBorder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12" xfId="0" applyFont="1" applyBorder="1" applyAlignment="1">
      <alignment horizontal="center" vertical="center" wrapText="1"/>
    </xf>
    <xf numFmtId="0" fontId="114" fillId="0" borderId="55" xfId="0" applyFont="1" applyBorder="1" applyAlignment="1">
      <alignment horizontal="center" vertical="center" wrapText="1"/>
    </xf>
    <xf numFmtId="0" fontId="114" fillId="0" borderId="160" xfId="0" applyFont="1" applyBorder="1" applyAlignment="1">
      <alignment horizontal="center" vertical="center" wrapText="1"/>
    </xf>
    <xf numFmtId="0" fontId="114" fillId="0" borderId="183" xfId="0" applyFont="1" applyBorder="1" applyAlignment="1">
      <alignment horizontal="center" vertical="center" wrapText="1"/>
    </xf>
    <xf numFmtId="0" fontId="114" fillId="0" borderId="88" xfId="0" applyFont="1" applyBorder="1" applyAlignment="1">
      <alignment horizontal="center" vertical="center" wrapText="1"/>
    </xf>
    <xf numFmtId="0" fontId="127" fillId="0" borderId="12" xfId="1" applyFont="1" applyBorder="1" applyAlignment="1">
      <alignment horizontal="center" vertical="center" wrapText="1"/>
    </xf>
    <xf numFmtId="0" fontId="127" fillId="0" borderId="224" xfId="1" applyFont="1" applyBorder="1" applyAlignment="1">
      <alignment horizontal="center" vertical="center" wrapText="1"/>
    </xf>
    <xf numFmtId="0" fontId="127" fillId="0" borderId="244" xfId="1" applyFont="1" applyBorder="1" applyAlignment="1">
      <alignment horizontal="center" vertical="center" wrapText="1"/>
    </xf>
    <xf numFmtId="0" fontId="127" fillId="0" borderId="203" xfId="1" applyFont="1" applyBorder="1" applyAlignment="1">
      <alignment horizontal="center" vertical="center" wrapText="1"/>
    </xf>
    <xf numFmtId="183" fontId="102" fillId="5" borderId="210" xfId="0" applyNumberFormat="1" applyFont="1" applyFill="1" applyBorder="1" applyAlignment="1">
      <alignment horizontal="center" vertical="center" wrapText="1"/>
    </xf>
    <xf numFmtId="183" fontId="102" fillId="5" borderId="244" xfId="0" applyNumberFormat="1" applyFont="1" applyFill="1" applyBorder="1" applyAlignment="1">
      <alignment horizontal="center" vertical="center" wrapText="1"/>
    </xf>
    <xf numFmtId="183" fontId="102" fillId="5" borderId="203" xfId="0" applyNumberFormat="1" applyFont="1" applyFill="1" applyBorder="1" applyAlignment="1">
      <alignment horizontal="center" vertical="center" wrapText="1"/>
    </xf>
    <xf numFmtId="182" fontId="102" fillId="5" borderId="210" xfId="0" applyNumberFormat="1" applyFont="1" applyFill="1" applyBorder="1" applyAlignment="1">
      <alignment horizontal="center" vertical="center" wrapText="1"/>
    </xf>
    <xf numFmtId="182" fontId="102" fillId="5" borderId="244" xfId="0" applyNumberFormat="1" applyFont="1" applyFill="1" applyBorder="1" applyAlignment="1">
      <alignment horizontal="center" vertical="center" wrapText="1"/>
    </xf>
    <xf numFmtId="182" fontId="102" fillId="5" borderId="223" xfId="0" applyNumberFormat="1" applyFont="1" applyFill="1" applyBorder="1" applyAlignment="1">
      <alignment horizontal="center" vertical="center" wrapText="1"/>
    </xf>
    <xf numFmtId="0" fontId="107" fillId="0" borderId="10" xfId="1" applyFont="1" applyBorder="1" applyAlignment="1">
      <alignment horizontal="center" vertical="center" shrinkToFit="1"/>
    </xf>
    <xf numFmtId="0" fontId="109" fillId="4" borderId="10" xfId="1" applyFont="1" applyFill="1" applyBorder="1" applyAlignment="1">
      <alignment horizontal="center" vertical="center" shrinkToFit="1"/>
    </xf>
    <xf numFmtId="0" fontId="109" fillId="4" borderId="0" xfId="1" applyFont="1" applyFill="1" applyAlignment="1">
      <alignment horizontal="center" vertical="center" shrinkToFit="1"/>
    </xf>
    <xf numFmtId="0" fontId="109" fillId="4" borderId="12" xfId="1" applyFont="1" applyFill="1" applyBorder="1" applyAlignment="1">
      <alignment horizontal="center" vertical="center" shrinkToFit="1"/>
    </xf>
    <xf numFmtId="0" fontId="95" fillId="0" borderId="55" xfId="0" applyFont="1" applyBorder="1" applyAlignment="1">
      <alignment horizontal="center" vertical="center" wrapText="1"/>
    </xf>
    <xf numFmtId="0" fontId="95" fillId="0" borderId="160" xfId="0" applyFont="1" applyBorder="1" applyAlignment="1">
      <alignment horizontal="center" vertical="center" wrapText="1"/>
    </xf>
    <xf numFmtId="0" fontId="95" fillId="0" borderId="183" xfId="0" applyFont="1" applyBorder="1" applyAlignment="1">
      <alignment horizontal="center" vertical="center" wrapText="1"/>
    </xf>
    <xf numFmtId="0" fontId="116" fillId="0" borderId="0" xfId="0" applyFont="1" applyAlignment="1" applyProtection="1">
      <alignment horizontal="left" vertical="center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176" fontId="102" fillId="4" borderId="239" xfId="0" applyNumberFormat="1" applyFont="1" applyFill="1" applyBorder="1" applyAlignment="1">
      <alignment horizontal="center" vertical="center" wrapText="1"/>
    </xf>
    <xf numFmtId="176" fontId="102" fillId="4" borderId="85" xfId="0" applyNumberFormat="1" applyFont="1" applyFill="1" applyBorder="1" applyAlignment="1">
      <alignment horizontal="center" vertical="center" wrapText="1"/>
    </xf>
    <xf numFmtId="184" fontId="102" fillId="4" borderId="85" xfId="0" applyNumberFormat="1" applyFont="1" applyFill="1" applyBorder="1" applyAlignment="1">
      <alignment horizontal="center" vertical="center" wrapText="1"/>
    </xf>
    <xf numFmtId="185" fontId="102" fillId="5" borderId="92" xfId="0" applyNumberFormat="1" applyFont="1" applyFill="1" applyBorder="1" applyAlignment="1">
      <alignment horizontal="center" vertical="center" wrapText="1"/>
    </xf>
    <xf numFmtId="185" fontId="102" fillId="5" borderId="91" xfId="0" applyNumberFormat="1" applyFont="1" applyFill="1" applyBorder="1" applyAlignment="1">
      <alignment horizontal="center" vertical="center" wrapText="1"/>
    </xf>
    <xf numFmtId="185" fontId="102" fillId="5" borderId="238" xfId="0" applyNumberFormat="1" applyFont="1" applyFill="1" applyBorder="1" applyAlignment="1">
      <alignment horizontal="center" vertical="center" wrapText="1"/>
    </xf>
    <xf numFmtId="186" fontId="102" fillId="5" borderId="92" xfId="0" applyNumberFormat="1" applyFont="1" applyFill="1" applyBorder="1" applyAlignment="1">
      <alignment horizontal="center" vertical="center" wrapText="1"/>
    </xf>
    <xf numFmtId="186" fontId="102" fillId="5" borderId="91" xfId="0" applyNumberFormat="1" applyFont="1" applyFill="1" applyBorder="1" applyAlignment="1">
      <alignment horizontal="center" vertical="center" wrapText="1"/>
    </xf>
    <xf numFmtId="186" fontId="102" fillId="5" borderId="238" xfId="0" applyNumberFormat="1" applyFont="1" applyFill="1" applyBorder="1" applyAlignment="1">
      <alignment horizontal="center" vertical="center" wrapText="1"/>
    </xf>
    <xf numFmtId="182" fontId="102" fillId="5" borderId="92" xfId="0" applyNumberFormat="1" applyFont="1" applyFill="1" applyBorder="1" applyAlignment="1">
      <alignment horizontal="center" vertical="center" wrapText="1"/>
    </xf>
    <xf numFmtId="182" fontId="102" fillId="5" borderId="91" xfId="0" applyNumberFormat="1" applyFont="1" applyFill="1" applyBorder="1" applyAlignment="1">
      <alignment horizontal="center" vertical="center" wrapText="1"/>
    </xf>
    <xf numFmtId="182" fontId="102" fillId="5" borderId="240" xfId="0" applyNumberFormat="1" applyFont="1" applyFill="1" applyBorder="1" applyAlignment="1">
      <alignment horizontal="center" vertical="center" wrapText="1"/>
    </xf>
    <xf numFmtId="0" fontId="107" fillId="4" borderId="12" xfId="1" applyFont="1" applyFill="1" applyBorder="1" applyAlignment="1">
      <alignment horizontal="center" vertical="center" shrinkToFit="1"/>
    </xf>
    <xf numFmtId="0" fontId="107" fillId="4" borderId="88" xfId="1" applyFont="1" applyFill="1" applyBorder="1" applyAlignment="1">
      <alignment horizontal="center" vertical="center" shrinkToFit="1"/>
    </xf>
    <xf numFmtId="0" fontId="106" fillId="0" borderId="7" xfId="0" applyFont="1" applyBorder="1" applyAlignment="1">
      <alignment horizontal="center" vertical="center" shrinkToFit="1"/>
    </xf>
    <xf numFmtId="0" fontId="106" fillId="0" borderId="15" xfId="0" applyFont="1" applyBorder="1" applyAlignment="1">
      <alignment horizontal="center" vertical="center" shrinkToFit="1"/>
    </xf>
    <xf numFmtId="0" fontId="106" fillId="0" borderId="13" xfId="0" applyFont="1" applyBorder="1" applyAlignment="1">
      <alignment horizontal="center" vertical="center" shrinkToFit="1"/>
    </xf>
    <xf numFmtId="0" fontId="107" fillId="0" borderId="10" xfId="0" applyFont="1" applyBorder="1" applyAlignment="1">
      <alignment horizontal="center" vertical="center" shrinkToFit="1"/>
    </xf>
    <xf numFmtId="0" fontId="107" fillId="0" borderId="0" xfId="0" applyFont="1" applyAlignment="1">
      <alignment horizontal="center" vertical="center" shrinkToFit="1"/>
    </xf>
    <xf numFmtId="0" fontId="108" fillId="4" borderId="10" xfId="1" applyFont="1" applyFill="1" applyBorder="1" applyAlignment="1">
      <alignment horizontal="center" vertical="center" shrinkToFit="1"/>
    </xf>
    <xf numFmtId="0" fontId="112" fillId="0" borderId="87" xfId="1" applyFont="1" applyBorder="1" applyAlignment="1">
      <alignment horizontal="center" vertical="center" shrinkToFit="1"/>
    </xf>
    <xf numFmtId="0" fontId="112" fillId="0" borderId="12" xfId="1" applyFont="1" applyBorder="1" applyAlignment="1">
      <alignment horizontal="center" vertical="center" shrinkToFit="1"/>
    </xf>
    <xf numFmtId="0" fontId="94" fillId="0" borderId="55" xfId="0" applyFont="1" applyBorder="1" applyAlignment="1">
      <alignment horizontal="center" vertical="center" wrapText="1"/>
    </xf>
    <xf numFmtId="0" fontId="94" fillId="0" borderId="160" xfId="0" applyFont="1" applyBorder="1" applyAlignment="1">
      <alignment horizontal="center" vertical="center" wrapText="1"/>
    </xf>
    <xf numFmtId="0" fontId="94" fillId="0" borderId="183" xfId="0" applyFont="1" applyBorder="1" applyAlignment="1">
      <alignment horizontal="center" vertical="center" wrapText="1"/>
    </xf>
    <xf numFmtId="179" fontId="102" fillId="5" borderId="98" xfId="0" applyNumberFormat="1" applyFont="1" applyFill="1" applyBorder="1" applyAlignment="1">
      <alignment horizontal="center" vertical="center" wrapText="1"/>
    </xf>
    <xf numFmtId="179" fontId="102" fillId="5" borderId="1" xfId="0" applyNumberFormat="1" applyFont="1" applyFill="1" applyBorder="1" applyAlignment="1">
      <alignment horizontal="center" vertical="center" wrapText="1"/>
    </xf>
    <xf numFmtId="179" fontId="102" fillId="5" borderId="6" xfId="0" applyNumberFormat="1" applyFont="1" applyFill="1" applyBorder="1" applyAlignment="1">
      <alignment horizontal="center" vertical="center" wrapText="1"/>
    </xf>
    <xf numFmtId="180" fontId="102" fillId="5" borderId="5" xfId="0" applyNumberFormat="1" applyFont="1" applyFill="1" applyBorder="1" applyAlignment="1">
      <alignment horizontal="center" vertical="center" wrapText="1"/>
    </xf>
    <xf numFmtId="180" fontId="102" fillId="5" borderId="1" xfId="0" applyNumberFormat="1" applyFont="1" applyFill="1" applyBorder="1" applyAlignment="1">
      <alignment horizontal="center" vertical="center" wrapText="1"/>
    </xf>
    <xf numFmtId="181" fontId="102" fillId="5" borderId="5" xfId="0" applyNumberFormat="1" applyFont="1" applyFill="1" applyBorder="1" applyAlignment="1">
      <alignment horizontal="center" vertical="center" wrapText="1"/>
    </xf>
    <xf numFmtId="181" fontId="102" fillId="5" borderId="1" xfId="0" applyNumberFormat="1" applyFont="1" applyFill="1" applyBorder="1" applyAlignment="1">
      <alignment horizontal="center" vertical="center" wrapText="1"/>
    </xf>
    <xf numFmtId="181" fontId="102" fillId="5" borderId="6" xfId="0" applyNumberFormat="1" applyFont="1" applyFill="1" applyBorder="1" applyAlignment="1">
      <alignment horizontal="center" vertical="center" wrapText="1"/>
    </xf>
    <xf numFmtId="183" fontId="102" fillId="5" borderId="5" xfId="0" applyNumberFormat="1" applyFont="1" applyFill="1" applyBorder="1" applyAlignment="1">
      <alignment horizontal="center" vertical="center" wrapText="1"/>
    </xf>
    <xf numFmtId="183" fontId="102" fillId="5" borderId="1" xfId="0" applyNumberFormat="1" applyFont="1" applyFill="1" applyBorder="1" applyAlignment="1">
      <alignment horizontal="center" vertical="center" wrapText="1"/>
    </xf>
    <xf numFmtId="183" fontId="102" fillId="5" borderId="6" xfId="0" applyNumberFormat="1" applyFont="1" applyFill="1" applyBorder="1" applyAlignment="1">
      <alignment horizontal="center" vertical="center" wrapText="1"/>
    </xf>
    <xf numFmtId="182" fontId="102" fillId="5" borderId="5" xfId="0" applyNumberFormat="1" applyFont="1" applyFill="1" applyBorder="1" applyAlignment="1">
      <alignment horizontal="center" vertical="center" wrapText="1"/>
    </xf>
    <xf numFmtId="182" fontId="102" fillId="5" borderId="1" xfId="0" applyNumberFormat="1" applyFont="1" applyFill="1" applyBorder="1" applyAlignment="1">
      <alignment horizontal="center" vertical="center" wrapText="1"/>
    </xf>
    <xf numFmtId="182" fontId="102" fillId="5" borderId="96" xfId="0" applyNumberFormat="1" applyFont="1" applyFill="1" applyBorder="1" applyAlignment="1">
      <alignment horizontal="center" vertical="center" wrapText="1"/>
    </xf>
    <xf numFmtId="0" fontId="114" fillId="0" borderId="87" xfId="0" applyFont="1" applyBorder="1" applyAlignment="1">
      <alignment horizontal="center" vertical="center" wrapText="1"/>
    </xf>
    <xf numFmtId="0" fontId="105" fillId="0" borderId="13" xfId="0" applyFont="1" applyBorder="1" applyAlignment="1">
      <alignment horizontal="center" vertical="center" shrinkToFit="1"/>
    </xf>
    <xf numFmtId="0" fontId="107" fillId="0" borderId="88" xfId="0" applyFont="1" applyBorder="1" applyAlignment="1">
      <alignment horizontal="center" vertical="center" shrinkToFit="1"/>
    </xf>
    <xf numFmtId="0" fontId="108" fillId="0" borderId="10" xfId="0" applyFont="1" applyBorder="1" applyAlignment="1">
      <alignment horizontal="center" vertical="center" shrinkToFit="1"/>
    </xf>
    <xf numFmtId="0" fontId="108" fillId="0" borderId="0" xfId="0" applyFont="1" applyAlignment="1">
      <alignment horizontal="center" vertical="center" shrinkToFit="1"/>
    </xf>
    <xf numFmtId="0" fontId="108" fillId="0" borderId="88" xfId="0" applyFont="1" applyBorder="1" applyAlignment="1">
      <alignment horizontal="center" vertical="center" shrinkToFit="1"/>
    </xf>
    <xf numFmtId="0" fontId="110" fillId="4" borderId="12" xfId="1" applyFont="1" applyFill="1" applyBorder="1" applyAlignment="1">
      <alignment horizontal="center" vertical="center"/>
    </xf>
    <xf numFmtId="0" fontId="110" fillId="0" borderId="10" xfId="0" applyFont="1" applyBorder="1" applyAlignment="1">
      <alignment horizontal="center" vertical="center" shrinkToFit="1"/>
    </xf>
    <xf numFmtId="0" fontId="110" fillId="0" borderId="0" xfId="0" applyFont="1" applyAlignment="1">
      <alignment horizontal="center" vertical="center" shrinkToFit="1"/>
    </xf>
    <xf numFmtId="0" fontId="110" fillId="0" borderId="88" xfId="0" applyFont="1" applyBorder="1" applyAlignment="1">
      <alignment horizontal="center" vertical="center" shrinkToFit="1"/>
    </xf>
    <xf numFmtId="0" fontId="112" fillId="0" borderId="87" xfId="1" applyFont="1" applyBorder="1" applyAlignment="1">
      <alignment horizontal="center" vertical="center" wrapText="1"/>
    </xf>
    <xf numFmtId="0" fontId="113" fillId="0" borderId="10" xfId="0" applyFont="1" applyBorder="1" applyAlignment="1">
      <alignment horizontal="center" vertical="center" shrinkToFit="1"/>
    </xf>
    <xf numFmtId="0" fontId="113" fillId="0" borderId="0" xfId="0" applyFont="1" applyAlignment="1">
      <alignment horizontal="center" vertical="center" shrinkToFit="1"/>
    </xf>
    <xf numFmtId="0" fontId="113" fillId="0" borderId="12" xfId="0" applyFont="1" applyBorder="1" applyAlignment="1">
      <alignment horizontal="center" vertical="center" shrinkToFit="1"/>
    </xf>
    <xf numFmtId="0" fontId="113" fillId="0" borderId="88" xfId="0" applyFont="1" applyBorder="1" applyAlignment="1">
      <alignment horizontal="center" vertical="center" shrinkToFit="1"/>
    </xf>
    <xf numFmtId="0" fontId="114" fillId="0" borderId="286" xfId="0" applyFont="1" applyBorder="1" applyAlignment="1">
      <alignment horizontal="center" vertical="center" wrapText="1"/>
    </xf>
    <xf numFmtId="0" fontId="106" fillId="4" borderId="7" xfId="0" applyFont="1" applyFill="1" applyBorder="1" applyAlignment="1">
      <alignment horizontal="center" vertical="center" shrinkToFit="1"/>
    </xf>
    <xf numFmtId="0" fontId="106" fillId="4" borderId="15" xfId="0" applyFont="1" applyFill="1" applyBorder="1" applyAlignment="1">
      <alignment horizontal="center" vertical="center" shrinkToFit="1"/>
    </xf>
    <xf numFmtId="0" fontId="106" fillId="4" borderId="13" xfId="0" applyFont="1" applyFill="1" applyBorder="1" applyAlignment="1">
      <alignment horizontal="center" vertical="center" shrinkToFit="1"/>
    </xf>
    <xf numFmtId="0" fontId="107" fillId="0" borderId="88" xfId="1" applyFont="1" applyBorder="1" applyAlignment="1">
      <alignment horizontal="center" vertical="center" shrinkToFit="1"/>
    </xf>
    <xf numFmtId="0" fontId="95" fillId="0" borderId="10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95" fillId="0" borderId="12" xfId="0" applyFont="1" applyBorder="1" applyAlignment="1">
      <alignment horizontal="center" vertical="center" wrapText="1"/>
    </xf>
    <xf numFmtId="0" fontId="95" fillId="0" borderId="88" xfId="0" applyFont="1" applyBorder="1" applyAlignment="1">
      <alignment horizontal="center" vertical="center" wrapText="1"/>
    </xf>
    <xf numFmtId="187" fontId="102" fillId="30" borderId="98" xfId="0" applyNumberFormat="1" applyFont="1" applyFill="1" applyBorder="1" applyAlignment="1">
      <alignment horizontal="center" vertical="center" wrapText="1"/>
    </xf>
    <xf numFmtId="187" fontId="102" fillId="30" borderId="1" xfId="0" applyNumberFormat="1" applyFont="1" applyFill="1" applyBorder="1" applyAlignment="1">
      <alignment horizontal="center" vertical="center" wrapText="1"/>
    </xf>
    <xf numFmtId="187" fontId="102" fillId="30" borderId="6" xfId="0" applyNumberFormat="1" applyFont="1" applyFill="1" applyBorder="1" applyAlignment="1">
      <alignment horizontal="center" vertical="center" wrapText="1"/>
    </xf>
    <xf numFmtId="179" fontId="102" fillId="5" borderId="67" xfId="0" applyNumberFormat="1" applyFont="1" applyFill="1" applyBorder="1" applyAlignment="1">
      <alignment horizontal="center" vertical="center" wrapText="1"/>
    </xf>
    <xf numFmtId="180" fontId="102" fillId="5" borderId="6" xfId="0" applyNumberFormat="1" applyFont="1" applyFill="1" applyBorder="1" applyAlignment="1">
      <alignment horizontal="center" vertical="center" wrapText="1"/>
    </xf>
    <xf numFmtId="183" fontId="102" fillId="5" borderId="96" xfId="0" applyNumberFormat="1" applyFont="1" applyFill="1" applyBorder="1" applyAlignment="1">
      <alignment horizontal="center" vertical="center" wrapText="1"/>
    </xf>
    <xf numFmtId="0" fontId="112" fillId="4" borderId="10" xfId="1" applyFont="1" applyFill="1" applyBorder="1" applyAlignment="1">
      <alignment horizontal="center" vertical="center" shrinkToFit="1"/>
    </xf>
    <xf numFmtId="0" fontId="112" fillId="4" borderId="0" xfId="1" applyFont="1" applyFill="1" applyAlignment="1">
      <alignment horizontal="center" vertical="center" shrinkToFit="1"/>
    </xf>
    <xf numFmtId="0" fontId="112" fillId="4" borderId="12" xfId="1" applyFont="1" applyFill="1" applyBorder="1" applyAlignment="1">
      <alignment horizontal="center" vertical="center" shrinkToFit="1"/>
    </xf>
    <xf numFmtId="0" fontId="112" fillId="4" borderId="10" xfId="0" applyFont="1" applyFill="1" applyBorder="1" applyAlignment="1">
      <alignment horizontal="center" vertical="center" wrapText="1"/>
    </xf>
    <xf numFmtId="0" fontId="112" fillId="4" borderId="0" xfId="0" applyFont="1" applyFill="1" applyAlignment="1">
      <alignment horizontal="center" vertical="center" wrapText="1"/>
    </xf>
    <xf numFmtId="0" fontId="112" fillId="4" borderId="88" xfId="0" applyFont="1" applyFill="1" applyBorder="1" applyAlignment="1">
      <alignment horizontal="center" vertical="center" wrapText="1"/>
    </xf>
    <xf numFmtId="0" fontId="95" fillId="0" borderId="87" xfId="0" applyFont="1" applyBorder="1" applyAlignment="1">
      <alignment horizontal="center" vertical="center" wrapText="1"/>
    </xf>
    <xf numFmtId="0" fontId="105" fillId="0" borderId="97" xfId="0" applyFont="1" applyBorder="1" applyAlignment="1">
      <alignment horizontal="center" vertical="center" shrinkToFit="1"/>
    </xf>
    <xf numFmtId="0" fontId="105" fillId="0" borderId="10" xfId="0" applyFont="1" applyBorder="1" applyAlignment="1">
      <alignment horizontal="center" vertical="center" shrinkToFit="1"/>
    </xf>
    <xf numFmtId="0" fontId="105" fillId="0" borderId="0" xfId="0" applyFont="1" applyAlignment="1">
      <alignment horizontal="center" vertical="center" shrinkToFit="1"/>
    </xf>
    <xf numFmtId="0" fontId="108" fillId="0" borderId="87" xfId="1" applyFont="1" applyBorder="1" applyAlignment="1">
      <alignment horizontal="center" vertical="center" shrinkToFit="1"/>
    </xf>
    <xf numFmtId="0" fontId="110" fillId="4" borderId="87" xfId="1" applyFont="1" applyFill="1" applyBorder="1" applyAlignment="1">
      <alignment horizontal="center" vertical="center" shrinkToFit="1"/>
    </xf>
    <xf numFmtId="0" fontId="95" fillId="0" borderId="99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top" wrapText="1"/>
    </xf>
    <xf numFmtId="0" fontId="65" fillId="0" borderId="0" xfId="0" applyFont="1" applyAlignment="1">
      <alignment horizontal="center" vertical="top" wrapText="1"/>
    </xf>
    <xf numFmtId="0" fontId="134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0" fontId="44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top" wrapText="1"/>
    </xf>
    <xf numFmtId="0" fontId="66" fillId="0" borderId="0" xfId="0" applyFont="1" applyAlignment="1">
      <alignment horizontal="center" vertical="top" wrapText="1"/>
    </xf>
    <xf numFmtId="0" fontId="39" fillId="0" borderId="0" xfId="0" applyFont="1" applyAlignment="1">
      <alignment horizontal="left" vertical="top" wrapText="1" indent="1"/>
    </xf>
    <xf numFmtId="0" fontId="16" fillId="0" borderId="0" xfId="0" applyFont="1" applyAlignment="1">
      <alignment horizontal="left" vertical="center"/>
    </xf>
    <xf numFmtId="0" fontId="28" fillId="0" borderId="121" xfId="0" applyFont="1" applyBorder="1" applyAlignment="1">
      <alignment horizontal="center" vertical="center" textRotation="255" shrinkToFit="1"/>
    </xf>
    <xf numFmtId="0" fontId="28" fillId="0" borderId="122" xfId="0" applyFont="1" applyBorder="1" applyAlignment="1">
      <alignment horizontal="center" vertical="center" textRotation="255" shrinkToFit="1"/>
    </xf>
    <xf numFmtId="0" fontId="41" fillId="0" borderId="121" xfId="0" applyFont="1" applyBorder="1" applyAlignment="1">
      <alignment horizontal="center" vertical="center" textRotation="255" shrinkToFit="1"/>
    </xf>
    <xf numFmtId="0" fontId="16" fillId="0" borderId="126" xfId="0" applyFont="1" applyBorder="1" applyAlignment="1">
      <alignment horizontal="center" vertical="center" textRotation="180" shrinkToFit="1"/>
    </xf>
    <xf numFmtId="0" fontId="16" fillId="0" borderId="106" xfId="0" applyFont="1" applyBorder="1" applyAlignment="1">
      <alignment horizontal="center" vertical="center" textRotation="180" shrinkToFit="1"/>
    </xf>
    <xf numFmtId="0" fontId="10" fillId="0" borderId="182" xfId="0" applyFont="1" applyBorder="1" applyAlignment="1">
      <alignment horizontal="center" vertical="center" textRotation="180" shrinkToFit="1"/>
    </xf>
    <xf numFmtId="0" fontId="10" fillId="0" borderId="106" xfId="0" applyFont="1" applyBorder="1" applyAlignment="1">
      <alignment horizontal="center" vertical="center" textRotation="180" shrinkToFit="1"/>
    </xf>
    <xf numFmtId="0" fontId="11" fillId="4" borderId="2" xfId="0" applyFont="1" applyFill="1" applyBorder="1" applyAlignment="1">
      <alignment horizontal="center" vertical="center" wrapText="1" shrinkToFit="1"/>
    </xf>
    <xf numFmtId="0" fontId="11" fillId="4" borderId="3" xfId="0" applyFont="1" applyFill="1" applyBorder="1" applyAlignment="1">
      <alignment horizontal="center" vertical="center" wrapText="1" shrinkToFit="1"/>
    </xf>
    <xf numFmtId="0" fontId="11" fillId="4" borderId="135" xfId="0" applyFont="1" applyFill="1" applyBorder="1" applyAlignment="1">
      <alignment horizontal="center" vertical="center" wrapText="1" shrinkToFit="1"/>
    </xf>
    <xf numFmtId="0" fontId="135" fillId="0" borderId="0" xfId="0" applyFont="1" applyAlignment="1" applyProtection="1">
      <alignment horizontal="center" shrinkToFit="1"/>
      <protection locked="0"/>
    </xf>
    <xf numFmtId="0" fontId="10" fillId="0" borderId="0" xfId="0" applyFont="1" applyAlignment="1" applyProtection="1">
      <alignment horizontal="center" shrinkToFit="1"/>
      <protection locked="0"/>
    </xf>
    <xf numFmtId="0" fontId="10" fillId="0" borderId="0" xfId="0" applyFont="1" applyAlignment="1" applyProtection="1">
      <protection locked="0"/>
    </xf>
    <xf numFmtId="0" fontId="8" fillId="0" borderId="92" xfId="0" applyFont="1" applyBorder="1" applyAlignment="1">
      <alignment horizontal="center" vertical="center"/>
    </xf>
    <xf numFmtId="0" fontId="8" fillId="0" borderId="10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 shrinkToFit="1"/>
    </xf>
    <xf numFmtId="0" fontId="10" fillId="0" borderId="29" xfId="0" applyFont="1" applyBorder="1" applyAlignment="1">
      <alignment horizontal="center" vertical="center" wrapText="1" shrinkToFit="1"/>
    </xf>
    <xf numFmtId="0" fontId="10" fillId="0" borderId="2" xfId="0" applyFont="1" applyBorder="1" applyAlignment="1">
      <alignment horizontal="center" vertical="center" wrapText="1" shrinkToFit="1"/>
    </xf>
    <xf numFmtId="0" fontId="10" fillId="4" borderId="3" xfId="0" applyFont="1" applyFill="1" applyBorder="1" applyAlignment="1">
      <alignment horizontal="center" vertical="center" wrapText="1" shrinkToFit="1"/>
    </xf>
    <xf numFmtId="0" fontId="11" fillId="4" borderId="29" xfId="0" applyFont="1" applyFill="1" applyBorder="1" applyAlignment="1">
      <alignment horizontal="center" vertical="center" wrapText="1" shrinkToFit="1"/>
    </xf>
    <xf numFmtId="186" fontId="19" fillId="0" borderId="0" xfId="0" applyNumberFormat="1" applyFont="1" applyAlignment="1">
      <alignment horizontal="center" shrinkToFit="1"/>
    </xf>
    <xf numFmtId="0" fontId="8" fillId="0" borderId="190" xfId="0" applyFont="1" applyBorder="1" applyAlignment="1">
      <alignment horizontal="center" vertical="center"/>
    </xf>
    <xf numFmtId="0" fontId="8" fillId="0" borderId="192" xfId="0" applyFont="1" applyBorder="1" applyAlignment="1">
      <alignment horizontal="center" vertical="center"/>
    </xf>
    <xf numFmtId="0" fontId="10" fillId="0" borderId="206" xfId="0" applyFont="1" applyBorder="1" applyAlignment="1">
      <alignment horizontal="center" vertical="center" wrapText="1" shrinkToFit="1"/>
    </xf>
    <xf numFmtId="0" fontId="10" fillId="4" borderId="7" xfId="0" applyFont="1" applyFill="1" applyBorder="1" applyAlignment="1">
      <alignment horizontal="center" vertical="center" wrapText="1" shrinkToFit="1"/>
    </xf>
    <xf numFmtId="0" fontId="10" fillId="4" borderId="10" xfId="0" applyFont="1" applyFill="1" applyBorder="1" applyAlignment="1">
      <alignment horizontal="center" vertical="center" wrapText="1" shrinkToFit="1"/>
    </xf>
    <xf numFmtId="0" fontId="10" fillId="4" borderId="210" xfId="0" applyFont="1" applyFill="1" applyBorder="1" applyAlignment="1">
      <alignment horizontal="center" vertical="center" wrapText="1" shrinkToFit="1"/>
    </xf>
    <xf numFmtId="0" fontId="11" fillId="4" borderId="15" xfId="0" applyFont="1" applyFill="1" applyBorder="1" applyAlignment="1">
      <alignment horizontal="center" vertical="center" wrapText="1" shrinkToFit="1"/>
    </xf>
    <xf numFmtId="0" fontId="11" fillId="4" borderId="10" xfId="0" applyFont="1" applyFill="1" applyBorder="1" applyAlignment="1">
      <alignment horizontal="center" vertical="center" wrapText="1" shrinkToFit="1"/>
    </xf>
    <xf numFmtId="0" fontId="11" fillId="4" borderId="210" xfId="0" applyFont="1" applyFill="1" applyBorder="1" applyAlignment="1">
      <alignment horizontal="center" vertical="center" wrapText="1" shrinkToFit="1"/>
    </xf>
    <xf numFmtId="0" fontId="11" fillId="4" borderId="226" xfId="0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left" vertical="center"/>
    </xf>
    <xf numFmtId="0" fontId="136" fillId="0" borderId="87" xfId="0" applyFont="1" applyBorder="1" applyAlignment="1">
      <alignment horizontal="center" vertical="center" textRotation="255" shrinkToFit="1"/>
    </xf>
    <xf numFmtId="0" fontId="28" fillId="0" borderId="149" xfId="0" applyFont="1" applyBorder="1" applyAlignment="1">
      <alignment vertical="center" textRotation="255" shrinkToFit="1"/>
    </xf>
    <xf numFmtId="0" fontId="28" fillId="4" borderId="121" xfId="0" applyFont="1" applyFill="1" applyBorder="1" applyAlignment="1">
      <alignment horizontal="center" vertical="center" textRotation="255" shrinkToFit="1"/>
    </xf>
    <xf numFmtId="0" fontId="10" fillId="0" borderId="259" xfId="0" applyFont="1" applyBorder="1" applyAlignment="1">
      <alignment horizontal="center" vertical="center" textRotation="180" shrinkToFit="1"/>
    </xf>
    <xf numFmtId="0" fontId="10" fillId="0" borderId="194" xfId="0" applyFont="1" applyBorder="1" applyAlignment="1">
      <alignment horizontal="center" vertical="center" textRotation="180" shrinkToFit="1"/>
    </xf>
    <xf numFmtId="0" fontId="10" fillId="0" borderId="151" xfId="0" applyFont="1" applyBorder="1" applyAlignment="1">
      <alignment vertical="center" textRotation="180" shrinkToFit="1"/>
    </xf>
    <xf numFmtId="0" fontId="10" fillId="0" borderId="261" xfId="0" applyFont="1" applyBorder="1" applyAlignment="1">
      <alignment horizontal="center" vertical="center" textRotation="180" shrinkToFit="1"/>
    </xf>
    <xf numFmtId="0" fontId="10" fillId="4" borderId="261" xfId="0" applyFont="1" applyFill="1" applyBorder="1" applyAlignment="1">
      <alignment horizontal="center" vertical="center" textRotation="180" shrinkToFit="1"/>
    </xf>
    <xf numFmtId="0" fontId="10" fillId="4" borderId="194" xfId="0" applyFont="1" applyFill="1" applyBorder="1" applyAlignment="1">
      <alignment horizontal="center" vertical="center" textRotation="180" shrinkToFit="1"/>
    </xf>
    <xf numFmtId="0" fontId="136" fillId="0" borderId="154" xfId="0" applyFont="1" applyBorder="1" applyAlignment="1">
      <alignment horizontal="center" vertical="center" textRotation="255" shrinkToFit="1"/>
    </xf>
    <xf numFmtId="0" fontId="10" fillId="0" borderId="63" xfId="0" applyFont="1" applyBorder="1" applyAlignment="1">
      <alignment horizontal="center" vertical="center" textRotation="180" shrinkToFit="1"/>
    </xf>
    <xf numFmtId="0" fontId="10" fillId="0" borderId="153" xfId="0" applyFont="1" applyBorder="1" applyAlignment="1">
      <alignment vertical="center" textRotation="180" shrinkToFit="1"/>
    </xf>
    <xf numFmtId="0" fontId="11" fillId="0" borderId="2" xfId="0" applyFont="1" applyBorder="1" applyAlignment="1">
      <alignment horizontal="left" vertical="center" wrapText="1" shrinkToFit="1"/>
    </xf>
    <xf numFmtId="0" fontId="11" fillId="0" borderId="3" xfId="0" applyFont="1" applyBorder="1" applyAlignment="1">
      <alignment horizontal="left" vertical="center" wrapText="1" shrinkToFit="1"/>
    </xf>
    <xf numFmtId="0" fontId="11" fillId="0" borderId="29" xfId="0" applyFont="1" applyBorder="1" applyAlignment="1">
      <alignment horizontal="left" vertical="center" wrapText="1" shrinkToFit="1"/>
    </xf>
    <xf numFmtId="0" fontId="10" fillId="4" borderId="2" xfId="0" applyFont="1" applyFill="1" applyBorder="1" applyAlignment="1">
      <alignment horizontal="center" vertical="center" wrapText="1" shrinkToFit="1"/>
    </xf>
    <xf numFmtId="0" fontId="10" fillId="4" borderId="29" xfId="0" applyFont="1" applyFill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vertical="center" wrapText="1" shrinkToFit="1"/>
    </xf>
    <xf numFmtId="0" fontId="11" fillId="0" borderId="29" xfId="0" applyFont="1" applyBorder="1" applyAlignment="1">
      <alignment horizontal="center" vertical="center" wrapText="1" shrinkToFit="1"/>
    </xf>
    <xf numFmtId="0" fontId="10" fillId="0" borderId="135" xfId="0" applyFont="1" applyBorder="1" applyAlignment="1">
      <alignment horizontal="center" vertical="center" wrapText="1" shrinkToFit="1"/>
    </xf>
    <xf numFmtId="186" fontId="10" fillId="0" borderId="0" xfId="0" applyNumberFormat="1" applyFont="1" applyAlignment="1">
      <alignment horizontal="center" shrinkToFit="1"/>
    </xf>
    <xf numFmtId="186" fontId="10" fillId="0" borderId="0" xfId="0" applyNumberFormat="1" applyFont="1" applyAlignment="1"/>
    <xf numFmtId="186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144" fillId="4" borderId="152" xfId="1" applyFont="1" applyFill="1" applyBorder="1" applyAlignment="1">
      <alignment horizontal="left" vertical="center" shrinkToFit="1"/>
    </xf>
    <xf numFmtId="0" fontId="144" fillId="4" borderId="204" xfId="0" applyFont="1" applyFill="1" applyBorder="1" applyAlignment="1">
      <alignment horizontal="center" vertical="center" shrinkToFit="1"/>
    </xf>
    <xf numFmtId="0" fontId="31" fillId="0" borderId="0" xfId="0" applyFont="1" applyAlignment="1">
      <alignment horizontal="left" vertical="center"/>
    </xf>
    <xf numFmtId="0" fontId="137" fillId="0" borderId="154" xfId="0" applyFont="1" applyBorder="1" applyAlignment="1">
      <alignment horizontal="center" vertical="center" textRotation="255" shrinkToFit="1"/>
    </xf>
    <xf numFmtId="0" fontId="9" fillId="0" borderId="121" xfId="0" applyFont="1" applyBorder="1" applyAlignment="1">
      <alignment horizontal="center" vertical="center" textRotation="255" shrinkToFit="1"/>
    </xf>
    <xf numFmtId="0" fontId="9" fillId="0" borderId="149" xfId="0" applyFont="1" applyBorder="1" applyAlignment="1">
      <alignment vertical="center" textRotation="255" shrinkToFit="1"/>
    </xf>
    <xf numFmtId="0" fontId="9" fillId="0" borderId="149" xfId="0" applyFont="1" applyBorder="1" applyAlignment="1">
      <alignment horizontal="center" vertical="center" textRotation="255" shrinkToFit="1"/>
    </xf>
    <xf numFmtId="0" fontId="13" fillId="0" borderId="259" xfId="0" applyFont="1" applyBorder="1" applyAlignment="1">
      <alignment horizontal="center" vertical="center" textRotation="180" shrinkToFit="1"/>
    </xf>
    <xf numFmtId="0" fontId="13" fillId="0" borderId="194" xfId="0" applyFont="1" applyBorder="1" applyAlignment="1">
      <alignment horizontal="center" vertical="center" textRotation="180" shrinkToFit="1"/>
    </xf>
    <xf numFmtId="0" fontId="13" fillId="0" borderId="151" xfId="0" applyFont="1" applyBorder="1" applyAlignment="1">
      <alignment vertical="center" textRotation="180" shrinkToFit="1"/>
    </xf>
    <xf numFmtId="0" fontId="11" fillId="0" borderId="7" xfId="0" applyFont="1" applyBorder="1" applyAlignment="1">
      <alignment horizontal="center" vertical="center" textRotation="180" shrinkToFit="1"/>
    </xf>
    <xf numFmtId="0" fontId="11" fillId="0" borderId="10" xfId="0" applyFont="1" applyBorder="1" applyAlignment="1">
      <alignment horizontal="center" vertical="center" textRotation="180" shrinkToFit="1"/>
    </xf>
    <xf numFmtId="0" fontId="11" fillId="0" borderId="151" xfId="0" applyFont="1" applyBorder="1" applyAlignment="1">
      <alignment horizontal="center" vertical="center" textRotation="180" shrinkToFit="1"/>
    </xf>
    <xf numFmtId="0" fontId="13" fillId="0" borderId="3" xfId="0" applyFont="1" applyBorder="1" applyAlignment="1">
      <alignment horizontal="left" vertical="center" wrapText="1" shrinkToFit="1"/>
    </xf>
    <xf numFmtId="0" fontId="13" fillId="0" borderId="206" xfId="0" applyFont="1" applyBorder="1" applyAlignment="1">
      <alignment horizontal="left" vertical="center" wrapText="1" shrinkToFit="1"/>
    </xf>
    <xf numFmtId="0" fontId="12" fillId="0" borderId="2" xfId="0" applyFont="1" applyBorder="1" applyAlignment="1">
      <alignment horizontal="center" vertical="center" wrapText="1" shrinkToFit="1"/>
    </xf>
    <xf numFmtId="0" fontId="12" fillId="0" borderId="3" xfId="0" applyFont="1" applyBorder="1" applyAlignment="1">
      <alignment horizontal="center" vertical="center" wrapText="1" shrinkToFit="1"/>
    </xf>
    <xf numFmtId="0" fontId="12" fillId="0" borderId="206" xfId="0" applyFont="1" applyBorder="1" applyAlignment="1">
      <alignment horizontal="center" vertical="center" wrapText="1" shrinkToFit="1"/>
    </xf>
    <xf numFmtId="0" fontId="9" fillId="0" borderId="13" xfId="0" applyFont="1" applyBorder="1" applyAlignment="1">
      <alignment horizontal="center" vertical="center" wrapText="1" shrinkToFit="1"/>
    </xf>
    <xf numFmtId="0" fontId="9" fillId="0" borderId="12" xfId="0" applyFont="1" applyBorder="1" applyAlignment="1">
      <alignment horizontal="center" vertical="center" wrapText="1" shrinkToFit="1"/>
    </xf>
    <xf numFmtId="0" fontId="9" fillId="0" borderId="203" xfId="0" applyFont="1" applyBorder="1" applyAlignment="1">
      <alignment horizontal="center" vertical="center" wrapText="1" shrinkToFit="1"/>
    </xf>
    <xf numFmtId="0" fontId="12" fillId="0" borderId="13" xfId="0" applyFont="1" applyBorder="1" applyAlignment="1">
      <alignment horizontal="center" vertical="center" wrapText="1" shrinkToFit="1"/>
    </xf>
    <xf numFmtId="0" fontId="12" fillId="0" borderId="12" xfId="0" applyFont="1" applyBorder="1" applyAlignment="1">
      <alignment horizontal="center" vertical="center" wrapText="1" shrinkToFit="1"/>
    </xf>
    <xf numFmtId="0" fontId="12" fillId="0" borderId="203" xfId="0" applyFont="1" applyBorder="1" applyAlignment="1">
      <alignment horizontal="center" vertical="center" wrapText="1" shrinkToFit="1"/>
    </xf>
    <xf numFmtId="0" fontId="9" fillId="0" borderId="225" xfId="0" applyFont="1" applyBorder="1" applyAlignment="1">
      <alignment horizontal="center" vertical="center" wrapText="1" shrinkToFit="1"/>
    </xf>
    <xf numFmtId="0" fontId="118" fillId="0" borderId="0" xfId="0" applyFont="1" applyAlignment="1">
      <alignment horizontal="left" vertical="center"/>
    </xf>
    <xf numFmtId="0" fontId="126" fillId="0" borderId="121" xfId="0" applyFont="1" applyBorder="1" applyAlignment="1">
      <alignment horizontal="center" vertical="center" textRotation="255" shrinkToFit="1"/>
    </xf>
    <xf numFmtId="0" fontId="126" fillId="0" borderId="122" xfId="0" applyFont="1" applyBorder="1" applyAlignment="1">
      <alignment vertical="center" textRotation="255" shrinkToFit="1"/>
    </xf>
    <xf numFmtId="0" fontId="10" fillId="0" borderId="121" xfId="0" applyFont="1" applyBorder="1" applyAlignment="1">
      <alignment horizontal="center" vertical="center" textRotation="255"/>
    </xf>
    <xf numFmtId="0" fontId="10" fillId="0" borderId="122" xfId="0" applyFont="1" applyBorder="1" applyAlignment="1">
      <alignment vertical="center" textRotation="255"/>
    </xf>
    <xf numFmtId="0" fontId="9" fillId="0" borderId="122" xfId="0" applyFont="1" applyBorder="1" applyAlignment="1">
      <alignment horizontal="center" vertical="center" textRotation="255" shrinkToFit="1"/>
    </xf>
    <xf numFmtId="0" fontId="12" fillId="0" borderId="2" xfId="0" applyFont="1" applyBorder="1" applyAlignment="1">
      <alignment horizontal="center" vertical="center" textRotation="180" shrinkToFit="1"/>
    </xf>
    <xf numFmtId="0" fontId="12" fillId="0" borderId="3" xfId="0" applyFont="1" applyBorder="1" applyAlignment="1">
      <alignment horizontal="center" vertical="center" textRotation="180" shrinkToFit="1"/>
    </xf>
    <xf numFmtId="0" fontId="12" fillId="0" borderId="153" xfId="0" applyFont="1" applyBorder="1" applyAlignment="1">
      <alignment vertical="center" textRotation="180" shrinkToFit="1"/>
    </xf>
    <xf numFmtId="0" fontId="12" fillId="0" borderId="153" xfId="0" applyFont="1" applyBorder="1" applyAlignment="1">
      <alignment horizontal="center" vertical="center" textRotation="180" shrinkToFit="1"/>
    </xf>
    <xf numFmtId="0" fontId="11" fillId="0" borderId="2" xfId="0" applyFont="1" applyBorder="1" applyAlignment="1">
      <alignment horizontal="center" vertical="center" textRotation="180" shrinkToFit="1"/>
    </xf>
    <xf numFmtId="0" fontId="11" fillId="0" borderId="3" xfId="0" applyFont="1" applyBorder="1" applyAlignment="1">
      <alignment horizontal="center" vertical="center" textRotation="180" shrinkToFit="1"/>
    </xf>
    <xf numFmtId="0" fontId="11" fillId="0" borderId="153" xfId="0" applyFont="1" applyBorder="1" applyAlignment="1">
      <alignment horizontal="center" vertical="center" textRotation="180" shrinkToFit="1"/>
    </xf>
    <xf numFmtId="0" fontId="12" fillId="0" borderId="29" xfId="0" applyFont="1" applyBorder="1" applyAlignment="1">
      <alignment horizontal="center" vertical="center" wrapText="1" shrinkToFit="1"/>
    </xf>
    <xf numFmtId="0" fontId="12" fillId="4" borderId="38" xfId="1" applyFont="1" applyFill="1" applyBorder="1" applyAlignment="1">
      <alignment horizontal="left" vertical="center" shrinkToFit="1"/>
    </xf>
    <xf numFmtId="0" fontId="12" fillId="0" borderId="81" xfId="0" applyFont="1" applyBorder="1" applyAlignment="1">
      <alignment horizontal="center" vertical="center" wrapText="1" shrinkToFit="1"/>
    </xf>
    <xf numFmtId="0" fontId="12" fillId="0" borderId="135" xfId="0" applyFont="1" applyBorder="1" applyAlignment="1">
      <alignment horizontal="center" vertical="center" wrapText="1" shrinkToFit="1"/>
    </xf>
    <xf numFmtId="0" fontId="8" fillId="0" borderId="0" xfId="0" applyFont="1" applyAlignment="1" applyProtection="1">
      <alignment horizontal="left" shrinkToFit="1"/>
      <protection locked="0"/>
    </xf>
    <xf numFmtId="0" fontId="140" fillId="0" borderId="92" xfId="0" applyFont="1" applyBorder="1" applyAlignment="1">
      <alignment horizontal="center" vertical="center"/>
    </xf>
    <xf numFmtId="0" fontId="140" fillId="0" borderId="108" xfId="0" applyFont="1" applyBorder="1" applyAlignment="1">
      <alignment horizontal="center" vertical="center"/>
    </xf>
    <xf numFmtId="0" fontId="70" fillId="0" borderId="0" xfId="195"/>
    <xf numFmtId="0" fontId="0" fillId="0" borderId="0" xfId="195" applyFont="1" applyBorder="1" applyAlignment="1">
      <alignment horizontal="center" vertical="center" wrapText="1"/>
    </xf>
    <xf numFmtId="0" fontId="0" fillId="0" borderId="17" xfId="195" applyFont="1" applyBorder="1" applyAlignment="1">
      <alignment horizontal="center" vertical="center" wrapText="1"/>
    </xf>
    <xf numFmtId="0" fontId="150" fillId="0" borderId="17" xfId="195" applyFont="1" applyBorder="1" applyAlignment="1">
      <alignment horizontal="center" vertical="center" wrapText="1"/>
    </xf>
    <xf numFmtId="0" fontId="157" fillId="0" borderId="298" xfId="195" applyFont="1" applyBorder="1" applyAlignment="1">
      <alignment vertical="center"/>
    </xf>
    <xf numFmtId="0" fontId="157" fillId="0" borderId="299" xfId="195" applyFont="1" applyBorder="1" applyAlignment="1">
      <alignment vertical="center"/>
    </xf>
    <xf numFmtId="0" fontId="157" fillId="0" borderId="300" xfId="195" applyFont="1" applyBorder="1" applyAlignment="1">
      <alignment vertical="center"/>
    </xf>
    <xf numFmtId="0" fontId="157" fillId="0" borderId="301" xfId="195" applyFont="1" applyBorder="1" applyAlignment="1">
      <alignment vertical="center"/>
    </xf>
    <xf numFmtId="0" fontId="157" fillId="0" borderId="302" xfId="195" applyFont="1" applyBorder="1" applyAlignment="1">
      <alignment vertical="center"/>
    </xf>
    <xf numFmtId="0" fontId="157" fillId="0" borderId="303" xfId="195" applyFont="1" applyBorder="1" applyAlignment="1">
      <alignment vertical="center"/>
    </xf>
    <xf numFmtId="0" fontId="70" fillId="0" borderId="0" xfId="195" applyFont="1"/>
    <xf numFmtId="0" fontId="158" fillId="4" borderId="304" xfId="1" applyFont="1" applyFill="1" applyBorder="1" applyAlignment="1">
      <alignment horizontal="center" vertical="center" shrinkToFit="1"/>
    </xf>
    <xf numFmtId="0" fontId="158" fillId="4" borderId="161" xfId="1" applyFont="1" applyFill="1" applyBorder="1" applyAlignment="1">
      <alignment horizontal="center" vertical="center" shrinkToFit="1"/>
    </xf>
    <xf numFmtId="0" fontId="158" fillId="4" borderId="305" xfId="1" applyFont="1" applyFill="1" applyBorder="1" applyAlignment="1">
      <alignment horizontal="center" vertical="center" shrinkToFit="1"/>
    </xf>
    <xf numFmtId="0" fontId="159" fillId="4" borderId="306" xfId="1" applyFont="1" applyFill="1" applyBorder="1" applyAlignment="1">
      <alignment horizontal="center" vertical="center"/>
    </xf>
    <xf numFmtId="0" fontId="159" fillId="4" borderId="307" xfId="1" applyFont="1" applyFill="1" applyBorder="1" applyAlignment="1">
      <alignment horizontal="center" vertical="center"/>
    </xf>
    <xf numFmtId="0" fontId="159" fillId="4" borderId="308" xfId="1" applyFont="1" applyFill="1" applyBorder="1" applyAlignment="1">
      <alignment horizontal="center" vertical="center"/>
    </xf>
    <xf numFmtId="0" fontId="159" fillId="4" borderId="309" xfId="1" applyFont="1" applyFill="1" applyBorder="1" applyAlignment="1">
      <alignment horizontal="center" vertical="center"/>
    </xf>
    <xf numFmtId="0" fontId="159" fillId="4" borderId="310" xfId="1" applyFont="1" applyFill="1" applyBorder="1" applyAlignment="1">
      <alignment horizontal="center" vertical="center"/>
    </xf>
    <xf numFmtId="0" fontId="159" fillId="4" borderId="311" xfId="1" applyFont="1" applyFill="1" applyBorder="1" applyAlignment="1">
      <alignment horizontal="center" vertical="center"/>
    </xf>
    <xf numFmtId="0" fontId="158" fillId="4" borderId="308" xfId="1" applyFont="1" applyFill="1" applyBorder="1" applyAlignment="1">
      <alignment horizontal="center" vertical="center" shrinkToFit="1"/>
    </xf>
    <xf numFmtId="0" fontId="158" fillId="4" borderId="309" xfId="1" applyFont="1" applyFill="1" applyBorder="1" applyAlignment="1">
      <alignment horizontal="center" vertical="center" shrinkToFit="1"/>
    </xf>
    <xf numFmtId="0" fontId="158" fillId="4" borderId="310" xfId="1" applyFont="1" applyFill="1" applyBorder="1" applyAlignment="1">
      <alignment horizontal="center" vertical="center" shrinkToFit="1"/>
    </xf>
    <xf numFmtId="0" fontId="158" fillId="4" borderId="308" xfId="1" applyFont="1" applyFill="1" applyBorder="1" applyAlignment="1">
      <alignment horizontal="center" vertical="center"/>
    </xf>
    <xf numFmtId="0" fontId="158" fillId="4" borderId="309" xfId="1" applyFont="1" applyFill="1" applyBorder="1" applyAlignment="1">
      <alignment horizontal="center" vertical="center"/>
    </xf>
    <xf numFmtId="0" fontId="158" fillId="4" borderId="310" xfId="1" applyFont="1" applyFill="1" applyBorder="1" applyAlignment="1">
      <alignment horizontal="center" vertical="center"/>
    </xf>
    <xf numFmtId="0" fontId="158" fillId="4" borderId="312" xfId="1" applyFont="1" applyFill="1" applyBorder="1" applyAlignment="1">
      <alignment horizontal="center" vertical="center" shrinkToFit="1"/>
    </xf>
    <xf numFmtId="0" fontId="158" fillId="4" borderId="313" xfId="1" applyFont="1" applyFill="1" applyBorder="1" applyAlignment="1">
      <alignment horizontal="center" vertical="center" shrinkToFit="1"/>
    </xf>
    <xf numFmtId="0" fontId="158" fillId="4" borderId="314" xfId="1" applyFont="1" applyFill="1" applyBorder="1" applyAlignment="1">
      <alignment horizontal="center" vertical="center" shrinkToFit="1"/>
    </xf>
    <xf numFmtId="0" fontId="158" fillId="4" borderId="315" xfId="1" applyFont="1" applyFill="1" applyBorder="1" applyAlignment="1">
      <alignment horizontal="center" vertical="center" shrinkToFit="1"/>
    </xf>
    <xf numFmtId="0" fontId="158" fillId="4" borderId="316" xfId="1" applyFont="1" applyFill="1" applyBorder="1" applyAlignment="1">
      <alignment horizontal="center" vertical="center" shrinkToFit="1"/>
    </xf>
    <xf numFmtId="188" fontId="160" fillId="5" borderId="317" xfId="1" applyNumberFormat="1" applyFont="1" applyFill="1" applyBorder="1" applyAlignment="1">
      <alignment horizontal="center" vertical="center" wrapText="1"/>
    </xf>
    <xf numFmtId="188" fontId="160" fillId="5" borderId="318" xfId="1" applyNumberFormat="1" applyFont="1" applyFill="1" applyBorder="1" applyAlignment="1">
      <alignment horizontal="center" vertical="center" wrapText="1"/>
    </xf>
    <xf numFmtId="188" fontId="160" fillId="5" borderId="319" xfId="1" applyNumberFormat="1" applyFont="1" applyFill="1" applyBorder="1" applyAlignment="1">
      <alignment horizontal="center" vertical="center" wrapText="1"/>
    </xf>
    <xf numFmtId="188" fontId="160" fillId="33" borderId="301" xfId="1" applyNumberFormat="1" applyFont="1" applyFill="1" applyBorder="1" applyAlignment="1">
      <alignment horizontal="center" vertical="center" wrapText="1"/>
    </xf>
    <xf numFmtId="188" fontId="160" fillId="33" borderId="302" xfId="1" applyNumberFormat="1" applyFont="1" applyFill="1" applyBorder="1" applyAlignment="1">
      <alignment horizontal="center" vertical="center" wrapText="1"/>
    </xf>
    <xf numFmtId="188" fontId="160" fillId="33" borderId="303" xfId="1" applyNumberFormat="1" applyFont="1" applyFill="1" applyBorder="1" applyAlignment="1">
      <alignment horizontal="center" vertical="center" wrapText="1"/>
    </xf>
    <xf numFmtId="188" fontId="160" fillId="33" borderId="320" xfId="1" applyNumberFormat="1" applyFont="1" applyFill="1" applyBorder="1" applyAlignment="1">
      <alignment horizontal="center" vertical="center" wrapText="1"/>
    </xf>
    <xf numFmtId="188" fontId="160" fillId="33" borderId="321" xfId="1" applyNumberFormat="1" applyFont="1" applyFill="1" applyBorder="1" applyAlignment="1">
      <alignment horizontal="center" vertical="center" wrapText="1"/>
    </xf>
    <xf numFmtId="0" fontId="157" fillId="0" borderId="296" xfId="195" applyFont="1" applyBorder="1" applyAlignment="1">
      <alignment vertical="center"/>
    </xf>
    <xf numFmtId="0" fontId="158" fillId="4" borderId="307" xfId="1" applyFont="1" applyFill="1" applyBorder="1" applyAlignment="1">
      <alignment horizontal="center" vertical="center"/>
    </xf>
    <xf numFmtId="0" fontId="158" fillId="4" borderId="311" xfId="1" applyFont="1" applyFill="1" applyBorder="1" applyAlignment="1">
      <alignment horizontal="center" vertical="center"/>
    </xf>
    <xf numFmtId="0" fontId="158" fillId="4" borderId="322" xfId="1" applyFont="1" applyFill="1" applyBorder="1" applyAlignment="1">
      <alignment horizontal="center" vertical="center" shrinkToFit="1"/>
    </xf>
    <xf numFmtId="0" fontId="158" fillId="4" borderId="323" xfId="1" applyFont="1" applyFill="1" applyBorder="1" applyAlignment="1">
      <alignment horizontal="center" vertical="center" shrinkToFit="1"/>
    </xf>
    <xf numFmtId="0" fontId="158" fillId="4" borderId="307" xfId="1" applyFont="1" applyFill="1" applyBorder="1" applyAlignment="1">
      <alignment horizontal="center" vertical="center" shrinkToFit="1"/>
    </xf>
    <xf numFmtId="0" fontId="158" fillId="4" borderId="311" xfId="1" applyFont="1" applyFill="1" applyBorder="1" applyAlignment="1">
      <alignment horizontal="center" vertical="center" shrinkToFit="1"/>
    </xf>
    <xf numFmtId="0" fontId="27" fillId="4" borderId="305" xfId="1" applyFont="1" applyFill="1" applyBorder="1" applyAlignment="1">
      <alignment horizontal="center" vertical="center"/>
    </xf>
    <xf numFmtId="0" fontId="27" fillId="4" borderId="322" xfId="1" applyFont="1" applyFill="1" applyBorder="1" applyAlignment="1">
      <alignment horizontal="center" vertical="center"/>
    </xf>
    <xf numFmtId="0" fontId="27" fillId="4" borderId="323" xfId="1" applyFont="1" applyFill="1" applyBorder="1" applyAlignment="1">
      <alignment horizontal="center" vertical="center"/>
    </xf>
    <xf numFmtId="0" fontId="27" fillId="4" borderId="79" xfId="1" applyFont="1" applyFill="1" applyBorder="1" applyAlignment="1">
      <alignment horizontal="center" vertical="center"/>
    </xf>
    <xf numFmtId="0" fontId="27" fillId="4" borderId="0" xfId="1" applyFont="1" applyFill="1" applyBorder="1" applyAlignment="1">
      <alignment horizontal="center" vertical="center"/>
    </xf>
    <xf numFmtId="0" fontId="27" fillId="4" borderId="68" xfId="1" applyFont="1" applyFill="1" applyBorder="1" applyAlignment="1">
      <alignment horizontal="center" vertical="center"/>
    </xf>
    <xf numFmtId="0" fontId="158" fillId="4" borderId="324" xfId="1" applyFont="1" applyFill="1" applyBorder="1" applyAlignment="1">
      <alignment horizontal="center" vertical="center" shrinkToFit="1"/>
    </xf>
    <xf numFmtId="0" fontId="158" fillId="4" borderId="325" xfId="1" applyFont="1" applyFill="1" applyBorder="1" applyAlignment="1">
      <alignment horizontal="center" vertical="center" shrinkToFit="1"/>
    </xf>
    <xf numFmtId="0" fontId="158" fillId="4" borderId="326" xfId="1" applyFont="1" applyFill="1" applyBorder="1" applyAlignment="1">
      <alignment horizontal="center" vertical="center" shrinkToFit="1"/>
    </xf>
    <xf numFmtId="188" fontId="160" fillId="4" borderId="79" xfId="1" applyNumberFormat="1" applyFont="1" applyFill="1" applyBorder="1" applyAlignment="1">
      <alignment horizontal="center" vertical="center" wrapText="1"/>
    </xf>
    <xf numFmtId="188" fontId="160" fillId="4" borderId="0" xfId="1" applyNumberFormat="1" applyFont="1" applyFill="1" applyBorder="1" applyAlignment="1">
      <alignment horizontal="center" vertical="center" wrapText="1"/>
    </xf>
    <xf numFmtId="188" fontId="160" fillId="4" borderId="68" xfId="1" applyNumberFormat="1" applyFont="1" applyFill="1" applyBorder="1" applyAlignment="1">
      <alignment horizontal="center" vertical="center" wrapText="1"/>
    </xf>
    <xf numFmtId="188" fontId="160" fillId="4" borderId="327" xfId="1" applyNumberFormat="1" applyFont="1" applyFill="1" applyBorder="1" applyAlignment="1">
      <alignment horizontal="center" vertical="center" wrapText="1"/>
    </xf>
    <xf numFmtId="188" fontId="160" fillId="4" borderId="17" xfId="1" applyNumberFormat="1" applyFont="1" applyFill="1" applyBorder="1" applyAlignment="1">
      <alignment horizontal="center" vertical="center" wrapText="1"/>
    </xf>
    <xf numFmtId="188" fontId="160" fillId="4" borderId="328" xfId="1" applyNumberFormat="1" applyFont="1" applyFill="1" applyBorder="1" applyAlignment="1">
      <alignment horizontal="center" vertical="center" wrapText="1"/>
    </xf>
    <xf numFmtId="0" fontId="162" fillId="0" borderId="0" xfId="195" applyFont="1"/>
    <xf numFmtId="0" fontId="70" fillId="0" borderId="0" xfId="1" applyFont="1">
      <alignment vertical="center"/>
    </xf>
    <xf numFmtId="0" fontId="70" fillId="0" borderId="0" xfId="1" applyFont="1" applyBorder="1">
      <alignment vertical="center"/>
    </xf>
    <xf numFmtId="0" fontId="70" fillId="0" borderId="0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7" fillId="0" borderId="0" xfId="1" applyFont="1">
      <alignment vertical="center"/>
    </xf>
    <xf numFmtId="0" fontId="1" fillId="0" borderId="0" xfId="1" applyFont="1" applyFill="1">
      <alignment vertical="center"/>
    </xf>
    <xf numFmtId="0" fontId="70" fillId="0" borderId="0" xfId="1" applyFont="1" applyAlignment="1">
      <alignment vertical="center" shrinkToFit="1"/>
    </xf>
    <xf numFmtId="0" fontId="70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1" fillId="0" borderId="0" xfId="1" applyFont="1" applyFill="1" applyBorder="1">
      <alignment vertical="center"/>
    </xf>
    <xf numFmtId="0" fontId="70" fillId="0" borderId="0" xfId="1" applyFont="1" applyBorder="1" applyAlignment="1">
      <alignment horizontal="left" vertical="center" shrinkToFit="1"/>
    </xf>
    <xf numFmtId="0" fontId="70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left" vertical="center"/>
    </xf>
    <xf numFmtId="0" fontId="70" fillId="0" borderId="0" xfId="1" applyFont="1" applyBorder="1" applyAlignment="1">
      <alignment horizontal="right" vertical="top"/>
    </xf>
    <xf numFmtId="0" fontId="36" fillId="0" borderId="329" xfId="1" applyFont="1" applyBorder="1" applyAlignment="1">
      <alignment horizontal="right" vertical="top"/>
    </xf>
    <xf numFmtId="0" fontId="36" fillId="0" borderId="0" xfId="1" applyFont="1" applyBorder="1" applyAlignment="1">
      <alignment horizontal="right" vertical="top"/>
    </xf>
    <xf numFmtId="9" fontId="70" fillId="0" borderId="0" xfId="1" applyNumberFormat="1" applyFont="1" applyBorder="1">
      <alignment vertical="center"/>
    </xf>
    <xf numFmtId="0" fontId="70" fillId="0" borderId="0" xfId="1" applyFont="1" applyBorder="1" applyAlignment="1">
      <alignment horizontal="right"/>
    </xf>
    <xf numFmtId="0" fontId="36" fillId="0" borderId="330" xfId="1" applyFont="1" applyBorder="1" applyAlignment="1">
      <alignment horizontal="center" vertical="center"/>
    </xf>
    <xf numFmtId="0" fontId="36" fillId="0" borderId="331" xfId="1" applyFont="1" applyBorder="1" applyAlignment="1">
      <alignment horizontal="left" vertical="center"/>
    </xf>
    <xf numFmtId="0" fontId="36" fillId="0" borderId="332" xfId="1" applyFont="1" applyBorder="1" applyAlignment="1">
      <alignment horizontal="right"/>
    </xf>
    <xf numFmtId="0" fontId="38" fillId="0" borderId="333" xfId="1" applyFont="1" applyFill="1" applyBorder="1" applyAlignment="1">
      <alignment horizontal="center" vertical="center" wrapText="1" shrinkToFit="1"/>
    </xf>
    <xf numFmtId="0" fontId="163" fillId="4" borderId="334" xfId="1" applyFont="1" applyFill="1" applyBorder="1" applyAlignment="1">
      <alignment horizontal="left" vertical="center" shrinkToFit="1"/>
    </xf>
    <xf numFmtId="0" fontId="163" fillId="4" borderId="331" xfId="1" applyFont="1" applyFill="1" applyBorder="1" applyAlignment="1">
      <alignment horizontal="left" vertical="center" shrinkToFit="1"/>
    </xf>
    <xf numFmtId="0" fontId="163" fillId="4" borderId="161" xfId="1" applyFont="1" applyFill="1" applyBorder="1" applyAlignment="1">
      <alignment vertical="center" textRotation="180" shrinkToFit="1"/>
    </xf>
    <xf numFmtId="0" fontId="163" fillId="4" borderId="335" xfId="1" applyFont="1" applyFill="1" applyBorder="1" applyAlignment="1">
      <alignment horizontal="left" vertical="center" shrinkToFit="1"/>
    </xf>
    <xf numFmtId="0" fontId="163" fillId="0" borderId="336" xfId="1" applyFont="1" applyBorder="1" applyAlignment="1">
      <alignment horizontal="left" vertical="center" shrinkToFit="1"/>
    </xf>
    <xf numFmtId="0" fontId="163" fillId="0" borderId="336" xfId="1" applyFont="1" applyFill="1" applyBorder="1" applyAlignment="1">
      <alignment vertical="center" textRotation="180" shrinkToFit="1"/>
    </xf>
    <xf numFmtId="0" fontId="163" fillId="0" borderId="295" xfId="1" applyFont="1" applyBorder="1">
      <alignment vertical="center"/>
    </xf>
    <xf numFmtId="0" fontId="163" fillId="0" borderId="161" xfId="1" applyFont="1" applyBorder="1" applyAlignment="1">
      <alignment vertical="center" shrinkToFit="1"/>
    </xf>
    <xf numFmtId="0" fontId="163" fillId="0" borderId="305" xfId="1" applyFont="1" applyBorder="1">
      <alignment vertical="center"/>
    </xf>
    <xf numFmtId="0" fontId="70" fillId="0" borderId="295" xfId="1" applyFont="1" applyBorder="1" applyAlignment="1">
      <alignment horizontal="right"/>
    </xf>
    <xf numFmtId="0" fontId="70" fillId="0" borderId="337" xfId="1" applyFont="1" applyFill="1" applyBorder="1" applyAlignment="1">
      <alignment horizontal="center" vertical="center" shrinkToFit="1"/>
    </xf>
    <xf numFmtId="0" fontId="36" fillId="0" borderId="338" xfId="1" applyFont="1" applyBorder="1" applyAlignment="1">
      <alignment horizontal="center" vertical="center"/>
    </xf>
    <xf numFmtId="0" fontId="36" fillId="0" borderId="14" xfId="1" applyFont="1" applyBorder="1" applyAlignment="1">
      <alignment horizontal="left" vertical="center"/>
    </xf>
    <xf numFmtId="0" fontId="36" fillId="0" borderId="339" xfId="1" applyFont="1" applyBorder="1">
      <alignment vertical="center"/>
    </xf>
    <xf numFmtId="0" fontId="38" fillId="0" borderId="334" xfId="1" applyFont="1" applyFill="1" applyBorder="1" applyAlignment="1">
      <alignment horizontal="center" vertical="center" wrapText="1" shrinkToFit="1"/>
    </xf>
    <xf numFmtId="0" fontId="164" fillId="0" borderId="334" xfId="1" applyFont="1" applyBorder="1" applyAlignment="1">
      <alignment horizontal="left" vertical="center" shrinkToFit="1"/>
    </xf>
    <xf numFmtId="0" fontId="164" fillId="0" borderId="334" xfId="1" applyFont="1" applyFill="1" applyBorder="1" applyAlignment="1">
      <alignment horizontal="left" vertical="center" shrinkToFit="1"/>
    </xf>
    <xf numFmtId="0" fontId="165" fillId="0" borderId="334" xfId="1" applyFont="1" applyBorder="1" applyAlignment="1">
      <alignment horizontal="left" vertical="center" shrinkToFit="1"/>
    </xf>
    <xf numFmtId="0" fontId="166" fillId="4" borderId="14" xfId="1" applyFont="1" applyFill="1" applyBorder="1" applyAlignment="1">
      <alignment horizontal="left" vertical="center" shrinkToFit="1"/>
    </xf>
    <xf numFmtId="0" fontId="166" fillId="4" borderId="297" xfId="1" applyFont="1" applyFill="1" applyBorder="1" applyAlignment="1">
      <alignment horizontal="left" vertical="center" shrinkToFit="1"/>
    </xf>
    <xf numFmtId="0" fontId="166" fillId="4" borderId="340" xfId="1" applyFont="1" applyFill="1" applyBorder="1" applyAlignment="1">
      <alignment horizontal="left" vertical="center" shrinkToFit="1"/>
    </xf>
    <xf numFmtId="0" fontId="163" fillId="4" borderId="334" xfId="1" applyFont="1" applyFill="1" applyBorder="1" applyAlignment="1">
      <alignment vertical="center" textRotation="180" shrinkToFit="1"/>
    </xf>
    <xf numFmtId="0" fontId="165" fillId="4" borderId="334" xfId="1" applyFont="1" applyFill="1" applyBorder="1" applyAlignment="1">
      <alignment horizontal="left" vertical="center" shrinkToFit="1"/>
    </xf>
    <xf numFmtId="0" fontId="163" fillId="0" borderId="334" xfId="1" applyFont="1" applyFill="1" applyBorder="1" applyAlignment="1">
      <alignment horizontal="left" vertical="center" shrinkToFit="1"/>
    </xf>
    <xf numFmtId="0" fontId="70" fillId="0" borderId="341" xfId="1" applyFont="1" applyBorder="1">
      <alignment vertical="center"/>
    </xf>
    <xf numFmtId="0" fontId="70" fillId="0" borderId="342" xfId="1" applyFont="1" applyFill="1" applyBorder="1" applyAlignment="1">
      <alignment horizontal="center" vertical="center" shrinkToFit="1"/>
    </xf>
    <xf numFmtId="0" fontId="36" fillId="0" borderId="14" xfId="1" applyFont="1" applyBorder="1" applyAlignment="1">
      <alignment horizontal="center"/>
    </xf>
    <xf numFmtId="0" fontId="36" fillId="0" borderId="339" xfId="1" applyFont="1" applyBorder="1" applyAlignment="1">
      <alignment horizontal="right"/>
    </xf>
    <xf numFmtId="0" fontId="164" fillId="4" borderId="334" xfId="1" applyFont="1" applyFill="1" applyBorder="1" applyAlignment="1">
      <alignment horizontal="left" vertical="center" shrinkToFit="1"/>
    </xf>
    <xf numFmtId="0" fontId="164" fillId="4" borderId="334" xfId="1" applyFont="1" applyFill="1" applyBorder="1" applyAlignment="1">
      <alignment vertical="center" textRotation="180" shrinkToFit="1"/>
    </xf>
    <xf numFmtId="0" fontId="163" fillId="0" borderId="0" xfId="1" applyFont="1">
      <alignment vertical="center"/>
    </xf>
    <xf numFmtId="0" fontId="163" fillId="0" borderId="297" xfId="1" applyFont="1" applyBorder="1">
      <alignment vertical="center"/>
    </xf>
    <xf numFmtId="0" fontId="163" fillId="0" borderId="334" xfId="1" applyFont="1" applyBorder="1" applyAlignment="1">
      <alignment horizontal="left" vertical="center" shrinkToFit="1"/>
    </xf>
    <xf numFmtId="0" fontId="163" fillId="0" borderId="334" xfId="1" applyFont="1" applyFill="1" applyBorder="1" applyAlignment="1">
      <alignment vertical="center" textRotation="180" shrinkToFit="1"/>
    </xf>
    <xf numFmtId="0" fontId="163" fillId="0" borderId="334" xfId="1" applyFont="1" applyBorder="1" applyAlignment="1">
      <alignment horizontal="left" vertical="center" wrapText="1" shrinkToFit="1"/>
    </xf>
    <xf numFmtId="0" fontId="36" fillId="0" borderId="343" xfId="1" applyFont="1" applyBorder="1" applyAlignment="1">
      <alignment horizontal="center" vertical="center" textRotation="180" shrinkToFit="1"/>
    </xf>
    <xf numFmtId="0" fontId="7" fillId="0" borderId="344" xfId="1" applyFont="1" applyBorder="1" applyAlignment="1">
      <alignment horizontal="center" vertical="center" textRotation="255" shrinkToFit="1"/>
    </xf>
    <xf numFmtId="0" fontId="36" fillId="0" borderId="14" xfId="1" applyFont="1" applyBorder="1" applyAlignment="1">
      <alignment horizontal="center" vertical="center"/>
    </xf>
    <xf numFmtId="0" fontId="7" fillId="0" borderId="344" xfId="1" applyFont="1" applyBorder="1" applyAlignment="1">
      <alignment horizontal="center"/>
    </xf>
    <xf numFmtId="177" fontId="70" fillId="0" borderId="0" xfId="1" applyNumberFormat="1" applyFont="1" applyBorder="1" applyAlignment="1">
      <alignment horizontal="center" vertical="center"/>
    </xf>
    <xf numFmtId="178" fontId="70" fillId="0" borderId="0" xfId="1" applyNumberFormat="1" applyFont="1" applyBorder="1" applyAlignment="1">
      <alignment horizontal="center" vertical="center"/>
    </xf>
    <xf numFmtId="0" fontId="70" fillId="0" borderId="0" xfId="1" applyFont="1" applyFill="1" applyBorder="1" applyAlignment="1">
      <alignment horizontal="left" vertical="center" wrapText="1"/>
    </xf>
    <xf numFmtId="0" fontId="70" fillId="0" borderId="0" xfId="1" applyFont="1" applyFill="1" applyBorder="1" applyAlignment="1">
      <alignment horizontal="center" vertical="center"/>
    </xf>
    <xf numFmtId="0" fontId="36" fillId="0" borderId="14" xfId="1" applyFont="1" applyBorder="1" applyAlignment="1">
      <alignment horizontal="center" vertical="center" shrinkToFit="1"/>
    </xf>
    <xf numFmtId="0" fontId="163" fillId="0" borderId="345" xfId="1" applyFont="1" applyBorder="1" applyAlignment="1">
      <alignment horizontal="left" vertical="center" shrinkToFit="1"/>
    </xf>
    <xf numFmtId="0" fontId="163" fillId="4" borderId="14" xfId="1" applyFont="1" applyFill="1" applyBorder="1" applyAlignment="1">
      <alignment horizontal="left" vertical="center" shrinkToFit="1"/>
    </xf>
    <xf numFmtId="0" fontId="163" fillId="4" borderId="297" xfId="1" applyFont="1" applyFill="1" applyBorder="1" applyAlignment="1">
      <alignment horizontal="left" vertical="center" shrinkToFit="1"/>
    </xf>
    <xf numFmtId="0" fontId="163" fillId="4" borderId="340" xfId="1" applyFont="1" applyFill="1" applyBorder="1" applyAlignment="1">
      <alignment horizontal="left" vertical="center" shrinkToFit="1"/>
    </xf>
    <xf numFmtId="0" fontId="37" fillId="0" borderId="0" xfId="1" applyFont="1">
      <alignment vertical="center"/>
    </xf>
    <xf numFmtId="0" fontId="36" fillId="0" borderId="346" xfId="1" applyFont="1" applyBorder="1" applyAlignment="1">
      <alignment horizontal="center" vertical="center"/>
    </xf>
    <xf numFmtId="0" fontId="36" fillId="0" borderId="341" xfId="1" applyFont="1" applyBorder="1" applyAlignment="1">
      <alignment horizontal="center" vertical="center"/>
    </xf>
    <xf numFmtId="0" fontId="36" fillId="0" borderId="347" xfId="1" applyFont="1" applyBorder="1">
      <alignment vertical="center"/>
    </xf>
    <xf numFmtId="0" fontId="167" fillId="0" borderId="345" xfId="1" applyFont="1" applyFill="1" applyBorder="1" applyAlignment="1">
      <alignment horizontal="center" vertical="center" wrapText="1" shrinkToFit="1"/>
    </xf>
    <xf numFmtId="0" fontId="163" fillId="34" borderId="343" xfId="1" applyFont="1" applyFill="1" applyBorder="1" applyAlignment="1">
      <alignment horizontal="center" vertical="center" shrinkToFit="1"/>
    </xf>
    <xf numFmtId="0" fontId="163" fillId="34" borderId="348" xfId="1" applyFont="1" applyFill="1" applyBorder="1" applyAlignment="1">
      <alignment horizontal="center" vertical="center" shrinkToFit="1"/>
    </xf>
    <xf numFmtId="0" fontId="166" fillId="34" borderId="343" xfId="1" applyFont="1" applyFill="1" applyBorder="1" applyAlignment="1">
      <alignment horizontal="center" vertical="center" shrinkToFit="1"/>
    </xf>
    <xf numFmtId="0" fontId="7" fillId="0" borderId="342" xfId="1" applyFont="1" applyBorder="1" applyAlignment="1">
      <alignment horizontal="center"/>
    </xf>
    <xf numFmtId="0" fontId="36" fillId="0" borderId="334" xfId="1" applyFont="1" applyBorder="1" applyAlignment="1">
      <alignment horizontal="left"/>
    </xf>
    <xf numFmtId="0" fontId="36" fillId="0" borderId="340" xfId="1" applyFont="1" applyBorder="1" applyAlignment="1">
      <alignment horizontal="right"/>
    </xf>
    <xf numFmtId="0" fontId="166" fillId="4" borderId="334" xfId="1" applyFont="1" applyFill="1" applyBorder="1" applyAlignment="1">
      <alignment vertical="center" textRotation="180" shrinkToFit="1"/>
    </xf>
    <xf numFmtId="0" fontId="70" fillId="0" borderId="14" xfId="1" applyFont="1" applyBorder="1" applyAlignment="1">
      <alignment horizontal="right"/>
    </xf>
    <xf numFmtId="0" fontId="70" fillId="0" borderId="344" xfId="1" applyFont="1" applyFill="1" applyBorder="1" applyAlignment="1">
      <alignment horizontal="center" vertical="center" shrinkToFit="1"/>
    </xf>
    <xf numFmtId="0" fontId="36" fillId="0" borderId="334" xfId="1" applyFont="1" applyBorder="1" applyAlignment="1">
      <alignment horizontal="left" vertical="center"/>
    </xf>
    <xf numFmtId="0" fontId="36" fillId="0" borderId="340" xfId="1" applyFont="1" applyBorder="1">
      <alignment vertical="center"/>
    </xf>
    <xf numFmtId="0" fontId="36" fillId="0" borderId="334" xfId="1" applyFont="1" applyBorder="1" applyAlignment="1">
      <alignment horizontal="center"/>
    </xf>
    <xf numFmtId="0" fontId="166" fillId="4" borderId="334" xfId="1" applyFont="1" applyFill="1" applyBorder="1" applyAlignment="1">
      <alignment horizontal="left" vertical="center" shrinkToFit="1"/>
    </xf>
    <xf numFmtId="0" fontId="36" fillId="0" borderId="334" xfId="1" applyFont="1" applyBorder="1" applyAlignment="1">
      <alignment horizontal="center" vertical="center"/>
    </xf>
    <xf numFmtId="0" fontId="164" fillId="0" borderId="334" xfId="1" applyFont="1" applyFill="1" applyBorder="1" applyAlignment="1">
      <alignment vertical="center" textRotation="180" shrinkToFit="1"/>
    </xf>
    <xf numFmtId="0" fontId="166" fillId="0" borderId="334" xfId="1" applyFont="1" applyBorder="1" applyAlignment="1">
      <alignment horizontal="left" vertical="center" shrinkToFit="1"/>
    </xf>
    <xf numFmtId="0" fontId="36" fillId="0" borderId="334" xfId="1" applyFont="1" applyBorder="1" applyAlignment="1">
      <alignment horizontal="center" vertical="center" shrinkToFit="1"/>
    </xf>
    <xf numFmtId="0" fontId="36" fillId="0" borderId="345" xfId="1" applyFont="1" applyBorder="1" applyAlignment="1">
      <alignment horizontal="center" vertical="center"/>
    </xf>
    <xf numFmtId="0" fontId="36" fillId="0" borderId="349" xfId="1" applyFont="1" applyBorder="1">
      <alignment vertical="center"/>
    </xf>
    <xf numFmtId="0" fontId="163" fillId="34" borderId="291" xfId="1" applyFont="1" applyFill="1" applyBorder="1" applyAlignment="1">
      <alignment horizontal="center" vertical="center" shrinkToFit="1"/>
    </xf>
    <xf numFmtId="0" fontId="38" fillId="0" borderId="0" xfId="1" applyFont="1" applyBorder="1">
      <alignment vertical="center"/>
    </xf>
    <xf numFmtId="0" fontId="38" fillId="0" borderId="0" xfId="1" applyFont="1" applyBorder="1" applyAlignment="1">
      <alignment horizontal="center" vertical="center"/>
    </xf>
    <xf numFmtId="0" fontId="38" fillId="0" borderId="0" xfId="1" applyFont="1" applyBorder="1" applyAlignment="1">
      <alignment horizontal="right"/>
    </xf>
    <xf numFmtId="0" fontId="36" fillId="0" borderId="336" xfId="1" applyFont="1" applyBorder="1" applyAlignment="1">
      <alignment horizontal="left" vertical="center"/>
    </xf>
    <xf numFmtId="0" fontId="36" fillId="0" borderId="335" xfId="1" applyFont="1" applyBorder="1" applyAlignment="1">
      <alignment horizontal="right"/>
    </xf>
    <xf numFmtId="0" fontId="163" fillId="4" borderId="297" xfId="1" applyFont="1" applyFill="1" applyBorder="1" applyAlignment="1">
      <alignment vertical="center" textRotation="180" shrinkToFit="1"/>
    </xf>
    <xf numFmtId="0" fontId="163" fillId="0" borderId="14" xfId="1" applyFont="1" applyBorder="1" applyAlignment="1">
      <alignment horizontal="left" vertical="center" shrinkToFit="1"/>
    </xf>
    <xf numFmtId="0" fontId="163" fillId="0" borderId="161" xfId="1" applyFont="1" applyFill="1" applyBorder="1" applyAlignment="1">
      <alignment vertical="center" textRotation="180" shrinkToFit="1"/>
    </xf>
    <xf numFmtId="0" fontId="163" fillId="0" borderId="340" xfId="1" applyFont="1" applyBorder="1" applyAlignment="1">
      <alignment horizontal="left" vertical="center" shrinkToFit="1"/>
    </xf>
    <xf numFmtId="0" fontId="38" fillId="0" borderId="331" xfId="1" applyFont="1" applyBorder="1">
      <alignment vertical="center"/>
    </xf>
    <xf numFmtId="0" fontId="70" fillId="0" borderId="350" xfId="1" applyFont="1" applyBorder="1" applyAlignment="1">
      <alignment horizontal="center" vertical="center" shrinkToFit="1"/>
    </xf>
    <xf numFmtId="0" fontId="38" fillId="0" borderId="341" xfId="1" applyFont="1" applyBorder="1">
      <alignment vertical="center"/>
    </xf>
    <xf numFmtId="0" fontId="7" fillId="0" borderId="344" xfId="1" applyFont="1" applyFill="1" applyBorder="1" applyAlignment="1">
      <alignment horizontal="center" vertical="center" textRotation="255" shrinkToFit="1"/>
    </xf>
    <xf numFmtId="0" fontId="7" fillId="0" borderId="344" xfId="1" applyFont="1" applyFill="1" applyBorder="1" applyAlignment="1">
      <alignment horizontal="center"/>
    </xf>
    <xf numFmtId="0" fontId="7" fillId="0" borderId="342" xfId="1" applyFont="1" applyFill="1" applyBorder="1" applyAlignment="1">
      <alignment horizontal="center"/>
    </xf>
    <xf numFmtId="0" fontId="36" fillId="0" borderId="351" xfId="1" applyFont="1" applyBorder="1" applyAlignment="1">
      <alignment horizontal="center"/>
    </xf>
    <xf numFmtId="0" fontId="36" fillId="0" borderId="333" xfId="1" applyFont="1" applyBorder="1" applyAlignment="1">
      <alignment horizontal="left"/>
    </xf>
    <xf numFmtId="0" fontId="36" fillId="0" borderId="352" xfId="1" applyFont="1" applyBorder="1" applyAlignment="1">
      <alignment horizontal="right"/>
    </xf>
    <xf numFmtId="0" fontId="36" fillId="0" borderId="353" xfId="1" applyFont="1" applyBorder="1" applyAlignment="1">
      <alignment horizontal="center" vertical="center"/>
    </xf>
    <xf numFmtId="0" fontId="36" fillId="0" borderId="353" xfId="1" applyFont="1" applyBorder="1" applyAlignment="1">
      <alignment horizontal="center"/>
    </xf>
    <xf numFmtId="0" fontId="36" fillId="0" borderId="354" xfId="1" applyFont="1" applyBorder="1" applyAlignment="1">
      <alignment horizontal="center" vertical="center"/>
    </xf>
    <xf numFmtId="0" fontId="38" fillId="0" borderId="333" xfId="1" applyFont="1" applyBorder="1" applyAlignment="1">
      <alignment horizontal="left" vertical="center" shrinkToFit="1"/>
    </xf>
    <xf numFmtId="0" fontId="38" fillId="0" borderId="333" xfId="1" applyFont="1" applyFill="1" applyBorder="1" applyAlignment="1">
      <alignment vertical="center" textRotation="180" shrinkToFit="1"/>
    </xf>
    <xf numFmtId="0" fontId="70" fillId="0" borderId="355" xfId="1" applyFont="1" applyBorder="1" applyAlignment="1">
      <alignment horizontal="right"/>
    </xf>
    <xf numFmtId="0" fontId="70" fillId="0" borderId="356" xfId="1" applyFont="1" applyFill="1" applyBorder="1" applyAlignment="1">
      <alignment horizontal="center" vertical="center" shrinkToFit="1"/>
    </xf>
    <xf numFmtId="0" fontId="38" fillId="0" borderId="334" xfId="1" applyFont="1" applyBorder="1" applyAlignment="1">
      <alignment horizontal="left" vertical="center" shrinkToFit="1"/>
    </xf>
    <xf numFmtId="0" fontId="38" fillId="0" borderId="334" xfId="1" applyFont="1" applyFill="1" applyBorder="1" applyAlignment="1">
      <alignment vertical="center" textRotation="180" shrinkToFit="1"/>
    </xf>
    <xf numFmtId="0" fontId="38" fillId="0" borderId="334" xfId="1" applyFont="1" applyFill="1" applyBorder="1" applyAlignment="1">
      <alignment horizontal="left" vertical="center" shrinkToFit="1"/>
    </xf>
    <xf numFmtId="0" fontId="4" fillId="0" borderId="334" xfId="1" applyFont="1" applyFill="1" applyBorder="1" applyAlignment="1">
      <alignment horizontal="left" vertical="center" shrinkToFit="1"/>
    </xf>
    <xf numFmtId="0" fontId="4" fillId="0" borderId="334" xfId="1" applyFont="1" applyBorder="1" applyAlignment="1">
      <alignment horizontal="left" vertical="center" shrinkToFit="1"/>
    </xf>
    <xf numFmtId="0" fontId="36" fillId="34" borderId="343" xfId="1" applyFont="1" applyFill="1" applyBorder="1" applyAlignment="1">
      <alignment horizontal="center" vertical="center" wrapText="1" shrinkToFit="1"/>
    </xf>
    <xf numFmtId="0" fontId="38" fillId="34" borderId="343" xfId="1" applyFont="1" applyFill="1" applyBorder="1" applyAlignment="1">
      <alignment horizontal="center" vertical="center" shrinkToFit="1"/>
    </xf>
    <xf numFmtId="0" fontId="37" fillId="0" borderId="0" xfId="1" applyFont="1" applyBorder="1" applyAlignment="1">
      <alignment horizontal="center" vertical="center"/>
    </xf>
    <xf numFmtId="0" fontId="7" fillId="0" borderId="357" xfId="1" applyFont="1" applyBorder="1" applyAlignment="1">
      <alignment horizontal="center" vertical="center"/>
    </xf>
    <xf numFmtId="0" fontId="7" fillId="0" borderId="358" xfId="1" applyFont="1" applyBorder="1" applyAlignment="1">
      <alignment horizontal="center" vertical="center"/>
    </xf>
    <xf numFmtId="0" fontId="7" fillId="0" borderId="359" xfId="1" applyFont="1" applyBorder="1" applyAlignment="1">
      <alignment horizontal="center" vertical="center"/>
    </xf>
    <xf numFmtId="0" fontId="36" fillId="0" borderId="358" xfId="1" applyFont="1" applyFill="1" applyBorder="1" applyAlignment="1">
      <alignment horizontal="center" vertical="center"/>
    </xf>
    <xf numFmtId="0" fontId="36" fillId="0" borderId="358" xfId="1" applyFont="1" applyFill="1" applyBorder="1" applyAlignment="1">
      <alignment horizontal="center" vertical="center" shrinkToFit="1"/>
    </xf>
    <xf numFmtId="0" fontId="36" fillId="0" borderId="360" xfId="1" applyFont="1" applyFill="1" applyBorder="1" applyAlignment="1">
      <alignment horizontal="center" vertical="center"/>
    </xf>
    <xf numFmtId="0" fontId="36" fillId="0" borderId="360" xfId="1" applyFont="1" applyBorder="1" applyAlignment="1">
      <alignment vertical="center" textRotation="255"/>
    </xf>
    <xf numFmtId="0" fontId="7" fillId="0" borderId="361" xfId="1" applyFont="1" applyBorder="1" applyAlignment="1">
      <alignment horizontal="center" vertical="center" textRotation="255"/>
    </xf>
    <xf numFmtId="0" fontId="7" fillId="0" borderId="0" xfId="1" applyFont="1" applyBorder="1" applyAlignment="1">
      <alignment horizontal="center"/>
    </xf>
    <xf numFmtId="0" fontId="7" fillId="0" borderId="0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1" fillId="0" borderId="0" xfId="1" applyFont="1" applyFill="1" applyBorder="1" applyAlignment="1">
      <alignment horizontal="center" shrinkToFit="1"/>
    </xf>
    <xf numFmtId="0" fontId="70" fillId="0" borderId="0" xfId="1" applyFont="1" applyBorder="1" applyAlignment="1">
      <alignment horizontal="center" shrinkToFit="1"/>
    </xf>
    <xf numFmtId="0" fontId="168" fillId="0" borderId="0" xfId="1" applyFont="1" applyBorder="1" applyAlignment="1">
      <alignment horizontal="center" shrinkToFit="1"/>
    </xf>
    <xf numFmtId="0" fontId="168" fillId="0" borderId="0" xfId="1" applyFont="1" applyBorder="1" applyAlignment="1">
      <alignment horizontal="left"/>
    </xf>
    <xf numFmtId="0" fontId="163" fillId="0" borderId="0" xfId="1" applyFont="1" applyBorder="1" applyAlignment="1">
      <alignment horizontal="center" shrinkToFit="1"/>
    </xf>
    <xf numFmtId="0" fontId="7" fillId="0" borderId="0" xfId="1" applyFont="1" applyBorder="1" applyAlignment="1">
      <alignment horizontal="center" shrinkToFit="1"/>
    </xf>
    <xf numFmtId="0" fontId="7" fillId="0" borderId="0" xfId="1" applyFont="1" applyBorder="1" applyAlignment="1">
      <alignment horizontal="left" shrinkToFit="1"/>
    </xf>
    <xf numFmtId="0" fontId="166" fillId="0" borderId="0" xfId="1" applyFont="1" applyFill="1" applyBorder="1" applyAlignment="1">
      <alignment horizontal="center" shrinkToFit="1"/>
    </xf>
    <xf numFmtId="0" fontId="38" fillId="0" borderId="0" xfId="1" applyFont="1" applyBorder="1" applyAlignment="1">
      <alignment horizontal="left" shrinkToFit="1"/>
    </xf>
    <xf numFmtId="0" fontId="38" fillId="0" borderId="0" xfId="1" applyFont="1" applyBorder="1" applyAlignment="1">
      <alignment horizontal="left" shrinkToFit="1"/>
    </xf>
    <xf numFmtId="0" fontId="27" fillId="0" borderId="0" xfId="1" applyFont="1" applyBorder="1" applyAlignment="1">
      <alignment horizontal="left" shrinkToFit="1"/>
    </xf>
    <xf numFmtId="0" fontId="115" fillId="0" borderId="0" xfId="1" applyFont="1" applyBorder="1" applyAlignment="1">
      <alignment horizontal="center" shrinkToFit="1"/>
    </xf>
    <xf numFmtId="0" fontId="163" fillId="0" borderId="295" xfId="1" applyFont="1" applyBorder="1" applyAlignment="1">
      <alignment horizontal="left" vertical="center" shrinkToFit="1"/>
    </xf>
    <xf numFmtId="0" fontId="163" fillId="0" borderId="362" xfId="1" applyFont="1" applyBorder="1" applyAlignment="1">
      <alignment horizontal="left" vertical="center" shrinkToFit="1"/>
    </xf>
    <xf numFmtId="0" fontId="163" fillId="0" borderId="363" xfId="1" applyFont="1" applyBorder="1" applyAlignment="1">
      <alignment horizontal="left" vertical="center" shrinkToFit="1"/>
    </xf>
    <xf numFmtId="0" fontId="163" fillId="0" borderId="363" xfId="1" applyFont="1" applyFill="1" applyBorder="1" applyAlignment="1">
      <alignment vertical="center" textRotation="180" shrinkToFit="1"/>
    </xf>
    <xf numFmtId="0" fontId="169" fillId="4" borderId="295" xfId="1" applyFont="1" applyFill="1" applyBorder="1" applyAlignment="1">
      <alignment horizontal="left" vertical="center" shrinkToFit="1"/>
    </xf>
    <xf numFmtId="0" fontId="163" fillId="0" borderId="364" xfId="1" applyFont="1" applyBorder="1" applyAlignment="1">
      <alignment horizontal="left" vertical="center" shrinkToFit="1"/>
    </xf>
    <xf numFmtId="0" fontId="163" fillId="0" borderId="365" xfId="1" applyFont="1" applyBorder="1" applyAlignment="1">
      <alignment horizontal="left" vertical="center" shrinkToFit="1"/>
    </xf>
    <xf numFmtId="0" fontId="163" fillId="4" borderId="161" xfId="1" applyFont="1" applyFill="1" applyBorder="1" applyAlignment="1">
      <alignment horizontal="left" vertical="center" shrinkToFit="1"/>
    </xf>
    <xf numFmtId="0" fontId="163" fillId="4" borderId="323" xfId="1" applyFont="1" applyFill="1" applyBorder="1" applyAlignment="1">
      <alignment vertical="center" textRotation="180" shrinkToFit="1"/>
    </xf>
    <xf numFmtId="0" fontId="163" fillId="4" borderId="322" xfId="1" applyFont="1" applyFill="1" applyBorder="1" applyAlignment="1">
      <alignment horizontal="left" vertical="center" shrinkToFit="1"/>
    </xf>
    <xf numFmtId="0" fontId="163" fillId="4" borderId="364" xfId="1" applyFont="1" applyFill="1" applyBorder="1" applyAlignment="1">
      <alignment horizontal="left" vertical="center" shrinkToFit="1"/>
    </xf>
    <xf numFmtId="0" fontId="163" fillId="4" borderId="363" xfId="1" applyFont="1" applyFill="1" applyBorder="1" applyAlignment="1">
      <alignment vertical="center" textRotation="180" shrinkToFit="1"/>
    </xf>
    <xf numFmtId="0" fontId="163" fillId="4" borderId="365" xfId="1" applyFont="1" applyFill="1" applyBorder="1" applyAlignment="1">
      <alignment horizontal="left" vertical="center" shrinkToFit="1"/>
    </xf>
    <xf numFmtId="0" fontId="163" fillId="4" borderId="362" xfId="1" applyFont="1" applyFill="1" applyBorder="1" applyAlignment="1">
      <alignment horizontal="left" vertical="center" shrinkToFit="1"/>
    </xf>
    <xf numFmtId="0" fontId="163" fillId="4" borderId="363" xfId="1" applyFont="1" applyFill="1" applyBorder="1" applyAlignment="1">
      <alignment horizontal="left" vertical="center" shrinkToFit="1"/>
    </xf>
    <xf numFmtId="0" fontId="70" fillId="0" borderId="366" xfId="1" applyFont="1" applyFill="1" applyBorder="1" applyAlignment="1">
      <alignment horizontal="center" vertical="center" shrinkToFit="1"/>
    </xf>
    <xf numFmtId="0" fontId="163" fillId="0" borderId="297" xfId="1" applyFont="1" applyBorder="1" applyAlignment="1">
      <alignment vertical="center" shrinkToFit="1"/>
    </xf>
    <xf numFmtId="0" fontId="169" fillId="4" borderId="14" xfId="1" applyFont="1" applyFill="1" applyBorder="1" applyAlignment="1">
      <alignment horizontal="left" vertical="center" shrinkToFit="1"/>
    </xf>
    <xf numFmtId="0" fontId="163" fillId="0" borderId="367" xfId="1" applyFont="1" applyBorder="1" applyAlignment="1">
      <alignment horizontal="left" vertical="center" shrinkToFit="1"/>
    </xf>
    <xf numFmtId="0" fontId="163" fillId="0" borderId="297" xfId="1" applyFont="1" applyBorder="1" applyAlignment="1">
      <alignment horizontal="left" vertical="center" shrinkToFit="1"/>
    </xf>
    <xf numFmtId="0" fontId="163" fillId="0" borderId="340" xfId="1" applyFont="1" applyFill="1" applyBorder="1" applyAlignment="1">
      <alignment vertical="center" textRotation="180" shrinkToFit="1"/>
    </xf>
    <xf numFmtId="0" fontId="165" fillId="0" borderId="367" xfId="1" applyFont="1" applyBorder="1" applyAlignment="1">
      <alignment horizontal="left" vertical="center" shrinkToFit="1"/>
    </xf>
    <xf numFmtId="0" fontId="163" fillId="0" borderId="368" xfId="1" applyFont="1" applyFill="1" applyBorder="1" applyAlignment="1">
      <alignment horizontal="left" vertical="center" shrinkToFit="1"/>
    </xf>
    <xf numFmtId="0" fontId="70" fillId="0" borderId="369" xfId="1" applyFont="1" applyBorder="1">
      <alignment vertical="center"/>
    </xf>
    <xf numFmtId="0" fontId="164" fillId="4" borderId="367" xfId="1" applyFont="1" applyFill="1" applyBorder="1" applyAlignment="1">
      <alignment horizontal="left" vertical="center" shrinkToFit="1"/>
    </xf>
    <xf numFmtId="0" fontId="163" fillId="4" borderId="367" xfId="1" applyFont="1" applyFill="1" applyBorder="1" applyAlignment="1">
      <alignment horizontal="left" vertical="center" shrinkToFit="1"/>
    </xf>
    <xf numFmtId="0" fontId="163" fillId="4" borderId="368" xfId="1" applyFont="1" applyFill="1" applyBorder="1" applyAlignment="1">
      <alignment horizontal="left" vertical="center" shrinkToFit="1"/>
    </xf>
    <xf numFmtId="0" fontId="166" fillId="0" borderId="334" xfId="1" applyFont="1" applyFill="1" applyBorder="1" applyAlignment="1">
      <alignment vertical="center" textRotation="180" shrinkToFit="1"/>
    </xf>
    <xf numFmtId="0" fontId="36" fillId="0" borderId="370" xfId="1" applyFont="1" applyBorder="1" applyAlignment="1">
      <alignment horizontal="center" vertical="center" textRotation="180" shrinkToFit="1"/>
    </xf>
    <xf numFmtId="0" fontId="163" fillId="4" borderId="340" xfId="1" applyFont="1" applyFill="1" applyBorder="1" applyAlignment="1">
      <alignment vertical="center" textRotation="180" shrinkToFit="1"/>
    </xf>
    <xf numFmtId="0" fontId="165" fillId="4" borderId="367" xfId="1" applyFont="1" applyFill="1" applyBorder="1" applyAlignment="1">
      <alignment horizontal="left" vertical="center" shrinkToFit="1"/>
    </xf>
    <xf numFmtId="0" fontId="165" fillId="4" borderId="368" xfId="1" applyFont="1" applyFill="1" applyBorder="1" applyAlignment="1">
      <alignment horizontal="left" vertical="center" shrinkToFit="1"/>
    </xf>
    <xf numFmtId="0" fontId="164" fillId="4" borderId="297" xfId="1" applyFont="1" applyFill="1" applyBorder="1" applyAlignment="1">
      <alignment horizontal="left" vertical="center" shrinkToFit="1"/>
    </xf>
    <xf numFmtId="0" fontId="164" fillId="4" borderId="340" xfId="1" applyFont="1" applyFill="1" applyBorder="1" applyAlignment="1">
      <alignment vertical="center" textRotation="180" shrinkToFit="1"/>
    </xf>
    <xf numFmtId="0" fontId="165" fillId="0" borderId="368" xfId="1" applyFont="1" applyBorder="1" applyAlignment="1">
      <alignment horizontal="left" vertical="center" shrinkToFit="1"/>
    </xf>
    <xf numFmtId="0" fontId="164" fillId="4" borderId="296" xfId="1" applyFont="1" applyFill="1" applyBorder="1" applyAlignment="1">
      <alignment horizontal="left" vertical="center" shrinkToFit="1"/>
    </xf>
    <xf numFmtId="0" fontId="164" fillId="4" borderId="340" xfId="1" applyFont="1" applyFill="1" applyBorder="1" applyAlignment="1">
      <alignment horizontal="left" vertical="center" shrinkToFit="1"/>
    </xf>
    <xf numFmtId="0" fontId="166" fillId="4" borderId="371" xfId="1" applyFont="1" applyFill="1" applyBorder="1" applyAlignment="1">
      <alignment horizontal="left" vertical="center" shrinkToFit="1"/>
    </xf>
    <xf numFmtId="0" fontId="163" fillId="34" borderId="333" xfId="1" applyFont="1" applyFill="1" applyBorder="1" applyAlignment="1">
      <alignment horizontal="center" vertical="center" shrinkToFit="1"/>
    </xf>
    <xf numFmtId="0" fontId="165" fillId="4" borderId="363" xfId="1" applyFont="1" applyFill="1" applyBorder="1" applyAlignment="1">
      <alignment horizontal="left" vertical="center" shrinkToFit="1"/>
    </xf>
    <xf numFmtId="0" fontId="164" fillId="4" borderId="0" xfId="1" applyFont="1" applyFill="1" applyBorder="1" applyAlignment="1">
      <alignment horizontal="left" vertical="center" shrinkToFit="1"/>
    </xf>
    <xf numFmtId="0" fontId="164" fillId="4" borderId="14" xfId="1" applyFont="1" applyFill="1" applyBorder="1" applyAlignment="1">
      <alignment horizontal="left" vertical="center" shrinkToFit="1"/>
    </xf>
    <xf numFmtId="0" fontId="164" fillId="4" borderId="297" xfId="1" applyFont="1" applyFill="1" applyBorder="1" applyAlignment="1">
      <alignment vertical="center" textRotation="180" shrinkToFit="1"/>
    </xf>
    <xf numFmtId="0" fontId="163" fillId="34" borderId="372" xfId="1" applyFont="1" applyFill="1" applyBorder="1" applyAlignment="1">
      <alignment horizontal="center" vertical="center" shrinkToFit="1"/>
    </xf>
    <xf numFmtId="0" fontId="163" fillId="34" borderId="302" xfId="1" applyFont="1" applyFill="1" applyBorder="1" applyAlignment="1">
      <alignment horizontal="center" vertical="center" shrinkToFit="1"/>
    </xf>
    <xf numFmtId="0" fontId="163" fillId="34" borderId="370" xfId="1" applyFont="1" applyFill="1" applyBorder="1" applyAlignment="1">
      <alignment horizontal="center" vertical="center" shrinkToFit="1"/>
    </xf>
    <xf numFmtId="0" fontId="164" fillId="4" borderId="368" xfId="1" applyFont="1" applyFill="1" applyBorder="1" applyAlignment="1">
      <alignment horizontal="left" vertical="center" shrinkToFit="1"/>
    </xf>
    <xf numFmtId="0" fontId="163" fillId="0" borderId="373" xfId="1" applyFont="1" applyBorder="1" applyAlignment="1">
      <alignment horizontal="left" vertical="center" shrinkToFit="1"/>
    </xf>
    <xf numFmtId="0" fontId="164" fillId="4" borderId="373" xfId="1" applyFont="1" applyFill="1" applyBorder="1" applyAlignment="1">
      <alignment horizontal="left" vertical="center" shrinkToFit="1"/>
    </xf>
    <xf numFmtId="0" fontId="164" fillId="4" borderId="294" xfId="1" applyFont="1" applyFill="1" applyBorder="1" applyAlignment="1">
      <alignment horizontal="left" vertical="center" shrinkToFit="1"/>
    </xf>
    <xf numFmtId="0" fontId="164" fillId="4" borderId="305" xfId="1" applyFont="1" applyFill="1" applyBorder="1" applyAlignment="1">
      <alignment horizontal="left" vertical="center" shrinkToFit="1"/>
    </xf>
    <xf numFmtId="0" fontId="164" fillId="4" borderId="161" xfId="1" applyFont="1" applyFill="1" applyBorder="1" applyAlignment="1">
      <alignment horizontal="left" vertical="center" shrinkToFit="1"/>
    </xf>
    <xf numFmtId="0" fontId="164" fillId="4" borderId="323" xfId="1" applyFont="1" applyFill="1" applyBorder="1" applyAlignment="1">
      <alignment horizontal="left" vertical="center" shrinkToFit="1"/>
    </xf>
    <xf numFmtId="0" fontId="164" fillId="4" borderId="79" xfId="1" applyFont="1" applyFill="1" applyBorder="1" applyAlignment="1">
      <alignment horizontal="left" vertical="center" shrinkToFit="1"/>
    </xf>
    <xf numFmtId="0" fontId="164" fillId="4" borderId="374" xfId="1" applyFont="1" applyFill="1" applyBorder="1" applyAlignment="1">
      <alignment horizontal="left" vertical="center" shrinkToFit="1"/>
    </xf>
    <xf numFmtId="0" fontId="163" fillId="4" borderId="375" xfId="1" applyFont="1" applyFill="1" applyBorder="1" applyAlignment="1">
      <alignment horizontal="left" vertical="center" shrinkToFit="1"/>
    </xf>
    <xf numFmtId="0" fontId="164" fillId="4" borderId="376" xfId="1" applyFont="1" applyFill="1" applyBorder="1" applyAlignment="1">
      <alignment horizontal="left" vertical="center" shrinkToFit="1"/>
    </xf>
    <xf numFmtId="0" fontId="163" fillId="4" borderId="296" xfId="1" applyFont="1" applyFill="1" applyBorder="1" applyAlignment="1">
      <alignment horizontal="left" vertical="center" shrinkToFit="1"/>
    </xf>
    <xf numFmtId="0" fontId="36" fillId="0" borderId="377" xfId="1" applyFont="1" applyBorder="1" applyAlignment="1">
      <alignment horizontal="center" vertical="center" textRotation="180" shrinkToFit="1"/>
    </xf>
    <xf numFmtId="0" fontId="36" fillId="0" borderId="378" xfId="1" applyFont="1" applyBorder="1" applyAlignment="1">
      <alignment horizontal="center" vertical="center"/>
    </xf>
    <xf numFmtId="0" fontId="36" fillId="0" borderId="379" xfId="1" applyFont="1" applyBorder="1" applyAlignment="1">
      <alignment horizontal="center" vertical="center"/>
    </xf>
    <xf numFmtId="0" fontId="36" fillId="0" borderId="380" xfId="1" applyFont="1" applyBorder="1">
      <alignment vertical="center"/>
    </xf>
    <xf numFmtId="0" fontId="167" fillId="0" borderId="379" xfId="1" applyFont="1" applyFill="1" applyBorder="1" applyAlignment="1">
      <alignment horizontal="center" vertical="center" wrapText="1" shrinkToFit="1"/>
    </xf>
    <xf numFmtId="0" fontId="163" fillId="34" borderId="381" xfId="1" applyFont="1" applyFill="1" applyBorder="1" applyAlignment="1">
      <alignment horizontal="center" vertical="center" shrinkToFit="1"/>
    </xf>
    <xf numFmtId="0" fontId="163" fillId="34" borderId="382" xfId="1" applyFont="1" applyFill="1" applyBorder="1" applyAlignment="1">
      <alignment horizontal="center" vertical="center" shrinkToFit="1"/>
    </xf>
    <xf numFmtId="0" fontId="163" fillId="34" borderId="383" xfId="1" applyFont="1" applyFill="1" applyBorder="1" applyAlignment="1">
      <alignment horizontal="center" vertical="center" shrinkToFit="1"/>
    </xf>
    <xf numFmtId="0" fontId="163" fillId="34" borderId="377" xfId="1" applyFont="1" applyFill="1" applyBorder="1" applyAlignment="1">
      <alignment horizontal="center" vertical="center" shrinkToFit="1"/>
    </xf>
    <xf numFmtId="0" fontId="163" fillId="34" borderId="384" xfId="1" applyFont="1" applyFill="1" applyBorder="1" applyAlignment="1">
      <alignment horizontal="center" vertical="center" shrinkToFit="1"/>
    </xf>
    <xf numFmtId="0" fontId="7" fillId="0" borderId="385" xfId="1" applyFont="1" applyBorder="1" applyAlignment="1">
      <alignment horizontal="center"/>
    </xf>
    <xf numFmtId="0" fontId="70" fillId="0" borderId="386" xfId="1" applyFont="1" applyBorder="1">
      <alignment vertical="center"/>
    </xf>
    <xf numFmtId="0" fontId="70" fillId="0" borderId="385" xfId="1" applyFont="1" applyFill="1" applyBorder="1" applyAlignment="1">
      <alignment horizontal="center" vertical="center" shrinkToFit="1"/>
    </xf>
    <xf numFmtId="0" fontId="36" fillId="34" borderId="377" xfId="1" applyFont="1" applyFill="1" applyBorder="1" applyAlignment="1">
      <alignment horizontal="center" vertical="center" wrapText="1" shrinkToFit="1"/>
    </xf>
    <xf numFmtId="0" fontId="36" fillId="34" borderId="381" xfId="1" applyFont="1" applyFill="1" applyBorder="1" applyAlignment="1">
      <alignment horizontal="center" vertical="center" wrapText="1" shrinkToFit="1"/>
    </xf>
    <xf numFmtId="0" fontId="163" fillId="34" borderId="387" xfId="1" applyFont="1" applyFill="1" applyBorder="1" applyAlignment="1">
      <alignment horizontal="center" vertical="center" shrinkToFit="1"/>
    </xf>
    <xf numFmtId="0" fontId="36" fillId="0" borderId="358" xfId="1" applyFont="1" applyFill="1" applyBorder="1" applyAlignment="1">
      <alignment horizontal="center" vertical="center" wrapText="1"/>
    </xf>
    <xf numFmtId="0" fontId="70" fillId="0" borderId="0" xfId="1" applyFont="1" applyBorder="1" applyAlignment="1">
      <alignment horizontal="left"/>
    </xf>
    <xf numFmtId="0" fontId="1" fillId="0" borderId="0" xfId="1" applyFont="1">
      <alignment vertical="center"/>
    </xf>
    <xf numFmtId="0" fontId="1" fillId="0" borderId="0" xfId="1" applyFont="1" applyBorder="1">
      <alignment vertical="center"/>
    </xf>
    <xf numFmtId="0" fontId="1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>
      <alignment vertical="center"/>
    </xf>
    <xf numFmtId="0" fontId="1" fillId="0" borderId="0" xfId="1" applyFont="1" applyAlignment="1">
      <alignment vertical="center" shrinkToFit="1"/>
    </xf>
    <xf numFmtId="0" fontId="1" fillId="0" borderId="0" xfId="1" applyFont="1" applyAlignment="1">
      <alignment horizontal="center" vertical="center"/>
    </xf>
    <xf numFmtId="0" fontId="1" fillId="0" borderId="0" xfId="1" applyFont="1" applyBorder="1" applyAlignment="1">
      <alignment horizontal="right" vertical="top"/>
    </xf>
    <xf numFmtId="0" fontId="2" fillId="0" borderId="329" xfId="1" applyFont="1" applyBorder="1" applyAlignment="1">
      <alignment horizontal="right" vertical="top"/>
    </xf>
    <xf numFmtId="9" fontId="1" fillId="0" borderId="0" xfId="1" applyNumberFormat="1" applyFont="1" applyBorder="1">
      <alignment vertical="center"/>
    </xf>
    <xf numFmtId="0" fontId="1" fillId="0" borderId="0" xfId="1" applyFont="1" applyBorder="1" applyAlignment="1">
      <alignment horizontal="right"/>
    </xf>
    <xf numFmtId="0" fontId="166" fillId="0" borderId="336" xfId="1" applyFont="1" applyBorder="1" applyAlignment="1">
      <alignment horizontal="left" vertical="center" shrinkToFit="1"/>
    </xf>
    <xf numFmtId="0" fontId="166" fillId="0" borderId="336" xfId="1" applyFont="1" applyFill="1" applyBorder="1" applyAlignment="1">
      <alignment vertical="center" textRotation="180" shrinkToFit="1"/>
    </xf>
    <xf numFmtId="0" fontId="166" fillId="0" borderId="331" xfId="1" applyFont="1" applyBorder="1" applyAlignment="1">
      <alignment horizontal="left" vertical="center" shrinkToFit="1"/>
    </xf>
    <xf numFmtId="0" fontId="1" fillId="0" borderId="362" xfId="1" applyFont="1" applyBorder="1" applyAlignment="1">
      <alignment horizontal="right"/>
    </xf>
    <xf numFmtId="0" fontId="1" fillId="0" borderId="366" xfId="1" applyFont="1" applyFill="1" applyBorder="1" applyAlignment="1">
      <alignment horizontal="center" vertical="center" shrinkToFit="1"/>
    </xf>
    <xf numFmtId="0" fontId="164" fillId="4" borderId="388" xfId="1" applyFont="1" applyFill="1" applyBorder="1" applyAlignment="1">
      <alignment horizontal="left" vertical="center" shrinkToFit="1"/>
    </xf>
    <xf numFmtId="0" fontId="164" fillId="0" borderId="389" xfId="1" applyFont="1" applyFill="1" applyBorder="1" applyAlignment="1">
      <alignment horizontal="left" vertical="center" shrinkToFit="1"/>
    </xf>
    <xf numFmtId="0" fontId="1" fillId="0" borderId="369" xfId="1" applyFont="1" applyBorder="1">
      <alignment vertical="center"/>
    </xf>
    <xf numFmtId="0" fontId="36" fillId="0" borderId="390" xfId="1" applyFont="1" applyBorder="1" applyAlignment="1">
      <alignment horizontal="center" vertical="center"/>
    </xf>
    <xf numFmtId="0" fontId="165" fillId="4" borderId="334" xfId="1" applyFont="1" applyFill="1" applyBorder="1" applyAlignment="1">
      <alignment vertical="center" textRotation="180" shrinkToFit="1"/>
    </xf>
    <xf numFmtId="0" fontId="2" fillId="0" borderId="370" xfId="1" applyFont="1" applyBorder="1" applyAlignment="1">
      <alignment horizontal="center" vertical="center" textRotation="180" shrinkToFit="1"/>
    </xf>
    <xf numFmtId="0" fontId="6" fillId="0" borderId="344" xfId="1" applyFont="1" applyBorder="1" applyAlignment="1">
      <alignment horizontal="center" vertical="center" textRotation="255" shrinkToFit="1"/>
    </xf>
    <xf numFmtId="0" fontId="170" fillId="4" borderId="334" xfId="1" applyFont="1" applyFill="1" applyBorder="1" applyAlignment="1">
      <alignment horizontal="left" vertical="center" shrinkToFit="1"/>
    </xf>
    <xf numFmtId="0" fontId="6" fillId="0" borderId="344" xfId="1" applyFont="1" applyBorder="1" applyAlignment="1">
      <alignment horizontal="center"/>
    </xf>
    <xf numFmtId="177" fontId="1" fillId="0" borderId="0" xfId="1" applyNumberFormat="1" applyFont="1" applyBorder="1" applyAlignment="1">
      <alignment horizontal="center" vertical="center"/>
    </xf>
    <xf numFmtId="178" fontId="1" fillId="0" borderId="0" xfId="1" applyNumberFormat="1" applyFont="1" applyBorder="1" applyAlignment="1">
      <alignment horizontal="center" vertical="center"/>
    </xf>
    <xf numFmtId="0" fontId="1" fillId="0" borderId="0" xfId="1" applyFont="1" applyFill="1" applyBorder="1" applyAlignment="1">
      <alignment horizontal="left" vertical="center" wrapText="1"/>
    </xf>
    <xf numFmtId="0" fontId="1" fillId="0" borderId="0" xfId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166" fillId="34" borderId="384" xfId="1" applyFont="1" applyFill="1" applyBorder="1" applyAlignment="1">
      <alignment horizontal="center" vertical="center" shrinkToFit="1"/>
    </xf>
    <xf numFmtId="0" fontId="2" fillId="0" borderId="343" xfId="1" applyFont="1" applyBorder="1" applyAlignment="1">
      <alignment horizontal="center" vertical="center" textRotation="180" shrinkToFit="1"/>
    </xf>
    <xf numFmtId="0" fontId="6" fillId="0" borderId="342" xfId="1" applyFont="1" applyBorder="1" applyAlignment="1">
      <alignment horizontal="center"/>
    </xf>
    <xf numFmtId="0" fontId="166" fillId="0" borderId="0" xfId="1" applyFont="1">
      <alignment vertical="center"/>
    </xf>
    <xf numFmtId="0" fontId="166" fillId="0" borderId="391" xfId="1" applyFont="1" applyBorder="1" applyAlignment="1">
      <alignment vertical="center" shrinkToFit="1"/>
    </xf>
    <xf numFmtId="0" fontId="1" fillId="0" borderId="14" xfId="1" applyFont="1" applyBorder="1" applyAlignment="1">
      <alignment horizontal="right"/>
    </xf>
    <xf numFmtId="0" fontId="1" fillId="0" borderId="344" xfId="1" applyFont="1" applyFill="1" applyBorder="1" applyAlignment="1">
      <alignment horizontal="center" vertical="center" shrinkToFit="1"/>
    </xf>
    <xf numFmtId="0" fontId="163" fillId="0" borderId="392" xfId="1" applyFont="1" applyBorder="1" applyAlignment="1">
      <alignment vertical="center" shrinkToFit="1"/>
    </xf>
    <xf numFmtId="0" fontId="1" fillId="0" borderId="341" xfId="1" applyFont="1" applyBorder="1">
      <alignment vertical="center"/>
    </xf>
    <xf numFmtId="0" fontId="163" fillId="4" borderId="0" xfId="1" applyFont="1" applyFill="1">
      <alignment vertical="center"/>
    </xf>
    <xf numFmtId="0" fontId="163" fillId="4" borderId="392" xfId="1" applyFont="1" applyFill="1" applyBorder="1" applyAlignment="1">
      <alignment vertical="center" shrinkToFit="1"/>
    </xf>
    <xf numFmtId="0" fontId="166" fillId="34" borderId="372" xfId="1" applyFont="1" applyFill="1" applyBorder="1" applyAlignment="1">
      <alignment horizontal="center" vertical="center" shrinkToFit="1"/>
    </xf>
    <xf numFmtId="0" fontId="166" fillId="34" borderId="382" xfId="1" applyFont="1" applyFill="1" applyBorder="1" applyAlignment="1">
      <alignment horizontal="center" vertical="center" shrinkToFit="1"/>
    </xf>
    <xf numFmtId="0" fontId="166" fillId="34" borderId="370" xfId="1" applyFont="1" applyFill="1" applyBorder="1" applyAlignment="1">
      <alignment horizontal="center" vertical="center" shrinkToFit="1"/>
    </xf>
    <xf numFmtId="0" fontId="4" fillId="0" borderId="0" xfId="1" applyFont="1">
      <alignment vertical="center"/>
    </xf>
    <xf numFmtId="0" fontId="4" fillId="0" borderId="0" xfId="1" applyFont="1" applyBorder="1">
      <alignment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163" fillId="0" borderId="393" xfId="1" applyFont="1" applyBorder="1">
      <alignment vertical="center"/>
    </xf>
    <xf numFmtId="0" fontId="165" fillId="0" borderId="394" xfId="1" applyFont="1" applyBorder="1" applyAlignment="1">
      <alignment horizontal="left" vertical="center" shrinkToFit="1"/>
    </xf>
    <xf numFmtId="0" fontId="163" fillId="0" borderId="395" xfId="1" applyFont="1" applyFill="1" applyBorder="1" applyAlignment="1">
      <alignment vertical="center" textRotation="180" shrinkToFit="1"/>
    </xf>
    <xf numFmtId="0" fontId="165" fillId="0" borderId="396" xfId="1" applyFont="1" applyFill="1" applyBorder="1" applyAlignment="1">
      <alignment horizontal="left" vertical="center" shrinkToFit="1"/>
    </xf>
    <xf numFmtId="0" fontId="4" fillId="0" borderId="331" xfId="1" applyFont="1" applyBorder="1">
      <alignment vertical="center"/>
    </xf>
    <xf numFmtId="0" fontId="1" fillId="0" borderId="350" xfId="1" applyFont="1" applyBorder="1" applyAlignment="1">
      <alignment horizontal="center" vertical="center" shrinkToFit="1"/>
    </xf>
    <xf numFmtId="0" fontId="163" fillId="0" borderId="397" xfId="1" applyFont="1" applyBorder="1" applyAlignment="1">
      <alignment horizontal="left" vertical="center" shrinkToFit="1"/>
    </xf>
    <xf numFmtId="0" fontId="4" fillId="0" borderId="341" xfId="1" applyFont="1" applyBorder="1">
      <alignment vertical="center"/>
    </xf>
    <xf numFmtId="0" fontId="6" fillId="0" borderId="344" xfId="1" applyFont="1" applyFill="1" applyBorder="1" applyAlignment="1">
      <alignment horizontal="center" vertical="center" textRotation="255" shrinkToFit="1"/>
    </xf>
    <xf numFmtId="0" fontId="165" fillId="0" borderId="14" xfId="1" applyFont="1" applyBorder="1" applyAlignment="1">
      <alignment horizontal="left" vertical="center" shrinkToFit="1"/>
    </xf>
    <xf numFmtId="0" fontId="165" fillId="0" borderId="367" xfId="1" applyFont="1" applyFill="1" applyBorder="1" applyAlignment="1">
      <alignment horizontal="left" vertical="center" shrinkToFit="1"/>
    </xf>
    <xf numFmtId="0" fontId="163" fillId="0" borderId="397" xfId="1" applyFont="1" applyFill="1" applyBorder="1" applyAlignment="1">
      <alignment horizontal="left" vertical="center" shrinkToFit="1"/>
    </xf>
    <xf numFmtId="0" fontId="6" fillId="0" borderId="344" xfId="1" applyFont="1" applyFill="1" applyBorder="1" applyAlignment="1">
      <alignment horizontal="center"/>
    </xf>
    <xf numFmtId="0" fontId="164" fillId="0" borderId="14" xfId="1" applyFont="1" applyBorder="1" applyAlignment="1">
      <alignment horizontal="left" vertical="center" shrinkToFit="1"/>
    </xf>
    <xf numFmtId="0" fontId="163" fillId="0" borderId="398" xfId="1" applyFont="1" applyBorder="1" applyAlignment="1">
      <alignment horizontal="left" vertical="center" shrinkToFit="1"/>
    </xf>
    <xf numFmtId="0" fontId="163" fillId="0" borderId="399" xfId="1" applyFont="1" applyBorder="1" applyAlignment="1">
      <alignment horizontal="left" vertical="center" shrinkToFit="1"/>
    </xf>
    <xf numFmtId="0" fontId="163" fillId="0" borderId="400" xfId="1" applyFont="1" applyFill="1" applyBorder="1" applyAlignment="1">
      <alignment horizontal="left" vertical="center" shrinkToFit="1"/>
    </xf>
    <xf numFmtId="0" fontId="163" fillId="0" borderId="401" xfId="1" applyFont="1" applyBorder="1" applyAlignment="1">
      <alignment horizontal="left" vertical="center" shrinkToFit="1"/>
    </xf>
    <xf numFmtId="0" fontId="166" fillId="34" borderId="333" xfId="1" applyFont="1" applyFill="1" applyBorder="1" applyAlignment="1">
      <alignment horizontal="center" vertical="center" shrinkToFit="1"/>
    </xf>
    <xf numFmtId="0" fontId="166" fillId="34" borderId="303" xfId="1" applyFont="1" applyFill="1" applyBorder="1" applyAlignment="1">
      <alignment horizontal="center" vertical="center" shrinkToFit="1"/>
    </xf>
    <xf numFmtId="0" fontId="166" fillId="34" borderId="302" xfId="1" applyFont="1" applyFill="1" applyBorder="1" applyAlignment="1">
      <alignment horizontal="center" vertical="center" shrinkToFit="1"/>
    </xf>
    <xf numFmtId="0" fontId="166" fillId="34" borderId="402" xfId="1" applyFont="1" applyFill="1" applyBorder="1" applyAlignment="1">
      <alignment horizontal="center" vertical="center" shrinkToFit="1"/>
    </xf>
    <xf numFmtId="0" fontId="166" fillId="34" borderId="291" xfId="1" applyFont="1" applyFill="1" applyBorder="1" applyAlignment="1">
      <alignment horizontal="center" vertical="center" shrinkToFit="1"/>
    </xf>
    <xf numFmtId="0" fontId="166" fillId="34" borderId="403" xfId="1" applyFont="1" applyFill="1" applyBorder="1" applyAlignment="1">
      <alignment horizontal="center" vertical="center" shrinkToFit="1"/>
    </xf>
    <xf numFmtId="0" fontId="166" fillId="34" borderId="404" xfId="1" applyFont="1" applyFill="1" applyBorder="1" applyAlignment="1">
      <alignment horizontal="center" vertical="center" shrinkToFit="1"/>
    </xf>
    <xf numFmtId="0" fontId="166" fillId="34" borderId="405" xfId="1" applyFont="1" applyFill="1" applyBorder="1" applyAlignment="1">
      <alignment horizontal="center" vertical="center" shrinkToFit="1"/>
    </xf>
    <xf numFmtId="0" fontId="166" fillId="34" borderId="406" xfId="1" applyFont="1" applyFill="1" applyBorder="1" applyAlignment="1">
      <alignment horizontal="center" vertical="center" shrinkToFit="1"/>
    </xf>
    <xf numFmtId="0" fontId="6" fillId="0" borderId="342" xfId="1" applyFont="1" applyFill="1" applyBorder="1" applyAlignment="1">
      <alignment horizontal="center"/>
    </xf>
    <xf numFmtId="0" fontId="36" fillId="0" borderId="390" xfId="1" applyFont="1" applyBorder="1" applyAlignment="1">
      <alignment horizontal="center"/>
    </xf>
    <xf numFmtId="0" fontId="166" fillId="34" borderId="407" xfId="1" applyFont="1" applyFill="1" applyBorder="1" applyAlignment="1">
      <alignment horizontal="center" vertical="center" shrinkToFit="1"/>
    </xf>
    <xf numFmtId="0" fontId="166" fillId="34" borderId="408" xfId="1" applyFont="1" applyFill="1" applyBorder="1" applyAlignment="1">
      <alignment horizontal="center" vertical="center" shrinkToFit="1"/>
    </xf>
    <xf numFmtId="0" fontId="166" fillId="34" borderId="409" xfId="1" applyFont="1" applyFill="1" applyBorder="1" applyAlignment="1">
      <alignment horizontal="center" vertical="center" shrinkToFit="1"/>
    </xf>
    <xf numFmtId="0" fontId="165" fillId="0" borderId="334" xfId="1" applyFont="1" applyFill="1" applyBorder="1" applyAlignment="1">
      <alignment horizontal="left" vertical="center" shrinkToFit="1"/>
    </xf>
    <xf numFmtId="0" fontId="164" fillId="0" borderId="392" xfId="1" applyFont="1" applyBorder="1" applyAlignment="1">
      <alignment vertical="center" shrinkToFit="1"/>
    </xf>
    <xf numFmtId="0" fontId="2" fillId="0" borderId="0" xfId="1" applyFont="1">
      <alignment vertical="center"/>
    </xf>
    <xf numFmtId="0" fontId="3" fillId="0" borderId="0" xfId="1" applyFont="1" applyBorder="1" applyAlignment="1">
      <alignment horizontal="center" vertical="center"/>
    </xf>
    <xf numFmtId="0" fontId="6" fillId="0" borderId="357" xfId="1" applyFont="1" applyBorder="1" applyAlignment="1">
      <alignment horizontal="center" vertical="center"/>
    </xf>
    <xf numFmtId="0" fontId="6" fillId="0" borderId="359" xfId="1" applyFont="1" applyBorder="1" applyAlignment="1">
      <alignment horizontal="center" vertical="center"/>
    </xf>
    <xf numFmtId="0" fontId="2" fillId="0" borderId="358" xfId="1" applyFont="1" applyFill="1" applyBorder="1" applyAlignment="1">
      <alignment horizontal="center" vertical="center"/>
    </xf>
    <xf numFmtId="0" fontId="2" fillId="0" borderId="360" xfId="1" applyFont="1" applyFill="1" applyBorder="1" applyAlignment="1">
      <alignment horizontal="center" vertical="center"/>
    </xf>
    <xf numFmtId="0" fontId="2" fillId="0" borderId="358" xfId="1" applyFont="1" applyFill="1" applyBorder="1" applyAlignment="1">
      <alignment horizontal="center" vertical="center" wrapText="1"/>
    </xf>
    <xf numFmtId="0" fontId="2" fillId="0" borderId="360" xfId="1" applyFont="1" applyBorder="1" applyAlignment="1">
      <alignment vertical="center" textRotation="255"/>
    </xf>
    <xf numFmtId="0" fontId="6" fillId="0" borderId="361" xfId="1" applyFont="1" applyBorder="1" applyAlignment="1">
      <alignment horizontal="center" vertical="center" textRotation="255"/>
    </xf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right"/>
    </xf>
    <xf numFmtId="0" fontId="1" fillId="0" borderId="0" xfId="1" applyFont="1" applyBorder="1" applyAlignment="1">
      <alignment horizontal="center" shrinkToFit="1"/>
    </xf>
    <xf numFmtId="0" fontId="1" fillId="0" borderId="0" xfId="1" applyFont="1" applyBorder="1" applyAlignment="1">
      <alignment horizontal="left"/>
    </xf>
    <xf numFmtId="0" fontId="166" fillId="0" borderId="0" xfId="1" applyFont="1" applyBorder="1" applyAlignment="1">
      <alignment horizontal="center" shrinkToFit="1"/>
    </xf>
    <xf numFmtId="0" fontId="6" fillId="0" borderId="0" xfId="1" applyFont="1" applyBorder="1" applyAlignment="1">
      <alignment horizontal="center" shrinkToFit="1"/>
    </xf>
    <xf numFmtId="0" fontId="4" fillId="0" borderId="0" xfId="1" applyFont="1" applyBorder="1" applyAlignment="1">
      <alignment horizontal="left" shrinkToFit="1"/>
    </xf>
    <xf numFmtId="0" fontId="4" fillId="0" borderId="0" xfId="1" applyFont="1" applyBorder="1" applyAlignment="1">
      <alignment horizontal="left" shrinkToFit="1"/>
    </xf>
    <xf numFmtId="0" fontId="25" fillId="0" borderId="0" xfId="1" applyFont="1" applyBorder="1" applyAlignment="1">
      <alignment horizontal="left" shrinkToFit="1"/>
    </xf>
    <xf numFmtId="0" fontId="6" fillId="0" borderId="0" xfId="1" applyFont="1" applyBorder="1" applyAlignment="1">
      <alignment horizontal="center" vertical="center"/>
    </xf>
    <xf numFmtId="0" fontId="1" fillId="0" borderId="0" xfId="1" applyFont="1" applyBorder="1" applyAlignment="1">
      <alignment horizontal="left" vertical="center" shrinkToFit="1"/>
    </xf>
    <xf numFmtId="0" fontId="1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right" vertical="top"/>
    </xf>
    <xf numFmtId="0" fontId="2" fillId="0" borderId="330" xfId="1" applyFont="1" applyBorder="1" applyAlignment="1">
      <alignment horizontal="center" vertical="center"/>
    </xf>
    <xf numFmtId="0" fontId="2" fillId="0" borderId="335" xfId="1" applyFont="1" applyBorder="1" applyAlignment="1">
      <alignment horizontal="right"/>
    </xf>
    <xf numFmtId="0" fontId="165" fillId="4" borderId="364" xfId="1" applyFont="1" applyFill="1" applyBorder="1" applyAlignment="1">
      <alignment horizontal="left" vertical="center" shrinkToFit="1"/>
    </xf>
    <xf numFmtId="0" fontId="166" fillId="0" borderId="363" xfId="1" applyFont="1" applyFill="1" applyBorder="1" applyAlignment="1">
      <alignment horizontal="left" vertical="center" shrinkToFit="1"/>
    </xf>
    <xf numFmtId="0" fontId="166" fillId="0" borderId="365" xfId="1" applyFont="1" applyFill="1" applyBorder="1" applyAlignment="1">
      <alignment horizontal="left" vertical="center" shrinkToFit="1"/>
    </xf>
    <xf numFmtId="0" fontId="2" fillId="0" borderId="338" xfId="1" applyFont="1" applyBorder="1" applyAlignment="1">
      <alignment horizontal="center" vertical="center"/>
    </xf>
    <xf numFmtId="0" fontId="2" fillId="0" borderId="340" xfId="1" applyFont="1" applyBorder="1">
      <alignment vertical="center"/>
    </xf>
    <xf numFmtId="0" fontId="166" fillId="0" borderId="334" xfId="1" applyFont="1" applyFill="1" applyBorder="1" applyAlignment="1">
      <alignment horizontal="left" vertical="center" shrinkToFit="1"/>
    </xf>
    <xf numFmtId="0" fontId="2" fillId="0" borderId="340" xfId="1" applyFont="1" applyBorder="1" applyAlignment="1">
      <alignment horizontal="right"/>
    </xf>
    <xf numFmtId="0" fontId="2" fillId="0" borderId="346" xfId="1" applyFont="1" applyBorder="1" applyAlignment="1">
      <alignment horizontal="center" vertical="center"/>
    </xf>
    <xf numFmtId="0" fontId="2" fillId="0" borderId="349" xfId="1" applyFont="1" applyBorder="1">
      <alignment vertical="center"/>
    </xf>
    <xf numFmtId="0" fontId="166" fillId="34" borderId="387" xfId="1" applyFont="1" applyFill="1" applyBorder="1" applyAlignment="1">
      <alignment horizontal="center" vertical="center" shrinkToFit="1"/>
    </xf>
    <xf numFmtId="0" fontId="2" fillId="0" borderId="390" xfId="1" applyFont="1" applyBorder="1" applyAlignment="1">
      <alignment horizontal="center" vertical="center"/>
    </xf>
    <xf numFmtId="0" fontId="166" fillId="0" borderId="393" xfId="1" applyFont="1" applyBorder="1" applyAlignment="1">
      <alignment vertical="center" shrinkToFit="1"/>
    </xf>
    <xf numFmtId="0" fontId="166" fillId="0" borderId="0" xfId="1" applyFont="1" applyAlignment="1">
      <alignment horizontal="left" vertical="center"/>
    </xf>
    <xf numFmtId="0" fontId="2" fillId="0" borderId="354" xfId="1" applyFont="1" applyBorder="1" applyAlignment="1">
      <alignment horizontal="center" vertical="center"/>
    </xf>
    <xf numFmtId="0" fontId="166" fillId="34" borderId="321" xfId="1" applyFont="1" applyFill="1" applyBorder="1" applyAlignment="1">
      <alignment horizontal="center" vertical="center" shrinkToFit="1"/>
    </xf>
    <xf numFmtId="0" fontId="166" fillId="34" borderId="410" xfId="1" applyFont="1" applyFill="1" applyBorder="1" applyAlignment="1">
      <alignment horizontal="center" vertical="center" shrinkToFit="1"/>
    </xf>
    <xf numFmtId="0" fontId="166" fillId="0" borderId="14" xfId="1" applyFont="1" applyBorder="1" applyAlignment="1">
      <alignment horizontal="left" vertical="center" shrinkToFit="1"/>
    </xf>
    <xf numFmtId="0" fontId="166" fillId="0" borderId="392" xfId="1" applyFont="1" applyFill="1" applyBorder="1" applyAlignment="1">
      <alignment vertical="center" textRotation="180" shrinkToFit="1"/>
    </xf>
    <xf numFmtId="0" fontId="166" fillId="0" borderId="340" xfId="1" applyFont="1" applyBorder="1" applyAlignment="1">
      <alignment horizontal="left" vertical="center" shrinkToFit="1"/>
    </xf>
    <xf numFmtId="0" fontId="166" fillId="0" borderId="392" xfId="1" applyFont="1" applyFill="1" applyBorder="1" applyAlignment="1">
      <alignment horizontal="left" vertical="center" shrinkToFit="1"/>
    </xf>
    <xf numFmtId="0" fontId="165" fillId="0" borderId="340" xfId="1" applyFont="1" applyBorder="1" applyAlignment="1">
      <alignment horizontal="left" vertical="center" shrinkToFit="1"/>
    </xf>
    <xf numFmtId="0" fontId="165" fillId="0" borderId="334" xfId="1" applyFont="1" applyFill="1" applyBorder="1" applyAlignment="1">
      <alignment vertical="center" textRotation="180" shrinkToFit="1"/>
    </xf>
    <xf numFmtId="0" fontId="165" fillId="0" borderId="397" xfId="1" applyFont="1" applyBorder="1" applyAlignment="1">
      <alignment horizontal="left" vertical="center" shrinkToFit="1"/>
    </xf>
    <xf numFmtId="0" fontId="165" fillId="4" borderId="14" xfId="1" applyFont="1" applyFill="1" applyBorder="1" applyAlignment="1">
      <alignment horizontal="left" vertical="center" shrinkToFit="1"/>
    </xf>
    <xf numFmtId="0" fontId="165" fillId="4" borderId="392" xfId="1" applyFont="1" applyFill="1" applyBorder="1" applyAlignment="1">
      <alignment vertical="center" textRotation="180" shrinkToFit="1"/>
    </xf>
    <xf numFmtId="0" fontId="165" fillId="4" borderId="340" xfId="1" applyFont="1" applyFill="1" applyBorder="1" applyAlignment="1">
      <alignment horizontal="left" vertical="center" shrinkToFit="1"/>
    </xf>
    <xf numFmtId="0" fontId="166" fillId="0" borderId="367" xfId="1" applyFont="1" applyBorder="1" applyAlignment="1">
      <alignment horizontal="left" vertical="center" shrinkToFit="1"/>
    </xf>
    <xf numFmtId="0" fontId="166" fillId="0" borderId="397" xfId="1" applyFont="1" applyBorder="1" applyAlignment="1">
      <alignment horizontal="left" vertical="center" shrinkToFit="1"/>
    </xf>
    <xf numFmtId="0" fontId="164" fillId="0" borderId="392" xfId="1" applyFont="1" applyFill="1" applyBorder="1" applyAlignment="1">
      <alignment horizontal="left" vertical="center" shrinkToFit="1"/>
    </xf>
    <xf numFmtId="0" fontId="164" fillId="0" borderId="340" xfId="1" applyFont="1" applyBorder="1" applyAlignment="1">
      <alignment horizontal="left" vertical="center" shrinkToFit="1"/>
    </xf>
    <xf numFmtId="0" fontId="164" fillId="0" borderId="367" xfId="1" applyFont="1" applyBorder="1" applyAlignment="1">
      <alignment horizontal="left" vertical="center" shrinkToFit="1"/>
    </xf>
    <xf numFmtId="0" fontId="164" fillId="4" borderId="399" xfId="1" applyFont="1" applyFill="1" applyBorder="1" applyAlignment="1">
      <alignment horizontal="left" vertical="center" shrinkToFit="1"/>
    </xf>
    <xf numFmtId="0" fontId="166" fillId="0" borderId="400" xfId="1" applyFont="1" applyFill="1" applyBorder="1" applyAlignment="1">
      <alignment horizontal="left" vertical="center" shrinkToFit="1"/>
    </xf>
    <xf numFmtId="0" fontId="166" fillId="0" borderId="401" xfId="1" applyFont="1" applyFill="1" applyBorder="1" applyAlignment="1">
      <alignment horizontal="left" vertical="center" shrinkToFit="1"/>
    </xf>
    <xf numFmtId="0" fontId="166" fillId="0" borderId="392" xfId="1" applyFont="1" applyBorder="1" applyAlignment="1">
      <alignment horizontal="left" vertical="center" shrinkToFit="1"/>
    </xf>
    <xf numFmtId="0" fontId="165" fillId="4" borderId="0" xfId="1" applyFont="1" applyFill="1" applyAlignment="1">
      <alignment horizontal="left" vertical="center"/>
    </xf>
    <xf numFmtId="0" fontId="166" fillId="4" borderId="392" xfId="1" applyFont="1" applyFill="1" applyBorder="1" applyAlignment="1">
      <alignment vertical="center" shrinkToFit="1"/>
    </xf>
    <xf numFmtId="0" fontId="165" fillId="4" borderId="0" xfId="1" applyFont="1" applyFill="1">
      <alignment vertical="center"/>
    </xf>
    <xf numFmtId="0" fontId="164" fillId="0" borderId="340" xfId="1" applyFont="1" applyFill="1" applyBorder="1" applyAlignment="1">
      <alignment horizontal="left" vertical="center" shrinkToFit="1"/>
    </xf>
    <xf numFmtId="0" fontId="166" fillId="0" borderId="14" xfId="1" applyFont="1" applyFill="1" applyBorder="1" applyAlignment="1">
      <alignment horizontal="left" vertical="center" shrinkToFit="1"/>
    </xf>
    <xf numFmtId="0" fontId="166" fillId="0" borderId="340" xfId="1" applyFont="1" applyFill="1" applyBorder="1" applyAlignment="1">
      <alignment horizontal="left" vertical="center" shrinkToFit="1"/>
    </xf>
    <xf numFmtId="0" fontId="164" fillId="4" borderId="392" xfId="1" applyFont="1" applyFill="1" applyBorder="1" applyAlignment="1">
      <alignment vertical="center" textRotation="180" shrinkToFit="1"/>
    </xf>
    <xf numFmtId="0" fontId="164" fillId="4" borderId="345" xfId="1" applyFont="1" applyFill="1" applyBorder="1" applyAlignment="1">
      <alignment horizontal="left" vertical="center" shrinkToFit="1"/>
    </xf>
    <xf numFmtId="0" fontId="166" fillId="0" borderId="411" xfId="1" applyFont="1" applyBorder="1" applyAlignment="1">
      <alignment horizontal="left" vertical="center" shrinkToFit="1"/>
    </xf>
    <xf numFmtId="0" fontId="166" fillId="4" borderId="392" xfId="1" applyFont="1" applyFill="1" applyBorder="1" applyAlignment="1">
      <alignment horizontal="left" vertical="center" shrinkToFit="1"/>
    </xf>
    <xf numFmtId="0" fontId="2" fillId="0" borderId="390" xfId="1" applyFont="1" applyBorder="1" applyAlignment="1">
      <alignment horizontal="center"/>
    </xf>
    <xf numFmtId="0" fontId="172" fillId="4" borderId="334" xfId="1" applyFont="1" applyFill="1" applyBorder="1" applyAlignment="1">
      <alignment horizontal="left" vertical="center" shrinkToFit="1"/>
    </xf>
    <xf numFmtId="0" fontId="172" fillId="4" borderId="334" xfId="1" applyFont="1" applyFill="1" applyBorder="1" applyAlignment="1">
      <alignment vertical="center" textRotation="180" shrinkToFit="1"/>
    </xf>
    <xf numFmtId="0" fontId="173" fillId="4" borderId="334" xfId="1" applyFont="1" applyFill="1" applyBorder="1" applyAlignment="1">
      <alignment horizontal="left" vertical="center" shrinkToFit="1"/>
    </xf>
    <xf numFmtId="0" fontId="36" fillId="34" borderId="372" xfId="1" applyFont="1" applyFill="1" applyBorder="1" applyAlignment="1">
      <alignment horizontal="center" vertical="center" wrapText="1" shrinkToFit="1"/>
    </xf>
    <xf numFmtId="0" fontId="2" fillId="0" borderId="412" xfId="1" applyFont="1" applyFill="1" applyBorder="1" applyAlignment="1">
      <alignment horizontal="center" vertical="center"/>
    </xf>
    <xf numFmtId="0" fontId="36" fillId="0" borderId="407" xfId="1" applyFont="1" applyFill="1" applyBorder="1" applyAlignment="1">
      <alignment horizontal="center" vertical="center" shrinkToFit="1"/>
    </xf>
    <xf numFmtId="0" fontId="36" fillId="0" borderId="413" xfId="1" applyFont="1" applyFill="1" applyBorder="1" applyAlignment="1">
      <alignment horizontal="center" vertical="center" shrinkToFit="1"/>
    </xf>
    <xf numFmtId="0" fontId="166" fillId="0" borderId="414" xfId="1" applyFont="1" applyBorder="1" applyAlignment="1">
      <alignment horizontal="left" vertical="center" shrinkToFit="1"/>
    </xf>
    <xf numFmtId="0" fontId="166" fillId="0" borderId="415" xfId="1" applyFont="1" applyFill="1" applyBorder="1" applyAlignment="1">
      <alignment vertical="center" textRotation="180" shrinkToFit="1"/>
    </xf>
    <xf numFmtId="0" fontId="166" fillId="0" borderId="415" xfId="1" applyFont="1" applyBorder="1" applyAlignment="1">
      <alignment horizontal="left" vertical="center" shrinkToFit="1"/>
    </xf>
    <xf numFmtId="0" fontId="163" fillId="4" borderId="415" xfId="1" applyFont="1" applyFill="1" applyBorder="1" applyAlignment="1">
      <alignment horizontal="left" vertical="center" shrinkToFit="1"/>
    </xf>
    <xf numFmtId="0" fontId="166" fillId="0" borderId="416" xfId="1" applyFont="1" applyBorder="1">
      <alignment vertical="center"/>
    </xf>
    <xf numFmtId="0" fontId="166" fillId="0" borderId="417" xfId="1" applyFont="1" applyBorder="1" applyAlignment="1">
      <alignment vertical="center" shrinkToFit="1"/>
    </xf>
    <xf numFmtId="0" fontId="166" fillId="0" borderId="418" xfId="1" applyFont="1" applyFill="1" applyBorder="1" applyAlignment="1">
      <alignment vertical="center" textRotation="180" shrinkToFit="1"/>
    </xf>
    <xf numFmtId="0" fontId="1" fillId="0" borderId="416" xfId="1" applyFont="1" applyBorder="1" applyAlignment="1">
      <alignment horizontal="right"/>
    </xf>
    <xf numFmtId="0" fontId="1" fillId="35" borderId="419" xfId="1" applyFont="1" applyFill="1" applyBorder="1" applyAlignment="1">
      <alignment horizontal="center" vertical="center" shrinkToFit="1"/>
    </xf>
    <xf numFmtId="0" fontId="166" fillId="0" borderId="420" xfId="1" applyFont="1" applyBorder="1" applyAlignment="1">
      <alignment horizontal="left" vertical="center" shrinkToFit="1"/>
    </xf>
    <xf numFmtId="0" fontId="163" fillId="0" borderId="389" xfId="1" applyFont="1" applyBorder="1" applyAlignment="1">
      <alignment horizontal="left" vertical="center" shrinkToFit="1"/>
    </xf>
    <xf numFmtId="0" fontId="70" fillId="35" borderId="421" xfId="1" applyFont="1" applyFill="1" applyBorder="1" applyAlignment="1">
      <alignment horizontal="center" vertical="center" shrinkToFit="1"/>
    </xf>
    <xf numFmtId="0" fontId="163" fillId="0" borderId="420" xfId="1" applyFont="1" applyBorder="1" applyAlignment="1">
      <alignment horizontal="left" vertical="center" shrinkToFit="1"/>
    </xf>
    <xf numFmtId="0" fontId="6" fillId="35" borderId="249" xfId="1" applyFont="1" applyFill="1" applyBorder="1" applyAlignment="1">
      <alignment horizontal="center" vertical="center" textRotation="255" shrinkToFit="1"/>
    </xf>
    <xf numFmtId="0" fontId="164" fillId="4" borderId="392" xfId="1" applyFont="1" applyFill="1" applyBorder="1" applyAlignment="1">
      <alignment horizontal="left" vertical="center" shrinkToFit="1"/>
    </xf>
    <xf numFmtId="0" fontId="6" fillId="35" borderId="249" xfId="1" applyFont="1" applyFill="1" applyBorder="1" applyAlignment="1">
      <alignment horizontal="center"/>
    </xf>
    <xf numFmtId="0" fontId="166" fillId="36" borderId="422" xfId="1" applyFont="1" applyFill="1" applyBorder="1" applyAlignment="1">
      <alignment horizontal="center" vertical="center" shrinkToFit="1"/>
    </xf>
    <xf numFmtId="0" fontId="166" fillId="36" borderId="423" xfId="1" applyFont="1" applyFill="1" applyBorder="1" applyAlignment="1">
      <alignment horizontal="center" vertical="center" shrinkToFit="1"/>
    </xf>
    <xf numFmtId="0" fontId="166" fillId="36" borderId="424" xfId="1" applyFont="1" applyFill="1" applyBorder="1" applyAlignment="1">
      <alignment horizontal="center" vertical="center" shrinkToFit="1"/>
    </xf>
    <xf numFmtId="0" fontId="166" fillId="36" borderId="318" xfId="1" applyFont="1" applyFill="1" applyBorder="1" applyAlignment="1">
      <alignment horizontal="center" vertical="center" shrinkToFit="1"/>
    </xf>
    <xf numFmtId="0" fontId="166" fillId="36" borderId="425" xfId="1" applyFont="1" applyFill="1" applyBorder="1" applyAlignment="1">
      <alignment horizontal="center" vertical="center" shrinkToFit="1"/>
    </xf>
    <xf numFmtId="0" fontId="2" fillId="0" borderId="426" xfId="1" applyFont="1" applyBorder="1" applyAlignment="1">
      <alignment horizontal="center" vertical="center" textRotation="180" shrinkToFit="1"/>
    </xf>
    <xf numFmtId="0" fontId="6" fillId="35" borderId="427" xfId="1" applyFont="1" applyFill="1" applyBorder="1" applyAlignment="1">
      <alignment horizontal="center"/>
    </xf>
    <xf numFmtId="0" fontId="166" fillId="0" borderId="392" xfId="1" applyFont="1" applyBorder="1" applyAlignment="1">
      <alignment vertical="center" shrinkToFit="1"/>
    </xf>
    <xf numFmtId="0" fontId="166" fillId="0" borderId="0" xfId="1" applyFont="1" applyBorder="1">
      <alignment vertical="center"/>
    </xf>
    <xf numFmtId="0" fontId="166" fillId="0" borderId="397" xfId="1" applyFont="1" applyFill="1" applyBorder="1" applyAlignment="1">
      <alignment vertical="center" textRotation="180" shrinkToFit="1"/>
    </xf>
    <xf numFmtId="0" fontId="166" fillId="0" borderId="334" xfId="1" applyFont="1" applyBorder="1" applyAlignment="1">
      <alignment horizontal="left" vertical="center" wrapText="1" shrinkToFit="1"/>
    </xf>
    <xf numFmtId="0" fontId="166" fillId="0" borderId="392" xfId="1" applyFont="1" applyBorder="1" applyAlignment="1">
      <alignment horizontal="center" vertical="center" shrinkToFit="1"/>
    </xf>
    <xf numFmtId="0" fontId="164" fillId="0" borderId="0" xfId="1" applyFont="1">
      <alignment vertical="center"/>
    </xf>
    <xf numFmtId="0" fontId="166" fillId="34" borderId="428" xfId="1" applyFont="1" applyFill="1" applyBorder="1" applyAlignment="1">
      <alignment horizontal="center" vertical="center" shrinkToFit="1"/>
    </xf>
    <xf numFmtId="0" fontId="166" fillId="0" borderId="161" xfId="1" applyFont="1" applyFill="1" applyBorder="1" applyAlignment="1">
      <alignment vertical="center" textRotation="180" shrinkToFit="1"/>
    </xf>
    <xf numFmtId="0" fontId="163" fillId="4" borderId="392" xfId="1" applyFont="1" applyFill="1" applyBorder="1" applyAlignment="1">
      <alignment horizontal="left" vertical="center" shrinkToFit="1"/>
    </xf>
    <xf numFmtId="0" fontId="164" fillId="4" borderId="0" xfId="1" applyFont="1" applyFill="1">
      <alignment vertical="center"/>
    </xf>
    <xf numFmtId="0" fontId="163" fillId="4" borderId="392" xfId="1" applyFont="1" applyFill="1" applyBorder="1" applyAlignment="1">
      <alignment vertical="center" textRotation="180" shrinkToFit="1"/>
    </xf>
  </cellXfs>
  <cellStyles count="196">
    <cellStyle name="20% - 輔色1 2" xfId="2" xr:uid="{CA43A45E-0793-4395-BD9A-B4669F84BAB9}"/>
    <cellStyle name="20% - 輔色2 2" xfId="3" xr:uid="{61295A62-0ED3-4436-811A-29CACFA5F755}"/>
    <cellStyle name="20% - 輔色3 2" xfId="4" xr:uid="{B48AC6C9-3034-4CBF-9286-F7BB6FD75E24}"/>
    <cellStyle name="20% - 輔色4 2" xfId="5" xr:uid="{06463A7D-245A-45AC-84A3-0C0136043BBC}"/>
    <cellStyle name="20% - 輔色5 2" xfId="6" xr:uid="{9B19EB1E-9BCE-4FB9-8E0D-79F95B9C36AB}"/>
    <cellStyle name="20% - 輔色6 2" xfId="7" xr:uid="{950E6BA2-0E81-40CC-8E2C-EB69EF1D0A2E}"/>
    <cellStyle name="40% - 輔色1 2" xfId="8" xr:uid="{1376C18B-87D6-4A8B-951C-3CA79FF2829E}"/>
    <cellStyle name="40% - 輔色2 2" xfId="9" xr:uid="{E466D332-A7BF-4F8A-B4AC-6ED948D5465F}"/>
    <cellStyle name="40% - 輔色3 2" xfId="10" xr:uid="{EE2AEBD5-3804-4FF2-B6B5-C501D9198997}"/>
    <cellStyle name="40% - 輔色4 2" xfId="11" xr:uid="{AF684F66-15E7-4628-A579-6D9BCC81DA94}"/>
    <cellStyle name="40% - 輔色5 2" xfId="12" xr:uid="{882040A6-61FF-4A2C-9CAF-F65913578DA3}"/>
    <cellStyle name="40% - 輔色6 2" xfId="13" xr:uid="{73183537-15FF-43A1-B8EE-A113AF8A2217}"/>
    <cellStyle name="60% - 輔色1 2" xfId="14" xr:uid="{245676FE-2B86-4CED-9888-9A892461FC8B}"/>
    <cellStyle name="60% - 輔色2 2" xfId="15" xr:uid="{BDAF8E8B-2BA3-49D1-B6FD-DD3E4259E065}"/>
    <cellStyle name="60% - 輔色3 2" xfId="16" xr:uid="{A3077980-EC7A-4628-A0CD-882679F9E27D}"/>
    <cellStyle name="60% - 輔色4 2" xfId="17" xr:uid="{6339E8B0-8397-4979-908F-BEDFD5BC3342}"/>
    <cellStyle name="60% - 輔色5 2" xfId="18" xr:uid="{447D95E8-4FD4-4A81-98A1-F4C261A53DB5}"/>
    <cellStyle name="60% - 輔色6 2" xfId="19" xr:uid="{93AB7AF6-4DE8-4BFB-A837-37B5044B43DC}"/>
    <cellStyle name="一般" xfId="0" builtinId="0"/>
    <cellStyle name="一般 2" xfId="1" xr:uid="{00000000-0005-0000-0000-000001000000}"/>
    <cellStyle name="一般_新增Microsoft Excel 工作表" xfId="195" xr:uid="{A8499098-9007-42E6-9BFE-44B1D1CF913C}"/>
    <cellStyle name="千分位 2" xfId="140" xr:uid="{E6DD495B-D250-46EF-A303-DF5646829D00}"/>
    <cellStyle name="千分位 2 2" xfId="141" xr:uid="{412B3340-0FE0-4532-A981-135166E79F99}"/>
    <cellStyle name="千分位 3" xfId="142" xr:uid="{91840102-771F-4774-8E46-14235C420828}"/>
    <cellStyle name="千分位 3 2" xfId="143" xr:uid="{1B9A5B34-ED79-41AE-B774-828CC3639ABE}"/>
    <cellStyle name="中等 2" xfId="20" xr:uid="{14E0DBAD-ED4E-444C-9795-35D55F6230E2}"/>
    <cellStyle name="中等 2 2" xfId="43" xr:uid="{FE7A2482-34E5-4260-BF7E-CDD08F6A7C45}"/>
    <cellStyle name="中等 2 3" xfId="144" xr:uid="{1DA66781-E4EE-4AB6-BAD5-5A462D09210C}"/>
    <cellStyle name="中等 3" xfId="100" xr:uid="{9BA5E254-898C-4F66-8464-615D1D17F1D5}"/>
    <cellStyle name="合計 2" xfId="21" xr:uid="{284C2DBB-73B3-45D2-B91D-0A64624395AE}"/>
    <cellStyle name="合計 2 2" xfId="72" xr:uid="{730336D5-8A4E-47DA-80A2-27DC78C5DCC5}"/>
    <cellStyle name="合計 2 3" xfId="102" xr:uid="{5C6FD0B3-E5E7-4629-8AFA-606FEEE2E453}"/>
    <cellStyle name="合計 2 4" xfId="146" xr:uid="{E0AC38F0-F23E-4D7B-9698-0FAE5202A005}"/>
    <cellStyle name="合計 3" xfId="49" xr:uid="{ADBC4B9D-7CB8-42BC-948B-495CE8459756}"/>
    <cellStyle name="合計 3 2" xfId="82" xr:uid="{31C9FF54-9C59-4CB8-9C58-35F638B881E7}"/>
    <cellStyle name="合計 3 3" xfId="103" xr:uid="{2B9F9536-1DA6-4379-A362-A34963269E93}"/>
    <cellStyle name="合計 3 4" xfId="147" xr:uid="{5AECB8DA-55F7-4FF9-8123-0551A11320F1}"/>
    <cellStyle name="合計 4" xfId="54" xr:uid="{DAFCB014-8AD7-4900-B13D-7B19B4C0E97D}"/>
    <cellStyle name="合計 4 2" xfId="87" xr:uid="{185A5D30-08F6-41E2-B466-591943661FA9}"/>
    <cellStyle name="合計 4 3" xfId="104" xr:uid="{088FE513-4893-42EF-88CA-1801ED619F7A}"/>
    <cellStyle name="合計 4 4" xfId="148" xr:uid="{7CF901B2-31D6-4939-BF99-4838A14F571A}"/>
    <cellStyle name="合計 5" xfId="59" xr:uid="{58E51321-3289-425A-81CA-4562F90B3F82}"/>
    <cellStyle name="合計 5 2" xfId="92" xr:uid="{3B112C3D-A69A-4E45-AF33-350A0FB7E0FA}"/>
    <cellStyle name="合計 5 3" xfId="105" xr:uid="{6DF53B04-B06F-4384-A7ED-19C0E2F83CAD}"/>
    <cellStyle name="合計 5 4" xfId="149" xr:uid="{72C8BCD8-D2B4-45BF-9F91-90D1B61F47B0}"/>
    <cellStyle name="合計 6" xfId="64" xr:uid="{EA5FA654-305B-4CAC-9A5D-0E86296969A1}"/>
    <cellStyle name="合計 6 2" xfId="97" xr:uid="{D63A3F30-24F1-4AD8-8EDB-A957DB58A548}"/>
    <cellStyle name="合計 6 3" xfId="106" xr:uid="{5B280602-2249-4EE1-A81B-ED97949A9A64}"/>
    <cellStyle name="合計 6 4" xfId="150" xr:uid="{670AFC00-686B-4A55-A1A2-42494F99A142}"/>
    <cellStyle name="合計 7" xfId="67" xr:uid="{82DE4A17-9AA9-491F-B8A7-80B709EBEAB2}"/>
    <cellStyle name="合計 7 2" xfId="107" xr:uid="{A7EC1BF3-6541-40B0-AB9A-D678E5DF0886}"/>
    <cellStyle name="合計 7 3" xfId="151" xr:uid="{AFC73FFC-3B66-4299-99D9-2DCEABF33520}"/>
    <cellStyle name="合計 8" xfId="101" xr:uid="{F2C2B2D6-678D-4DBC-B070-D8D2E7693C68}"/>
    <cellStyle name="合計 9" xfId="145" xr:uid="{E13062DC-A51F-4345-B51B-7844B2CE331C}"/>
    <cellStyle name="好 2" xfId="22" xr:uid="{FE872EC5-B78F-4687-9583-F6F61FDD6BE0}"/>
    <cellStyle name="計算方式 2" xfId="23" xr:uid="{497D62D4-3D0E-49E2-BD7A-1508A0CB2B69}"/>
    <cellStyle name="計算方式 2 2" xfId="73" xr:uid="{0B8DD061-E90E-4BF6-B937-83C946059580}"/>
    <cellStyle name="計算方式 2 3" xfId="109" xr:uid="{0CB218BC-508F-42CA-936A-AEFD7D6AA644}"/>
    <cellStyle name="計算方式 2 4" xfId="153" xr:uid="{827C55F8-20A7-43B4-94E3-C4ACA2166048}"/>
    <cellStyle name="計算方式 3" xfId="50" xr:uid="{D374315C-69C6-48F8-B92D-1B16CC05F9B7}"/>
    <cellStyle name="計算方式 3 2" xfId="83" xr:uid="{86286520-0948-402E-AD76-76B26C8CB86E}"/>
    <cellStyle name="計算方式 3 3" xfId="110" xr:uid="{BD4045FA-A35F-4980-869C-1BD1254BE918}"/>
    <cellStyle name="計算方式 3 4" xfId="154" xr:uid="{874542D7-5FE5-4D29-A0D8-5B5ABE86A9F2}"/>
    <cellStyle name="計算方式 4" xfId="55" xr:uid="{54541E35-AA9B-403C-AF21-65E1D262A246}"/>
    <cellStyle name="計算方式 4 2" xfId="88" xr:uid="{CEB956EA-0E1E-4738-9A37-EC176B755F18}"/>
    <cellStyle name="計算方式 4 3" xfId="111" xr:uid="{91068A23-8CA3-43C8-8498-7FC820EE6B3F}"/>
    <cellStyle name="計算方式 4 4" xfId="155" xr:uid="{DB5CDA62-F543-4674-84A1-CC9A2F695027}"/>
    <cellStyle name="計算方式 5" xfId="60" xr:uid="{80C7A8EC-53DB-47E3-9410-187A6D7A60AE}"/>
    <cellStyle name="計算方式 5 2" xfId="93" xr:uid="{EAF58929-FA8E-488D-ABF2-1A788A98EDD7}"/>
    <cellStyle name="計算方式 5 3" xfId="112" xr:uid="{B347B0AE-C6DB-470A-ACF3-3D0B4982C184}"/>
    <cellStyle name="計算方式 5 4" xfId="156" xr:uid="{7619DB6C-F1BF-4E26-A57A-42165F66379D}"/>
    <cellStyle name="計算方式 6" xfId="68" xr:uid="{FAF912DA-3BB1-4585-BC41-5FFD24F81FBD}"/>
    <cellStyle name="計算方式 6 2" xfId="113" xr:uid="{930752EC-3F83-4792-B31A-8C21F268D568}"/>
    <cellStyle name="計算方式 6 3" xfId="157" xr:uid="{43DD0EBE-4A6A-4CBB-85CB-FA053EFC4DA9}"/>
    <cellStyle name="計算方式 7" xfId="108" xr:uid="{212CB440-DAF5-4887-9062-1D19B2B76E2E}"/>
    <cellStyle name="計算方式 8" xfId="152" xr:uid="{0DA3EBDC-8928-4C97-A8C7-ED4FC1B1B002}"/>
    <cellStyle name="連結的儲存格 2" xfId="24" xr:uid="{ED196BB5-4BED-4B83-A093-0CD0F4A570DE}"/>
    <cellStyle name="備註 2" xfId="25" xr:uid="{95462D6B-DF9A-4105-9BC6-DABAD369605B}"/>
    <cellStyle name="備註 2 2" xfId="74" xr:uid="{8BDF554B-AB6F-4074-A0DF-126F8EB115DB}"/>
    <cellStyle name="備註 2 3" xfId="115" xr:uid="{4E284556-0165-4660-89A1-07BCE8C93CD5}"/>
    <cellStyle name="備註 2 4" xfId="159" xr:uid="{6D574EE3-629B-432A-8C53-152E2995FA5E}"/>
    <cellStyle name="備註 3" xfId="51" xr:uid="{67B6B5B5-92C0-4A4C-BA36-66537CC910F5}"/>
    <cellStyle name="備註 3 2" xfId="84" xr:uid="{031EAC5F-89B0-4D37-91AD-11597CA62CBD}"/>
    <cellStyle name="備註 3 3" xfId="116" xr:uid="{A5E53D6A-8767-4C3E-98D9-9AD04135EE29}"/>
    <cellStyle name="備註 3 4" xfId="160" xr:uid="{E0FC7152-A7EA-4553-9AA0-9B5B6BCD65B0}"/>
    <cellStyle name="備註 4" xfId="56" xr:uid="{0FC0A320-3BA9-4362-960B-47D1E03CC9B8}"/>
    <cellStyle name="備註 4 2" xfId="89" xr:uid="{0CB5442A-39D7-4D76-B1E8-02B8D9C5668D}"/>
    <cellStyle name="備註 4 3" xfId="117" xr:uid="{AFCC1426-70DD-41FF-A734-AA53E759CD19}"/>
    <cellStyle name="備註 4 4" xfId="161" xr:uid="{1D1BBD88-1A60-42A7-986F-341AC15F090F}"/>
    <cellStyle name="備註 5" xfId="61" xr:uid="{63B231F8-143C-4691-BA8B-47B3EC15C092}"/>
    <cellStyle name="備註 5 2" xfId="94" xr:uid="{66A2D0C1-821E-46A2-96FC-10047582E094}"/>
    <cellStyle name="備註 5 3" xfId="118" xr:uid="{3A2FD1FB-1C89-4553-A88F-DBB6BBC61FD3}"/>
    <cellStyle name="備註 5 4" xfId="162" xr:uid="{54F4A222-7D41-45D7-BBAF-991FBDA7EA42}"/>
    <cellStyle name="備註 6" xfId="69" xr:uid="{BC266A28-D2F6-4D04-A851-CD8485BBE340}"/>
    <cellStyle name="備註 6 2" xfId="119" xr:uid="{72DC21F7-2782-4EC9-A558-51766D5D5AD0}"/>
    <cellStyle name="備註 6 3" xfId="163" xr:uid="{AF53D756-8089-40A2-BE51-029908787454}"/>
    <cellStyle name="備註 7" xfId="114" xr:uid="{C1CF930B-739D-4383-9FE0-67661F958C64}"/>
    <cellStyle name="備註 8" xfId="158" xr:uid="{603A6E55-1B43-4168-AF52-AEBAA3295390}"/>
    <cellStyle name="超連結 2" xfId="44" xr:uid="{CC85235B-E0B9-4507-955E-0C98ED8D8CBA}"/>
    <cellStyle name="說明文字 2" xfId="26" xr:uid="{EA7B897F-A4DE-40BD-9548-A6A33B134FD2}"/>
    <cellStyle name="輔色1 2" xfId="27" xr:uid="{6BDB789C-73F6-4239-999B-A79AAC9CD3C1}"/>
    <cellStyle name="輔色2 2" xfId="28" xr:uid="{0A49D501-7BB7-43B5-85E9-63302840DD1D}"/>
    <cellStyle name="輔色3 2" xfId="29" xr:uid="{10FA3DF2-8666-4752-9AD5-7D9F2EE8D727}"/>
    <cellStyle name="輔色4 2" xfId="30" xr:uid="{3F8C0791-5428-44B3-80EE-4CDEB14449B0}"/>
    <cellStyle name="輔色5 2" xfId="31" xr:uid="{B21A0282-8184-4D68-BF58-D0193EF31832}"/>
    <cellStyle name="輔色6 2" xfId="32" xr:uid="{CB711FD5-133F-43DA-8FD3-10D324B7E715}"/>
    <cellStyle name="標題 1 2" xfId="34" xr:uid="{DA47AF9B-907B-4B77-B9DD-015CCADBEF59}"/>
    <cellStyle name="標題 2 2" xfId="35" xr:uid="{B294950A-B854-49CF-8987-291791B7070A}"/>
    <cellStyle name="標題 3 2" xfId="36" xr:uid="{6EC878F4-D204-4C59-8933-2084322F1527}"/>
    <cellStyle name="標題 3 2 2" xfId="45" xr:uid="{B1BD88FF-81A9-4336-875C-D7AE052049B5}"/>
    <cellStyle name="標題 3 2 2 2" xfId="78" xr:uid="{69F5162C-D3BA-4905-905C-3B2E50AC2409}"/>
    <cellStyle name="標題 3 2 2 2 2" xfId="167" xr:uid="{BD4CE7EF-9B94-4A51-9320-FABEB169BEF3}"/>
    <cellStyle name="標題 3 2 2 3" xfId="122" xr:uid="{27E8E1C7-9C57-4436-B5B0-99EF7D34D06F}"/>
    <cellStyle name="標題 3 2 2 4" xfId="166" xr:uid="{1A011940-9B00-4E9E-AA30-244FFE18194B}"/>
    <cellStyle name="標題 3 2 3" xfId="75" xr:uid="{67DB20B6-F205-43F2-8BB7-B4A9798C348B}"/>
    <cellStyle name="標題 3 2 3 2" xfId="168" xr:uid="{24C369DB-A3F2-4D1F-9EA3-7169DA1783E4}"/>
    <cellStyle name="標題 3 2 4" xfId="121" xr:uid="{7368F239-7DC9-444D-8C02-015E979BA0E0}"/>
    <cellStyle name="標題 3 2 4 2" xfId="169" xr:uid="{A31CC813-5CBB-4D06-9739-833EABA72102}"/>
    <cellStyle name="標題 3 2 5" xfId="165" xr:uid="{64C4FF7E-652F-4A4E-B612-F759B83EEF06}"/>
    <cellStyle name="標題 3 3" xfId="46" xr:uid="{519E91E1-7913-4ECD-9560-36A231A6DC3D}"/>
    <cellStyle name="標題 3 3 2" xfId="79" xr:uid="{EF2520E5-816A-432F-A8F2-03DC31D8701A}"/>
    <cellStyle name="標題 3 3 2 2" xfId="171" xr:uid="{610813AC-3FC3-43F5-8571-4103B9C84253}"/>
    <cellStyle name="標題 3 3 3" xfId="123" xr:uid="{087E9409-1211-4777-9FF4-464F2F4E069C}"/>
    <cellStyle name="標題 3 3 3 2" xfId="172" xr:uid="{2A322857-470A-44A8-857B-2A6AAAB0D727}"/>
    <cellStyle name="標題 3 3 4" xfId="170" xr:uid="{AEBF6F98-3027-4001-85FF-2253C759FD46}"/>
    <cellStyle name="標題 3 4" xfId="47" xr:uid="{1C9E2069-D23B-4EFF-A2CC-8970C53CE546}"/>
    <cellStyle name="標題 3 4 2" xfId="80" xr:uid="{6395DDC2-43CC-4884-98D3-56E149C17A0D}"/>
    <cellStyle name="標題 3 4 2 2" xfId="174" xr:uid="{AB9A8D3B-01B4-4A15-BF46-70BEB325A18F}"/>
    <cellStyle name="標題 3 4 3" xfId="124" xr:uid="{7657CCD0-344B-4C18-A28F-E0826F10A479}"/>
    <cellStyle name="標題 3 4 3 2" xfId="175" xr:uid="{89DB76DE-7FF2-4E31-BD3D-99FBA1E4DD21}"/>
    <cellStyle name="標題 3 4 4" xfId="173" xr:uid="{2BF43B07-3290-4006-A494-9044008609BE}"/>
    <cellStyle name="標題 3 5" xfId="48" xr:uid="{4DEC598D-B6C8-47B8-B973-83816EB92C89}"/>
    <cellStyle name="標題 3 5 2" xfId="81" xr:uid="{2C0C27A3-C5D6-4F63-BCD9-A379615BAFDA}"/>
    <cellStyle name="標題 3 5 2 2" xfId="177" xr:uid="{73B5F27E-A718-42F6-96D6-74279F5601F2}"/>
    <cellStyle name="標題 3 5 3" xfId="125" xr:uid="{0ACE465B-2CD5-4056-B563-3228BF0FACFB}"/>
    <cellStyle name="標題 3 5 3 2" xfId="178" xr:uid="{BC501673-E7C8-4E27-BD71-A78E19D7A910}"/>
    <cellStyle name="標題 3 5 4" xfId="176" xr:uid="{7D6EBEB1-30E4-45E5-84DC-3E25F811963F}"/>
    <cellStyle name="標題 3 6" xfId="66" xr:uid="{98F8D14A-5B49-4B06-B75A-2896D7A08307}"/>
    <cellStyle name="標題 3 6 2" xfId="99" xr:uid="{C8AD728B-E7B8-449F-8BBE-7EAC93362824}"/>
    <cellStyle name="標題 3 6 2 2" xfId="180" xr:uid="{28293939-C585-4547-9A85-1481D14AEE43}"/>
    <cellStyle name="標題 3 6 3" xfId="126" xr:uid="{5BA12B61-5361-4B44-BCA1-2E48B4368BA7}"/>
    <cellStyle name="標題 3 6 3 2" xfId="181" xr:uid="{70C16944-719F-45EE-97C6-03729A9CCFF5}"/>
    <cellStyle name="標題 3 6 4" xfId="179" xr:uid="{93827A4A-B22A-4E62-AB56-37F2D32EA696}"/>
    <cellStyle name="標題 3 7" xfId="120" xr:uid="{99782AAE-9D63-44F8-B029-C8EB69506CA9}"/>
    <cellStyle name="標題 3 8" xfId="164" xr:uid="{86EE3503-2029-4CC9-953A-4F248D8F2A1F}"/>
    <cellStyle name="標題 4 2" xfId="37" xr:uid="{28AE0A2C-A3E5-4B80-9DEF-C5822C7FF8B8}"/>
    <cellStyle name="標題 5" xfId="33" xr:uid="{8BCA3281-3A43-4E68-ACCA-7F9CF34A8199}"/>
    <cellStyle name="輸入 2" xfId="38" xr:uid="{D00E8914-FDEC-4305-A1A6-7A3A642CCA43}"/>
    <cellStyle name="輸入 2 2" xfId="76" xr:uid="{AA0B7AB4-25F2-4F21-A911-3908271870C1}"/>
    <cellStyle name="輸入 2 3" xfId="128" xr:uid="{A8137052-83A9-4D51-986B-482FFF669B45}"/>
    <cellStyle name="輸入 2 4" xfId="183" xr:uid="{840E9510-79A6-49E1-AA91-4500E865374A}"/>
    <cellStyle name="輸入 3" xfId="52" xr:uid="{05D7224E-8D35-4EB8-BE4E-D60539859F6A}"/>
    <cellStyle name="輸入 3 2" xfId="85" xr:uid="{0C15DE56-704F-41D1-AC86-2A72C1A007AA}"/>
    <cellStyle name="輸入 3 3" xfId="129" xr:uid="{DDFDDABE-46E7-4988-9948-D78D98C51EB9}"/>
    <cellStyle name="輸入 3 4" xfId="184" xr:uid="{F4F60236-50BB-4F8A-A595-8CA5768ACFA6}"/>
    <cellStyle name="輸入 4" xfId="57" xr:uid="{89809941-4476-42F8-BD39-693D31194B48}"/>
    <cellStyle name="輸入 4 2" xfId="90" xr:uid="{53483B16-2AF4-4A9F-823A-FA4BBDBC4AB9}"/>
    <cellStyle name="輸入 4 3" xfId="130" xr:uid="{A02C44B5-20B6-4030-B59B-5FDD825E3743}"/>
    <cellStyle name="輸入 4 4" xfId="185" xr:uid="{1459F84B-D2F9-4709-965E-FCEDC9C05F0A}"/>
    <cellStyle name="輸入 5" xfId="62" xr:uid="{A93E803A-5DE6-4257-8343-0FAA9707BE4E}"/>
    <cellStyle name="輸入 5 2" xfId="95" xr:uid="{944F5DC8-7781-46CB-AB57-4C0CA25678F4}"/>
    <cellStyle name="輸入 5 3" xfId="131" xr:uid="{52CABB08-823A-4C52-B02A-E33B68123B00}"/>
    <cellStyle name="輸入 5 4" xfId="186" xr:uid="{90E7C4DE-F8DC-48E9-AD13-59CF22A3BE32}"/>
    <cellStyle name="輸入 6" xfId="70" xr:uid="{12AC8C69-0787-4326-864E-12C15A7DD943}"/>
    <cellStyle name="輸入 6 2" xfId="132" xr:uid="{0BF85BDB-66E3-4F8B-BDE9-651E7D89C833}"/>
    <cellStyle name="輸入 6 3" xfId="187" xr:uid="{D50E8000-6224-4353-8918-2A2DD7109A20}"/>
    <cellStyle name="輸入 7" xfId="127" xr:uid="{F534FA30-79B5-427C-BF3E-7E6BEB4A4C79}"/>
    <cellStyle name="輸入 8" xfId="182" xr:uid="{76BCE942-FF3A-4584-BAF6-B05B7F8EB2B7}"/>
    <cellStyle name="輸出 2" xfId="39" xr:uid="{1BC9096C-9B36-4418-AE28-E3C1F754F14A}"/>
    <cellStyle name="輸出 2 2" xfId="77" xr:uid="{31EAFFD1-3F1F-4F91-A36C-576B645D6468}"/>
    <cellStyle name="輸出 2 3" xfId="134" xr:uid="{8F0025DB-2CB6-4C1F-BFAB-1B67301C7A9B}"/>
    <cellStyle name="輸出 2 4" xfId="189" xr:uid="{DBED9CBD-0FDF-4938-B78E-44959905C199}"/>
    <cellStyle name="輸出 3" xfId="53" xr:uid="{D925D26D-AF05-4F36-8BD4-888372325E45}"/>
    <cellStyle name="輸出 3 2" xfId="86" xr:uid="{FF0BE825-8AF2-4AF3-A9D5-C0BCBA3E0A55}"/>
    <cellStyle name="輸出 3 3" xfId="135" xr:uid="{2580AF0D-CAE5-459E-9FFF-47EFB0B46D23}"/>
    <cellStyle name="輸出 3 4" xfId="190" xr:uid="{9504411C-1477-4058-9EEF-31E21BF34A8E}"/>
    <cellStyle name="輸出 4" xfId="58" xr:uid="{A09F2C52-8225-40A3-B034-82EBF83747BF}"/>
    <cellStyle name="輸出 4 2" xfId="91" xr:uid="{A19DC3D5-D8F6-41AA-BD36-A358D08BD867}"/>
    <cellStyle name="輸出 4 3" xfId="136" xr:uid="{6E14B6AC-D1CF-4100-B67A-EEDDCC446BFC}"/>
    <cellStyle name="輸出 4 4" xfId="191" xr:uid="{9DBBBCEA-5C4D-4784-B0A2-3C35AACE3C47}"/>
    <cellStyle name="輸出 5" xfId="63" xr:uid="{00C27E2C-0FC8-42E7-B06E-130226A43D2F}"/>
    <cellStyle name="輸出 5 2" xfId="96" xr:uid="{EFA9E370-9C51-45D6-BFBD-3CFDFB2C36A4}"/>
    <cellStyle name="輸出 5 3" xfId="137" xr:uid="{33290970-734D-4BA8-93FA-2693E4F2089D}"/>
    <cellStyle name="輸出 5 4" xfId="192" xr:uid="{4D4679AB-5E66-416A-A0C2-C5D2390D6A0F}"/>
    <cellStyle name="輸出 6" xfId="65" xr:uid="{82442A38-852E-45FA-A4D7-570B693F050D}"/>
    <cellStyle name="輸出 6 2" xfId="98" xr:uid="{8E5CE2A7-A64A-4FF7-8DBC-1549C8B490F3}"/>
    <cellStyle name="輸出 6 3" xfId="138" xr:uid="{2A2D60DB-66E7-4528-AA58-664B4A683A32}"/>
    <cellStyle name="輸出 6 4" xfId="193" xr:uid="{75FD8274-1469-48B9-A154-E6BF85CADAF5}"/>
    <cellStyle name="輸出 7" xfId="71" xr:uid="{E1AA121D-7EA2-433C-8296-EBF54C47132A}"/>
    <cellStyle name="輸出 7 2" xfId="139" xr:uid="{0C54AD3F-E4BC-45A2-985A-7D5BCC0BE0B8}"/>
    <cellStyle name="輸出 7 3" xfId="194" xr:uid="{981BECF7-0DE2-4BA2-BD0C-CB44DF64BD28}"/>
    <cellStyle name="輸出 8" xfId="133" xr:uid="{5806102C-5633-4BF5-B7E1-B51D4CDFB4BD}"/>
    <cellStyle name="輸出 9" xfId="188" xr:uid="{248DF097-9841-4854-A16E-FC6E5307D92F}"/>
    <cellStyle name="檢查儲存格 2" xfId="40" xr:uid="{3B267040-E617-4E26-9A47-C89025C18F26}"/>
    <cellStyle name="壞 2" xfId="41" xr:uid="{EA523FAB-32AF-4997-86E6-B5874D7D312B}"/>
    <cellStyle name="警告文字 2" xfId="42" xr:uid="{5BF296A4-9DA2-4D0F-9DAF-C7436CD4F82E}"/>
  </cellStyles>
  <dxfs count="0"/>
  <tableStyles count="0" defaultTableStyle="TableStyleMedium2" defaultPivotStyle="PivotStyleLight16"/>
  <colors>
    <mruColors>
      <color rgb="FFFF9900"/>
      <color rgb="FFFFCC00"/>
      <color rgb="FF000066"/>
      <color rgb="FF0000FF"/>
      <color rgb="FF993300"/>
      <color rgb="FFFF9933"/>
      <color rgb="FF006600"/>
      <color rgb="FF003300"/>
      <color rgb="FFFF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254637</xdr:colOff>
      <xdr:row>2</xdr:row>
      <xdr:rowOff>143085</xdr:rowOff>
    </xdr:from>
    <xdr:to>
      <xdr:col>7</xdr:col>
      <xdr:colOff>593666</xdr:colOff>
      <xdr:row>9</xdr:row>
      <xdr:rowOff>58473</xdr:rowOff>
    </xdr:to>
    <xdr:sp macro="" textlink="">
      <xdr:nvSpPr>
        <xdr:cNvPr id="2" name="WordArt 20">
          <a:extLst>
            <a:ext uri="{FF2B5EF4-FFF2-40B4-BE49-F238E27FC236}">
              <a16:creationId xmlns:a16="http://schemas.microsoft.com/office/drawing/2014/main" id="{92ECF193-A2A8-4C38-918F-A835261D8D4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4637" y="562185"/>
          <a:ext cx="5139629" cy="138223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none" fromWordArt="1" anchor="t">
          <a:prstTxWarp prst="textPlain">
            <a:avLst>
              <a:gd name="adj" fmla="val 50000"/>
            </a:avLst>
          </a:prstTxWarp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l" rtl="0"/>
          <a:r>
            <a:rPr lang="zh-TW" altLang="en-US" sz="3600" b="1" kern="10" cap="none" spc="0" baseline="0">
              <a:ln>
                <a:prstDash val="solid"/>
              </a:ln>
              <a:solidFill>
                <a:srgbClr val="FF0000"/>
              </a:soli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  <a:latin typeface="華康魏碑體(P)" pitchFamily="2" charset="-120"/>
              <a:ea typeface="華康魏碑體(P)" pitchFamily="2" charset="-120"/>
            </a:rPr>
            <a:t>國華食品工廠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209550</xdr:colOff>
      <xdr:row>2</xdr:row>
      <xdr:rowOff>0</xdr:rowOff>
    </xdr:from>
    <xdr:to>
      <xdr:col>29</xdr:col>
      <xdr:colOff>0</xdr:colOff>
      <xdr:row>2</xdr:row>
      <xdr:rowOff>0</xdr:rowOff>
    </xdr:to>
    <xdr:grpSp>
      <xdr:nvGrpSpPr>
        <xdr:cNvPr id="9059" name="Group 1">
          <a:extLst>
            <a:ext uri="{FF2B5EF4-FFF2-40B4-BE49-F238E27FC236}">
              <a16:creationId xmlns:a16="http://schemas.microsoft.com/office/drawing/2014/main" id="{00000000-0008-0000-0100-000063230000}"/>
            </a:ext>
          </a:extLst>
        </xdr:cNvPr>
        <xdr:cNvGrpSpPr/>
      </xdr:nvGrpSpPr>
      <xdr:grpSpPr>
        <a:xfrm>
          <a:off x="58883550" y="2952750"/>
          <a:ext cx="1885950" cy="0"/>
          <a:chOff x="0" y="62"/>
          <a:chExt cx="279" cy="60"/>
        </a:xfrm>
      </xdr:grpSpPr>
      <xdr:sp macro="" textlink="">
        <xdr:nvSpPr>
          <xdr:cNvPr id="2050" name="Text Box 2">
            <a:extLst>
              <a:ext uri="{FF2B5EF4-FFF2-40B4-BE49-F238E27FC236}">
                <a16:creationId xmlns:a16="http://schemas.microsoft.com/office/drawing/2014/main" id="{00000000-0008-0000-0100-000002080000}"/>
              </a:ext>
            </a:extLst>
          </xdr:cNvPr>
          <xdr:cNvSpPr txBox="1">
            <a:spLocks noChangeArrowheads="1"/>
          </xdr:cNvSpPr>
        </xdr:nvSpPr>
        <xdr:spPr>
          <a:xfrm>
            <a:off x="15830550" y="1704975"/>
            <a:ext cx="0" cy="0"/>
          </a:xfrm>
          <a:prstGeom prst="rect">
            <a:avLst/>
          </a:prstGeom>
          <a:solidFill>
            <a:srgbClr val="FFFFFF"/>
          </a:solidFill>
          <a:ln w="9525">
            <a:solidFill>
              <a:srgbClr val="FFFFFF"/>
            </a:solidFill>
            <a:miter lim="800000"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zh-TW" altLang="en-US" sz="2000" b="1" i="0" u="none" strike="noStrike" baseline="0">
                <a:solidFill>
                  <a:srgbClr val="993366"/>
                </a:solidFill>
                <a:latin typeface="標楷體" panose="03000509000000000000" pitchFamily="65" charset="-120"/>
                <a:ea typeface="標楷體" panose="03000509000000000000" pitchFamily="65" charset="-120"/>
              </a:rPr>
              <a:t>大同餐盒有限公司</a:t>
            </a:r>
            <a:r>
              <a:rPr lang="zh-TW" altLang="en-US" sz="2000" b="1" i="0" u="none" strike="noStrike" baseline="0">
                <a:solidFill>
                  <a:srgbClr val="000000"/>
                </a:solidFill>
                <a:latin typeface="Times New Roman" panose="02020603050405020304" pitchFamily="12"/>
                <a:cs typeface="Times New Roman" panose="02020603050405020304" pitchFamily="12"/>
              </a:rPr>
              <a:t> </a:t>
            </a:r>
          </a:p>
        </xdr:txBody>
      </xdr:sp>
      <xdr:pic>
        <xdr:nvPicPr>
          <xdr:cNvPr id="9076" name="Picture 3" descr="優質飲食">
            <a:extLst>
              <a:ext uri="{FF2B5EF4-FFF2-40B4-BE49-F238E27FC236}">
                <a16:creationId xmlns:a16="http://schemas.microsoft.com/office/drawing/2014/main" id="{00000000-0008-0000-0100-00007423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>
          <a:xfrm>
            <a:off x="0" y="71"/>
            <a:ext cx="52" cy="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27</xdr:col>
      <xdr:colOff>1885950</xdr:colOff>
      <xdr:row>0</xdr:row>
      <xdr:rowOff>1488671</xdr:rowOff>
    </xdr:from>
    <xdr:to>
      <xdr:col>29</xdr:col>
      <xdr:colOff>1310640</xdr:colOff>
      <xdr:row>1</xdr:row>
      <xdr:rowOff>1333819</xdr:rowOff>
    </xdr:to>
    <xdr:pic>
      <xdr:nvPicPr>
        <xdr:cNvPr id="25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52909470" y="1488671"/>
          <a:ext cx="3204210" cy="1369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439420</xdr:colOff>
      <xdr:row>5</xdr:row>
      <xdr:rowOff>285750</xdr:rowOff>
    </xdr:from>
    <xdr:to>
      <xdr:col>11</xdr:col>
      <xdr:colOff>439420</xdr:colOff>
      <xdr:row>9</xdr:row>
      <xdr:rowOff>120650</xdr:rowOff>
    </xdr:to>
    <xdr:pic>
      <xdr:nvPicPr>
        <xdr:cNvPr id="11" name="圖片 14">
          <a:extLst>
            <a:ext uri="{FF2B5EF4-FFF2-40B4-BE49-F238E27FC236}">
              <a16:creationId xmlns:a16="http://schemas.microsoft.com/office/drawing/2014/main" id="{FBF80C3D-271C-4F40-A90C-A4FAB8FD0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0" t="10110" r="5305" b="15942"/>
        <a:stretch>
          <a:fillRect/>
        </a:stretch>
      </xdr:blipFill>
      <xdr:spPr bwMode="auto">
        <a:xfrm>
          <a:off x="15933420" y="6254750"/>
          <a:ext cx="5810250" cy="3898900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1676400</xdr:colOff>
      <xdr:row>2</xdr:row>
      <xdr:rowOff>731520</xdr:rowOff>
    </xdr:from>
    <xdr:to>
      <xdr:col>7</xdr:col>
      <xdr:colOff>1746250</xdr:colOff>
      <xdr:row>10</xdr:row>
      <xdr:rowOff>243840</xdr:rowOff>
    </xdr:to>
    <xdr:pic>
      <xdr:nvPicPr>
        <xdr:cNvPr id="12" name="圖片 6">
          <a:extLst>
            <a:ext uri="{FF2B5EF4-FFF2-40B4-BE49-F238E27FC236}">
              <a16:creationId xmlns:a16="http://schemas.microsoft.com/office/drawing/2014/main" id="{ADF2722F-B19B-490B-BAE2-AA20AB262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8" t="8845" r="4369" b="5109"/>
        <a:stretch/>
      </xdr:blipFill>
      <xdr:spPr bwMode="auto">
        <a:xfrm>
          <a:off x="1676400" y="3684270"/>
          <a:ext cx="13627100" cy="7481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103907</xdr:colOff>
      <xdr:row>0</xdr:row>
      <xdr:rowOff>1219200</xdr:rowOff>
    </xdr:from>
    <xdr:to>
      <xdr:col>25</xdr:col>
      <xdr:colOff>484909</xdr:colOff>
      <xdr:row>1</xdr:row>
      <xdr:rowOff>263236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3434962" y="1219200"/>
          <a:ext cx="1461657" cy="568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-1</xdr:colOff>
      <xdr:row>0</xdr:row>
      <xdr:rowOff>1193618</xdr:rowOff>
    </xdr:from>
    <xdr:to>
      <xdr:col>25</xdr:col>
      <xdr:colOff>193964</xdr:colOff>
      <xdr:row>1</xdr:row>
      <xdr:rowOff>250743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1128181" y="1193618"/>
          <a:ext cx="1371601" cy="5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13855</xdr:colOff>
      <xdr:row>0</xdr:row>
      <xdr:rowOff>1243447</xdr:rowOff>
    </xdr:from>
    <xdr:to>
      <xdr:col>25</xdr:col>
      <xdr:colOff>382731</xdr:colOff>
      <xdr:row>1</xdr:row>
      <xdr:rowOff>325237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1155891" y="1243447"/>
          <a:ext cx="1324840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247650</xdr:colOff>
      <xdr:row>0</xdr:row>
      <xdr:rowOff>990600</xdr:rowOff>
    </xdr:from>
    <xdr:to>
      <xdr:col>25</xdr:col>
      <xdr:colOff>857250</xdr:colOff>
      <xdr:row>1</xdr:row>
      <xdr:rowOff>315787</xdr:rowOff>
    </xdr:to>
    <xdr:pic>
      <xdr:nvPicPr>
        <xdr:cNvPr id="3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8460700" y="990600"/>
          <a:ext cx="1714500" cy="79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590550</xdr:colOff>
      <xdr:row>0</xdr:row>
      <xdr:rowOff>1123950</xdr:rowOff>
    </xdr:from>
    <xdr:to>
      <xdr:col>25</xdr:col>
      <xdr:colOff>952500</xdr:colOff>
      <xdr:row>2</xdr:row>
      <xdr:rowOff>449137</xdr:rowOff>
    </xdr:to>
    <xdr:pic>
      <xdr:nvPicPr>
        <xdr:cNvPr id="2" name="圖片 17" descr="D:\SCAN\img-221130814\img-221130814-000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>
        <a:xfrm>
          <a:off x="28803600" y="1123950"/>
          <a:ext cx="1657350" cy="79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AE2C1-3161-476F-BEFD-C441222E1CE5}">
  <sheetPr>
    <pageSetUpPr fitToPage="1"/>
  </sheetPr>
  <dimension ref="A1:T48"/>
  <sheetViews>
    <sheetView tabSelected="1" view="pageBreakPreview" topLeftCell="C13" zoomScaleNormal="100" zoomScaleSheetLayoutView="100" workbookViewId="0">
      <selection activeCell="Q43" sqref="Q43:T43"/>
    </sheetView>
  </sheetViews>
  <sheetFormatPr defaultRowHeight="16.5"/>
  <cols>
    <col min="1" max="20" width="9.625" style="1471" customWidth="1"/>
    <col min="21" max="16384" width="9" style="1471"/>
  </cols>
  <sheetData>
    <row r="1" spans="1:20" ht="6.6" customHeight="1"/>
    <row r="2" spans="1:20" ht="16.7" customHeight="1">
      <c r="T2" s="1532" t="s">
        <v>505</v>
      </c>
    </row>
    <row r="3" spans="1:20" ht="19.5" customHeight="1">
      <c r="A3" s="1531"/>
      <c r="B3" s="1530"/>
      <c r="C3" s="1530"/>
      <c r="D3" s="1530"/>
      <c r="E3" s="1530"/>
      <c r="F3" s="1530"/>
      <c r="G3" s="1530"/>
      <c r="H3" s="1529"/>
      <c r="I3" s="1506" t="s">
        <v>504</v>
      </c>
      <c r="J3" s="1506"/>
      <c r="K3" s="1506"/>
      <c r="L3" s="1506"/>
      <c r="M3" s="1506" t="s">
        <v>503</v>
      </c>
      <c r="N3" s="1506"/>
      <c r="O3" s="1506"/>
      <c r="P3" s="1506"/>
      <c r="Q3" s="1506" t="s">
        <v>502</v>
      </c>
      <c r="R3" s="1506"/>
      <c r="S3" s="1506"/>
      <c r="T3" s="1506"/>
    </row>
    <row r="4" spans="1:20" s="1481" customFormat="1" ht="18.95" customHeight="1">
      <c r="A4" s="1528"/>
      <c r="B4" s="1527"/>
      <c r="C4" s="1527"/>
      <c r="D4" s="1527"/>
      <c r="E4" s="1527"/>
      <c r="F4" s="1527"/>
      <c r="G4" s="1527"/>
      <c r="H4" s="1526"/>
      <c r="I4" s="1501" t="s">
        <v>73</v>
      </c>
      <c r="J4" s="1500"/>
      <c r="K4" s="1500"/>
      <c r="L4" s="1499"/>
      <c r="M4" s="1500" t="s">
        <v>501</v>
      </c>
      <c r="N4" s="1500"/>
      <c r="O4" s="1500"/>
      <c r="P4" s="1499"/>
      <c r="Q4" s="1501" t="s">
        <v>500</v>
      </c>
      <c r="R4" s="1500"/>
      <c r="S4" s="1500"/>
      <c r="T4" s="1499"/>
    </row>
    <row r="5" spans="1:20" s="1481" customFormat="1" ht="21" customHeight="1">
      <c r="A5" s="1528"/>
      <c r="B5" s="1527"/>
      <c r="C5" s="1527"/>
      <c r="D5" s="1527"/>
      <c r="E5" s="1527"/>
      <c r="F5" s="1527"/>
      <c r="G5" s="1527"/>
      <c r="H5" s="1526"/>
      <c r="I5" s="1512" t="s">
        <v>499</v>
      </c>
      <c r="J5" s="1511"/>
      <c r="K5" s="1511"/>
      <c r="L5" s="1496"/>
      <c r="M5" s="1511" t="s">
        <v>498</v>
      </c>
      <c r="N5" s="1511"/>
      <c r="O5" s="1511"/>
      <c r="P5" s="1496"/>
      <c r="Q5" s="1512" t="s">
        <v>497</v>
      </c>
      <c r="R5" s="1511"/>
      <c r="S5" s="1511"/>
      <c r="T5" s="1496"/>
    </row>
    <row r="6" spans="1:20" s="1481" customFormat="1" ht="21" customHeight="1">
      <c r="A6" s="1528"/>
      <c r="B6" s="1527"/>
      <c r="C6" s="1527"/>
      <c r="D6" s="1527"/>
      <c r="E6" s="1527"/>
      <c r="F6" s="1527"/>
      <c r="G6" s="1527"/>
      <c r="H6" s="1526"/>
      <c r="I6" s="1516" t="s">
        <v>496</v>
      </c>
      <c r="J6" s="1515"/>
      <c r="K6" s="1515"/>
      <c r="L6" s="1493"/>
      <c r="M6" s="1515" t="s">
        <v>495</v>
      </c>
      <c r="N6" s="1515"/>
      <c r="O6" s="1515"/>
      <c r="P6" s="1493"/>
      <c r="Q6" s="1516" t="s">
        <v>494</v>
      </c>
      <c r="R6" s="1515"/>
      <c r="S6" s="1515"/>
      <c r="T6" s="1493"/>
    </row>
    <row r="7" spans="1:20" s="1481" customFormat="1" ht="21" customHeight="1">
      <c r="A7" s="1528"/>
      <c r="B7" s="1527"/>
      <c r="C7" s="1527"/>
      <c r="D7" s="1527"/>
      <c r="E7" s="1527"/>
      <c r="F7" s="1527"/>
      <c r="G7" s="1527"/>
      <c r="H7" s="1526"/>
      <c r="I7" s="1516" t="s">
        <v>493</v>
      </c>
      <c r="J7" s="1515"/>
      <c r="K7" s="1515"/>
      <c r="L7" s="1493"/>
      <c r="M7" s="1515" t="s">
        <v>492</v>
      </c>
      <c r="N7" s="1515"/>
      <c r="O7" s="1515"/>
      <c r="P7" s="1493"/>
      <c r="Q7" s="1516" t="s">
        <v>491</v>
      </c>
      <c r="R7" s="1515"/>
      <c r="S7" s="1515"/>
      <c r="T7" s="1493"/>
    </row>
    <row r="8" spans="1:20" s="1481" customFormat="1" ht="18.95" customHeight="1">
      <c r="A8" s="1522"/>
      <c r="B8" s="1521"/>
      <c r="C8" s="1521"/>
      <c r="D8" s="1521"/>
      <c r="E8" s="1521"/>
      <c r="F8" s="1521"/>
      <c r="G8" s="1521"/>
      <c r="H8" s="1520"/>
      <c r="I8" s="1490" t="s">
        <v>113</v>
      </c>
      <c r="J8" s="1486"/>
      <c r="K8" s="1486"/>
      <c r="L8" s="1489"/>
      <c r="M8" s="1486" t="s">
        <v>111</v>
      </c>
      <c r="N8" s="1486"/>
      <c r="O8" s="1486"/>
      <c r="P8" s="1489"/>
      <c r="Q8" s="1490" t="s">
        <v>113</v>
      </c>
      <c r="R8" s="1486"/>
      <c r="S8" s="1486"/>
      <c r="T8" s="1489"/>
    </row>
    <row r="9" spans="1:20" s="1481" customFormat="1" ht="18.95" customHeight="1">
      <c r="A9" s="1522"/>
      <c r="B9" s="1521"/>
      <c r="C9" s="1521"/>
      <c r="D9" s="1521"/>
      <c r="E9" s="1521"/>
      <c r="F9" s="1521"/>
      <c r="G9" s="1521"/>
      <c r="H9" s="1520"/>
      <c r="I9" s="1525" t="s">
        <v>490</v>
      </c>
      <c r="J9" s="1524"/>
      <c r="K9" s="1524"/>
      <c r="L9" s="1523"/>
      <c r="M9" s="1524" t="s">
        <v>489</v>
      </c>
      <c r="N9" s="1524"/>
      <c r="O9" s="1524"/>
      <c r="P9" s="1523"/>
      <c r="Q9" s="1525" t="s">
        <v>488</v>
      </c>
      <c r="R9" s="1524"/>
      <c r="S9" s="1524"/>
      <c r="T9" s="1523"/>
    </row>
    <row r="10" spans="1:20" ht="8.1" customHeight="1">
      <c r="A10" s="1522"/>
      <c r="B10" s="1521"/>
      <c r="C10" s="1521"/>
      <c r="D10" s="1521"/>
      <c r="E10" s="1521"/>
      <c r="F10" s="1521"/>
      <c r="G10" s="1521"/>
      <c r="H10" s="1520"/>
      <c r="I10" s="1479" t="s">
        <v>371</v>
      </c>
      <c r="J10" s="1479" t="str">
        <f>'8-9月第一週明細)'!W28</f>
        <v>735.2大卡</v>
      </c>
      <c r="K10" s="1479" t="s">
        <v>7</v>
      </c>
      <c r="L10" s="1479" t="str">
        <f>'8-9月第一週明細)'!W24</f>
        <v>23.1g</v>
      </c>
      <c r="M10" s="1479" t="s">
        <v>371</v>
      </c>
      <c r="N10" s="1479" t="str">
        <f>'8-9月第一週明細)'!W36</f>
        <v>745.8大卡</v>
      </c>
      <c r="O10" s="1479" t="s">
        <v>487</v>
      </c>
      <c r="P10" s="1479" t="str">
        <f>'8-9月第一週明細)'!W32</f>
        <v>23.0g</v>
      </c>
      <c r="Q10" s="1479" t="s">
        <v>371</v>
      </c>
      <c r="R10" s="1479" t="str">
        <f>'8-9月第一週明細)'!W44</f>
        <v>742.8大卡</v>
      </c>
      <c r="S10" s="1479" t="s">
        <v>7</v>
      </c>
      <c r="T10" s="1479" t="str">
        <f>'8-9月第一週明細)'!W40</f>
        <v>22.4g</v>
      </c>
    </row>
    <row r="11" spans="1:20" ht="8.1" customHeight="1">
      <c r="A11" s="1519"/>
      <c r="B11" s="1518"/>
      <c r="C11" s="1518"/>
      <c r="D11" s="1518"/>
      <c r="E11" s="1518"/>
      <c r="F11" s="1518"/>
      <c r="G11" s="1518"/>
      <c r="H11" s="1517"/>
      <c r="I11" s="1479" t="s">
        <v>6</v>
      </c>
      <c r="J11" s="1479" t="str">
        <f>'8-9月第一週明細)'!W22</f>
        <v>100.7g</v>
      </c>
      <c r="K11" s="1479" t="s">
        <v>33</v>
      </c>
      <c r="L11" s="1479" t="str">
        <f>'8-9月第一週明細)'!W26</f>
        <v>30.1g</v>
      </c>
      <c r="M11" s="1479" t="s">
        <v>6</v>
      </c>
      <c r="N11" s="1479" t="str">
        <f>'8-9月第一週明細)'!W30</f>
        <v>102.6g</v>
      </c>
      <c r="O11" s="1479" t="s">
        <v>33</v>
      </c>
      <c r="P11" s="1479" t="str">
        <f>'8-9月第一週明細)'!W34</f>
        <v>30.6g</v>
      </c>
      <c r="Q11" s="1479" t="s">
        <v>6</v>
      </c>
      <c r="R11" s="1479" t="str">
        <f>'8-9月第一週明細)'!W38</f>
        <v>105.2g</v>
      </c>
      <c r="S11" s="1479" t="s">
        <v>33</v>
      </c>
      <c r="T11" s="1479" t="str">
        <f>'8-9月第一週明細)'!W42</f>
        <v>29.1g</v>
      </c>
    </row>
    <row r="12" spans="1:20" ht="19.5" customHeight="1">
      <c r="A12" s="1509" t="s">
        <v>486</v>
      </c>
      <c r="B12" s="1508"/>
      <c r="C12" s="1508"/>
      <c r="D12" s="1507"/>
      <c r="E12" s="1506" t="s">
        <v>485</v>
      </c>
      <c r="F12" s="1506"/>
      <c r="G12" s="1506"/>
      <c r="H12" s="1506"/>
      <c r="I12" s="1506" t="s">
        <v>484</v>
      </c>
      <c r="J12" s="1506"/>
      <c r="K12" s="1506"/>
      <c r="L12" s="1506"/>
      <c r="M12" s="1506" t="s">
        <v>483</v>
      </c>
      <c r="N12" s="1506"/>
      <c r="O12" s="1506"/>
      <c r="P12" s="1506"/>
      <c r="Q12" s="1506" t="s">
        <v>482</v>
      </c>
      <c r="R12" s="1506"/>
      <c r="S12" s="1506"/>
      <c r="T12" s="1506"/>
    </row>
    <row r="13" spans="1:20" s="1481" customFormat="1" ht="18.95" customHeight="1">
      <c r="A13" s="1501" t="s">
        <v>73</v>
      </c>
      <c r="B13" s="1500"/>
      <c r="C13" s="1500"/>
      <c r="D13" s="1499"/>
      <c r="E13" s="1498" t="s">
        <v>481</v>
      </c>
      <c r="F13" s="1498"/>
      <c r="G13" s="1498"/>
      <c r="H13" s="1498"/>
      <c r="I13" s="1501" t="s">
        <v>73</v>
      </c>
      <c r="J13" s="1500"/>
      <c r="K13" s="1500"/>
      <c r="L13" s="1499"/>
      <c r="M13" s="1499" t="s">
        <v>480</v>
      </c>
      <c r="N13" s="1498"/>
      <c r="O13" s="1498"/>
      <c r="P13" s="1498"/>
      <c r="Q13" s="1499" t="s">
        <v>479</v>
      </c>
      <c r="R13" s="1498"/>
      <c r="S13" s="1498"/>
      <c r="T13" s="1498"/>
    </row>
    <row r="14" spans="1:20" s="1481" customFormat="1" ht="21" customHeight="1">
      <c r="A14" s="1495" t="s">
        <v>478</v>
      </c>
      <c r="B14" s="1495"/>
      <c r="C14" s="1495"/>
      <c r="D14" s="1495"/>
      <c r="E14" s="1495" t="s">
        <v>477</v>
      </c>
      <c r="F14" s="1495"/>
      <c r="G14" s="1495"/>
      <c r="H14" s="1495"/>
      <c r="I14" s="1495" t="s">
        <v>476</v>
      </c>
      <c r="J14" s="1495"/>
      <c r="K14" s="1495"/>
      <c r="L14" s="1495"/>
      <c r="M14" s="1496" t="s">
        <v>475</v>
      </c>
      <c r="N14" s="1495"/>
      <c r="O14" s="1495"/>
      <c r="P14" s="1495"/>
      <c r="Q14" s="1496" t="s">
        <v>474</v>
      </c>
      <c r="R14" s="1495"/>
      <c r="S14" s="1495"/>
      <c r="T14" s="1495"/>
    </row>
    <row r="15" spans="1:20" s="1481" customFormat="1" ht="21" customHeight="1">
      <c r="A15" s="1492" t="s">
        <v>473</v>
      </c>
      <c r="B15" s="1492"/>
      <c r="C15" s="1492"/>
      <c r="D15" s="1492"/>
      <c r="E15" s="1492" t="s">
        <v>472</v>
      </c>
      <c r="F15" s="1492"/>
      <c r="G15" s="1492"/>
      <c r="H15" s="1492"/>
      <c r="I15" s="1492" t="s">
        <v>471</v>
      </c>
      <c r="J15" s="1492"/>
      <c r="K15" s="1492"/>
      <c r="L15" s="1492"/>
      <c r="M15" s="1493" t="s">
        <v>470</v>
      </c>
      <c r="N15" s="1492"/>
      <c r="O15" s="1492"/>
      <c r="P15" s="1492"/>
      <c r="Q15" s="1493" t="s">
        <v>469</v>
      </c>
      <c r="R15" s="1492"/>
      <c r="S15" s="1492"/>
      <c r="T15" s="1492"/>
    </row>
    <row r="16" spans="1:20" s="1481" customFormat="1" ht="21" customHeight="1">
      <c r="A16" s="1492" t="s">
        <v>468</v>
      </c>
      <c r="B16" s="1492"/>
      <c r="C16" s="1492"/>
      <c r="D16" s="1492"/>
      <c r="E16" s="1492" t="s">
        <v>467</v>
      </c>
      <c r="F16" s="1492"/>
      <c r="G16" s="1492"/>
      <c r="H16" s="1492"/>
      <c r="I16" s="1492" t="s">
        <v>466</v>
      </c>
      <c r="J16" s="1492"/>
      <c r="K16" s="1492"/>
      <c r="L16" s="1492"/>
      <c r="M16" s="1493" t="s">
        <v>465</v>
      </c>
      <c r="N16" s="1492"/>
      <c r="O16" s="1492"/>
      <c r="P16" s="1492"/>
      <c r="Q16" s="1493" t="s">
        <v>464</v>
      </c>
      <c r="R16" s="1492"/>
      <c r="S16" s="1492"/>
      <c r="T16" s="1492"/>
    </row>
    <row r="17" spans="1:20" s="1481" customFormat="1" ht="18.95" customHeight="1">
      <c r="A17" s="1488" t="s">
        <v>377</v>
      </c>
      <c r="B17" s="1488"/>
      <c r="C17" s="1488"/>
      <c r="D17" s="1488"/>
      <c r="E17" s="1488" t="s">
        <v>407</v>
      </c>
      <c r="F17" s="1488"/>
      <c r="G17" s="1488"/>
      <c r="H17" s="1488"/>
      <c r="I17" s="1488" t="s">
        <v>463</v>
      </c>
      <c r="J17" s="1488"/>
      <c r="K17" s="1488"/>
      <c r="L17" s="1488"/>
      <c r="M17" s="1489" t="s">
        <v>377</v>
      </c>
      <c r="N17" s="1488"/>
      <c r="O17" s="1488"/>
      <c r="P17" s="1488"/>
      <c r="Q17" s="1489" t="s">
        <v>113</v>
      </c>
      <c r="R17" s="1488"/>
      <c r="S17" s="1488"/>
      <c r="T17" s="1488"/>
    </row>
    <row r="18" spans="1:20" s="1481" customFormat="1" ht="18.95" customHeight="1">
      <c r="A18" s="1483" t="s">
        <v>462</v>
      </c>
      <c r="B18" s="1483"/>
      <c r="C18" s="1483"/>
      <c r="D18" s="1483"/>
      <c r="E18" s="1483" t="s">
        <v>461</v>
      </c>
      <c r="F18" s="1483"/>
      <c r="G18" s="1483"/>
      <c r="H18" s="1483"/>
      <c r="I18" s="1483" t="s">
        <v>460</v>
      </c>
      <c r="J18" s="1483"/>
      <c r="K18" s="1483"/>
      <c r="L18" s="1483"/>
      <c r="M18" s="1484" t="s">
        <v>459</v>
      </c>
      <c r="N18" s="1483"/>
      <c r="O18" s="1483"/>
      <c r="P18" s="1483"/>
      <c r="Q18" s="1484" t="s">
        <v>458</v>
      </c>
      <c r="R18" s="1483"/>
      <c r="S18" s="1483"/>
      <c r="T18" s="1483"/>
    </row>
    <row r="19" spans="1:20" ht="8.1" customHeight="1">
      <c r="A19" s="1479" t="s">
        <v>371</v>
      </c>
      <c r="B19" s="1479" t="str">
        <f>'9月第二週明細'!W12</f>
        <v>741.1大卡</v>
      </c>
      <c r="C19" s="1479" t="s">
        <v>7</v>
      </c>
      <c r="D19" s="1479" t="str">
        <f>'9月第二週明細'!W8</f>
        <v>23.0g</v>
      </c>
      <c r="E19" s="1479" t="s">
        <v>371</v>
      </c>
      <c r="F19" s="1479" t="str">
        <f>'9月第二週明細'!W20</f>
        <v>772.4大卡</v>
      </c>
      <c r="G19" s="1479" t="s">
        <v>7</v>
      </c>
      <c r="H19" s="1479" t="str">
        <f>'9月第二週明細'!W16</f>
        <v>25.5g</v>
      </c>
      <c r="I19" s="1479" t="s">
        <v>371</v>
      </c>
      <c r="J19" s="1479" t="str">
        <f>'9月第二週明細'!W28</f>
        <v>738.2大卡</v>
      </c>
      <c r="K19" s="1479" t="s">
        <v>7</v>
      </c>
      <c r="L19" s="1479" t="str">
        <f>'9月第二週明細'!W24</f>
        <v>24.5g</v>
      </c>
      <c r="M19" s="1479" t="s">
        <v>371</v>
      </c>
      <c r="N19" s="1479" t="str">
        <f>'9月第二週明細'!W36</f>
        <v>832.3大卡</v>
      </c>
      <c r="O19" s="1479" t="s">
        <v>7</v>
      </c>
      <c r="P19" s="1479" t="str">
        <f>'9月第二週明細'!W32</f>
        <v>27.2g</v>
      </c>
      <c r="Q19" s="1479" t="s">
        <v>371</v>
      </c>
      <c r="R19" s="1479" t="str">
        <f>'9月第二週明細'!W44</f>
        <v>739.8大卡</v>
      </c>
      <c r="S19" s="1479" t="s">
        <v>7</v>
      </c>
      <c r="T19" s="1479" t="str">
        <f>'9月第二週明細'!W40</f>
        <v>22.0g</v>
      </c>
    </row>
    <row r="20" spans="1:20" ht="8.1" customHeight="1">
      <c r="A20" s="1479" t="s">
        <v>6</v>
      </c>
      <c r="B20" s="1479" t="str">
        <f>'9月第二週明細'!W6</f>
        <v>103.2g</v>
      </c>
      <c r="C20" s="1479" t="s">
        <v>33</v>
      </c>
      <c r="D20" s="1479" t="str">
        <f>'9月第二週明細'!W10</f>
        <v>29.9g</v>
      </c>
      <c r="E20" s="1479" t="s">
        <v>6</v>
      </c>
      <c r="F20" s="1479" t="str">
        <f>'9月第二週明細'!W14</f>
        <v>104.8g</v>
      </c>
      <c r="G20" s="1479" t="s">
        <v>33</v>
      </c>
      <c r="H20" s="1479" t="str">
        <f>'9月第二週明細'!W18</f>
        <v>30.9g</v>
      </c>
      <c r="I20" s="1479" t="s">
        <v>6</v>
      </c>
      <c r="J20" s="1479" t="str">
        <f>'9月第二週明細'!W22</f>
        <v>97.5g</v>
      </c>
      <c r="K20" s="1479" t="s">
        <v>33</v>
      </c>
      <c r="L20" s="1479" t="str">
        <f>'9月第二週明細'!W26</f>
        <v xml:space="preserve"> 29.2g</v>
      </c>
      <c r="M20" s="1479" t="s">
        <v>6</v>
      </c>
      <c r="N20" s="1479" t="str">
        <f>'9月第二週明細'!W30</f>
        <v>110.6g</v>
      </c>
      <c r="O20" s="1479" t="s">
        <v>33</v>
      </c>
      <c r="P20" s="1479" t="str">
        <f>'9月第二週明細'!W34</f>
        <v>36.5g</v>
      </c>
      <c r="Q20" s="1479" t="s">
        <v>6</v>
      </c>
      <c r="R20" s="1479" t="str">
        <f>'9月第二週明細'!W38</f>
        <v>105.7g</v>
      </c>
      <c r="S20" s="1479" t="s">
        <v>33</v>
      </c>
      <c r="T20" s="1479" t="str">
        <f>'9月第二週明細'!W42</f>
        <v>29.5g</v>
      </c>
    </row>
    <row r="21" spans="1:20" ht="19.5" customHeight="1">
      <c r="A21" s="1509" t="s">
        <v>457</v>
      </c>
      <c r="B21" s="1508"/>
      <c r="C21" s="1508"/>
      <c r="D21" s="1507"/>
      <c r="E21" s="1506" t="s">
        <v>456</v>
      </c>
      <c r="F21" s="1506"/>
      <c r="G21" s="1506"/>
      <c r="H21" s="1506"/>
      <c r="I21" s="1506" t="s">
        <v>455</v>
      </c>
      <c r="J21" s="1506"/>
      <c r="K21" s="1506"/>
      <c r="L21" s="1506"/>
      <c r="M21" s="1506" t="s">
        <v>454</v>
      </c>
      <c r="N21" s="1506"/>
      <c r="O21" s="1506"/>
      <c r="P21" s="1506"/>
      <c r="Q21" s="1506" t="s">
        <v>453</v>
      </c>
      <c r="R21" s="1506"/>
      <c r="S21" s="1506"/>
      <c r="T21" s="1506"/>
    </row>
    <row r="22" spans="1:20" s="1481" customFormat="1" ht="18.95" customHeight="1">
      <c r="A22" s="1501" t="s">
        <v>73</v>
      </c>
      <c r="B22" s="1500"/>
      <c r="C22" s="1500"/>
      <c r="D22" s="1499"/>
      <c r="E22" s="1501" t="s">
        <v>452</v>
      </c>
      <c r="F22" s="1500"/>
      <c r="G22" s="1500"/>
      <c r="H22" s="1499"/>
      <c r="I22" s="1498" t="s">
        <v>73</v>
      </c>
      <c r="J22" s="1498"/>
      <c r="K22" s="1498"/>
      <c r="L22" s="1498"/>
      <c r="M22" s="1499" t="s">
        <v>451</v>
      </c>
      <c r="N22" s="1498"/>
      <c r="O22" s="1498"/>
      <c r="P22" s="1498"/>
      <c r="Q22" s="1498" t="s">
        <v>450</v>
      </c>
      <c r="R22" s="1498"/>
      <c r="S22" s="1498"/>
      <c r="T22" s="1498"/>
    </row>
    <row r="23" spans="1:20" s="1481" customFormat="1" ht="21" customHeight="1">
      <c r="A23" s="1512" t="s">
        <v>449</v>
      </c>
      <c r="B23" s="1511"/>
      <c r="C23" s="1511"/>
      <c r="D23" s="1496"/>
      <c r="E23" s="1512" t="s">
        <v>448</v>
      </c>
      <c r="F23" s="1511"/>
      <c r="G23" s="1511"/>
      <c r="H23" s="1496"/>
      <c r="I23" s="1512" t="s">
        <v>447</v>
      </c>
      <c r="J23" s="1511"/>
      <c r="K23" s="1511"/>
      <c r="L23" s="1496"/>
      <c r="M23" s="1496" t="s">
        <v>446</v>
      </c>
      <c r="N23" s="1495"/>
      <c r="O23" s="1495"/>
      <c r="P23" s="1495"/>
      <c r="Q23" s="1495" t="s">
        <v>445</v>
      </c>
      <c r="R23" s="1495"/>
      <c r="S23" s="1495"/>
      <c r="T23" s="1495"/>
    </row>
    <row r="24" spans="1:20" s="1481" customFormat="1" ht="21" customHeight="1">
      <c r="A24" s="1516" t="s">
        <v>444</v>
      </c>
      <c r="B24" s="1515"/>
      <c r="C24" s="1515"/>
      <c r="D24" s="1493"/>
      <c r="E24" s="1516" t="s">
        <v>443</v>
      </c>
      <c r="F24" s="1515"/>
      <c r="G24" s="1515"/>
      <c r="H24" s="1493"/>
      <c r="I24" s="1516" t="s">
        <v>442</v>
      </c>
      <c r="J24" s="1515"/>
      <c r="K24" s="1515"/>
      <c r="L24" s="1493"/>
      <c r="M24" s="1493" t="s">
        <v>441</v>
      </c>
      <c r="N24" s="1492"/>
      <c r="O24" s="1492"/>
      <c r="P24" s="1492"/>
      <c r="Q24" s="1492" t="s">
        <v>440</v>
      </c>
      <c r="R24" s="1492"/>
      <c r="S24" s="1492"/>
      <c r="T24" s="1492"/>
    </row>
    <row r="25" spans="1:20" s="1481" customFormat="1" ht="21" customHeight="1">
      <c r="A25" s="1516" t="s">
        <v>439</v>
      </c>
      <c r="B25" s="1515"/>
      <c r="C25" s="1515"/>
      <c r="D25" s="1493"/>
      <c r="E25" s="1516" t="s">
        <v>438</v>
      </c>
      <c r="F25" s="1515"/>
      <c r="G25" s="1515"/>
      <c r="H25" s="1493"/>
      <c r="I25" s="1516" t="s">
        <v>437</v>
      </c>
      <c r="J25" s="1515"/>
      <c r="K25" s="1515"/>
      <c r="L25" s="1493"/>
      <c r="M25" s="1493" t="s">
        <v>436</v>
      </c>
      <c r="N25" s="1492"/>
      <c r="O25" s="1492"/>
      <c r="P25" s="1492"/>
      <c r="Q25" s="1492" t="s">
        <v>435</v>
      </c>
      <c r="R25" s="1492"/>
      <c r="S25" s="1492"/>
      <c r="T25" s="1492"/>
    </row>
    <row r="26" spans="1:20" s="1481" customFormat="1" ht="18.95" customHeight="1">
      <c r="A26" s="1490" t="s">
        <v>377</v>
      </c>
      <c r="B26" s="1486"/>
      <c r="C26" s="1486"/>
      <c r="D26" s="1489"/>
      <c r="E26" s="1490" t="s">
        <v>112</v>
      </c>
      <c r="F26" s="1486"/>
      <c r="G26" s="1486"/>
      <c r="H26" s="1489"/>
      <c r="I26" s="1490" t="s">
        <v>113</v>
      </c>
      <c r="J26" s="1486"/>
      <c r="K26" s="1486"/>
      <c r="L26" s="1489"/>
      <c r="M26" s="1489" t="s">
        <v>111</v>
      </c>
      <c r="N26" s="1488"/>
      <c r="O26" s="1488"/>
      <c r="P26" s="1488"/>
      <c r="Q26" s="1490" t="s">
        <v>112</v>
      </c>
      <c r="R26" s="1486"/>
      <c r="S26" s="1486"/>
      <c r="T26" s="1489"/>
    </row>
    <row r="27" spans="1:20" s="1481" customFormat="1" ht="18.95" customHeight="1">
      <c r="A27" s="1514" t="s">
        <v>434</v>
      </c>
      <c r="B27" s="1513"/>
      <c r="C27" s="1513"/>
      <c r="D27" s="1484"/>
      <c r="E27" s="1514" t="s">
        <v>433</v>
      </c>
      <c r="F27" s="1513"/>
      <c r="G27" s="1513"/>
      <c r="H27" s="1484"/>
      <c r="I27" s="1514" t="s">
        <v>243</v>
      </c>
      <c r="J27" s="1513"/>
      <c r="K27" s="1513"/>
      <c r="L27" s="1484"/>
      <c r="M27" s="1484" t="s">
        <v>432</v>
      </c>
      <c r="N27" s="1483"/>
      <c r="O27" s="1483"/>
      <c r="P27" s="1483"/>
      <c r="Q27" s="1483" t="s">
        <v>431</v>
      </c>
      <c r="R27" s="1483"/>
      <c r="S27" s="1483"/>
      <c r="T27" s="1483"/>
    </row>
    <row r="28" spans="1:20" ht="8.1" customHeight="1">
      <c r="A28" s="1479" t="s">
        <v>371</v>
      </c>
      <c r="B28" s="1479" t="str">
        <f>'9月第三週明細'!W12</f>
        <v>743.1大卡</v>
      </c>
      <c r="C28" s="1479" t="s">
        <v>7</v>
      </c>
      <c r="D28" s="1479" t="str">
        <f>'9月第三週明細'!W8</f>
        <v>23.1g</v>
      </c>
      <c r="E28" s="1479" t="s">
        <v>371</v>
      </c>
      <c r="F28" s="1479" t="str">
        <f>'9月第三週明細'!W20</f>
        <v>788.0大卡</v>
      </c>
      <c r="G28" s="1479" t="s">
        <v>7</v>
      </c>
      <c r="H28" s="1479" t="str">
        <f>'9月第三週明細'!W16</f>
        <v>23.5g</v>
      </c>
      <c r="I28" s="1479" t="s">
        <v>371</v>
      </c>
      <c r="J28" s="1479" t="str">
        <f>'9月第三週明細'!W28</f>
        <v>745.0大卡</v>
      </c>
      <c r="K28" s="1479" t="s">
        <v>7</v>
      </c>
      <c r="L28" s="1479" t="str">
        <f>'9月第三週明細'!W24</f>
        <v>22.2g</v>
      </c>
      <c r="M28" s="1479" t="s">
        <v>371</v>
      </c>
      <c r="N28" s="1479" t="str">
        <f>'9月第三週明細'!W36</f>
        <v>747.0大卡</v>
      </c>
      <c r="O28" s="1479" t="s">
        <v>7</v>
      </c>
      <c r="P28" s="1479" t="str">
        <f>'9月第三週明細'!W32</f>
        <v>24.3g</v>
      </c>
      <c r="Q28" s="1479" t="s">
        <v>371</v>
      </c>
      <c r="R28" s="1479" t="str">
        <f>'9月第三週明細'!W44</f>
        <v>745.0大卡</v>
      </c>
      <c r="S28" s="1479" t="s">
        <v>7</v>
      </c>
      <c r="T28" s="1479" t="str">
        <f>'9月第三週明細'!W40</f>
        <v>24.8g</v>
      </c>
    </row>
    <row r="29" spans="1:20" ht="8.1" customHeight="1">
      <c r="A29" s="1479" t="s">
        <v>6</v>
      </c>
      <c r="B29" s="1479" t="str">
        <f>'9月第三週明細'!W6</f>
        <v>103.3g</v>
      </c>
      <c r="C29" s="1479" t="s">
        <v>33</v>
      </c>
      <c r="D29" s="1479" t="str">
        <f>'9月第三週明細'!W10</f>
        <v>30.5g</v>
      </c>
      <c r="E29" s="1479" t="s">
        <v>6</v>
      </c>
      <c r="F29" s="1479" t="str">
        <f>'9月第三週明細'!W14</f>
        <v>110.4g</v>
      </c>
      <c r="G29" s="1479" t="s">
        <v>33</v>
      </c>
      <c r="H29" s="1479" t="str">
        <f>'9月第三週明細'!W18</f>
        <v>33.7g</v>
      </c>
      <c r="I29" s="1479" t="s">
        <v>6</v>
      </c>
      <c r="J29" s="1479" t="str">
        <f>'9月第三週明細'!W22</f>
        <v>106.4g</v>
      </c>
      <c r="K29" s="1479" t="s">
        <v>33</v>
      </c>
      <c r="L29" s="1479" t="str">
        <f>'9月第三週明細'!W26</f>
        <v>30.0g</v>
      </c>
      <c r="M29" s="1479" t="s">
        <v>6</v>
      </c>
      <c r="N29" s="1479" t="str">
        <f>'9月第三週明細'!W30</f>
        <v>101.9g</v>
      </c>
      <c r="O29" s="1479" t="s">
        <v>33</v>
      </c>
      <c r="P29" s="1479" t="str">
        <f>'9月第三週明細'!W34</f>
        <v>29.5g</v>
      </c>
      <c r="Q29" s="1479" t="s">
        <v>6</v>
      </c>
      <c r="R29" s="1479" t="str">
        <f>'9月第三週明細'!W38</f>
        <v>99.7g</v>
      </c>
      <c r="S29" s="1479" t="s">
        <v>33</v>
      </c>
      <c r="T29" s="1479" t="str">
        <f>'9月第三週明細'!W42</f>
        <v>30.3g</v>
      </c>
    </row>
    <row r="30" spans="1:20" ht="19.5" customHeight="1">
      <c r="A30" s="1509" t="s">
        <v>430</v>
      </c>
      <c r="B30" s="1508"/>
      <c r="C30" s="1508"/>
      <c r="D30" s="1507"/>
      <c r="E30" s="1506" t="s">
        <v>429</v>
      </c>
      <c r="F30" s="1506"/>
      <c r="G30" s="1506"/>
      <c r="H30" s="1506"/>
      <c r="I30" s="1506" t="s">
        <v>428</v>
      </c>
      <c r="J30" s="1506"/>
      <c r="K30" s="1506"/>
      <c r="L30" s="1506"/>
      <c r="M30" s="1506" t="s">
        <v>427</v>
      </c>
      <c r="N30" s="1506"/>
      <c r="O30" s="1506"/>
      <c r="P30" s="1506"/>
      <c r="Q30" s="1506" t="s">
        <v>426</v>
      </c>
      <c r="R30" s="1506"/>
      <c r="S30" s="1506"/>
      <c r="T30" s="1506"/>
    </row>
    <row r="31" spans="1:20" s="1481" customFormat="1" ht="18.95" customHeight="1">
      <c r="A31" s="1501" t="s">
        <v>73</v>
      </c>
      <c r="B31" s="1500"/>
      <c r="C31" s="1500"/>
      <c r="D31" s="1499"/>
      <c r="E31" s="1498" t="s">
        <v>425</v>
      </c>
      <c r="F31" s="1498"/>
      <c r="G31" s="1498"/>
      <c r="H31" s="1498"/>
      <c r="I31" s="1498" t="s">
        <v>73</v>
      </c>
      <c r="J31" s="1498"/>
      <c r="K31" s="1498"/>
      <c r="L31" s="1498"/>
      <c r="M31" s="1499" t="s">
        <v>424</v>
      </c>
      <c r="N31" s="1498"/>
      <c r="O31" s="1498"/>
      <c r="P31" s="1498"/>
      <c r="Q31" s="1498" t="s">
        <v>423</v>
      </c>
      <c r="R31" s="1498"/>
      <c r="S31" s="1498"/>
      <c r="T31" s="1498"/>
    </row>
    <row r="32" spans="1:20" s="1481" customFormat="1" ht="21" customHeight="1">
      <c r="A32" s="1495" t="s">
        <v>422</v>
      </c>
      <c r="B32" s="1495"/>
      <c r="C32" s="1495"/>
      <c r="D32" s="1495"/>
      <c r="E32" s="1512" t="s">
        <v>421</v>
      </c>
      <c r="F32" s="1511"/>
      <c r="G32" s="1511"/>
      <c r="H32" s="1496"/>
      <c r="I32" s="1495" t="s">
        <v>420</v>
      </c>
      <c r="J32" s="1495"/>
      <c r="K32" s="1495"/>
      <c r="L32" s="1495"/>
      <c r="M32" s="1511" t="s">
        <v>419</v>
      </c>
      <c r="N32" s="1511"/>
      <c r="O32" s="1511"/>
      <c r="P32" s="1496"/>
      <c r="Q32" s="1495" t="s">
        <v>418</v>
      </c>
      <c r="R32" s="1495"/>
      <c r="S32" s="1495"/>
      <c r="T32" s="1495"/>
    </row>
    <row r="33" spans="1:20" s="1481" customFormat="1" ht="21" customHeight="1">
      <c r="A33" s="1492" t="s">
        <v>417</v>
      </c>
      <c r="B33" s="1492"/>
      <c r="C33" s="1492"/>
      <c r="D33" s="1492"/>
      <c r="E33" s="1492" t="s">
        <v>416</v>
      </c>
      <c r="F33" s="1492"/>
      <c r="G33" s="1492"/>
      <c r="H33" s="1492"/>
      <c r="I33" s="1492" t="s">
        <v>415</v>
      </c>
      <c r="J33" s="1492"/>
      <c r="K33" s="1492"/>
      <c r="L33" s="1492"/>
      <c r="M33" s="1493" t="s">
        <v>414</v>
      </c>
      <c r="N33" s="1492"/>
      <c r="O33" s="1492"/>
      <c r="P33" s="1492"/>
      <c r="Q33" s="1492" t="s">
        <v>413</v>
      </c>
      <c r="R33" s="1492"/>
      <c r="S33" s="1492"/>
      <c r="T33" s="1492"/>
    </row>
    <row r="34" spans="1:20" s="1481" customFormat="1" ht="21" customHeight="1">
      <c r="A34" s="1492" t="s">
        <v>412</v>
      </c>
      <c r="B34" s="1492"/>
      <c r="C34" s="1492"/>
      <c r="D34" s="1492"/>
      <c r="E34" s="1492" t="s">
        <v>411</v>
      </c>
      <c r="F34" s="1492"/>
      <c r="G34" s="1492"/>
      <c r="H34" s="1492"/>
      <c r="I34" s="1492" t="s">
        <v>410</v>
      </c>
      <c r="J34" s="1492"/>
      <c r="K34" s="1492"/>
      <c r="L34" s="1492"/>
      <c r="M34" s="1493" t="s">
        <v>409</v>
      </c>
      <c r="N34" s="1492"/>
      <c r="O34" s="1492"/>
      <c r="P34" s="1492"/>
      <c r="Q34" s="1492" t="s">
        <v>408</v>
      </c>
      <c r="R34" s="1492"/>
      <c r="S34" s="1492"/>
      <c r="T34" s="1492"/>
    </row>
    <row r="35" spans="1:20" s="1481" customFormat="1" ht="18.95" customHeight="1">
      <c r="A35" s="1488" t="s">
        <v>113</v>
      </c>
      <c r="B35" s="1488"/>
      <c r="C35" s="1488"/>
      <c r="D35" s="1488"/>
      <c r="E35" s="1490" t="s">
        <v>407</v>
      </c>
      <c r="F35" s="1486"/>
      <c r="G35" s="1486"/>
      <c r="H35" s="1489"/>
      <c r="I35" s="1488" t="s">
        <v>113</v>
      </c>
      <c r="J35" s="1488"/>
      <c r="K35" s="1488"/>
      <c r="L35" s="1488"/>
      <c r="M35" s="1489" t="s">
        <v>112</v>
      </c>
      <c r="N35" s="1488"/>
      <c r="O35" s="1488"/>
      <c r="P35" s="1488"/>
      <c r="Q35" s="1488" t="s">
        <v>406</v>
      </c>
      <c r="R35" s="1488"/>
      <c r="S35" s="1488"/>
      <c r="T35" s="1488"/>
    </row>
    <row r="36" spans="1:20" s="1481" customFormat="1" ht="18.95" customHeight="1">
      <c r="A36" s="1483" t="s">
        <v>405</v>
      </c>
      <c r="B36" s="1483"/>
      <c r="C36" s="1483"/>
      <c r="D36" s="1483"/>
      <c r="E36" s="1483" t="s">
        <v>404</v>
      </c>
      <c r="F36" s="1483"/>
      <c r="G36" s="1483"/>
      <c r="H36" s="1483"/>
      <c r="I36" s="1483" t="s">
        <v>403</v>
      </c>
      <c r="J36" s="1483"/>
      <c r="K36" s="1483"/>
      <c r="L36" s="1483"/>
      <c r="M36" s="1484" t="s">
        <v>402</v>
      </c>
      <c r="N36" s="1483"/>
      <c r="O36" s="1483"/>
      <c r="P36" s="1483"/>
      <c r="Q36" s="1483" t="s">
        <v>401</v>
      </c>
      <c r="R36" s="1483"/>
      <c r="S36" s="1483"/>
      <c r="T36" s="1483"/>
    </row>
    <row r="37" spans="1:20" ht="8.1" customHeight="1">
      <c r="A37" s="1479" t="s">
        <v>371</v>
      </c>
      <c r="B37" s="1479" t="str">
        <f>'9月第四週明細'!W12</f>
        <v>733.5大卡</v>
      </c>
      <c r="C37" s="1479" t="s">
        <v>7</v>
      </c>
      <c r="D37" s="1479" t="str">
        <f>'9月第四週明細'!W8</f>
        <v>22.2g</v>
      </c>
      <c r="E37" s="1479" t="s">
        <v>371</v>
      </c>
      <c r="F37" s="1479" t="str">
        <f>'9月第四週明細'!W20</f>
        <v>766.8大卡</v>
      </c>
      <c r="G37" s="1479" t="s">
        <v>7</v>
      </c>
      <c r="H37" s="1479" t="str">
        <f>'9月第四週明細'!W16</f>
        <v>23.5g</v>
      </c>
      <c r="I37" s="1479" t="s">
        <v>371</v>
      </c>
      <c r="J37" s="1479" t="str">
        <f>'9月第四週明細'!W28</f>
        <v>745.5大卡</v>
      </c>
      <c r="K37" s="1479" t="s">
        <v>7</v>
      </c>
      <c r="L37" s="1479" t="str">
        <f>'9月第四週明細'!W24</f>
        <v>22.5g</v>
      </c>
      <c r="M37" s="1479" t="s">
        <v>371</v>
      </c>
      <c r="N37" s="1479" t="str">
        <f>'9月第四週明細'!W36</f>
        <v>736.4大卡</v>
      </c>
      <c r="O37" s="1479" t="s">
        <v>7</v>
      </c>
      <c r="P37" s="1479" t="str">
        <f>'9月第四週明細'!W32</f>
        <v>22.0g</v>
      </c>
      <c r="Q37" s="1479" t="s">
        <v>371</v>
      </c>
      <c r="R37" s="1479" t="str">
        <f>'9月第四週明細'!W44</f>
        <v>744.2大卡</v>
      </c>
      <c r="S37" s="1479" t="s">
        <v>7</v>
      </c>
      <c r="T37" s="1479" t="str">
        <f>'9月第四週明細'!W40</f>
        <v>23.8g</v>
      </c>
    </row>
    <row r="38" spans="1:20" ht="8.1" customHeight="1" thickBot="1">
      <c r="A38" s="1479" t="s">
        <v>6</v>
      </c>
      <c r="B38" s="1479" t="str">
        <f>'9月第四週明細'!W6</f>
        <v>113.5g</v>
      </c>
      <c r="C38" s="1479" t="s">
        <v>33</v>
      </c>
      <c r="D38" s="1479" t="str">
        <f>'9月第四週明細'!W10</f>
        <v>29.5g</v>
      </c>
      <c r="E38" s="1479" t="s">
        <v>6</v>
      </c>
      <c r="F38" s="1479" t="str">
        <f>'9月第四週明細'!W14</f>
        <v>109.0g</v>
      </c>
      <c r="G38" s="1479" t="s">
        <v>33</v>
      </c>
      <c r="H38" s="1479" t="str">
        <f>'9月第四週明細'!W18</f>
        <v>30.3g</v>
      </c>
      <c r="I38" s="1479" t="s">
        <v>6</v>
      </c>
      <c r="J38" s="1479" t="str">
        <f>'9月第四週明細'!W22</f>
        <v>103.8g</v>
      </c>
      <c r="K38" s="1479" t="s">
        <v>33</v>
      </c>
      <c r="L38" s="1479" t="str">
        <f>'9月第四週明細'!W26</f>
        <v>30.2g</v>
      </c>
      <c r="M38" s="1479" t="s">
        <v>6</v>
      </c>
      <c r="N38" s="1479" t="str">
        <f>'9月第四週明細'!W30</f>
        <v>104.7g</v>
      </c>
      <c r="O38" s="1479" t="s">
        <v>33</v>
      </c>
      <c r="P38" s="1479" t="str">
        <f>'9月第四週明細'!W34</f>
        <v xml:space="preserve"> 29.8g</v>
      </c>
      <c r="Q38" s="1510" t="s">
        <v>6</v>
      </c>
      <c r="R38" s="1510" t="str">
        <f>'9月第四週明細'!W38</f>
        <v>102.4g</v>
      </c>
      <c r="S38" s="1510" t="s">
        <v>33</v>
      </c>
      <c r="T38" s="1510" t="str">
        <f>'9月第四週明細'!W42</f>
        <v>30.1g</v>
      </c>
    </row>
    <row r="39" spans="1:20" ht="19.5" customHeight="1" thickTop="1">
      <c r="A39" s="1509" t="s">
        <v>400</v>
      </c>
      <c r="B39" s="1508"/>
      <c r="C39" s="1508"/>
      <c r="D39" s="1507"/>
      <c r="E39" s="1506" t="s">
        <v>399</v>
      </c>
      <c r="F39" s="1506"/>
      <c r="G39" s="1506"/>
      <c r="H39" s="1506"/>
      <c r="I39" s="1506" t="s">
        <v>398</v>
      </c>
      <c r="J39" s="1506"/>
      <c r="K39" s="1506"/>
      <c r="L39" s="1506"/>
      <c r="M39" s="1506" t="s">
        <v>397</v>
      </c>
      <c r="N39" s="1506"/>
      <c r="O39" s="1506"/>
      <c r="P39" s="1505"/>
      <c r="Q39" s="1504" t="s">
        <v>396</v>
      </c>
      <c r="R39" s="1503"/>
      <c r="S39" s="1503"/>
      <c r="T39" s="1502"/>
    </row>
    <row r="40" spans="1:20" s="1481" customFormat="1" ht="18.95" customHeight="1">
      <c r="A40" s="1501" t="s">
        <v>73</v>
      </c>
      <c r="B40" s="1500"/>
      <c r="C40" s="1500"/>
      <c r="D40" s="1499"/>
      <c r="E40" s="1499" t="s">
        <v>395</v>
      </c>
      <c r="F40" s="1498"/>
      <c r="G40" s="1498"/>
      <c r="H40" s="1498"/>
      <c r="I40" s="1498" t="s">
        <v>73</v>
      </c>
      <c r="J40" s="1498"/>
      <c r="K40" s="1498"/>
      <c r="L40" s="1498"/>
      <c r="M40" s="1498" t="s">
        <v>394</v>
      </c>
      <c r="N40" s="1498"/>
      <c r="O40" s="1498"/>
      <c r="P40" s="1497"/>
      <c r="Q40" s="1499" t="s">
        <v>73</v>
      </c>
      <c r="R40" s="1498"/>
      <c r="S40" s="1498"/>
      <c r="T40" s="1497"/>
    </row>
    <row r="41" spans="1:20" s="1481" customFormat="1" ht="21" customHeight="1">
      <c r="A41" s="1495" t="s">
        <v>393</v>
      </c>
      <c r="B41" s="1495"/>
      <c r="C41" s="1495"/>
      <c r="D41" s="1495"/>
      <c r="E41" s="1496" t="s">
        <v>392</v>
      </c>
      <c r="F41" s="1495"/>
      <c r="G41" s="1495"/>
      <c r="H41" s="1495"/>
      <c r="I41" s="1495" t="s">
        <v>391</v>
      </c>
      <c r="J41" s="1495"/>
      <c r="K41" s="1495"/>
      <c r="L41" s="1495"/>
      <c r="M41" s="1495" t="s">
        <v>390</v>
      </c>
      <c r="N41" s="1495"/>
      <c r="O41" s="1495"/>
      <c r="P41" s="1494"/>
      <c r="Q41" s="1496" t="s">
        <v>389</v>
      </c>
      <c r="R41" s="1495"/>
      <c r="S41" s="1495"/>
      <c r="T41" s="1494"/>
    </row>
    <row r="42" spans="1:20" s="1481" customFormat="1" ht="21" customHeight="1">
      <c r="A42" s="1492" t="s">
        <v>151</v>
      </c>
      <c r="B42" s="1492"/>
      <c r="C42" s="1492"/>
      <c r="D42" s="1492"/>
      <c r="E42" s="1493" t="s">
        <v>388</v>
      </c>
      <c r="F42" s="1492"/>
      <c r="G42" s="1492"/>
      <c r="H42" s="1492"/>
      <c r="I42" s="1492" t="s">
        <v>387</v>
      </c>
      <c r="J42" s="1492"/>
      <c r="K42" s="1492"/>
      <c r="L42" s="1492"/>
      <c r="M42" s="1492" t="s">
        <v>386</v>
      </c>
      <c r="N42" s="1492"/>
      <c r="O42" s="1492"/>
      <c r="P42" s="1491"/>
      <c r="Q42" s="1493" t="s">
        <v>385</v>
      </c>
      <c r="R42" s="1492"/>
      <c r="S42" s="1492"/>
      <c r="T42" s="1491"/>
    </row>
    <row r="43" spans="1:20" s="1481" customFormat="1" ht="21" customHeight="1">
      <c r="A43" s="1492" t="s">
        <v>384</v>
      </c>
      <c r="B43" s="1492"/>
      <c r="C43" s="1492"/>
      <c r="D43" s="1492"/>
      <c r="E43" s="1493" t="s">
        <v>383</v>
      </c>
      <c r="F43" s="1492"/>
      <c r="G43" s="1492"/>
      <c r="H43" s="1492"/>
      <c r="I43" s="1492" t="s">
        <v>382</v>
      </c>
      <c r="J43" s="1492"/>
      <c r="K43" s="1492"/>
      <c r="L43" s="1492"/>
      <c r="M43" s="1492" t="s">
        <v>381</v>
      </c>
      <c r="N43" s="1492"/>
      <c r="O43" s="1492"/>
      <c r="P43" s="1491"/>
      <c r="Q43" s="1493" t="s">
        <v>380</v>
      </c>
      <c r="R43" s="1492"/>
      <c r="S43" s="1492"/>
      <c r="T43" s="1491"/>
    </row>
    <row r="44" spans="1:20" s="1481" customFormat="1" ht="18.95" customHeight="1">
      <c r="A44" s="1490" t="s">
        <v>112</v>
      </c>
      <c r="B44" s="1486"/>
      <c r="C44" s="1486"/>
      <c r="D44" s="1489"/>
      <c r="E44" s="1490" t="s">
        <v>379</v>
      </c>
      <c r="F44" s="1486"/>
      <c r="G44" s="1486"/>
      <c r="H44" s="1489"/>
      <c r="I44" s="1490" t="s">
        <v>378</v>
      </c>
      <c r="J44" s="1486"/>
      <c r="K44" s="1486"/>
      <c r="L44" s="1489"/>
      <c r="M44" s="1488" t="s">
        <v>377</v>
      </c>
      <c r="N44" s="1488"/>
      <c r="O44" s="1488"/>
      <c r="P44" s="1487"/>
      <c r="Q44" s="1486" t="s">
        <v>113</v>
      </c>
      <c r="R44" s="1486"/>
      <c r="S44" s="1486"/>
      <c r="T44" s="1485"/>
    </row>
    <row r="45" spans="1:20" s="1481" customFormat="1" ht="18.95" customHeight="1">
      <c r="A45" s="1483" t="s">
        <v>376</v>
      </c>
      <c r="B45" s="1483"/>
      <c r="C45" s="1483"/>
      <c r="D45" s="1483"/>
      <c r="E45" s="1484" t="s">
        <v>375</v>
      </c>
      <c r="F45" s="1483"/>
      <c r="G45" s="1483"/>
      <c r="H45" s="1483"/>
      <c r="I45" s="1483" t="s">
        <v>374</v>
      </c>
      <c r="J45" s="1483"/>
      <c r="K45" s="1483"/>
      <c r="L45" s="1483"/>
      <c r="M45" s="1483" t="s">
        <v>373</v>
      </c>
      <c r="N45" s="1483"/>
      <c r="O45" s="1483"/>
      <c r="P45" s="1482"/>
      <c r="Q45" s="1484" t="s">
        <v>372</v>
      </c>
      <c r="R45" s="1483"/>
      <c r="S45" s="1483"/>
      <c r="T45" s="1482"/>
    </row>
    <row r="46" spans="1:20" ht="8.1" customHeight="1">
      <c r="A46" s="1479" t="s">
        <v>371</v>
      </c>
      <c r="B46" s="1479" t="str">
        <f>'9月第五週明細'!W12</f>
        <v>752.3大卡</v>
      </c>
      <c r="C46" s="1479" t="s">
        <v>7</v>
      </c>
      <c r="D46" s="1479" t="str">
        <f>'9月第五週明細'!W8</f>
        <v>23.0g</v>
      </c>
      <c r="E46" s="1479" t="s">
        <v>371</v>
      </c>
      <c r="F46" s="1479" t="str">
        <f>'9月第五週明細'!W20</f>
        <v>753.0大卡</v>
      </c>
      <c r="G46" s="1479" t="s">
        <v>7</v>
      </c>
      <c r="H46" s="1479" t="str">
        <f>'9月第五週明細'!W16</f>
        <v>23.8g</v>
      </c>
      <c r="I46" s="1479" t="s">
        <v>371</v>
      </c>
      <c r="J46" s="1479" t="str">
        <f>'9月第五週明細'!W28</f>
        <v>749.6大卡</v>
      </c>
      <c r="K46" s="1479" t="s">
        <v>7</v>
      </c>
      <c r="L46" s="1479" t="str">
        <f>'9月第五週明細'!W24</f>
        <v>24.9g</v>
      </c>
      <c r="M46" s="1479" t="s">
        <v>371</v>
      </c>
      <c r="N46" s="1479" t="str">
        <f>'9月第五週明細'!W36</f>
        <v>746.9大卡</v>
      </c>
      <c r="O46" s="1479" t="s">
        <v>7</v>
      </c>
      <c r="P46" s="1478" t="str">
        <f>'9月第五週明細'!W32</f>
        <v>24.5g</v>
      </c>
      <c r="Q46" s="1480" t="s">
        <v>371</v>
      </c>
      <c r="R46" s="1479" t="str">
        <f>'9月第五週明細'!W44</f>
        <v>742.4大卡</v>
      </c>
      <c r="S46" s="1479" t="s">
        <v>7</v>
      </c>
      <c r="T46" s="1478" t="str">
        <f>'9月第五週明細'!W40</f>
        <v>24.0g</v>
      </c>
    </row>
    <row r="47" spans="1:20" ht="8.1" customHeight="1" thickBot="1">
      <c r="A47" s="1479" t="s">
        <v>6</v>
      </c>
      <c r="B47" s="1479" t="str">
        <f>'9月第五週明細'!W6</f>
        <v>105.4g</v>
      </c>
      <c r="C47" s="1479" t="s">
        <v>33</v>
      </c>
      <c r="D47" s="1479" t="str">
        <f>'9月第五週明細'!W10</f>
        <v>30.1g</v>
      </c>
      <c r="E47" s="1479" t="s">
        <v>6</v>
      </c>
      <c r="F47" s="1479" t="str">
        <f>'9月第五週明細'!W14</f>
        <v>105.1g</v>
      </c>
      <c r="G47" s="1479" t="s">
        <v>33</v>
      </c>
      <c r="H47" s="1479" t="str">
        <f>'9月第五週明細'!W18</f>
        <v>29.6g</v>
      </c>
      <c r="I47" s="1479" t="s">
        <v>6</v>
      </c>
      <c r="J47" s="1479" t="str">
        <f>'9月第五週明細'!W22</f>
        <v>100.5g</v>
      </c>
      <c r="K47" s="1479" t="s">
        <v>33</v>
      </c>
      <c r="L47" s="1479" t="str">
        <f>'9月第五週明細'!W26</f>
        <v xml:space="preserve"> 29.7g</v>
      </c>
      <c r="M47" s="1479" t="s">
        <v>6</v>
      </c>
      <c r="N47" s="1479" t="str">
        <f>'9月第五週明細'!W30</f>
        <v>102.6g</v>
      </c>
      <c r="O47" s="1479" t="s">
        <v>33</v>
      </c>
      <c r="P47" s="1478" t="str">
        <f>'9月第五週明細'!W34</f>
        <v>30.1g</v>
      </c>
      <c r="Q47" s="1477" t="s">
        <v>6</v>
      </c>
      <c r="R47" s="1476" t="str">
        <f>'9月第五週明細'!W38</f>
        <v>102.1g</v>
      </c>
      <c r="S47" s="1476" t="s">
        <v>33</v>
      </c>
      <c r="T47" s="1475" t="str">
        <f>'9月第五週明細'!W42</f>
        <v>29.5g</v>
      </c>
    </row>
    <row r="48" spans="1:20" ht="36.6" customHeight="1" thickTop="1">
      <c r="A48" s="1474" t="s">
        <v>370</v>
      </c>
      <c r="B48" s="1473"/>
      <c r="C48" s="1473"/>
      <c r="D48" s="1473"/>
      <c r="E48" s="1473"/>
      <c r="F48" s="1473"/>
      <c r="G48" s="1473"/>
      <c r="H48" s="1473"/>
      <c r="I48" s="1473"/>
      <c r="J48" s="1473"/>
      <c r="K48" s="1473"/>
      <c r="L48" s="1473"/>
      <c r="M48" s="1473"/>
      <c r="N48" s="1473"/>
      <c r="O48" s="1473"/>
      <c r="P48" s="1473"/>
      <c r="Q48" s="1472"/>
      <c r="R48" s="1472"/>
      <c r="S48" s="1472"/>
      <c r="T48" s="1472"/>
    </row>
  </sheetData>
  <mergeCells count="164">
    <mergeCell ref="E36:H36"/>
    <mergeCell ref="M45:P45"/>
    <mergeCell ref="M39:P39"/>
    <mergeCell ref="M40:P40"/>
    <mergeCell ref="Q43:T43"/>
    <mergeCell ref="Q44:T44"/>
    <mergeCell ref="Q45:T45"/>
    <mergeCell ref="M41:P41"/>
    <mergeCell ref="M42:P42"/>
    <mergeCell ref="Q36:T36"/>
    <mergeCell ref="E31:H31"/>
    <mergeCell ref="E32:H32"/>
    <mergeCell ref="E33:H33"/>
    <mergeCell ref="E34:H34"/>
    <mergeCell ref="E35:H35"/>
    <mergeCell ref="A31:D31"/>
    <mergeCell ref="A32:D32"/>
    <mergeCell ref="A33:D33"/>
    <mergeCell ref="A34:D34"/>
    <mergeCell ref="M32:P32"/>
    <mergeCell ref="Q32:T32"/>
    <mergeCell ref="Q15:T15"/>
    <mergeCell ref="Q16:T16"/>
    <mergeCell ref="M3:P3"/>
    <mergeCell ref="M4:P4"/>
    <mergeCell ref="M5:P5"/>
    <mergeCell ref="M6:P6"/>
    <mergeCell ref="Q12:T12"/>
    <mergeCell ref="Q9:T9"/>
    <mergeCell ref="M34:P34"/>
    <mergeCell ref="Q34:T34"/>
    <mergeCell ref="Q35:T35"/>
    <mergeCell ref="Q39:T39"/>
    <mergeCell ref="Q40:T40"/>
    <mergeCell ref="Q41:T41"/>
    <mergeCell ref="Q42:T42"/>
    <mergeCell ref="M43:P43"/>
    <mergeCell ref="A35:D35"/>
    <mergeCell ref="A36:D36"/>
    <mergeCell ref="E40:H40"/>
    <mergeCell ref="E41:H41"/>
    <mergeCell ref="E42:H42"/>
    <mergeCell ref="E43:H43"/>
    <mergeCell ref="M36:P36"/>
    <mergeCell ref="M35:P35"/>
    <mergeCell ref="A39:D39"/>
    <mergeCell ref="M44:P44"/>
    <mergeCell ref="E45:H45"/>
    <mergeCell ref="I39:L39"/>
    <mergeCell ref="I40:L40"/>
    <mergeCell ref="I41:L41"/>
    <mergeCell ref="I42:L42"/>
    <mergeCell ref="I43:L43"/>
    <mergeCell ref="I44:L44"/>
    <mergeCell ref="I45:L45"/>
    <mergeCell ref="E39:H39"/>
    <mergeCell ref="E44:H44"/>
    <mergeCell ref="I7:L7"/>
    <mergeCell ref="I8:L8"/>
    <mergeCell ref="I9:L9"/>
    <mergeCell ref="I36:L36"/>
    <mergeCell ref="I32:L32"/>
    <mergeCell ref="I34:L34"/>
    <mergeCell ref="I35:L35"/>
    <mergeCell ref="I31:L31"/>
    <mergeCell ref="M31:P31"/>
    <mergeCell ref="Q31:T31"/>
    <mergeCell ref="M7:P7"/>
    <mergeCell ref="M8:P8"/>
    <mergeCell ref="M9:P9"/>
    <mergeCell ref="M17:P17"/>
    <mergeCell ref="M18:P18"/>
    <mergeCell ref="M15:P15"/>
    <mergeCell ref="Q17:T17"/>
    <mergeCell ref="M13:P13"/>
    <mergeCell ref="E26:H26"/>
    <mergeCell ref="I26:L26"/>
    <mergeCell ref="M26:P26"/>
    <mergeCell ref="M33:P33"/>
    <mergeCell ref="Q33:T33"/>
    <mergeCell ref="E27:H27"/>
    <mergeCell ref="I27:L27"/>
    <mergeCell ref="M27:P27"/>
    <mergeCell ref="Q27:T27"/>
    <mergeCell ref="I33:L33"/>
    <mergeCell ref="A30:D30"/>
    <mergeCell ref="E30:H30"/>
    <mergeCell ref="I30:L30"/>
    <mergeCell ref="M30:P30"/>
    <mergeCell ref="Q30:T30"/>
    <mergeCell ref="E24:H24"/>
    <mergeCell ref="I24:L24"/>
    <mergeCell ref="M24:P24"/>
    <mergeCell ref="Q26:T26"/>
    <mergeCell ref="A27:D27"/>
    <mergeCell ref="A26:D26"/>
    <mergeCell ref="E22:H22"/>
    <mergeCell ref="I22:L22"/>
    <mergeCell ref="M22:P22"/>
    <mergeCell ref="Q24:T24"/>
    <mergeCell ref="A25:D25"/>
    <mergeCell ref="E25:H25"/>
    <mergeCell ref="I25:L25"/>
    <mergeCell ref="M25:P25"/>
    <mergeCell ref="Q25:T25"/>
    <mergeCell ref="A24:D24"/>
    <mergeCell ref="A18:D18"/>
    <mergeCell ref="E18:H18"/>
    <mergeCell ref="I18:L18"/>
    <mergeCell ref="Q22:T22"/>
    <mergeCell ref="A23:D23"/>
    <mergeCell ref="E23:H23"/>
    <mergeCell ref="I23:L23"/>
    <mergeCell ref="M23:P23"/>
    <mergeCell ref="Q23:T23"/>
    <mergeCell ref="I21:L21"/>
    <mergeCell ref="M21:P21"/>
    <mergeCell ref="Q21:T21"/>
    <mergeCell ref="I4:L4"/>
    <mergeCell ref="E12:H12"/>
    <mergeCell ref="Q13:T13"/>
    <mergeCell ref="Q14:T14"/>
    <mergeCell ref="A3:H7"/>
    <mergeCell ref="Q18:T18"/>
    <mergeCell ref="A8:H11"/>
    <mergeCell ref="I6:L6"/>
    <mergeCell ref="A15:D15"/>
    <mergeCell ref="M14:P14"/>
    <mergeCell ref="E16:H16"/>
    <mergeCell ref="E17:H17"/>
    <mergeCell ref="I17:L17"/>
    <mergeCell ref="A17:D17"/>
    <mergeCell ref="E15:H15"/>
    <mergeCell ref="I15:L15"/>
    <mergeCell ref="A22:D22"/>
    <mergeCell ref="I13:L13"/>
    <mergeCell ref="Q3:T3"/>
    <mergeCell ref="E13:H13"/>
    <mergeCell ref="I16:L16"/>
    <mergeCell ref="Q6:T6"/>
    <mergeCell ref="I3:L3"/>
    <mergeCell ref="I14:L14"/>
    <mergeCell ref="M16:P16"/>
    <mergeCell ref="I5:L5"/>
    <mergeCell ref="Q8:T8"/>
    <mergeCell ref="I12:L12"/>
    <mergeCell ref="A40:D40"/>
    <mergeCell ref="A14:D14"/>
    <mergeCell ref="E14:H14"/>
    <mergeCell ref="M12:P12"/>
    <mergeCell ref="A12:D12"/>
    <mergeCell ref="A16:D16"/>
    <mergeCell ref="A13:D13"/>
    <mergeCell ref="A21:D21"/>
    <mergeCell ref="A42:D42"/>
    <mergeCell ref="E21:H21"/>
    <mergeCell ref="A48:T48"/>
    <mergeCell ref="Q4:T4"/>
    <mergeCell ref="Q5:T5"/>
    <mergeCell ref="A45:D45"/>
    <mergeCell ref="A43:D43"/>
    <mergeCell ref="A44:D44"/>
    <mergeCell ref="A41:D41"/>
    <mergeCell ref="Q7:T7"/>
  </mergeCells>
  <phoneticPr fontId="71" type="noConversion"/>
  <pageMargins left="0.39370078740157483" right="0.19685039370078741" top="3.937007874015748E-2" bottom="3.937007874015748E-2" header="0.51181102362204722" footer="0.51181102362204722"/>
  <pageSetup paperSize="9" scale="7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P66"/>
  <sheetViews>
    <sheetView view="pageBreakPreview" topLeftCell="A22" zoomScale="40" zoomScaleNormal="60" zoomScaleSheetLayoutView="40" workbookViewId="0">
      <selection activeCell="M16" sqref="M16"/>
    </sheetView>
  </sheetViews>
  <sheetFormatPr defaultColWidth="9" defaultRowHeight="26.25"/>
  <cols>
    <col min="1" max="1" width="3.875" style="1" customWidth="1"/>
    <col min="2" max="2" width="11.375" style="50" customWidth="1"/>
    <col min="3" max="3" width="9" style="1" hidden="1" customWidth="1"/>
    <col min="4" max="4" width="22.125" style="1" customWidth="1"/>
    <col min="5" max="5" width="5.625" style="15" customWidth="1"/>
    <col min="6" max="6" width="11.125" style="1" customWidth="1"/>
    <col min="7" max="7" width="31.625" style="1" customWidth="1"/>
    <col min="8" max="8" width="6.125" style="15" customWidth="1"/>
    <col min="9" max="9" width="12.875" style="1" customWidth="1"/>
    <col min="10" max="10" width="28.875" style="1" customWidth="1"/>
    <col min="11" max="11" width="6.125" style="15" customWidth="1"/>
    <col min="12" max="12" width="12.625" style="1" customWidth="1"/>
    <col min="13" max="13" width="29.375" style="1" customWidth="1"/>
    <col min="14" max="14" width="7.375" style="15" customWidth="1"/>
    <col min="15" max="15" width="11.625" style="1" customWidth="1"/>
    <col min="16" max="16" width="28.5" style="1" customWidth="1"/>
    <col min="17" max="17" width="6.625" style="15" customWidth="1"/>
    <col min="18" max="18" width="10.625" style="1" customWidth="1"/>
    <col min="19" max="19" width="30.375" style="1" customWidth="1"/>
    <col min="20" max="20" width="6.375" style="15" customWidth="1"/>
    <col min="21" max="21" width="12.125" style="1" customWidth="1"/>
    <col min="22" max="22" width="5.125" style="1" customWidth="1"/>
    <col min="23" max="23" width="12" style="10" customWidth="1"/>
    <col min="24" max="24" width="7.625" style="11" customWidth="1"/>
    <col min="25" max="25" width="13.875" style="12" customWidth="1"/>
    <col min="26" max="26" width="9" style="1" customWidth="1"/>
    <col min="27" max="27" width="6" style="1" hidden="1" customWidth="1"/>
    <col min="28" max="28" width="5.5" style="7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16384" width="9" style="1"/>
  </cols>
  <sheetData>
    <row r="1" spans="1:41" ht="120" customHeight="1">
      <c r="A1" s="277"/>
      <c r="B1" s="1379" t="s">
        <v>356</v>
      </c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280"/>
      <c r="AA1" s="278"/>
      <c r="AB1" s="279"/>
      <c r="AC1" s="277"/>
      <c r="AD1" s="277"/>
    </row>
    <row r="2" spans="1:41" ht="31.5" customHeight="1" thickBot="1">
      <c r="A2" s="492"/>
      <c r="B2" s="503" t="s">
        <v>257</v>
      </c>
      <c r="C2" s="480"/>
      <c r="D2" s="481"/>
      <c r="E2" s="482"/>
      <c r="F2" s="481"/>
      <c r="G2" s="483"/>
      <c r="H2" s="484"/>
      <c r="I2" s="483"/>
      <c r="J2" s="483"/>
      <c r="K2" s="484"/>
      <c r="L2" s="483"/>
      <c r="M2" s="483"/>
      <c r="N2" s="484"/>
      <c r="O2" s="483"/>
      <c r="P2" s="483"/>
      <c r="Q2" s="484"/>
      <c r="R2" s="483"/>
      <c r="S2" s="485"/>
      <c r="T2" s="486"/>
      <c r="U2" s="487"/>
      <c r="V2" s="1422"/>
      <c r="W2" s="1423"/>
      <c r="X2" s="1423"/>
      <c r="Y2" s="488"/>
      <c r="Z2" s="489"/>
      <c r="AA2" s="16"/>
      <c r="AB2" s="27"/>
    </row>
    <row r="3" spans="1:41" s="2" customFormat="1" ht="58.5" thickTop="1" thickBot="1">
      <c r="B3" s="528" t="s">
        <v>9</v>
      </c>
      <c r="C3" s="511" t="s">
        <v>10</v>
      </c>
      <c r="D3" s="611" t="s">
        <v>264</v>
      </c>
      <c r="E3" s="512" t="s">
        <v>259</v>
      </c>
      <c r="F3" s="513" t="s">
        <v>260</v>
      </c>
      <c r="G3" s="611" t="s">
        <v>265</v>
      </c>
      <c r="H3" s="512" t="s">
        <v>259</v>
      </c>
      <c r="I3" s="513" t="s">
        <v>260</v>
      </c>
      <c r="J3" s="611" t="s">
        <v>266</v>
      </c>
      <c r="K3" s="514" t="s">
        <v>259</v>
      </c>
      <c r="L3" s="513" t="s">
        <v>260</v>
      </c>
      <c r="M3" s="611" t="s">
        <v>266</v>
      </c>
      <c r="N3" s="514" t="s">
        <v>259</v>
      </c>
      <c r="O3" s="513" t="s">
        <v>260</v>
      </c>
      <c r="P3" s="611" t="s">
        <v>266</v>
      </c>
      <c r="Q3" s="514" t="s">
        <v>259</v>
      </c>
      <c r="R3" s="515" t="s">
        <v>260</v>
      </c>
      <c r="S3" s="612" t="s">
        <v>12</v>
      </c>
      <c r="T3" s="516" t="s">
        <v>259</v>
      </c>
      <c r="U3" s="515" t="s">
        <v>260</v>
      </c>
      <c r="V3" s="517" t="s">
        <v>259</v>
      </c>
      <c r="W3" s="1382" t="s">
        <v>13</v>
      </c>
      <c r="X3" s="1383"/>
      <c r="Y3" s="518" t="s">
        <v>261</v>
      </c>
      <c r="Z3" s="385" t="s">
        <v>262</v>
      </c>
      <c r="AA3" s="27"/>
      <c r="AB3" s="27"/>
      <c r="AC3" s="1"/>
      <c r="AD3" s="331"/>
      <c r="AE3" s="1"/>
      <c r="AF3" s="1"/>
      <c r="AH3" s="733"/>
    </row>
    <row r="4" spans="1:41" s="3" customFormat="1" ht="51.95" customHeight="1">
      <c r="B4" s="408">
        <v>9</v>
      </c>
      <c r="C4" s="426"/>
      <c r="D4" s="865" t="str">
        <f>'8~9月份菜單'!A24</f>
        <v>香Q米飯</v>
      </c>
      <c r="E4" s="455" t="s">
        <v>14</v>
      </c>
      <c r="F4" s="1069"/>
      <c r="G4" s="756" t="str">
        <f>'8~9月份菜單'!A25</f>
        <v>麥香雞排(炸)</v>
      </c>
      <c r="H4" s="801" t="s">
        <v>65</v>
      </c>
      <c r="I4" s="853"/>
      <c r="J4" s="851" t="str">
        <f>'8~9月份菜單'!A26</f>
        <v>蕃茄豆腐燴蛋（豆）</v>
      </c>
      <c r="K4" s="162" t="s">
        <v>141</v>
      </c>
      <c r="L4" s="194"/>
      <c r="M4" s="248" t="str">
        <f>'8~9月份菜單'!A27</f>
        <v>肉燥銀芽</v>
      </c>
      <c r="N4" s="162" t="s">
        <v>86</v>
      </c>
      <c r="O4" s="194"/>
      <c r="P4" s="851" t="str">
        <f>'8~9月份菜單'!A28</f>
        <v>深色蔬菜</v>
      </c>
      <c r="Q4" s="162" t="s">
        <v>83</v>
      </c>
      <c r="R4" s="194"/>
      <c r="S4" s="851" t="str">
        <f>'8~9月份菜單'!A29</f>
        <v>高麗粉絲湯</v>
      </c>
      <c r="T4" s="162" t="s">
        <v>15</v>
      </c>
      <c r="U4" s="194"/>
      <c r="V4" s="1413"/>
      <c r="W4" s="55" t="s">
        <v>6</v>
      </c>
      <c r="X4" s="56"/>
      <c r="Y4" s="66" t="s">
        <v>17</v>
      </c>
      <c r="Z4" s="391">
        <v>6</v>
      </c>
      <c r="AA4" s="67"/>
      <c r="AB4" s="68"/>
      <c r="AC4" s="69" t="s">
        <v>18</v>
      </c>
      <c r="AD4" s="333" t="s">
        <v>19</v>
      </c>
      <c r="AE4" s="69" t="s">
        <v>20</v>
      </c>
      <c r="AF4" s="69" t="s">
        <v>21</v>
      </c>
      <c r="AG4" s="490"/>
      <c r="AH4" s="734"/>
    </row>
    <row r="5" spans="1:41" ht="27.95" customHeight="1">
      <c r="B5" s="392" t="s">
        <v>41</v>
      </c>
      <c r="C5" s="423"/>
      <c r="D5" s="857" t="s">
        <v>22</v>
      </c>
      <c r="E5" s="456"/>
      <c r="F5" s="54">
        <v>115</v>
      </c>
      <c r="G5" s="709" t="s">
        <v>335</v>
      </c>
      <c r="H5" s="703"/>
      <c r="I5" s="710">
        <v>100</v>
      </c>
      <c r="J5" s="142" t="s">
        <v>93</v>
      </c>
      <c r="K5" s="143"/>
      <c r="L5" s="52">
        <v>50</v>
      </c>
      <c r="M5" s="249" t="s">
        <v>306</v>
      </c>
      <c r="N5" s="143"/>
      <c r="O5" s="52">
        <v>75</v>
      </c>
      <c r="P5" s="142" t="str">
        <f>P4</f>
        <v>深色蔬菜</v>
      </c>
      <c r="Q5" s="143"/>
      <c r="R5" s="52">
        <v>100</v>
      </c>
      <c r="S5" s="142" t="s">
        <v>74</v>
      </c>
      <c r="T5" s="150"/>
      <c r="U5" s="52">
        <v>25</v>
      </c>
      <c r="V5" s="1414"/>
      <c r="W5" s="57">
        <f>SUM(Z4*15)+(Z6*5)+(Z8*15)</f>
        <v>102.5</v>
      </c>
      <c r="X5" s="58" t="s">
        <v>2</v>
      </c>
      <c r="Y5" s="70" t="s">
        <v>25</v>
      </c>
      <c r="Z5" s="402">
        <v>2.2000000000000002</v>
      </c>
      <c r="AA5" s="68" t="s">
        <v>11</v>
      </c>
      <c r="AB5" s="68">
        <v>6</v>
      </c>
      <c r="AC5" s="71">
        <f>AB5*2</f>
        <v>12</v>
      </c>
      <c r="AD5" s="334"/>
      <c r="AE5" s="71">
        <f>AB5*15</f>
        <v>90</v>
      </c>
      <c r="AF5" s="71">
        <f>AC5*4+AE5*4</f>
        <v>408</v>
      </c>
      <c r="AG5" s="69"/>
      <c r="AH5" s="736"/>
    </row>
    <row r="6" spans="1:41" ht="27.95" customHeight="1">
      <c r="B6" s="519">
        <v>11</v>
      </c>
      <c r="C6" s="423"/>
      <c r="D6" s="857"/>
      <c r="E6" s="456"/>
      <c r="F6" s="54"/>
      <c r="G6" s="763" t="s">
        <v>26</v>
      </c>
      <c r="H6" s="678"/>
      <c r="I6" s="759"/>
      <c r="J6" s="142" t="s">
        <v>70</v>
      </c>
      <c r="K6" s="143" t="s">
        <v>305</v>
      </c>
      <c r="L6" s="52">
        <v>20</v>
      </c>
      <c r="M6" s="249" t="s">
        <v>299</v>
      </c>
      <c r="N6" s="140"/>
      <c r="O6" s="240">
        <v>5</v>
      </c>
      <c r="P6" s="139" t="s">
        <v>26</v>
      </c>
      <c r="Q6" s="143"/>
      <c r="R6" s="52"/>
      <c r="S6" s="142" t="s">
        <v>307</v>
      </c>
      <c r="T6" s="151"/>
      <c r="U6" s="52">
        <v>5</v>
      </c>
      <c r="V6" s="1414"/>
      <c r="W6" s="59" t="s">
        <v>7</v>
      </c>
      <c r="X6" s="530"/>
      <c r="Y6" s="72" t="s">
        <v>28</v>
      </c>
      <c r="Z6" s="402">
        <v>2.5</v>
      </c>
      <c r="AA6" s="335" t="s">
        <v>29</v>
      </c>
      <c r="AB6" s="68">
        <v>2</v>
      </c>
      <c r="AC6" s="336">
        <f>AB6*7</f>
        <v>14</v>
      </c>
      <c r="AD6" s="334">
        <f>AB6*5</f>
        <v>10</v>
      </c>
      <c r="AE6" s="71" t="s">
        <v>30</v>
      </c>
      <c r="AF6" s="73">
        <f>AC6*4+AD6*9</f>
        <v>146</v>
      </c>
      <c r="AG6" s="69"/>
      <c r="AH6" s="733"/>
    </row>
    <row r="7" spans="1:41" ht="27.95" customHeight="1">
      <c r="B7" s="519" t="s">
        <v>44</v>
      </c>
      <c r="C7" s="423"/>
      <c r="D7" s="857"/>
      <c r="E7" s="456"/>
      <c r="F7" s="54"/>
      <c r="G7" s="763" t="s">
        <v>63</v>
      </c>
      <c r="H7" s="680"/>
      <c r="I7" s="759"/>
      <c r="J7" s="142" t="s">
        <v>89</v>
      </c>
      <c r="K7" s="143"/>
      <c r="L7" s="52">
        <v>18</v>
      </c>
      <c r="M7" s="105" t="s">
        <v>26</v>
      </c>
      <c r="N7" s="152"/>
      <c r="O7" s="240"/>
      <c r="P7" s="142"/>
      <c r="Q7" s="143"/>
      <c r="R7" s="52"/>
      <c r="S7" s="142" t="s">
        <v>290</v>
      </c>
      <c r="T7" s="151"/>
      <c r="U7" s="52"/>
      <c r="V7" s="1414"/>
      <c r="W7" s="57">
        <f>SUM(Z5*5)+(Z7*5)</f>
        <v>25</v>
      </c>
      <c r="X7" s="58" t="s">
        <v>2</v>
      </c>
      <c r="Y7" s="72" t="s">
        <v>31</v>
      </c>
      <c r="Z7" s="402">
        <v>2.8</v>
      </c>
      <c r="AA7" s="67" t="s">
        <v>32</v>
      </c>
      <c r="AB7" s="68">
        <v>1.5</v>
      </c>
      <c r="AC7" s="71">
        <f>AB7*1</f>
        <v>1.5</v>
      </c>
      <c r="AD7" s="334" t="s">
        <v>30</v>
      </c>
      <c r="AE7" s="71">
        <f>AB7*5</f>
        <v>7.5</v>
      </c>
      <c r="AF7" s="71">
        <f>AC7*4+AE7*4</f>
        <v>36</v>
      </c>
      <c r="AG7" s="69"/>
      <c r="AH7" s="733"/>
    </row>
    <row r="8" spans="1:41" ht="27.95" customHeight="1">
      <c r="A8" s="384"/>
      <c r="B8" s="1410" t="s">
        <v>47</v>
      </c>
      <c r="C8" s="424"/>
      <c r="D8" s="1070"/>
      <c r="E8" s="457"/>
      <c r="F8" s="472"/>
      <c r="G8" s="854" t="s">
        <v>64</v>
      </c>
      <c r="H8" s="680"/>
      <c r="I8" s="759"/>
      <c r="J8" s="142" t="s">
        <v>61</v>
      </c>
      <c r="K8" s="143"/>
      <c r="L8" s="52"/>
      <c r="M8" s="105"/>
      <c r="N8" s="152"/>
      <c r="O8" s="240"/>
      <c r="P8" s="142"/>
      <c r="Q8" s="144"/>
      <c r="R8" s="52"/>
      <c r="S8" s="142"/>
      <c r="T8" s="151"/>
      <c r="U8" s="52"/>
      <c r="V8" s="1414"/>
      <c r="W8" s="59" t="s">
        <v>33</v>
      </c>
      <c r="X8" s="60"/>
      <c r="Y8" s="72" t="s">
        <v>34</v>
      </c>
      <c r="Z8" s="402">
        <v>0</v>
      </c>
      <c r="AA8" s="67" t="s">
        <v>35</v>
      </c>
      <c r="AB8" s="68">
        <v>2.5</v>
      </c>
      <c r="AC8" s="71"/>
      <c r="AD8" s="334">
        <f>AB8*5</f>
        <v>12.5</v>
      </c>
      <c r="AE8" s="71" t="s">
        <v>30</v>
      </c>
      <c r="AF8" s="71">
        <f>AD8*9</f>
        <v>112.5</v>
      </c>
      <c r="AG8" s="69"/>
      <c r="AH8" s="733"/>
      <c r="AI8" s="4"/>
      <c r="AJ8" s="4"/>
      <c r="AM8" s="378"/>
      <c r="AN8" s="379"/>
      <c r="AO8" s="378"/>
    </row>
    <row r="9" spans="1:41" ht="27.95" customHeight="1">
      <c r="B9" s="1410"/>
      <c r="C9" s="423"/>
      <c r="D9" s="857"/>
      <c r="E9" s="456"/>
      <c r="F9" s="54"/>
      <c r="G9" s="763"/>
      <c r="H9" s="724"/>
      <c r="I9" s="759"/>
      <c r="J9" s="142"/>
      <c r="K9" s="144"/>
      <c r="L9" s="52"/>
      <c r="M9" s="139"/>
      <c r="N9" s="152"/>
      <c r="O9" s="51"/>
      <c r="P9" s="139"/>
      <c r="Q9" s="152"/>
      <c r="R9" s="51"/>
      <c r="S9" s="53"/>
      <c r="T9" s="226"/>
      <c r="U9" s="532"/>
      <c r="V9" s="1414"/>
      <c r="W9" s="61">
        <f>SUM(Z4*2)+(Z5*7)</f>
        <v>27.400000000000002</v>
      </c>
      <c r="X9" s="58" t="s">
        <v>2</v>
      </c>
      <c r="Y9" s="74" t="s">
        <v>36</v>
      </c>
      <c r="Z9" s="535">
        <v>0</v>
      </c>
      <c r="AA9" s="67" t="s">
        <v>37</v>
      </c>
      <c r="AB9" s="68"/>
      <c r="AC9" s="69"/>
      <c r="AD9" s="333"/>
      <c r="AE9" s="69">
        <f>AB9*15</f>
        <v>0</v>
      </c>
      <c r="AF9" s="69"/>
      <c r="AG9" s="69"/>
      <c r="AH9" s="733"/>
      <c r="AI9" s="4"/>
      <c r="AJ9" s="4"/>
      <c r="AM9" s="378"/>
      <c r="AN9" s="260"/>
      <c r="AO9" s="259"/>
    </row>
    <row r="10" spans="1:41" ht="27.95" customHeight="1">
      <c r="B10" s="521" t="s">
        <v>46</v>
      </c>
      <c r="C10" s="67"/>
      <c r="D10" s="857"/>
      <c r="E10" s="458"/>
      <c r="F10" s="54"/>
      <c r="G10" s="854"/>
      <c r="H10" s="699"/>
      <c r="I10" s="710"/>
      <c r="J10" s="139"/>
      <c r="K10" s="152"/>
      <c r="L10" s="51"/>
      <c r="M10" s="142"/>
      <c r="N10" s="151"/>
      <c r="O10" s="428"/>
      <c r="P10" s="139"/>
      <c r="Q10" s="152"/>
      <c r="R10" s="51"/>
      <c r="S10" s="139"/>
      <c r="T10" s="152"/>
      <c r="U10" s="51"/>
      <c r="V10" s="1414"/>
      <c r="W10" s="59" t="s">
        <v>38</v>
      </c>
      <c r="X10" s="60"/>
      <c r="Y10" s="75"/>
      <c r="Z10" s="402"/>
      <c r="AA10" s="67"/>
      <c r="AB10" s="68"/>
      <c r="AC10" s="69">
        <f>SUM(AC5:AC9)</f>
        <v>27.5</v>
      </c>
      <c r="AD10" s="333">
        <f>SUM(AD5:AD9)</f>
        <v>22.5</v>
      </c>
      <c r="AE10" s="69">
        <f>SUM(AE5:AE9)</f>
        <v>97.5</v>
      </c>
      <c r="AF10" s="69">
        <f>AC10*4+AD10*9+AE10*4</f>
        <v>702.5</v>
      </c>
      <c r="AG10" s="69"/>
      <c r="AH10" s="733"/>
      <c r="AM10" s="259"/>
      <c r="AN10" s="261"/>
      <c r="AO10" s="259"/>
    </row>
    <row r="11" spans="1:41" ht="27.95" customHeight="1" thickBot="1">
      <c r="B11" s="536"/>
      <c r="C11" s="342"/>
      <c r="D11" s="1071"/>
      <c r="E11" s="863"/>
      <c r="F11" s="864"/>
      <c r="G11" s="716"/>
      <c r="H11" s="701"/>
      <c r="I11" s="797"/>
      <c r="J11" s="197"/>
      <c r="K11" s="337"/>
      <c r="L11" s="338"/>
      <c r="M11" s="197"/>
      <c r="N11" s="531"/>
      <c r="O11" s="338"/>
      <c r="P11" s="197"/>
      <c r="Q11" s="337"/>
      <c r="R11" s="338"/>
      <c r="S11" s="197"/>
      <c r="T11" s="337"/>
      <c r="U11" s="338"/>
      <c r="V11" s="1415"/>
      <c r="W11" s="198">
        <f>SUM(W5+W9)*4+(W7*9)</f>
        <v>744.6</v>
      </c>
      <c r="X11" s="339" t="s">
        <v>1</v>
      </c>
      <c r="Y11" s="340"/>
      <c r="Z11" s="537"/>
      <c r="AA11" s="67"/>
      <c r="AB11" s="68"/>
      <c r="AC11" s="76">
        <f>AC10*4/AF10</f>
        <v>0.15658362989323843</v>
      </c>
      <c r="AD11" s="341">
        <f>AD10*9/AF10</f>
        <v>0.28825622775800713</v>
      </c>
      <c r="AE11" s="76">
        <f>AE10*4/AF10</f>
        <v>0.55516014234875444</v>
      </c>
      <c r="AF11" s="69"/>
      <c r="AG11" s="69"/>
      <c r="AH11" s="733"/>
      <c r="AM11" s="259"/>
      <c r="AN11" s="261"/>
      <c r="AO11" s="259"/>
    </row>
    <row r="12" spans="1:41" s="3" customFormat="1" ht="51.95" customHeight="1">
      <c r="B12" s="408">
        <v>9</v>
      </c>
      <c r="C12" s="1411"/>
      <c r="D12" s="851" t="str">
        <f>'8~9月份菜單'!G24</f>
        <v>小 米 飯</v>
      </c>
      <c r="E12" s="162" t="s">
        <v>14</v>
      </c>
      <c r="F12" s="800"/>
      <c r="G12" s="865" t="str">
        <f>'8~9月份菜單'!G25</f>
        <v>糖醋魚塊(海)</v>
      </c>
      <c r="H12" s="455" t="s">
        <v>65</v>
      </c>
      <c r="I12" s="866"/>
      <c r="J12" s="846" t="str">
        <f>'8~9月份菜單'!G26</f>
        <v>瓜仔肉燥(醃)+蒸鮮燒賣(加)</v>
      </c>
      <c r="K12" s="162" t="s">
        <v>86</v>
      </c>
      <c r="L12" s="199"/>
      <c r="M12" s="852" t="str">
        <f>'8~9月份菜單'!G27</f>
        <v>白 菜 滷</v>
      </c>
      <c r="N12" s="200" t="s">
        <v>86</v>
      </c>
      <c r="O12" s="201"/>
      <c r="P12" s="851" t="str">
        <f>'8~9月份菜單'!G28</f>
        <v>深色蔬菜</v>
      </c>
      <c r="Q12" s="162" t="s">
        <v>16</v>
      </c>
      <c r="R12" s="199"/>
      <c r="S12" s="851" t="str">
        <f>'8~9月份菜單'!G29</f>
        <v>馬鈴薯排骨湯</v>
      </c>
      <c r="T12" s="162" t="s">
        <v>15</v>
      </c>
      <c r="U12" s="202"/>
      <c r="V12" s="1413"/>
      <c r="W12" s="55" t="s">
        <v>6</v>
      </c>
      <c r="X12" s="56"/>
      <c r="Y12" s="66" t="s">
        <v>17</v>
      </c>
      <c r="Z12" s="391">
        <v>6</v>
      </c>
      <c r="AA12" s="67"/>
      <c r="AB12" s="68"/>
      <c r="AC12" s="69" t="s">
        <v>18</v>
      </c>
      <c r="AD12" s="333" t="s">
        <v>19</v>
      </c>
      <c r="AE12" s="69" t="s">
        <v>20</v>
      </c>
      <c r="AF12" s="69" t="s">
        <v>21</v>
      </c>
      <c r="AG12" s="490"/>
      <c r="AH12" s="733"/>
      <c r="AM12" s="259"/>
      <c r="AN12" s="770"/>
      <c r="AO12" s="259"/>
    </row>
    <row r="13" spans="1:41" ht="27.95" customHeight="1">
      <c r="B13" s="392" t="s">
        <v>41</v>
      </c>
      <c r="C13" s="1375"/>
      <c r="D13" s="139" t="s">
        <v>22</v>
      </c>
      <c r="E13" s="140"/>
      <c r="F13" s="767">
        <v>75</v>
      </c>
      <c r="G13" s="857" t="s">
        <v>308</v>
      </c>
      <c r="H13" s="456" t="s">
        <v>132</v>
      </c>
      <c r="I13" s="54">
        <v>50</v>
      </c>
      <c r="J13" s="105" t="s">
        <v>67</v>
      </c>
      <c r="K13" s="140"/>
      <c r="L13" s="51">
        <v>30</v>
      </c>
      <c r="M13" s="142" t="s">
        <v>77</v>
      </c>
      <c r="N13" s="143"/>
      <c r="O13" s="52">
        <v>80</v>
      </c>
      <c r="P13" s="139" t="str">
        <f>P12</f>
        <v>深色蔬菜</v>
      </c>
      <c r="Q13" s="140"/>
      <c r="R13" s="51">
        <v>100</v>
      </c>
      <c r="S13" s="183" t="s">
        <v>194</v>
      </c>
      <c r="T13" s="184"/>
      <c r="U13" s="228">
        <v>35</v>
      </c>
      <c r="V13" s="1414"/>
      <c r="W13" s="57">
        <f>SUM(Z12*15)+(Z14*5)+(Z16*15)</f>
        <v>100.5</v>
      </c>
      <c r="X13" s="58" t="s">
        <v>2</v>
      </c>
      <c r="Y13" s="70" t="s">
        <v>25</v>
      </c>
      <c r="Z13" s="402">
        <v>2.4</v>
      </c>
      <c r="AA13" s="68"/>
      <c r="AB13" s="68"/>
      <c r="AC13" s="71"/>
      <c r="AD13" s="334"/>
      <c r="AE13" s="71">
        <f>AB13*15</f>
        <v>0</v>
      </c>
      <c r="AF13" s="71">
        <f>AC13*4+AE13*4</f>
        <v>0</v>
      </c>
      <c r="AG13" s="69"/>
      <c r="AH13" s="737"/>
      <c r="AM13" s="769"/>
      <c r="AN13" s="380"/>
      <c r="AO13" s="378"/>
    </row>
    <row r="14" spans="1:41" ht="27.95" customHeight="1">
      <c r="B14" s="392">
        <v>12</v>
      </c>
      <c r="C14" s="1375"/>
      <c r="D14" s="139" t="s">
        <v>135</v>
      </c>
      <c r="E14" s="140"/>
      <c r="F14" s="767">
        <v>35</v>
      </c>
      <c r="G14" s="857" t="s">
        <v>61</v>
      </c>
      <c r="H14" s="458"/>
      <c r="I14" s="54"/>
      <c r="J14" s="105" t="s">
        <v>310</v>
      </c>
      <c r="K14" s="152"/>
      <c r="L14" s="51">
        <v>35</v>
      </c>
      <c r="M14" s="142" t="s">
        <v>130</v>
      </c>
      <c r="N14" s="143"/>
      <c r="O14" s="52"/>
      <c r="P14" s="139" t="s">
        <v>26</v>
      </c>
      <c r="Q14" s="140"/>
      <c r="R14" s="51"/>
      <c r="S14" s="190" t="s">
        <v>52</v>
      </c>
      <c r="T14" s="185"/>
      <c r="U14" s="228">
        <v>10</v>
      </c>
      <c r="V14" s="1414"/>
      <c r="W14" s="59" t="s">
        <v>7</v>
      </c>
      <c r="X14" s="60"/>
      <c r="Y14" s="72" t="s">
        <v>28</v>
      </c>
      <c r="Z14" s="402">
        <v>2.1</v>
      </c>
      <c r="AA14" s="335" t="s">
        <v>29</v>
      </c>
      <c r="AB14" s="68">
        <v>2.2000000000000002</v>
      </c>
      <c r="AC14" s="336">
        <f>AB14*7</f>
        <v>15.400000000000002</v>
      </c>
      <c r="AD14" s="334">
        <f>AB14*5</f>
        <v>11</v>
      </c>
      <c r="AE14" s="71" t="s">
        <v>30</v>
      </c>
      <c r="AF14" s="73">
        <f>AC14*4+AD14*9</f>
        <v>160.60000000000002</v>
      </c>
      <c r="AG14" s="69"/>
      <c r="AH14" s="738"/>
      <c r="AM14" s="259"/>
      <c r="AN14" s="380"/>
      <c r="AO14" s="378"/>
    </row>
    <row r="15" spans="1:41" ht="27.95" customHeight="1">
      <c r="B15" s="392" t="s">
        <v>44</v>
      </c>
      <c r="C15" s="1375"/>
      <c r="D15" s="203"/>
      <c r="E15" s="152"/>
      <c r="F15" s="767"/>
      <c r="G15" s="858" t="s">
        <v>124</v>
      </c>
      <c r="H15" s="458"/>
      <c r="I15" s="54"/>
      <c r="J15" s="855" t="s">
        <v>63</v>
      </c>
      <c r="K15" s="26"/>
      <c r="L15" s="52"/>
      <c r="M15" s="142" t="s">
        <v>61</v>
      </c>
      <c r="N15" s="144"/>
      <c r="O15" s="52"/>
      <c r="P15" s="139"/>
      <c r="Q15" s="152"/>
      <c r="R15" s="51"/>
      <c r="S15" s="183" t="s">
        <v>82</v>
      </c>
      <c r="T15" s="185"/>
      <c r="U15" s="228"/>
      <c r="V15" s="1414"/>
      <c r="W15" s="57">
        <f>SUM(Z13*5)+(Z15*5)</f>
        <v>26</v>
      </c>
      <c r="X15" s="58" t="s">
        <v>2</v>
      </c>
      <c r="Y15" s="72" t="s">
        <v>31</v>
      </c>
      <c r="Z15" s="402">
        <v>2.8</v>
      </c>
      <c r="AA15" s="67" t="s">
        <v>32</v>
      </c>
      <c r="AB15" s="68">
        <v>1.6</v>
      </c>
      <c r="AC15" s="71">
        <f>AB15*1</f>
        <v>1.6</v>
      </c>
      <c r="AD15" s="334" t="s">
        <v>30</v>
      </c>
      <c r="AE15" s="71">
        <f>AB15*5</f>
        <v>8</v>
      </c>
      <c r="AF15" s="71">
        <f>AC15*4+AE15*4</f>
        <v>38.4</v>
      </c>
      <c r="AG15" s="69"/>
      <c r="AH15" s="737"/>
    </row>
    <row r="16" spans="1:41" ht="27.95" customHeight="1">
      <c r="B16" s="1369" t="s">
        <v>48</v>
      </c>
      <c r="C16" s="1375"/>
      <c r="D16" s="203"/>
      <c r="E16" s="152"/>
      <c r="F16" s="767"/>
      <c r="G16" s="857"/>
      <c r="H16" s="458"/>
      <c r="I16" s="54"/>
      <c r="J16" s="105" t="s">
        <v>61</v>
      </c>
      <c r="K16" s="204"/>
      <c r="L16" s="51"/>
      <c r="M16" s="142"/>
      <c r="N16" s="144"/>
      <c r="O16" s="52"/>
      <c r="P16" s="139"/>
      <c r="Q16" s="152"/>
      <c r="R16" s="51"/>
      <c r="S16" s="53"/>
      <c r="T16" s="226"/>
      <c r="U16" s="227"/>
      <c r="V16" s="1414"/>
      <c r="W16" s="59" t="s">
        <v>33</v>
      </c>
      <c r="X16" s="60"/>
      <c r="Y16" s="72" t="s">
        <v>34</v>
      </c>
      <c r="Z16" s="402">
        <v>0</v>
      </c>
      <c r="AA16" s="67" t="s">
        <v>35</v>
      </c>
      <c r="AB16" s="68">
        <v>2.5</v>
      </c>
      <c r="AC16" s="71"/>
      <c r="AD16" s="334">
        <f>AB16*5</f>
        <v>12.5</v>
      </c>
      <c r="AE16" s="71" t="s">
        <v>30</v>
      </c>
      <c r="AF16" s="71">
        <f>AD16*9</f>
        <v>112.5</v>
      </c>
      <c r="AG16" s="69"/>
      <c r="AH16" s="737"/>
    </row>
    <row r="17" spans="2:42" ht="27.95" customHeight="1">
      <c r="B17" s="1402"/>
      <c r="C17" s="1412"/>
      <c r="D17" s="203"/>
      <c r="E17" s="152"/>
      <c r="F17" s="767"/>
      <c r="G17" s="859"/>
      <c r="H17" s="764"/>
      <c r="I17" s="65"/>
      <c r="J17" s="1180" t="s">
        <v>362</v>
      </c>
      <c r="K17" s="1175" t="s">
        <v>69</v>
      </c>
      <c r="L17" s="1181"/>
      <c r="M17" s="142"/>
      <c r="N17" s="151"/>
      <c r="O17" s="428"/>
      <c r="P17" s="139"/>
      <c r="Q17" s="152"/>
      <c r="R17" s="51"/>
      <c r="S17" s="53"/>
      <c r="T17" s="226"/>
      <c r="U17" s="227"/>
      <c r="V17" s="1414"/>
      <c r="W17" s="61">
        <f>SUM(Z12*2)+(Z13*7)</f>
        <v>28.8</v>
      </c>
      <c r="X17" s="58" t="s">
        <v>2</v>
      </c>
      <c r="Y17" s="74" t="s">
        <v>36</v>
      </c>
      <c r="Z17" s="535">
        <v>0</v>
      </c>
      <c r="AA17" s="67" t="s">
        <v>37</v>
      </c>
      <c r="AB17" s="68">
        <v>1</v>
      </c>
      <c r="AC17" s="69"/>
      <c r="AD17" s="333"/>
      <c r="AE17" s="69">
        <f>AB17*15</f>
        <v>15</v>
      </c>
      <c r="AF17" s="69"/>
      <c r="AG17" s="69"/>
      <c r="AH17" s="737"/>
    </row>
    <row r="18" spans="2:42" ht="27.95" customHeight="1">
      <c r="B18" s="394" t="s">
        <v>46</v>
      </c>
      <c r="C18" s="395"/>
      <c r="D18" s="203"/>
      <c r="E18" s="152"/>
      <c r="F18" s="767"/>
      <c r="G18" s="860"/>
      <c r="H18" s="856"/>
      <c r="I18" s="861"/>
      <c r="J18" s="105" t="s">
        <v>363</v>
      </c>
      <c r="K18" s="152"/>
      <c r="L18" s="51">
        <v>25</v>
      </c>
      <c r="M18" s="139"/>
      <c r="N18" s="178"/>
      <c r="O18" s="427"/>
      <c r="P18" s="139"/>
      <c r="Q18" s="152"/>
      <c r="R18" s="51"/>
      <c r="S18" s="64"/>
      <c r="T18" s="205"/>
      <c r="U18" s="65"/>
      <c r="V18" s="1414"/>
      <c r="W18" s="59" t="s">
        <v>38</v>
      </c>
      <c r="X18" s="60"/>
      <c r="Y18" s="75"/>
      <c r="Z18" s="402"/>
      <c r="AA18" s="67"/>
      <c r="AB18" s="68"/>
      <c r="AC18" s="69">
        <f>SUM(AC13:AC17)</f>
        <v>17.000000000000004</v>
      </c>
      <c r="AD18" s="333">
        <f>SUM(AD13:AD17)</f>
        <v>23.5</v>
      </c>
      <c r="AE18" s="69">
        <f>SUM(AE13:AE17)</f>
        <v>23</v>
      </c>
      <c r="AF18" s="69">
        <f>AC18*4+AD18*9+AE18*4</f>
        <v>371.5</v>
      </c>
      <c r="AG18" s="69"/>
      <c r="AH18" s="737"/>
    </row>
    <row r="19" spans="2:42" ht="27.95" customHeight="1" thickBot="1">
      <c r="B19" s="398"/>
      <c r="C19" s="342"/>
      <c r="D19" s="196"/>
      <c r="E19" s="337"/>
      <c r="F19" s="766"/>
      <c r="G19" s="862"/>
      <c r="H19" s="863"/>
      <c r="I19" s="864"/>
      <c r="J19" s="765"/>
      <c r="K19" s="337"/>
      <c r="L19" s="338"/>
      <c r="M19" s="206"/>
      <c r="N19" s="343"/>
      <c r="O19" s="344"/>
      <c r="P19" s="197"/>
      <c r="Q19" s="337"/>
      <c r="R19" s="338"/>
      <c r="S19" s="197"/>
      <c r="T19" s="337"/>
      <c r="U19" s="338"/>
      <c r="V19" s="1415"/>
      <c r="W19" s="198">
        <f>SUM(W13+W17)*4+(W15*9)</f>
        <v>751.2</v>
      </c>
      <c r="X19" s="339" t="s">
        <v>1</v>
      </c>
      <c r="Y19" s="340"/>
      <c r="Z19" s="537"/>
      <c r="AA19" s="67"/>
      <c r="AB19" s="68"/>
      <c r="AC19" s="76">
        <f>AC18*4/AF18</f>
        <v>0.18304172274562588</v>
      </c>
      <c r="AD19" s="341">
        <f>AD18*9/AF18</f>
        <v>0.5693135935397039</v>
      </c>
      <c r="AE19" s="76">
        <f>AE18*4/AF18</f>
        <v>0.24764468371467024</v>
      </c>
      <c r="AF19" s="69"/>
      <c r="AG19" s="69"/>
      <c r="AH19" s="737"/>
      <c r="AI19" s="4"/>
      <c r="AJ19" s="4"/>
      <c r="AK19" s="4"/>
      <c r="AL19" s="4"/>
    </row>
    <row r="20" spans="2:42" s="3" customFormat="1" ht="51.95" customHeight="1">
      <c r="B20" s="408">
        <v>9</v>
      </c>
      <c r="C20" s="1411"/>
      <c r="D20" s="851" t="str">
        <f>'8~9月份菜單'!M24</f>
        <v>義式肉醬麵</v>
      </c>
      <c r="E20" s="162" t="s">
        <v>86</v>
      </c>
      <c r="F20" s="199"/>
      <c r="G20" s="473" t="str">
        <f>'8~9月份菜單'!M25</f>
        <v>蔥油雞排</v>
      </c>
      <c r="H20" s="676" t="s">
        <v>228</v>
      </c>
      <c r="I20" s="400"/>
      <c r="J20" s="851" t="str">
        <f>'8~9月份菜單'!M26</f>
        <v>香濃豆沙包(主冷)</v>
      </c>
      <c r="K20" s="162" t="s">
        <v>142</v>
      </c>
      <c r="L20" s="199"/>
      <c r="M20" s="851" t="str">
        <f>'8~9月份菜單'!M27</f>
        <v>三杯米血</v>
      </c>
      <c r="N20" s="162" t="s">
        <v>86</v>
      </c>
      <c r="O20" s="199"/>
      <c r="P20" s="851" t="str">
        <f>'8~9月份菜單'!M28</f>
        <v>有機深色蔬菜</v>
      </c>
      <c r="Q20" s="162" t="s">
        <v>16</v>
      </c>
      <c r="R20" s="199"/>
      <c r="S20" s="851" t="str">
        <f>'8~9月份菜單'!M29</f>
        <v>美式濃湯</v>
      </c>
      <c r="T20" s="162" t="s">
        <v>15</v>
      </c>
      <c r="U20" s="199"/>
      <c r="V20" s="1416"/>
      <c r="W20" s="55" t="s">
        <v>6</v>
      </c>
      <c r="X20" s="56"/>
      <c r="Y20" s="1072" t="s">
        <v>17</v>
      </c>
      <c r="Z20" s="538">
        <v>6.3</v>
      </c>
      <c r="AA20" s="67"/>
      <c r="AB20" s="68"/>
      <c r="AC20" s="69" t="s">
        <v>18</v>
      </c>
      <c r="AD20" s="333" t="s">
        <v>19</v>
      </c>
      <c r="AE20" s="69" t="s">
        <v>20</v>
      </c>
      <c r="AF20" s="69" t="s">
        <v>21</v>
      </c>
      <c r="AG20" s="490"/>
      <c r="AH20" s="733"/>
      <c r="AI20" s="4"/>
      <c r="AJ20" s="4"/>
      <c r="AK20" s="4"/>
      <c r="AL20" s="4"/>
      <c r="AN20" s="378"/>
      <c r="AO20" s="379"/>
      <c r="AP20" s="378"/>
    </row>
    <row r="21" spans="2:42" s="4" customFormat="1" ht="27.75" customHeight="1">
      <c r="B21" s="392" t="s">
        <v>41</v>
      </c>
      <c r="C21" s="1375"/>
      <c r="D21" s="139" t="s">
        <v>94</v>
      </c>
      <c r="E21" s="147"/>
      <c r="F21" s="51">
        <v>180</v>
      </c>
      <c r="G21" s="142" t="s">
        <v>311</v>
      </c>
      <c r="H21" s="143"/>
      <c r="I21" s="52">
        <v>100</v>
      </c>
      <c r="J21" s="188" t="s">
        <v>206</v>
      </c>
      <c r="K21" s="189" t="s">
        <v>126</v>
      </c>
      <c r="L21" s="401">
        <v>30</v>
      </c>
      <c r="M21" s="188" t="s">
        <v>122</v>
      </c>
      <c r="N21" s="189"/>
      <c r="O21" s="401">
        <v>30</v>
      </c>
      <c r="P21" s="139" t="str">
        <f>P20</f>
        <v>有機深色蔬菜</v>
      </c>
      <c r="Q21" s="140"/>
      <c r="R21" s="51">
        <v>120</v>
      </c>
      <c r="S21" s="142" t="s">
        <v>24</v>
      </c>
      <c r="T21" s="150"/>
      <c r="U21" s="52">
        <v>15</v>
      </c>
      <c r="V21" s="1387"/>
      <c r="W21" s="57">
        <f>SUM(Z20*15)+(Z22*5)+(Z24*15)</f>
        <v>103</v>
      </c>
      <c r="X21" s="58" t="s">
        <v>2</v>
      </c>
      <c r="Y21" s="1073" t="s">
        <v>25</v>
      </c>
      <c r="Z21" s="349">
        <v>2.2999999999999998</v>
      </c>
      <c r="AA21" s="68" t="s">
        <v>11</v>
      </c>
      <c r="AB21" s="68">
        <v>6</v>
      </c>
      <c r="AC21" s="71">
        <f>AB21*2</f>
        <v>12</v>
      </c>
      <c r="AD21" s="334"/>
      <c r="AE21" s="71">
        <f>AB21*15</f>
        <v>90</v>
      </c>
      <c r="AF21" s="71">
        <f>AC21*4+AE21*4</f>
        <v>408</v>
      </c>
      <c r="AG21" s="77"/>
      <c r="AH21" s="736"/>
      <c r="AN21" s="378"/>
      <c r="AO21" s="260"/>
      <c r="AP21" s="259"/>
    </row>
    <row r="22" spans="2:42" s="4" customFormat="1" ht="27.95" customHeight="1">
      <c r="B22" s="392">
        <v>13</v>
      </c>
      <c r="C22" s="1375"/>
      <c r="D22" s="139" t="s">
        <v>67</v>
      </c>
      <c r="E22" s="147"/>
      <c r="F22" s="51">
        <v>10</v>
      </c>
      <c r="G22" s="139" t="s">
        <v>66</v>
      </c>
      <c r="H22" s="140"/>
      <c r="I22" s="240"/>
      <c r="J22" s="188"/>
      <c r="K22" s="189"/>
      <c r="L22" s="533"/>
      <c r="M22" s="191" t="s">
        <v>312</v>
      </c>
      <c r="N22" s="189"/>
      <c r="O22" s="401">
        <v>50</v>
      </c>
      <c r="P22" s="139" t="s">
        <v>26</v>
      </c>
      <c r="Q22" s="140"/>
      <c r="R22" s="51"/>
      <c r="S22" s="142" t="s">
        <v>313</v>
      </c>
      <c r="T22" s="150"/>
      <c r="U22" s="52">
        <v>10</v>
      </c>
      <c r="V22" s="1387"/>
      <c r="W22" s="59" t="s">
        <v>7</v>
      </c>
      <c r="X22" s="60"/>
      <c r="Y22" s="1074" t="s">
        <v>28</v>
      </c>
      <c r="Z22" s="349">
        <v>1.7</v>
      </c>
      <c r="AA22" s="335" t="s">
        <v>29</v>
      </c>
      <c r="AB22" s="68">
        <v>2</v>
      </c>
      <c r="AC22" s="336">
        <f>AB22*7</f>
        <v>14</v>
      </c>
      <c r="AD22" s="334">
        <f>AB22*5</f>
        <v>10</v>
      </c>
      <c r="AE22" s="71" t="s">
        <v>30</v>
      </c>
      <c r="AF22" s="73">
        <f>AC22*4+AD22*9</f>
        <v>146</v>
      </c>
      <c r="AG22" s="77"/>
      <c r="AH22" s="735"/>
      <c r="AN22" s="259"/>
      <c r="AO22" s="261"/>
      <c r="AP22" s="259"/>
    </row>
    <row r="23" spans="2:42" s="4" customFormat="1" ht="27.95" customHeight="1">
      <c r="B23" s="392" t="s">
        <v>44</v>
      </c>
      <c r="C23" s="1375"/>
      <c r="D23" s="139" t="s">
        <v>87</v>
      </c>
      <c r="E23" s="148"/>
      <c r="F23" s="51">
        <v>5</v>
      </c>
      <c r="G23" s="139" t="s">
        <v>60</v>
      </c>
      <c r="H23" s="152"/>
      <c r="I23" s="240"/>
      <c r="J23" s="188"/>
      <c r="K23" s="182"/>
      <c r="L23" s="533"/>
      <c r="M23" s="191" t="s">
        <v>61</v>
      </c>
      <c r="N23" s="182"/>
      <c r="O23" s="401"/>
      <c r="P23" s="139"/>
      <c r="Q23" s="152"/>
      <c r="R23" s="51"/>
      <c r="S23" s="142" t="s">
        <v>23</v>
      </c>
      <c r="T23" s="151"/>
      <c r="U23" s="52">
        <v>25</v>
      </c>
      <c r="V23" s="1387"/>
      <c r="W23" s="57">
        <f>SUM(Z21*5)+(Z23*5)</f>
        <v>25.5</v>
      </c>
      <c r="X23" s="58" t="s">
        <v>2</v>
      </c>
      <c r="Y23" s="1074" t="s">
        <v>31</v>
      </c>
      <c r="Z23" s="349">
        <v>2.8</v>
      </c>
      <c r="AA23" s="67" t="s">
        <v>32</v>
      </c>
      <c r="AB23" s="68">
        <v>1.5</v>
      </c>
      <c r="AC23" s="71">
        <f>AB23*1</f>
        <v>1.5</v>
      </c>
      <c r="AD23" s="334" t="s">
        <v>30</v>
      </c>
      <c r="AE23" s="71">
        <f>AB23*5</f>
        <v>7.5</v>
      </c>
      <c r="AF23" s="71">
        <f>AC23*4+AE23*4</f>
        <v>36</v>
      </c>
      <c r="AG23" s="77"/>
      <c r="AH23" s="735"/>
      <c r="AN23" s="259"/>
      <c r="AO23" s="261"/>
      <c r="AP23" s="259"/>
    </row>
    <row r="24" spans="2:42" s="4" customFormat="1" ht="27.95" customHeight="1">
      <c r="B24" s="1369" t="s">
        <v>51</v>
      </c>
      <c r="C24" s="1375"/>
      <c r="D24" s="139" t="s">
        <v>124</v>
      </c>
      <c r="E24" s="148"/>
      <c r="F24" s="51"/>
      <c r="G24" s="141" t="s">
        <v>63</v>
      </c>
      <c r="H24" s="152"/>
      <c r="I24" s="240"/>
      <c r="J24" s="188"/>
      <c r="K24" s="182"/>
      <c r="L24" s="533"/>
      <c r="M24" s="244" t="s">
        <v>138</v>
      </c>
      <c r="N24" s="185"/>
      <c r="O24" s="444"/>
      <c r="P24" s="139"/>
      <c r="Q24" s="152"/>
      <c r="R24" s="51"/>
      <c r="S24" s="142"/>
      <c r="T24" s="151"/>
      <c r="U24" s="52"/>
      <c r="V24" s="1387"/>
      <c r="W24" s="59" t="s">
        <v>33</v>
      </c>
      <c r="X24" s="60"/>
      <c r="Y24" s="1074" t="s">
        <v>34</v>
      </c>
      <c r="Z24" s="349">
        <v>0</v>
      </c>
      <c r="AA24" s="67" t="s">
        <v>35</v>
      </c>
      <c r="AB24" s="68">
        <v>2.5</v>
      </c>
      <c r="AC24" s="71"/>
      <c r="AD24" s="334">
        <f>AB24*5</f>
        <v>12.5</v>
      </c>
      <c r="AE24" s="71" t="s">
        <v>30</v>
      </c>
      <c r="AF24" s="71">
        <f>AD24*9</f>
        <v>112.5</v>
      </c>
      <c r="AG24" s="77"/>
      <c r="AH24" s="735"/>
      <c r="AN24" s="769"/>
      <c r="AO24" s="770"/>
      <c r="AP24" s="259"/>
    </row>
    <row r="25" spans="2:42" s="4" customFormat="1" ht="27.95" customHeight="1">
      <c r="B25" s="1369"/>
      <c r="C25" s="1375"/>
      <c r="D25" s="139"/>
      <c r="E25" s="148"/>
      <c r="F25" s="51"/>
      <c r="G25" s="141"/>
      <c r="H25" s="153"/>
      <c r="I25" s="51"/>
      <c r="J25" s="188"/>
      <c r="K25" s="182"/>
      <c r="L25" s="533"/>
      <c r="M25" s="139" t="s">
        <v>63</v>
      </c>
      <c r="N25" s="178"/>
      <c r="O25" s="51"/>
      <c r="P25" s="139"/>
      <c r="Q25" s="152"/>
      <c r="R25" s="51"/>
      <c r="S25" s="139"/>
      <c r="T25" s="152"/>
      <c r="U25" s="51"/>
      <c r="V25" s="1387"/>
      <c r="W25" s="61">
        <f>SUM(Z20*2)+(Z21*7)</f>
        <v>28.699999999999996</v>
      </c>
      <c r="X25" s="58" t="s">
        <v>2</v>
      </c>
      <c r="Y25" s="1075" t="s">
        <v>36</v>
      </c>
      <c r="Z25" s="349">
        <v>0</v>
      </c>
      <c r="AA25" s="67" t="s">
        <v>37</v>
      </c>
      <c r="AB25" s="68"/>
      <c r="AC25" s="69"/>
      <c r="AD25" s="333"/>
      <c r="AE25" s="69">
        <f>AB25*15</f>
        <v>0</v>
      </c>
      <c r="AF25" s="69"/>
      <c r="AG25" s="77"/>
      <c r="AH25" s="735"/>
    </row>
    <row r="26" spans="2:42" s="4" customFormat="1" ht="27.95" customHeight="1">
      <c r="B26" s="394" t="s">
        <v>46</v>
      </c>
      <c r="C26" s="395"/>
      <c r="D26" s="139"/>
      <c r="E26" s="152"/>
      <c r="F26" s="51"/>
      <c r="G26" s="141"/>
      <c r="H26" s="144"/>
      <c r="I26" s="52"/>
      <c r="J26" s="53"/>
      <c r="K26" s="207"/>
      <c r="L26" s="54"/>
      <c r="M26" s="139"/>
      <c r="N26" s="152"/>
      <c r="O26" s="51"/>
      <c r="P26" s="139"/>
      <c r="Q26" s="152"/>
      <c r="R26" s="51"/>
      <c r="S26" s="139"/>
      <c r="T26" s="152"/>
      <c r="U26" s="51"/>
      <c r="V26" s="1387"/>
      <c r="W26" s="59" t="s">
        <v>38</v>
      </c>
      <c r="X26" s="60"/>
      <c r="Y26" s="1076"/>
      <c r="Z26" s="349"/>
      <c r="AA26" s="67"/>
      <c r="AB26" s="68"/>
      <c r="AC26" s="69">
        <f>SUM(AC21:AC25)</f>
        <v>27.5</v>
      </c>
      <c r="AD26" s="333">
        <f>SUM(AD21:AD25)</f>
        <v>22.5</v>
      </c>
      <c r="AE26" s="69">
        <f>SUM(AE21:AE25)</f>
        <v>97.5</v>
      </c>
      <c r="AF26" s="69">
        <f>AC26*4+AD26*9+AE26*4</f>
        <v>702.5</v>
      </c>
      <c r="AG26" s="77"/>
      <c r="AH26" s="735"/>
    </row>
    <row r="27" spans="2:42" s="4" customFormat="1" ht="27.95" customHeight="1" thickBot="1">
      <c r="B27" s="398"/>
      <c r="C27" s="345"/>
      <c r="D27" s="197"/>
      <c r="E27" s="337"/>
      <c r="F27" s="338"/>
      <c r="G27" s="197"/>
      <c r="H27" s="223"/>
      <c r="I27" s="222"/>
      <c r="J27" s="206"/>
      <c r="K27" s="343"/>
      <c r="L27" s="344"/>
      <c r="M27" s="197"/>
      <c r="N27" s="337"/>
      <c r="O27" s="338"/>
      <c r="P27" s="197"/>
      <c r="Q27" s="337"/>
      <c r="R27" s="338"/>
      <c r="S27" s="197"/>
      <c r="T27" s="337"/>
      <c r="U27" s="338"/>
      <c r="V27" s="1417"/>
      <c r="W27" s="198">
        <f>SUM(W21+W25)*4+(W23*9)</f>
        <v>756.3</v>
      </c>
      <c r="X27" s="339" t="s">
        <v>1</v>
      </c>
      <c r="Y27" s="1077"/>
      <c r="Z27" s="539"/>
      <c r="AA27" s="67"/>
      <c r="AB27" s="68"/>
      <c r="AC27" s="76">
        <f>AC26*4/AF26</f>
        <v>0.15658362989323843</v>
      </c>
      <c r="AD27" s="341">
        <f>AD26*9/AF26</f>
        <v>0.28825622775800713</v>
      </c>
      <c r="AE27" s="76">
        <f>AE26*4/AF26</f>
        <v>0.55516014234875444</v>
      </c>
      <c r="AF27" s="77"/>
      <c r="AG27" s="77"/>
      <c r="AH27" s="735"/>
      <c r="AJ27" s="491"/>
      <c r="AK27" s="46"/>
      <c r="AL27" s="46"/>
      <c r="AM27" s="46"/>
    </row>
    <row r="28" spans="2:42" s="3" customFormat="1" ht="51.95" customHeight="1">
      <c r="B28" s="408">
        <v>9</v>
      </c>
      <c r="C28" s="1411"/>
      <c r="D28" s="851" t="str">
        <f>'8~9月份菜單'!S24</f>
        <v>胚芽米飯</v>
      </c>
      <c r="E28" s="162" t="s">
        <v>14</v>
      </c>
      <c r="F28" s="199"/>
      <c r="G28" s="851" t="str">
        <f>'8~9月份菜單'!S25</f>
        <v>黑椒肉柳</v>
      </c>
      <c r="H28" s="162" t="s">
        <v>86</v>
      </c>
      <c r="I28" s="199"/>
      <c r="J28" s="851" t="str">
        <f>'8~9月份菜單'!S26</f>
        <v>白珍鮮菇</v>
      </c>
      <c r="K28" s="162" t="s">
        <v>86</v>
      </c>
      <c r="L28" s="199"/>
      <c r="M28" s="851" t="str">
        <f>'8~9月份菜單'!S27</f>
        <v>焗汁洋芋</v>
      </c>
      <c r="N28" s="200" t="s">
        <v>84</v>
      </c>
      <c r="O28" s="199"/>
      <c r="P28" s="851" t="str">
        <f>'8~9月份菜單'!S28</f>
        <v>深色蔬菜</v>
      </c>
      <c r="Q28" s="162" t="s">
        <v>16</v>
      </c>
      <c r="R28" s="199"/>
      <c r="S28" s="851" t="str">
        <f>'8~9月份菜單'!S29</f>
        <v>柴魚味噌湯(豆)</v>
      </c>
      <c r="T28" s="162" t="s">
        <v>15</v>
      </c>
      <c r="U28" s="202"/>
      <c r="V28" s="1418"/>
      <c r="W28" s="55" t="s">
        <v>6</v>
      </c>
      <c r="X28" s="56"/>
      <c r="Y28" s="66" t="s">
        <v>17</v>
      </c>
      <c r="Z28" s="391">
        <v>6</v>
      </c>
      <c r="AA28" s="67"/>
      <c r="AB28" s="68"/>
      <c r="AC28" s="69" t="s">
        <v>18</v>
      </c>
      <c r="AD28" s="333" t="s">
        <v>19</v>
      </c>
      <c r="AE28" s="69" t="s">
        <v>20</v>
      </c>
      <c r="AF28" s="69" t="s">
        <v>21</v>
      </c>
      <c r="AG28" s="490"/>
      <c r="AH28" s="735"/>
    </row>
    <row r="29" spans="2:42" ht="27.95" customHeight="1">
      <c r="B29" s="392" t="s">
        <v>41</v>
      </c>
      <c r="C29" s="1375"/>
      <c r="D29" s="139" t="s">
        <v>22</v>
      </c>
      <c r="E29" s="140"/>
      <c r="F29" s="51">
        <v>71</v>
      </c>
      <c r="G29" s="180" t="s">
        <v>62</v>
      </c>
      <c r="H29" s="156"/>
      <c r="I29" s="52">
        <v>70</v>
      </c>
      <c r="J29" s="139" t="s">
        <v>196</v>
      </c>
      <c r="K29" s="140"/>
      <c r="L29" s="51">
        <v>70</v>
      </c>
      <c r="M29" s="139" t="s">
        <v>194</v>
      </c>
      <c r="N29" s="140"/>
      <c r="O29" s="51">
        <v>60</v>
      </c>
      <c r="P29" s="139" t="str">
        <f>P28</f>
        <v>深色蔬菜</v>
      </c>
      <c r="Q29" s="140"/>
      <c r="R29" s="51">
        <v>120</v>
      </c>
      <c r="S29" s="376" t="s">
        <v>70</v>
      </c>
      <c r="T29" s="63" t="s">
        <v>128</v>
      </c>
      <c r="U29" s="181">
        <v>45</v>
      </c>
      <c r="V29" s="1419"/>
      <c r="W29" s="57">
        <f>SUM(Z28*15)+(Z30*5)+(Z32*15)</f>
        <v>100</v>
      </c>
      <c r="X29" s="58" t="s">
        <v>2</v>
      </c>
      <c r="Y29" s="70" t="s">
        <v>25</v>
      </c>
      <c r="Z29" s="402">
        <v>2.2999999999999998</v>
      </c>
      <c r="AA29" s="68" t="s">
        <v>11</v>
      </c>
      <c r="AB29" s="68">
        <v>6</v>
      </c>
      <c r="AC29" s="71">
        <f>AB29*2</f>
        <v>12</v>
      </c>
      <c r="AD29" s="334"/>
      <c r="AE29" s="71">
        <f>AB29*15</f>
        <v>90</v>
      </c>
      <c r="AF29" s="71">
        <f>AC29*4+AE29*4</f>
        <v>408</v>
      </c>
      <c r="AG29" s="69"/>
      <c r="AH29" s="736"/>
    </row>
    <row r="30" spans="2:42" ht="27.95" customHeight="1">
      <c r="B30" s="392">
        <v>14</v>
      </c>
      <c r="C30" s="1375"/>
      <c r="D30" s="139" t="s">
        <v>136</v>
      </c>
      <c r="E30" s="140"/>
      <c r="F30" s="51">
        <v>35</v>
      </c>
      <c r="G30" s="142" t="s">
        <v>43</v>
      </c>
      <c r="H30" s="155"/>
      <c r="I30" s="13"/>
      <c r="J30" s="139" t="s">
        <v>315</v>
      </c>
      <c r="K30" s="140"/>
      <c r="L30" s="51">
        <v>10</v>
      </c>
      <c r="M30" s="142" t="s">
        <v>276</v>
      </c>
      <c r="N30" s="143"/>
      <c r="O30" s="52"/>
      <c r="P30" s="139" t="s">
        <v>26</v>
      </c>
      <c r="Q30" s="152"/>
      <c r="R30" s="51"/>
      <c r="S30" s="64" t="s">
        <v>296</v>
      </c>
      <c r="T30" s="224"/>
      <c r="U30" s="225"/>
      <c r="V30" s="1419"/>
      <c r="W30" s="59" t="s">
        <v>7</v>
      </c>
      <c r="X30" s="60"/>
      <c r="Y30" s="72" t="s">
        <v>28</v>
      </c>
      <c r="Z30" s="402">
        <v>2</v>
      </c>
      <c r="AA30" s="335" t="s">
        <v>29</v>
      </c>
      <c r="AB30" s="68">
        <v>2.2999999999999998</v>
      </c>
      <c r="AC30" s="336">
        <f>AB30*7</f>
        <v>16.099999999999998</v>
      </c>
      <c r="AD30" s="334">
        <f>AB30*5</f>
        <v>11.5</v>
      </c>
      <c r="AE30" s="71" t="s">
        <v>30</v>
      </c>
      <c r="AF30" s="73">
        <f>AC30*4+AD30*9</f>
        <v>167.89999999999998</v>
      </c>
      <c r="AG30" s="69"/>
      <c r="AH30" s="733"/>
    </row>
    <row r="31" spans="2:42" ht="27.95" customHeight="1">
      <c r="B31" s="392" t="s">
        <v>44</v>
      </c>
      <c r="C31" s="1375"/>
      <c r="D31" s="203"/>
      <c r="E31" s="152"/>
      <c r="F31" s="51"/>
      <c r="G31" s="175" t="s">
        <v>276</v>
      </c>
      <c r="H31" s="156"/>
      <c r="I31" s="13"/>
      <c r="J31" s="139" t="s">
        <v>61</v>
      </c>
      <c r="K31" s="152"/>
      <c r="L31" s="51"/>
      <c r="M31" s="139" t="s">
        <v>316</v>
      </c>
      <c r="N31" s="152"/>
      <c r="O31" s="51"/>
      <c r="P31" s="139"/>
      <c r="Q31" s="152"/>
      <c r="R31" s="51"/>
      <c r="S31" s="64" t="s">
        <v>55</v>
      </c>
      <c r="T31" s="224"/>
      <c r="U31" s="225"/>
      <c r="V31" s="1419"/>
      <c r="W31" s="57">
        <f>SUM(Z29*5)+(Z31*5)</f>
        <v>25.5</v>
      </c>
      <c r="X31" s="58" t="s">
        <v>2</v>
      </c>
      <c r="Y31" s="72" t="s">
        <v>31</v>
      </c>
      <c r="Z31" s="402">
        <v>2.8</v>
      </c>
      <c r="AA31" s="67" t="s">
        <v>32</v>
      </c>
      <c r="AB31" s="68">
        <v>1.5</v>
      </c>
      <c r="AC31" s="71">
        <f>AB31*1</f>
        <v>1.5</v>
      </c>
      <c r="AD31" s="334" t="s">
        <v>30</v>
      </c>
      <c r="AE31" s="71">
        <f>AB31*5</f>
        <v>7.5</v>
      </c>
      <c r="AF31" s="71">
        <f>AC31*4+AE31*4</f>
        <v>36</v>
      </c>
      <c r="AG31" s="69"/>
      <c r="AH31" s="733"/>
    </row>
    <row r="32" spans="2:42" ht="27.95" customHeight="1">
      <c r="B32" s="1369" t="s">
        <v>54</v>
      </c>
      <c r="C32" s="1375"/>
      <c r="D32" s="203"/>
      <c r="E32" s="152"/>
      <c r="F32" s="51"/>
      <c r="G32" s="175" t="s">
        <v>314</v>
      </c>
      <c r="H32" s="245"/>
      <c r="I32" s="534"/>
      <c r="J32" s="142"/>
      <c r="K32" s="151"/>
      <c r="L32" s="52"/>
      <c r="M32" s="139"/>
      <c r="N32" s="152"/>
      <c r="O32" s="51"/>
      <c r="P32" s="139"/>
      <c r="Q32" s="152"/>
      <c r="R32" s="51"/>
      <c r="S32" s="64" t="s">
        <v>290</v>
      </c>
      <c r="T32" s="226"/>
      <c r="U32" s="227"/>
      <c r="V32" s="1419"/>
      <c r="W32" s="59" t="s">
        <v>33</v>
      </c>
      <c r="X32" s="60"/>
      <c r="Y32" s="72" t="s">
        <v>34</v>
      </c>
      <c r="Z32" s="402">
        <v>0</v>
      </c>
      <c r="AA32" s="67" t="s">
        <v>35</v>
      </c>
      <c r="AB32" s="68">
        <v>2.5</v>
      </c>
      <c r="AC32" s="71"/>
      <c r="AD32" s="334">
        <f>AB32*5</f>
        <v>12.5</v>
      </c>
      <c r="AE32" s="71" t="s">
        <v>30</v>
      </c>
      <c r="AF32" s="71">
        <f>AD32*9</f>
        <v>112.5</v>
      </c>
      <c r="AG32" s="69"/>
      <c r="AH32" s="733"/>
    </row>
    <row r="33" spans="1:34" ht="27.95" customHeight="1">
      <c r="B33" s="1369"/>
      <c r="C33" s="1375"/>
      <c r="D33" s="203"/>
      <c r="E33" s="152"/>
      <c r="F33" s="51"/>
      <c r="G33" s="175"/>
      <c r="H33" s="243"/>
      <c r="I33" s="534"/>
      <c r="J33" s="142"/>
      <c r="K33" s="151"/>
      <c r="L33" s="52"/>
      <c r="M33" s="139"/>
      <c r="N33" s="152"/>
      <c r="O33" s="51"/>
      <c r="P33" s="139"/>
      <c r="Q33" s="152"/>
      <c r="R33" s="51"/>
      <c r="S33" s="53"/>
      <c r="T33" s="226"/>
      <c r="U33" s="227"/>
      <c r="V33" s="1419"/>
      <c r="W33" s="61">
        <f>SUM(Z28*2)+(Z29*7)</f>
        <v>28.099999999999998</v>
      </c>
      <c r="X33" s="58" t="s">
        <v>2</v>
      </c>
      <c r="Y33" s="74" t="s">
        <v>36</v>
      </c>
      <c r="Z33" s="402">
        <v>0</v>
      </c>
      <c r="AA33" s="67" t="s">
        <v>37</v>
      </c>
      <c r="AB33" s="68">
        <v>1</v>
      </c>
      <c r="AC33" s="69"/>
      <c r="AD33" s="333"/>
      <c r="AE33" s="69">
        <f>AB33*15</f>
        <v>15</v>
      </c>
      <c r="AF33" s="69"/>
      <c r="AG33" s="69"/>
      <c r="AH33" s="733"/>
    </row>
    <row r="34" spans="1:34" ht="27.95" customHeight="1">
      <c r="B34" s="394" t="s">
        <v>46</v>
      </c>
      <c r="C34" s="395"/>
      <c r="D34" s="203"/>
      <c r="E34" s="152"/>
      <c r="F34" s="51"/>
      <c r="G34" s="139"/>
      <c r="H34" s="151"/>
      <c r="I34" s="52"/>
      <c r="J34" s="142"/>
      <c r="K34" s="151"/>
      <c r="L34" s="52"/>
      <c r="M34" s="139"/>
      <c r="N34" s="152"/>
      <c r="O34" s="51"/>
      <c r="P34" s="139"/>
      <c r="Q34" s="152"/>
      <c r="R34" s="51"/>
      <c r="S34" s="64"/>
      <c r="T34" s="205"/>
      <c r="U34" s="65"/>
      <c r="V34" s="1419"/>
      <c r="W34" s="59" t="s">
        <v>38</v>
      </c>
      <c r="X34" s="60"/>
      <c r="Y34" s="75"/>
      <c r="Z34" s="402"/>
      <c r="AA34" s="67"/>
      <c r="AB34" s="68"/>
      <c r="AC34" s="69">
        <f>SUM(AC29:AC33)</f>
        <v>29.599999999999998</v>
      </c>
      <c r="AD34" s="333">
        <f>SUM(AD29:AD33)</f>
        <v>24</v>
      </c>
      <c r="AE34" s="69">
        <f>SUM(AE29:AE33)</f>
        <v>112.5</v>
      </c>
      <c r="AF34" s="69">
        <f>AC34*4+AD34*9+AE34*4</f>
        <v>784.4</v>
      </c>
      <c r="AG34" s="69"/>
      <c r="AH34" s="739"/>
    </row>
    <row r="35" spans="1:34" ht="27.95" customHeight="1" thickBot="1">
      <c r="B35" s="398"/>
      <c r="C35" s="342"/>
      <c r="D35" s="196"/>
      <c r="E35" s="337"/>
      <c r="F35" s="338"/>
      <c r="G35" s="197"/>
      <c r="H35" s="337"/>
      <c r="I35" s="338"/>
      <c r="J35" s="197"/>
      <c r="K35" s="337"/>
      <c r="L35" s="338"/>
      <c r="M35" s="206"/>
      <c r="N35" s="343"/>
      <c r="O35" s="344"/>
      <c r="P35" s="197"/>
      <c r="Q35" s="337"/>
      <c r="R35" s="338"/>
      <c r="S35" s="209"/>
      <c r="T35" s="223"/>
      <c r="U35" s="222"/>
      <c r="V35" s="1420"/>
      <c r="W35" s="198">
        <f>SUM(W29+W33)*4+(W31*9)</f>
        <v>741.9</v>
      </c>
      <c r="X35" s="339" t="s">
        <v>1</v>
      </c>
      <c r="Y35" s="340"/>
      <c r="Z35" s="540"/>
      <c r="AA35" s="67"/>
      <c r="AB35" s="68"/>
      <c r="AC35" s="76">
        <f>AC34*4/AF34</f>
        <v>0.15094339622641509</v>
      </c>
      <c r="AD35" s="341">
        <f>AD34*9/AF34</f>
        <v>0.27536970933197347</v>
      </c>
      <c r="AE35" s="76">
        <f>AE34*4/AF34</f>
        <v>0.57368689444161147</v>
      </c>
      <c r="AF35" s="69"/>
      <c r="AG35" s="69"/>
      <c r="AH35" s="739"/>
    </row>
    <row r="36" spans="1:34" s="3" customFormat="1" ht="51.95" customHeight="1">
      <c r="B36" s="408">
        <v>9</v>
      </c>
      <c r="C36" s="1411"/>
      <c r="D36" s="851" t="str">
        <f>'8~9月份菜單'!Y24</f>
        <v>香Q白飯</v>
      </c>
      <c r="E36" s="162" t="s">
        <v>14</v>
      </c>
      <c r="F36" s="199"/>
      <c r="G36" s="851" t="str">
        <f>'8~9月份菜單'!Y25</f>
        <v>蔥爆雞丁</v>
      </c>
      <c r="H36" s="162" t="s">
        <v>86</v>
      </c>
      <c r="I36" s="199"/>
      <c r="J36" s="852" t="str">
        <f>'8~9月份菜單'!Y26</f>
        <v>紅仁炒蛋</v>
      </c>
      <c r="K36" s="200" t="s">
        <v>83</v>
      </c>
      <c r="L36" s="201"/>
      <c r="M36" s="851" t="str">
        <f>'8~9月份菜單'!Y27</f>
        <v>章魚丸(加)</v>
      </c>
      <c r="N36" s="162" t="s">
        <v>84</v>
      </c>
      <c r="O36" s="199"/>
      <c r="P36" s="851" t="str">
        <f>'8~9月份菜單'!Y28</f>
        <v>深色蔬菜</v>
      </c>
      <c r="Q36" s="162" t="s">
        <v>16</v>
      </c>
      <c r="R36" s="199"/>
      <c r="S36" s="851" t="str">
        <f>'8~9月份菜單'!Y29</f>
        <v>彩 頭 湯</v>
      </c>
      <c r="T36" s="162" t="s">
        <v>15</v>
      </c>
      <c r="U36" s="199"/>
      <c r="V36" s="1386"/>
      <c r="W36" s="55" t="s">
        <v>6</v>
      </c>
      <c r="X36" s="56"/>
      <c r="Y36" s="66" t="s">
        <v>17</v>
      </c>
      <c r="Z36" s="391">
        <v>6</v>
      </c>
      <c r="AA36" s="67"/>
      <c r="AB36" s="68"/>
      <c r="AC36" s="69" t="s">
        <v>18</v>
      </c>
      <c r="AD36" s="333" t="s">
        <v>19</v>
      </c>
      <c r="AE36" s="69" t="s">
        <v>20</v>
      </c>
      <c r="AF36" s="69" t="s">
        <v>21</v>
      </c>
      <c r="AG36" s="490"/>
      <c r="AH36" s="740"/>
    </row>
    <row r="37" spans="1:34" ht="27.95" customHeight="1">
      <c r="B37" s="392" t="s">
        <v>41</v>
      </c>
      <c r="C37" s="1375"/>
      <c r="D37" s="139" t="s">
        <v>22</v>
      </c>
      <c r="E37" s="140"/>
      <c r="F37" s="51">
        <v>110</v>
      </c>
      <c r="G37" s="180" t="s">
        <v>334</v>
      </c>
      <c r="H37" s="154"/>
      <c r="I37" s="52">
        <v>80</v>
      </c>
      <c r="J37" s="167" t="s">
        <v>179</v>
      </c>
      <c r="K37" s="208"/>
      <c r="L37" s="409">
        <v>50</v>
      </c>
      <c r="M37" s="142" t="s">
        <v>208</v>
      </c>
      <c r="N37" s="143" t="s">
        <v>125</v>
      </c>
      <c r="O37" s="52">
        <v>20</v>
      </c>
      <c r="P37" s="139" t="str">
        <f>P36</f>
        <v>深色蔬菜</v>
      </c>
      <c r="Q37" s="140"/>
      <c r="R37" s="51">
        <v>100</v>
      </c>
      <c r="S37" s="376" t="s">
        <v>72</v>
      </c>
      <c r="T37" s="63"/>
      <c r="U37" s="181">
        <v>50</v>
      </c>
      <c r="V37" s="1384"/>
      <c r="W37" s="57">
        <f>SUM(Z36*15)+(Z38*5)+(Z40*15)</f>
        <v>100</v>
      </c>
      <c r="X37" s="58" t="s">
        <v>2</v>
      </c>
      <c r="Y37" s="70" t="s">
        <v>25</v>
      </c>
      <c r="Z37" s="349">
        <v>2.4</v>
      </c>
      <c r="AA37" s="68" t="s">
        <v>11</v>
      </c>
      <c r="AB37" s="68">
        <v>6</v>
      </c>
      <c r="AC37" s="71">
        <f>AB37*2</f>
        <v>12</v>
      </c>
      <c r="AD37" s="334"/>
      <c r="AE37" s="71">
        <f>AB37*15</f>
        <v>90</v>
      </c>
      <c r="AF37" s="71">
        <f>AC37*4+AE37*4</f>
        <v>408</v>
      </c>
      <c r="AG37" s="69"/>
      <c r="AH37" s="740"/>
    </row>
    <row r="38" spans="1:34" ht="27.95" customHeight="1">
      <c r="B38" s="392">
        <v>15</v>
      </c>
      <c r="C38" s="1375"/>
      <c r="D38" s="139"/>
      <c r="E38" s="140"/>
      <c r="F38" s="51"/>
      <c r="G38" s="142" t="s">
        <v>61</v>
      </c>
      <c r="H38" s="154"/>
      <c r="I38" s="52"/>
      <c r="J38" s="142" t="s">
        <v>23</v>
      </c>
      <c r="K38" s="151"/>
      <c r="L38" s="52">
        <v>25</v>
      </c>
      <c r="M38" s="142"/>
      <c r="N38" s="143"/>
      <c r="O38" s="52"/>
      <c r="P38" s="139" t="s">
        <v>26</v>
      </c>
      <c r="Q38" s="152"/>
      <c r="R38" s="51"/>
      <c r="S38" s="64" t="s">
        <v>317</v>
      </c>
      <c r="T38" s="224"/>
      <c r="U38" s="225">
        <v>10</v>
      </c>
      <c r="V38" s="1384"/>
      <c r="W38" s="59" t="s">
        <v>7</v>
      </c>
      <c r="X38" s="60"/>
      <c r="Y38" s="72" t="s">
        <v>28</v>
      </c>
      <c r="Z38" s="349">
        <v>2</v>
      </c>
      <c r="AA38" s="335" t="s">
        <v>29</v>
      </c>
      <c r="AB38" s="68">
        <v>2.2999999999999998</v>
      </c>
      <c r="AC38" s="336">
        <f>AB38*7</f>
        <v>16.099999999999998</v>
      </c>
      <c r="AD38" s="334">
        <f>AB38*5</f>
        <v>11.5</v>
      </c>
      <c r="AE38" s="71" t="s">
        <v>30</v>
      </c>
      <c r="AF38" s="73">
        <f>AC38*4+AD38*9</f>
        <v>167.89999999999998</v>
      </c>
      <c r="AG38" s="69"/>
      <c r="AH38" s="740"/>
    </row>
    <row r="39" spans="1:34" ht="27.95" customHeight="1">
      <c r="B39" s="392" t="s">
        <v>44</v>
      </c>
      <c r="C39" s="1375"/>
      <c r="D39" s="139"/>
      <c r="E39" s="140"/>
      <c r="F39" s="51"/>
      <c r="G39" s="142" t="s">
        <v>63</v>
      </c>
      <c r="H39" s="154"/>
      <c r="I39" s="52"/>
      <c r="J39" s="167" t="s">
        <v>61</v>
      </c>
      <c r="K39" s="208"/>
      <c r="L39" s="409"/>
      <c r="M39" s="142"/>
      <c r="N39" s="144"/>
      <c r="O39" s="52"/>
      <c r="P39" s="139"/>
      <c r="Q39" s="152"/>
      <c r="R39" s="51"/>
      <c r="S39" s="64" t="s">
        <v>82</v>
      </c>
      <c r="T39" s="224"/>
      <c r="U39" s="225"/>
      <c r="V39" s="1384"/>
      <c r="W39" s="57">
        <f>SUM(Z37*5)+(Z39*5)</f>
        <v>26</v>
      </c>
      <c r="X39" s="58" t="s">
        <v>2</v>
      </c>
      <c r="Y39" s="72" t="s">
        <v>31</v>
      </c>
      <c r="Z39" s="402">
        <v>2.8</v>
      </c>
      <c r="AA39" s="67" t="s">
        <v>32</v>
      </c>
      <c r="AB39" s="68">
        <v>1.6</v>
      </c>
      <c r="AC39" s="71">
        <f>AB39*1</f>
        <v>1.6</v>
      </c>
      <c r="AD39" s="334" t="s">
        <v>30</v>
      </c>
      <c r="AE39" s="71">
        <f>AB39*5</f>
        <v>8</v>
      </c>
      <c r="AF39" s="71">
        <f>AC39*4+AE39*4</f>
        <v>38.4</v>
      </c>
      <c r="AG39" s="69"/>
      <c r="AH39" s="740"/>
    </row>
    <row r="40" spans="1:34" ht="27.95" customHeight="1">
      <c r="B40" s="1369" t="s">
        <v>45</v>
      </c>
      <c r="C40" s="1375"/>
      <c r="D40" s="139"/>
      <c r="E40" s="140"/>
      <c r="F40" s="51"/>
      <c r="G40" s="142" t="s">
        <v>91</v>
      </c>
      <c r="H40" s="179"/>
      <c r="I40" s="51"/>
      <c r="J40" s="167"/>
      <c r="K40" s="208"/>
      <c r="L40" s="409"/>
      <c r="M40" s="142"/>
      <c r="N40" s="144"/>
      <c r="O40" s="52"/>
      <c r="P40" s="139"/>
      <c r="Q40" s="152"/>
      <c r="R40" s="51"/>
      <c r="S40" s="64"/>
      <c r="T40" s="226"/>
      <c r="U40" s="227"/>
      <c r="V40" s="1384"/>
      <c r="W40" s="59" t="s">
        <v>33</v>
      </c>
      <c r="X40" s="60"/>
      <c r="Y40" s="72" t="s">
        <v>34</v>
      </c>
      <c r="Z40" s="349">
        <v>0</v>
      </c>
      <c r="AA40" s="67" t="s">
        <v>35</v>
      </c>
      <c r="AB40" s="68">
        <v>2.5</v>
      </c>
      <c r="AC40" s="71"/>
      <c r="AD40" s="334">
        <f>AB40*5</f>
        <v>12.5</v>
      </c>
      <c r="AE40" s="71" t="s">
        <v>30</v>
      </c>
      <c r="AF40" s="71">
        <f>AD40*9</f>
        <v>112.5</v>
      </c>
      <c r="AG40" s="69"/>
      <c r="AH40" s="733"/>
    </row>
    <row r="41" spans="1:34" ht="27.95" customHeight="1">
      <c r="B41" s="1369"/>
      <c r="C41" s="1375"/>
      <c r="D41" s="203"/>
      <c r="E41" s="152"/>
      <c r="F41" s="51"/>
      <c r="G41" s="142"/>
      <c r="H41" s="179"/>
      <c r="I41" s="51"/>
      <c r="J41" s="139"/>
      <c r="K41" s="195"/>
      <c r="L41" s="51"/>
      <c r="M41" s="142"/>
      <c r="N41" s="144"/>
      <c r="O41" s="52"/>
      <c r="P41" s="139"/>
      <c r="Q41" s="152"/>
      <c r="R41" s="51"/>
      <c r="S41" s="53"/>
      <c r="T41" s="226"/>
      <c r="U41" s="227"/>
      <c r="V41" s="1384"/>
      <c r="W41" s="61">
        <f>SUM(Z36*2)+(Z37*7)</f>
        <v>28.8</v>
      </c>
      <c r="X41" s="58" t="s">
        <v>2</v>
      </c>
      <c r="Y41" s="74" t="s">
        <v>36</v>
      </c>
      <c r="Z41" s="349">
        <v>0</v>
      </c>
      <c r="AA41" s="67" t="s">
        <v>37</v>
      </c>
      <c r="AB41" s="68"/>
      <c r="AC41" s="69"/>
      <c r="AD41" s="333"/>
      <c r="AE41" s="69">
        <f>AB41*15</f>
        <v>0</v>
      </c>
      <c r="AF41" s="69"/>
      <c r="AG41" s="69"/>
      <c r="AH41" s="733"/>
    </row>
    <row r="42" spans="1:34" ht="27.95" customHeight="1">
      <c r="A42" s="493"/>
      <c r="B42" s="526" t="s">
        <v>46</v>
      </c>
      <c r="C42" s="474"/>
      <c r="D42" s="475"/>
      <c r="E42" s="494"/>
      <c r="F42" s="476"/>
      <c r="G42" s="142"/>
      <c r="H42" s="214"/>
      <c r="I42" s="52"/>
      <c r="J42" s="142"/>
      <c r="K42" s="144"/>
      <c r="L42" s="51"/>
      <c r="M42" s="139"/>
      <c r="N42" s="152"/>
      <c r="O42" s="51"/>
      <c r="P42" s="139"/>
      <c r="Q42" s="152"/>
      <c r="R42" s="51"/>
      <c r="S42" s="142"/>
      <c r="T42" s="144"/>
      <c r="U42" s="52"/>
      <c r="V42" s="1384"/>
      <c r="W42" s="59" t="s">
        <v>38</v>
      </c>
      <c r="X42" s="60"/>
      <c r="Y42" s="75"/>
      <c r="Z42" s="349"/>
      <c r="AA42" s="67"/>
      <c r="AB42" s="68"/>
      <c r="AC42" s="69">
        <f>SUM(AC37:AC41)</f>
        <v>29.7</v>
      </c>
      <c r="AD42" s="333">
        <f>SUM(AD37:AD41)</f>
        <v>24</v>
      </c>
      <c r="AE42" s="69">
        <f>SUM(AE37:AE41)</f>
        <v>98</v>
      </c>
      <c r="AF42" s="69">
        <f>AC42*4+AD42*9+AE42*4</f>
        <v>726.8</v>
      </c>
      <c r="AG42" s="69"/>
      <c r="AH42" s="733"/>
    </row>
    <row r="43" spans="1:34" ht="27.95" customHeight="1" thickBot="1">
      <c r="B43" s="541"/>
      <c r="C43" s="542"/>
      <c r="D43" s="543"/>
      <c r="E43" s="544"/>
      <c r="F43" s="545"/>
      <c r="G43" s="546"/>
      <c r="H43" s="547"/>
      <c r="I43" s="548"/>
      <c r="J43" s="549"/>
      <c r="K43" s="544"/>
      <c r="L43" s="545"/>
      <c r="M43" s="549"/>
      <c r="N43" s="544"/>
      <c r="O43" s="545"/>
      <c r="P43" s="549"/>
      <c r="Q43" s="544"/>
      <c r="R43" s="545"/>
      <c r="S43" s="416"/>
      <c r="T43" s="417"/>
      <c r="U43" s="418"/>
      <c r="V43" s="1421"/>
      <c r="W43" s="550">
        <f>SUM(W37+W41)*4+(W39*9)</f>
        <v>749.2</v>
      </c>
      <c r="X43" s="420" t="s">
        <v>1</v>
      </c>
      <c r="Y43" s="551"/>
      <c r="Z43" s="552"/>
      <c r="AA43" s="67"/>
      <c r="AB43" s="68"/>
      <c r="AC43" s="69"/>
      <c r="AD43" s="333"/>
      <c r="AE43" s="69"/>
      <c r="AF43" s="69"/>
      <c r="AG43" s="69"/>
      <c r="AH43" s="733"/>
    </row>
    <row r="44" spans="1:34" ht="40.5" customHeight="1" thickTop="1">
      <c r="B44" s="1368" t="s">
        <v>263</v>
      </c>
      <c r="C44" s="1368"/>
      <c r="D44" s="1368"/>
      <c r="E44" s="1368"/>
      <c r="F44" s="1368"/>
      <c r="G44" s="1368"/>
      <c r="H44" s="1368"/>
      <c r="I44" s="1368"/>
      <c r="J44" s="1368"/>
      <c r="K44" s="1368"/>
      <c r="L44" s="1368"/>
      <c r="M44" s="1368"/>
      <c r="N44" s="1368"/>
      <c r="O44" s="1368"/>
      <c r="P44" s="1368"/>
      <c r="Q44" s="1368"/>
      <c r="R44" s="1368"/>
      <c r="S44" s="1368"/>
      <c r="T44" s="1368"/>
      <c r="U44" s="1368"/>
      <c r="V44" s="1368"/>
      <c r="W44" s="1368"/>
      <c r="X44" s="1368"/>
      <c r="Y44" s="1368"/>
      <c r="AD44" s="331"/>
      <c r="AH44" s="733"/>
    </row>
    <row r="45" spans="1:34">
      <c r="AD45" s="331"/>
      <c r="AH45" s="733"/>
    </row>
    <row r="49" ht="3" customHeight="1"/>
    <row r="66" ht="354.6" customHeight="1"/>
  </sheetData>
  <mergeCells count="18">
    <mergeCell ref="B1:Y1"/>
    <mergeCell ref="V2:X2"/>
    <mergeCell ref="W3:X3"/>
    <mergeCell ref="B44:Y44"/>
    <mergeCell ref="B8:B9"/>
    <mergeCell ref="B16:B17"/>
    <mergeCell ref="B24:B25"/>
    <mergeCell ref="B32:B33"/>
    <mergeCell ref="B40:B41"/>
    <mergeCell ref="C12:C17"/>
    <mergeCell ref="C20:C25"/>
    <mergeCell ref="C28:C33"/>
    <mergeCell ref="C36:C41"/>
    <mergeCell ref="V4:V11"/>
    <mergeCell ref="V12:V19"/>
    <mergeCell ref="V20:V27"/>
    <mergeCell ref="V28:V35"/>
    <mergeCell ref="V36:V43"/>
  </mergeCells>
  <phoneticPr fontId="71" type="noConversion"/>
  <pageMargins left="0.51181102362204722" right="0.15748031496062992" top="0.19685039370078741" bottom="0.15748031496062992" header="0.51181102362204722" footer="0.23622047244094491"/>
  <pageSetup paperSize="9" scale="4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K66"/>
  <sheetViews>
    <sheetView view="pageBreakPreview" zoomScale="20" zoomScaleNormal="100" zoomScaleSheetLayoutView="20" workbookViewId="0">
      <selection activeCell="Z15" sqref="Z15"/>
    </sheetView>
  </sheetViews>
  <sheetFormatPr defaultColWidth="9" defaultRowHeight="27.75"/>
  <cols>
    <col min="1" max="1" width="4.5" style="1" customWidth="1"/>
    <col min="2" max="2" width="12.875" style="5" customWidth="1"/>
    <col min="3" max="3" width="7.875" style="1" hidden="1" customWidth="1"/>
    <col min="4" max="4" width="27.875" style="1" customWidth="1"/>
    <col min="5" max="5" width="7.375" style="6" customWidth="1"/>
    <col min="6" max="6" width="11.875" style="1" customWidth="1"/>
    <col min="7" max="7" width="39" style="1" customWidth="1"/>
    <col min="8" max="8" width="8.375" style="6" customWidth="1"/>
    <col min="9" max="9" width="13.375" style="7" customWidth="1"/>
    <col min="10" max="10" width="37.5" style="1" customWidth="1"/>
    <col min="11" max="11" width="8.125" style="8" customWidth="1"/>
    <col min="12" max="12" width="14.875" style="7" customWidth="1"/>
    <col min="13" max="13" width="43.875" style="1" customWidth="1"/>
    <col min="14" max="14" width="9.125" style="9" customWidth="1"/>
    <col min="15" max="15" width="13.875" style="7" customWidth="1"/>
    <col min="16" max="16" width="39.375" style="1" customWidth="1"/>
    <col min="17" max="17" width="8.625" style="9" customWidth="1"/>
    <col min="18" max="18" width="13.875" style="7" customWidth="1"/>
    <col min="19" max="19" width="39.5" style="1" customWidth="1"/>
    <col min="20" max="20" width="8.125" style="6" customWidth="1"/>
    <col min="21" max="21" width="13.875" style="7" customWidth="1"/>
    <col min="22" max="22" width="7.625" style="1" customWidth="1"/>
    <col min="23" max="23" width="17.875" style="10" customWidth="1"/>
    <col min="24" max="24" width="10.125" style="10" customWidth="1"/>
    <col min="25" max="25" width="16.125" style="11" customWidth="1"/>
    <col min="26" max="26" width="16.125" style="12" customWidth="1"/>
    <col min="27" max="27" width="6" style="1" hidden="1" customWidth="1"/>
    <col min="28" max="28" width="5.5" style="7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16384" width="9" style="1"/>
  </cols>
  <sheetData>
    <row r="1" spans="1:34" ht="115.35" customHeight="1" thickBot="1">
      <c r="A1" s="277"/>
      <c r="B1" s="1379" t="s">
        <v>357</v>
      </c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278"/>
      <c r="AB1" s="279"/>
      <c r="AC1" s="278"/>
      <c r="AD1" s="278"/>
      <c r="AE1" s="16"/>
      <c r="AF1" s="16"/>
    </row>
    <row r="2" spans="1:34" ht="42" customHeight="1" thickTop="1" thickBot="1">
      <c r="A2" s="492"/>
      <c r="B2" s="671" t="s">
        <v>274</v>
      </c>
      <c r="C2" s="480"/>
      <c r="D2" s="481"/>
      <c r="E2" s="481"/>
      <c r="F2" s="481"/>
      <c r="G2" s="483"/>
      <c r="H2" s="483"/>
      <c r="I2" s="483"/>
      <c r="J2" s="483"/>
      <c r="K2" s="496"/>
      <c r="L2" s="483"/>
      <c r="M2" s="483"/>
      <c r="N2" s="483"/>
      <c r="O2" s="483"/>
      <c r="P2" s="483"/>
      <c r="Q2" s="483"/>
      <c r="R2" s="483"/>
      <c r="S2" s="485"/>
      <c r="T2" s="487"/>
      <c r="U2" s="487"/>
      <c r="V2" s="487"/>
      <c r="W2" s="497"/>
      <c r="X2" s="1424"/>
      <c r="Y2" s="1425"/>
      <c r="Z2" s="488"/>
      <c r="AA2" s="286"/>
      <c r="AB2" s="287"/>
      <c r="AC2" s="286"/>
      <c r="AD2" s="288"/>
      <c r="AE2" s="16"/>
      <c r="AF2" s="16"/>
    </row>
    <row r="3" spans="1:34" s="2" customFormat="1" ht="75.599999999999994" customHeight="1" thickTop="1" thickBot="1">
      <c r="B3" s="632" t="s">
        <v>9</v>
      </c>
      <c r="C3" s="511" t="s">
        <v>10</v>
      </c>
      <c r="D3" s="611" t="s">
        <v>264</v>
      </c>
      <c r="E3" s="512" t="s">
        <v>259</v>
      </c>
      <c r="F3" s="513" t="s">
        <v>260</v>
      </c>
      <c r="G3" s="611" t="s">
        <v>265</v>
      </c>
      <c r="H3" s="512" t="s">
        <v>259</v>
      </c>
      <c r="I3" s="513" t="s">
        <v>260</v>
      </c>
      <c r="J3" s="611" t="s">
        <v>266</v>
      </c>
      <c r="K3" s="514" t="s">
        <v>259</v>
      </c>
      <c r="L3" s="513" t="s">
        <v>260</v>
      </c>
      <c r="M3" s="611" t="s">
        <v>266</v>
      </c>
      <c r="N3" s="514" t="s">
        <v>259</v>
      </c>
      <c r="O3" s="513" t="s">
        <v>260</v>
      </c>
      <c r="P3" s="611" t="s">
        <v>266</v>
      </c>
      <c r="Q3" s="514" t="s">
        <v>259</v>
      </c>
      <c r="R3" s="515" t="s">
        <v>260</v>
      </c>
      <c r="S3" s="612" t="s">
        <v>12</v>
      </c>
      <c r="T3" s="516" t="s">
        <v>259</v>
      </c>
      <c r="U3" s="515" t="s">
        <v>260</v>
      </c>
      <c r="V3" s="517" t="s">
        <v>259</v>
      </c>
      <c r="W3" s="1382" t="s">
        <v>13</v>
      </c>
      <c r="X3" s="1383"/>
      <c r="Y3" s="518" t="s">
        <v>261</v>
      </c>
      <c r="Z3" s="385" t="s">
        <v>262</v>
      </c>
      <c r="AA3" s="27"/>
      <c r="AB3" s="27"/>
      <c r="AC3" s="16"/>
      <c r="AD3" s="289"/>
      <c r="AE3" s="16"/>
      <c r="AF3" s="16"/>
      <c r="AH3" s="733"/>
    </row>
    <row r="4" spans="1:34" s="3" customFormat="1" ht="62.45" customHeight="1">
      <c r="B4" s="557">
        <v>9</v>
      </c>
      <c r="C4" s="581"/>
      <c r="D4" s="871" t="str">
        <f>'8~9月份菜單'!$A$34</f>
        <v>香Q米飯</v>
      </c>
      <c r="E4" s="582" t="s">
        <v>14</v>
      </c>
      <c r="F4" s="872"/>
      <c r="G4" s="664" t="str">
        <f>'8~9月份菜單'!$A$35</f>
        <v>客家封肉</v>
      </c>
      <c r="H4" s="902" t="s">
        <v>86</v>
      </c>
      <c r="I4" s="583"/>
      <c r="J4" s="553" t="str">
        <f>'8~9月份菜單'!$A$36</f>
        <v>鮮嫩蒸蛋</v>
      </c>
      <c r="K4" s="902" t="s">
        <v>69</v>
      </c>
      <c r="L4" s="583"/>
      <c r="M4" s="903" t="str">
        <f>'8~9月份菜單'!A37</f>
        <v>開陽白菜</v>
      </c>
      <c r="N4" s="902" t="s">
        <v>86</v>
      </c>
      <c r="O4" s="583"/>
      <c r="P4" s="553" t="str">
        <f>'8~9月份菜單'!A38</f>
        <v>淺色蔬菜</v>
      </c>
      <c r="Q4" s="902" t="s">
        <v>83</v>
      </c>
      <c r="R4" s="583"/>
      <c r="S4" s="553" t="str">
        <f>'8~9月份菜單'!$A$39</f>
        <v>什錦腐羹湯(豆)</v>
      </c>
      <c r="T4" s="902" t="s">
        <v>15</v>
      </c>
      <c r="U4" s="583"/>
      <c r="V4" s="1439"/>
      <c r="W4" s="23" t="s">
        <v>6</v>
      </c>
      <c r="X4" s="555"/>
      <c r="Y4" s="33" t="s">
        <v>17</v>
      </c>
      <c r="Z4" s="562">
        <v>6</v>
      </c>
      <c r="AA4" s="16"/>
      <c r="AB4" s="27"/>
      <c r="AC4" s="16" t="s">
        <v>18</v>
      </c>
      <c r="AD4" s="289" t="s">
        <v>19</v>
      </c>
      <c r="AE4" s="16" t="s">
        <v>20</v>
      </c>
      <c r="AF4" s="16" t="s">
        <v>21</v>
      </c>
      <c r="AH4" s="734"/>
    </row>
    <row r="5" spans="1:34" ht="38.450000000000003" customHeight="1">
      <c r="B5" s="557" t="s">
        <v>41</v>
      </c>
      <c r="C5" s="451"/>
      <c r="D5" s="1023" t="s">
        <v>22</v>
      </c>
      <c r="E5" s="1011"/>
      <c r="F5" s="1012">
        <v>120</v>
      </c>
      <c r="G5" s="975" t="s">
        <v>140</v>
      </c>
      <c r="H5" s="976"/>
      <c r="I5" s="977">
        <v>55</v>
      </c>
      <c r="J5" s="963" t="s">
        <v>89</v>
      </c>
      <c r="K5" s="964"/>
      <c r="L5" s="965">
        <v>30</v>
      </c>
      <c r="M5" s="1013" t="s">
        <v>77</v>
      </c>
      <c r="N5" s="976"/>
      <c r="O5" s="977">
        <v>100</v>
      </c>
      <c r="P5" s="963" t="str">
        <f>P4</f>
        <v>淺色蔬菜</v>
      </c>
      <c r="Q5" s="964"/>
      <c r="R5" s="965">
        <v>100</v>
      </c>
      <c r="S5" s="963" t="s">
        <v>185</v>
      </c>
      <c r="T5" s="964" t="s">
        <v>128</v>
      </c>
      <c r="U5" s="965">
        <v>25</v>
      </c>
      <c r="V5" s="1439"/>
      <c r="W5" s="21">
        <f>SUM(Z4*15)+(Z6*5)+(Z8*15)</f>
        <v>101</v>
      </c>
      <c r="X5" s="22" t="s">
        <v>2</v>
      </c>
      <c r="Y5" s="32" t="s">
        <v>25</v>
      </c>
      <c r="Z5" s="558">
        <v>2.2999999999999998</v>
      </c>
      <c r="AA5" s="27" t="s">
        <v>11</v>
      </c>
      <c r="AB5" s="27">
        <v>6</v>
      </c>
      <c r="AC5" s="27">
        <f>AB5*2</f>
        <v>12</v>
      </c>
      <c r="AD5" s="290"/>
      <c r="AE5" s="27">
        <f>AB5*15</f>
        <v>90</v>
      </c>
      <c r="AF5" s="27">
        <f>AC5*4+AE5*4</f>
        <v>408</v>
      </c>
      <c r="AH5" s="736"/>
    </row>
    <row r="6" spans="1:34" ht="38.450000000000003" customHeight="1">
      <c r="B6" s="557">
        <v>18</v>
      </c>
      <c r="C6" s="451"/>
      <c r="D6" s="1023"/>
      <c r="E6" s="1011"/>
      <c r="F6" s="1012"/>
      <c r="G6" s="975" t="s">
        <v>63</v>
      </c>
      <c r="H6" s="976"/>
      <c r="I6" s="977"/>
      <c r="J6" s="963" t="s">
        <v>209</v>
      </c>
      <c r="K6" s="964"/>
      <c r="L6" s="965"/>
      <c r="M6" s="1013" t="s">
        <v>130</v>
      </c>
      <c r="N6" s="976"/>
      <c r="O6" s="977"/>
      <c r="P6" s="963" t="s">
        <v>61</v>
      </c>
      <c r="Q6" s="964"/>
      <c r="R6" s="965"/>
      <c r="S6" s="963" t="s">
        <v>56</v>
      </c>
      <c r="T6" s="973"/>
      <c r="U6" s="965">
        <v>10</v>
      </c>
      <c r="V6" s="1439"/>
      <c r="W6" s="23" t="s">
        <v>7</v>
      </c>
      <c r="X6" s="556"/>
      <c r="Y6" s="33" t="s">
        <v>28</v>
      </c>
      <c r="Z6" s="558">
        <v>2.2000000000000002</v>
      </c>
      <c r="AA6" s="291" t="s">
        <v>29</v>
      </c>
      <c r="AB6" s="27">
        <v>2</v>
      </c>
      <c r="AC6" s="292">
        <f>AB6*7</f>
        <v>14</v>
      </c>
      <c r="AD6" s="290">
        <f>AB6*5</f>
        <v>10</v>
      </c>
      <c r="AE6" s="27" t="s">
        <v>30</v>
      </c>
      <c r="AF6" s="28">
        <f>AC6*4+AD6*9</f>
        <v>146</v>
      </c>
      <c r="AH6" s="733"/>
    </row>
    <row r="7" spans="1:34" ht="38.450000000000003" customHeight="1">
      <c r="B7" s="557" t="s">
        <v>44</v>
      </c>
      <c r="C7" s="451"/>
      <c r="D7" s="1023"/>
      <c r="E7" s="1011"/>
      <c r="F7" s="1012"/>
      <c r="G7" s="975" t="s">
        <v>82</v>
      </c>
      <c r="H7" s="976"/>
      <c r="I7" s="977"/>
      <c r="J7" s="963"/>
      <c r="K7" s="964"/>
      <c r="L7" s="965"/>
      <c r="M7" s="1013" t="s">
        <v>61</v>
      </c>
      <c r="N7" s="976"/>
      <c r="O7" s="977"/>
      <c r="P7" s="963"/>
      <c r="Q7" s="964"/>
      <c r="R7" s="965"/>
      <c r="S7" s="963" t="s">
        <v>190</v>
      </c>
      <c r="T7" s="973"/>
      <c r="U7" s="965">
        <v>10</v>
      </c>
      <c r="V7" s="1439"/>
      <c r="W7" s="21">
        <f>SUM(Z5*5)+(Z7*5)</f>
        <v>25.5</v>
      </c>
      <c r="X7" s="22" t="s">
        <v>2</v>
      </c>
      <c r="Y7" s="33" t="s">
        <v>31</v>
      </c>
      <c r="Z7" s="558">
        <v>2.8</v>
      </c>
      <c r="AA7" s="16" t="s">
        <v>32</v>
      </c>
      <c r="AB7" s="27">
        <v>1.5</v>
      </c>
      <c r="AC7" s="27">
        <f>AB7*1</f>
        <v>1.5</v>
      </c>
      <c r="AD7" s="290" t="s">
        <v>30</v>
      </c>
      <c r="AE7" s="27">
        <f>AB7*5</f>
        <v>7.5</v>
      </c>
      <c r="AF7" s="27">
        <f>AC7*4+AE7*4</f>
        <v>36</v>
      </c>
      <c r="AH7" s="733"/>
    </row>
    <row r="8" spans="1:34" ht="38.450000000000003" customHeight="1">
      <c r="A8" s="384"/>
      <c r="B8" s="1429" t="s">
        <v>47</v>
      </c>
      <c r="C8" s="452"/>
      <c r="D8" s="1024"/>
      <c r="E8" s="1025"/>
      <c r="F8" s="1026"/>
      <c r="G8" s="975" t="s">
        <v>60</v>
      </c>
      <c r="H8" s="993"/>
      <c r="I8" s="977"/>
      <c r="J8" s="963"/>
      <c r="K8" s="973"/>
      <c r="L8" s="965"/>
      <c r="M8" s="1013"/>
      <c r="N8" s="993"/>
      <c r="O8" s="977"/>
      <c r="P8" s="963"/>
      <c r="Q8" s="973"/>
      <c r="R8" s="965"/>
      <c r="S8" s="1006" t="s">
        <v>23</v>
      </c>
      <c r="T8" s="1002"/>
      <c r="U8" s="1003">
        <v>5</v>
      </c>
      <c r="V8" s="1439"/>
      <c r="W8" s="23" t="s">
        <v>33</v>
      </c>
      <c r="X8" s="556"/>
      <c r="Y8" s="33" t="s">
        <v>34</v>
      </c>
      <c r="Z8" s="558">
        <v>0</v>
      </c>
      <c r="AA8" s="16" t="s">
        <v>35</v>
      </c>
      <c r="AB8" s="27">
        <v>2.5</v>
      </c>
      <c r="AC8" s="27"/>
      <c r="AD8" s="290">
        <f>AB8*5</f>
        <v>12.5</v>
      </c>
      <c r="AE8" s="27" t="s">
        <v>30</v>
      </c>
      <c r="AF8" s="27">
        <f>AD8*9</f>
        <v>112.5</v>
      </c>
      <c r="AH8" s="733"/>
    </row>
    <row r="9" spans="1:34" ht="38.450000000000003" customHeight="1">
      <c r="B9" s="1429"/>
      <c r="C9" s="451"/>
      <c r="D9" s="1023"/>
      <c r="E9" s="1011"/>
      <c r="F9" s="1012"/>
      <c r="G9" s="1027"/>
      <c r="H9" s="1028"/>
      <c r="I9" s="1029"/>
      <c r="J9" s="963"/>
      <c r="K9" s="973"/>
      <c r="L9" s="965"/>
      <c r="M9" s="975"/>
      <c r="N9" s="993"/>
      <c r="O9" s="977"/>
      <c r="P9" s="975"/>
      <c r="Q9" s="993"/>
      <c r="R9" s="977"/>
      <c r="S9" s="1006"/>
      <c r="T9" s="1002"/>
      <c r="U9" s="1003"/>
      <c r="V9" s="1439"/>
      <c r="W9" s="25">
        <f>SUM(Z4*2)+(Z5*7)</f>
        <v>28.099999999999998</v>
      </c>
      <c r="X9" s="22" t="s">
        <v>2</v>
      </c>
      <c r="Y9" s="35" t="s">
        <v>36</v>
      </c>
      <c r="Z9" s="559">
        <v>0</v>
      </c>
      <c r="AA9" s="16" t="s">
        <v>37</v>
      </c>
      <c r="AB9" s="27"/>
      <c r="AC9" s="16"/>
      <c r="AD9" s="289"/>
      <c r="AE9" s="16">
        <f>AB9*15</f>
        <v>0</v>
      </c>
      <c r="AF9" s="16"/>
      <c r="AH9" s="733"/>
    </row>
    <row r="10" spans="1:34" ht="38.450000000000003" customHeight="1">
      <c r="B10" s="560" t="s">
        <v>46</v>
      </c>
      <c r="C10" s="258"/>
      <c r="D10" s="1023"/>
      <c r="E10" s="1030"/>
      <c r="F10" s="1012"/>
      <c r="G10" s="1027"/>
      <c r="H10" s="1028"/>
      <c r="I10" s="1029"/>
      <c r="J10" s="975"/>
      <c r="K10" s="993"/>
      <c r="L10" s="977"/>
      <c r="M10" s="963"/>
      <c r="N10" s="973"/>
      <c r="O10" s="970"/>
      <c r="P10" s="975"/>
      <c r="Q10" s="993"/>
      <c r="R10" s="977"/>
      <c r="S10" s="975"/>
      <c r="T10" s="993"/>
      <c r="U10" s="977"/>
      <c r="V10" s="1439"/>
      <c r="W10" s="23" t="s">
        <v>38</v>
      </c>
      <c r="X10" s="24"/>
      <c r="Y10" s="36"/>
      <c r="Z10" s="558"/>
      <c r="AA10" s="16"/>
      <c r="AB10" s="27"/>
      <c r="AC10" s="16">
        <f>SUM(AC5:AC9)</f>
        <v>27.5</v>
      </c>
      <c r="AD10" s="289">
        <f>SUM(AD5:AD9)</f>
        <v>22.5</v>
      </c>
      <c r="AE10" s="16">
        <f>SUM(AE5:AE9)</f>
        <v>97.5</v>
      </c>
      <c r="AF10" s="16">
        <f>AC10*4+AD10*9+AE10*4</f>
        <v>702.5</v>
      </c>
      <c r="AH10" s="733"/>
    </row>
    <row r="11" spans="1:34" ht="38.450000000000003" customHeight="1" thickBot="1">
      <c r="B11" s="904"/>
      <c r="C11" s="867"/>
      <c r="D11" s="1031"/>
      <c r="E11" s="1032"/>
      <c r="F11" s="1033"/>
      <c r="G11" s="1034"/>
      <c r="H11" s="1035"/>
      <c r="I11" s="1036"/>
      <c r="J11" s="1034"/>
      <c r="K11" s="1035"/>
      <c r="L11" s="1036"/>
      <c r="M11" s="1034"/>
      <c r="N11" s="1037"/>
      <c r="O11" s="1036"/>
      <c r="P11" s="1034"/>
      <c r="Q11" s="1035"/>
      <c r="R11" s="1036"/>
      <c r="S11" s="1034"/>
      <c r="T11" s="1035"/>
      <c r="U11" s="1036"/>
      <c r="V11" s="1440"/>
      <c r="W11" s="906">
        <f>SUM(W5+W9)*4+(W7*9)</f>
        <v>745.9</v>
      </c>
      <c r="X11" s="322" t="s">
        <v>1</v>
      </c>
      <c r="Y11" s="907"/>
      <c r="Z11" s="908"/>
      <c r="AA11" s="16"/>
      <c r="AB11" s="27"/>
      <c r="AC11" s="29">
        <f>AC10*4/AF10</f>
        <v>0.15658362989323843</v>
      </c>
      <c r="AD11" s="296">
        <f>AD10*9/AF10</f>
        <v>0.28825622775800713</v>
      </c>
      <c r="AE11" s="29">
        <f>AE10*4/AF10</f>
        <v>0.55516014234875444</v>
      </c>
      <c r="AF11" s="16"/>
      <c r="AH11" s="733"/>
    </row>
    <row r="12" spans="1:34" s="3" customFormat="1" ht="74.45" customHeight="1">
      <c r="B12" s="561">
        <v>9</v>
      </c>
      <c r="C12" s="1433"/>
      <c r="D12" s="874" t="str">
        <f>'8~9月份菜單'!$G$34</f>
        <v>糙 米 飯</v>
      </c>
      <c r="E12" s="909" t="s">
        <v>14</v>
      </c>
      <c r="F12" s="875"/>
      <c r="G12" s="910" t="str">
        <f>'8~9月份菜單'!G35</f>
        <v>燒烤雞排</v>
      </c>
      <c r="H12" s="911" t="s">
        <v>84</v>
      </c>
      <c r="I12" s="666"/>
      <c r="J12" s="898" t="str">
        <f>'8~9月份菜單'!$G$36</f>
        <v>胡瓜鮮燴+蠔油香菇</v>
      </c>
      <c r="K12" s="909" t="s">
        <v>86</v>
      </c>
      <c r="L12" s="900"/>
      <c r="M12" s="874" t="str">
        <f>'8~9月份菜單'!G37</f>
        <v>麻婆豆腐(豆)</v>
      </c>
      <c r="N12" s="909" t="s">
        <v>86</v>
      </c>
      <c r="O12" s="875"/>
      <c r="P12" s="874" t="str">
        <f>'8~9月份菜單'!$G$38</f>
        <v>深色蔬菜</v>
      </c>
      <c r="Q12" s="909" t="s">
        <v>16</v>
      </c>
      <c r="R12" s="875"/>
      <c r="S12" s="874" t="str">
        <f>'8~9月份菜單'!G39</f>
        <v>脆筍排骨湯(醃)</v>
      </c>
      <c r="T12" s="909" t="s">
        <v>15</v>
      </c>
      <c r="U12" s="991"/>
      <c r="V12" s="1441" t="s">
        <v>224</v>
      </c>
      <c r="W12" s="23" t="s">
        <v>6</v>
      </c>
      <c r="X12" s="555"/>
      <c r="Y12" s="33" t="s">
        <v>17</v>
      </c>
      <c r="Z12" s="562">
        <v>6</v>
      </c>
      <c r="AA12" s="30"/>
      <c r="AB12" s="31"/>
      <c r="AC12" s="30" t="s">
        <v>18</v>
      </c>
      <c r="AD12" s="297" t="s">
        <v>19</v>
      </c>
      <c r="AE12" s="30" t="s">
        <v>20</v>
      </c>
      <c r="AF12" s="30" t="s">
        <v>21</v>
      </c>
      <c r="AG12" s="47"/>
      <c r="AH12" s="733"/>
    </row>
    <row r="13" spans="1:34" ht="38.450000000000003" customHeight="1">
      <c r="B13" s="561" t="s">
        <v>41</v>
      </c>
      <c r="C13" s="1434"/>
      <c r="D13" s="975" t="s">
        <v>22</v>
      </c>
      <c r="E13" s="976"/>
      <c r="F13" s="977">
        <v>80</v>
      </c>
      <c r="G13" s="1010" t="s">
        <v>211</v>
      </c>
      <c r="H13" s="1011"/>
      <c r="I13" s="1012">
        <v>100</v>
      </c>
      <c r="J13" s="975" t="s">
        <v>210</v>
      </c>
      <c r="K13" s="976"/>
      <c r="L13" s="977">
        <v>55</v>
      </c>
      <c r="M13" s="963" t="s">
        <v>70</v>
      </c>
      <c r="N13" s="966" t="s">
        <v>128</v>
      </c>
      <c r="O13" s="965">
        <v>60</v>
      </c>
      <c r="P13" s="975" t="str">
        <f>P12</f>
        <v>深色蔬菜</v>
      </c>
      <c r="Q13" s="976"/>
      <c r="R13" s="977">
        <v>100</v>
      </c>
      <c r="S13" s="979" t="s">
        <v>103</v>
      </c>
      <c r="T13" s="1014" t="s">
        <v>129</v>
      </c>
      <c r="U13" s="1015">
        <v>40</v>
      </c>
      <c r="V13" s="1442"/>
      <c r="W13" s="21">
        <f>SUM(Z12*15)+(Z14*5)+(Z16*15)</f>
        <v>102</v>
      </c>
      <c r="X13" s="22" t="s">
        <v>2</v>
      </c>
      <c r="Y13" s="32" t="s">
        <v>25</v>
      </c>
      <c r="Z13" s="558">
        <v>2.2999999999999998</v>
      </c>
      <c r="AA13" s="31"/>
      <c r="AB13" s="31"/>
      <c r="AC13" s="31"/>
      <c r="AD13" s="298"/>
      <c r="AE13" s="31">
        <f>AB13*15</f>
        <v>0</v>
      </c>
      <c r="AF13" s="31">
        <f>AC13*4+AE13*4</f>
        <v>0</v>
      </c>
      <c r="AG13" s="47"/>
      <c r="AH13" s="737"/>
    </row>
    <row r="14" spans="1:34" ht="38.450000000000003" customHeight="1">
      <c r="B14" s="561">
        <v>19</v>
      </c>
      <c r="C14" s="1434"/>
      <c r="D14" s="975" t="s">
        <v>96</v>
      </c>
      <c r="E14" s="976"/>
      <c r="F14" s="977">
        <v>40</v>
      </c>
      <c r="G14" s="1010" t="s">
        <v>63</v>
      </c>
      <c r="H14" s="1016"/>
      <c r="I14" s="1017"/>
      <c r="J14" s="975" t="s">
        <v>207</v>
      </c>
      <c r="K14" s="993"/>
      <c r="L14" s="977">
        <v>5</v>
      </c>
      <c r="M14" s="963" t="s">
        <v>50</v>
      </c>
      <c r="N14" s="964"/>
      <c r="O14" s="965">
        <v>10</v>
      </c>
      <c r="P14" s="975" t="s">
        <v>26</v>
      </c>
      <c r="Q14" s="976"/>
      <c r="R14" s="977"/>
      <c r="S14" s="1018" t="s">
        <v>52</v>
      </c>
      <c r="T14" s="980"/>
      <c r="U14" s="1015">
        <v>10</v>
      </c>
      <c r="V14" s="1442"/>
      <c r="W14" s="23" t="s">
        <v>7</v>
      </c>
      <c r="X14" s="24"/>
      <c r="Y14" s="33" t="s">
        <v>28</v>
      </c>
      <c r="Z14" s="558">
        <v>2.4</v>
      </c>
      <c r="AA14" s="299" t="s">
        <v>29</v>
      </c>
      <c r="AB14" s="31">
        <v>2.2000000000000002</v>
      </c>
      <c r="AC14" s="300">
        <f>AB14*7</f>
        <v>15.400000000000002</v>
      </c>
      <c r="AD14" s="298">
        <f>AB14*5</f>
        <v>11</v>
      </c>
      <c r="AE14" s="31" t="s">
        <v>30</v>
      </c>
      <c r="AF14" s="34">
        <f>AC14*4+AD14*9</f>
        <v>160.60000000000002</v>
      </c>
      <c r="AG14" s="47"/>
      <c r="AH14" s="738"/>
    </row>
    <row r="15" spans="1:34" ht="38.450000000000003" customHeight="1">
      <c r="B15" s="561" t="s">
        <v>44</v>
      </c>
      <c r="C15" s="1434"/>
      <c r="D15" s="1019"/>
      <c r="E15" s="993"/>
      <c r="F15" s="977"/>
      <c r="G15" s="1010" t="s">
        <v>60</v>
      </c>
      <c r="H15" s="1020"/>
      <c r="I15" s="1017"/>
      <c r="J15" s="975" t="s">
        <v>61</v>
      </c>
      <c r="K15" s="1021"/>
      <c r="L15" s="965"/>
      <c r="M15" s="963" t="s">
        <v>26</v>
      </c>
      <c r="N15" s="964"/>
      <c r="O15" s="965"/>
      <c r="P15" s="975"/>
      <c r="Q15" s="993"/>
      <c r="R15" s="977"/>
      <c r="S15" s="979" t="s">
        <v>82</v>
      </c>
      <c r="T15" s="980"/>
      <c r="U15" s="1015"/>
      <c r="V15" s="1442"/>
      <c r="W15" s="21">
        <f>SUM(Z13*5)+(Z15*5)</f>
        <v>25.5</v>
      </c>
      <c r="X15" s="22" t="s">
        <v>2</v>
      </c>
      <c r="Y15" s="33" t="s">
        <v>31</v>
      </c>
      <c r="Z15" s="558">
        <v>2.8</v>
      </c>
      <c r="AA15" s="30" t="s">
        <v>32</v>
      </c>
      <c r="AB15" s="31">
        <v>1.6</v>
      </c>
      <c r="AC15" s="31">
        <f>AB15*1</f>
        <v>1.6</v>
      </c>
      <c r="AD15" s="298" t="s">
        <v>30</v>
      </c>
      <c r="AE15" s="31">
        <f>AB15*5</f>
        <v>8</v>
      </c>
      <c r="AF15" s="31">
        <f>AC15*4+AE15*4</f>
        <v>38.4</v>
      </c>
      <c r="AG15" s="47"/>
      <c r="AH15" s="737"/>
    </row>
    <row r="16" spans="1:34" ht="38.450000000000003" customHeight="1">
      <c r="B16" s="1430" t="s">
        <v>48</v>
      </c>
      <c r="C16" s="1434"/>
      <c r="D16" s="1019"/>
      <c r="E16" s="993"/>
      <c r="F16" s="977"/>
      <c r="G16" s="1010"/>
      <c r="H16" s="1020"/>
      <c r="I16" s="1017"/>
      <c r="J16" s="1161" t="s">
        <v>365</v>
      </c>
      <c r="K16" s="1164" t="s">
        <v>83</v>
      </c>
      <c r="L16" s="1162"/>
      <c r="M16" s="963" t="s">
        <v>63</v>
      </c>
      <c r="N16" s="964"/>
      <c r="O16" s="965"/>
      <c r="P16" s="975"/>
      <c r="Q16" s="993"/>
      <c r="R16" s="977"/>
      <c r="S16" s="1006"/>
      <c r="T16" s="1002"/>
      <c r="U16" s="1102"/>
      <c r="V16" s="1442"/>
      <c r="W16" s="23" t="s">
        <v>33</v>
      </c>
      <c r="X16" s="24"/>
      <c r="Y16" s="33" t="s">
        <v>34</v>
      </c>
      <c r="Z16" s="558">
        <v>0</v>
      </c>
      <c r="AA16" s="30" t="s">
        <v>35</v>
      </c>
      <c r="AB16" s="31">
        <v>2.5</v>
      </c>
      <c r="AC16" s="31"/>
      <c r="AD16" s="298">
        <f>AB16*5</f>
        <v>12.5</v>
      </c>
      <c r="AE16" s="31" t="s">
        <v>30</v>
      </c>
      <c r="AF16" s="31">
        <f>AD16*9</f>
        <v>112.5</v>
      </c>
      <c r="AG16" s="47"/>
      <c r="AH16" s="737"/>
    </row>
    <row r="17" spans="2:36" ht="38.450000000000003" customHeight="1">
      <c r="B17" s="1431"/>
      <c r="C17" s="1435"/>
      <c r="D17" s="1019"/>
      <c r="E17" s="993"/>
      <c r="F17" s="977"/>
      <c r="G17" s="1022"/>
      <c r="H17" s="1020"/>
      <c r="I17" s="1017"/>
      <c r="J17" s="1006" t="s">
        <v>351</v>
      </c>
      <c r="K17" s="1168">
        <v>40</v>
      </c>
      <c r="L17" s="1012"/>
      <c r="M17" s="963"/>
      <c r="N17" s="973"/>
      <c r="O17" s="965"/>
      <c r="P17" s="975"/>
      <c r="Q17" s="993"/>
      <c r="R17" s="977"/>
      <c r="S17" s="1006"/>
      <c r="T17" s="1002"/>
      <c r="U17" s="1102"/>
      <c r="V17" s="1442"/>
      <c r="W17" s="25">
        <f>SUM(Z12*2)+(Z13*7)</f>
        <v>28.099999999999998</v>
      </c>
      <c r="X17" s="22" t="s">
        <v>2</v>
      </c>
      <c r="Y17" s="35" t="s">
        <v>36</v>
      </c>
      <c r="Z17" s="559">
        <v>0</v>
      </c>
      <c r="AA17" s="30" t="s">
        <v>37</v>
      </c>
      <c r="AB17" s="31">
        <v>1</v>
      </c>
      <c r="AC17" s="30"/>
      <c r="AD17" s="297"/>
      <c r="AE17" s="30">
        <f>AB17*15</f>
        <v>15</v>
      </c>
      <c r="AF17" s="30"/>
      <c r="AG17" s="47"/>
      <c r="AH17" s="737"/>
    </row>
    <row r="18" spans="2:36" ht="38.450000000000003" customHeight="1">
      <c r="B18" s="669" t="s">
        <v>46</v>
      </c>
      <c r="C18" s="868"/>
      <c r="D18" s="878"/>
      <c r="E18" s="879"/>
      <c r="F18" s="877"/>
      <c r="G18" s="668"/>
      <c r="H18" s="667"/>
      <c r="I18" s="237"/>
      <c r="J18" s="1167" t="s">
        <v>366</v>
      </c>
      <c r="K18" s="1169"/>
      <c r="L18" s="1163"/>
      <c r="M18" s="876"/>
      <c r="N18" s="879"/>
      <c r="O18" s="912"/>
      <c r="P18" s="876"/>
      <c r="Q18" s="879"/>
      <c r="R18" s="877"/>
      <c r="S18" s="235"/>
      <c r="T18" s="236"/>
      <c r="U18" s="1103"/>
      <c r="V18" s="1442"/>
      <c r="W18" s="23" t="s">
        <v>38</v>
      </c>
      <c r="X18" s="24"/>
      <c r="Y18" s="36"/>
      <c r="Z18" s="558"/>
      <c r="AA18" s="30"/>
      <c r="AB18" s="31"/>
      <c r="AC18" s="30">
        <f>SUM(AC13:AC17)</f>
        <v>17.000000000000004</v>
      </c>
      <c r="AD18" s="297">
        <f>SUM(AD13:AD17)</f>
        <v>23.5</v>
      </c>
      <c r="AE18" s="30">
        <f>SUM(AE13:AE17)</f>
        <v>23</v>
      </c>
      <c r="AF18" s="30">
        <f>AC18*4+AD18*9+AE18*4</f>
        <v>371.5</v>
      </c>
      <c r="AG18" s="47"/>
      <c r="AH18" s="737"/>
    </row>
    <row r="19" spans="2:36" ht="38.450000000000003" customHeight="1" thickBot="1">
      <c r="B19" s="913"/>
      <c r="C19" s="867"/>
      <c r="D19" s="880"/>
      <c r="E19" s="881"/>
      <c r="F19" s="882"/>
      <c r="G19" s="914"/>
      <c r="H19" s="915"/>
      <c r="I19" s="873"/>
      <c r="J19" s="916" t="s">
        <v>61</v>
      </c>
      <c r="K19" s="1170"/>
      <c r="L19" s="873"/>
      <c r="M19" s="916"/>
      <c r="N19" s="917"/>
      <c r="O19" s="873"/>
      <c r="P19" s="905"/>
      <c r="Q19" s="881"/>
      <c r="R19" s="882"/>
      <c r="S19" s="905"/>
      <c r="T19" s="881"/>
      <c r="U19" s="1104"/>
      <c r="V19" s="1443"/>
      <c r="W19" s="906">
        <f>SUM(W13+W17)*4+(W15*9)</f>
        <v>749.9</v>
      </c>
      <c r="X19" s="322" t="s">
        <v>1</v>
      </c>
      <c r="Y19" s="907"/>
      <c r="Z19" s="908"/>
      <c r="AA19" s="30"/>
      <c r="AB19" s="31"/>
      <c r="AC19" s="37">
        <f>AC18*4/AF18</f>
        <v>0.18304172274562588</v>
      </c>
      <c r="AD19" s="309">
        <f>AD18*9/AF18</f>
        <v>0.5693135935397039</v>
      </c>
      <c r="AE19" s="37">
        <f>AE18*4/AF18</f>
        <v>0.24764468371467024</v>
      </c>
      <c r="AF19" s="30"/>
      <c r="AG19" s="47"/>
      <c r="AH19" s="737"/>
    </row>
    <row r="20" spans="2:36" s="3" customFormat="1" ht="69.599999999999994" customHeight="1">
      <c r="B20" s="565">
        <v>9</v>
      </c>
      <c r="C20" s="1436"/>
      <c r="D20" s="874" t="str">
        <f>'8~9月份菜單'!M34</f>
        <v>什錦炒飯</v>
      </c>
      <c r="E20" s="990" t="s">
        <v>95</v>
      </c>
      <c r="F20" s="875"/>
      <c r="G20" s="874" t="str">
        <f>'8~9月份菜單'!M35</f>
        <v>御品肉排</v>
      </c>
      <c r="H20" s="771" t="s">
        <v>92</v>
      </c>
      <c r="I20" s="991"/>
      <c r="J20" s="871" t="str">
        <f>'8~9月份菜單'!M36</f>
        <v>手工水餃（主冷）</v>
      </c>
      <c r="K20" s="1165" t="s">
        <v>86</v>
      </c>
      <c r="L20" s="1166"/>
      <c r="M20" s="874" t="str">
        <f>'8~9月份菜單'!M37</f>
        <v>麥香薯條(炸)</v>
      </c>
      <c r="N20" s="992" t="s">
        <v>65</v>
      </c>
      <c r="O20" s="875"/>
      <c r="P20" s="874" t="str">
        <f>'8~9月份菜單'!M38</f>
        <v>有機深色蔬菜</v>
      </c>
      <c r="Q20" s="990" t="s">
        <v>16</v>
      </c>
      <c r="R20" s="991"/>
      <c r="S20" s="874" t="str">
        <f>'8~9月份菜單'!M39</f>
        <v>白菜鮮菇湯</v>
      </c>
      <c r="T20" s="788" t="s">
        <v>15</v>
      </c>
      <c r="U20" s="875"/>
      <c r="V20" s="1444"/>
      <c r="W20" s="19" t="s">
        <v>6</v>
      </c>
      <c r="X20" s="920"/>
      <c r="Y20" s="33" t="s">
        <v>17</v>
      </c>
      <c r="Z20" s="566">
        <v>6</v>
      </c>
      <c r="AA20" s="38"/>
      <c r="AB20" s="39"/>
      <c r="AC20" s="38" t="s">
        <v>18</v>
      </c>
      <c r="AD20" s="310" t="s">
        <v>19</v>
      </c>
      <c r="AE20" s="38" t="s">
        <v>20</v>
      </c>
      <c r="AF20" s="38" t="s">
        <v>21</v>
      </c>
      <c r="AG20" s="48"/>
      <c r="AH20" s="733"/>
      <c r="AI20" s="46"/>
      <c r="AJ20" s="46"/>
    </row>
    <row r="21" spans="2:36" s="4" customFormat="1" ht="38.450000000000003" customHeight="1">
      <c r="B21" s="561" t="s">
        <v>41</v>
      </c>
      <c r="C21" s="1437"/>
      <c r="D21" s="963" t="s">
        <v>22</v>
      </c>
      <c r="E21" s="964"/>
      <c r="F21" s="965">
        <v>100</v>
      </c>
      <c r="G21" s="963" t="s">
        <v>214</v>
      </c>
      <c r="H21" s="964"/>
      <c r="I21" s="969">
        <v>100</v>
      </c>
      <c r="J21" s="987" t="s">
        <v>143</v>
      </c>
      <c r="K21" s="983" t="s">
        <v>126</v>
      </c>
      <c r="L21" s="967">
        <v>40</v>
      </c>
      <c r="M21" s="968" t="s">
        <v>213</v>
      </c>
      <c r="N21" s="1427"/>
      <c r="O21" s="965">
        <v>40</v>
      </c>
      <c r="P21" s="963" t="str">
        <f>P20</f>
        <v>有機深色蔬菜</v>
      </c>
      <c r="Q21" s="964"/>
      <c r="R21" s="969">
        <v>120</v>
      </c>
      <c r="S21" s="963" t="s">
        <v>350</v>
      </c>
      <c r="T21" s="964"/>
      <c r="U21" s="965">
        <v>30</v>
      </c>
      <c r="V21" s="1445"/>
      <c r="W21" s="21">
        <f>SUM(Z20*15)+(Z22*5)+(Z24*15)</f>
        <v>99.5</v>
      </c>
      <c r="X21" s="22" t="s">
        <v>2</v>
      </c>
      <c r="Y21" s="32" t="s">
        <v>25</v>
      </c>
      <c r="Z21" s="568">
        <v>2.2999999999999998</v>
      </c>
      <c r="AA21" s="39" t="s">
        <v>11</v>
      </c>
      <c r="AB21" s="39">
        <v>6</v>
      </c>
      <c r="AC21" s="39">
        <f>AB21*2</f>
        <v>12</v>
      </c>
      <c r="AD21" s="311"/>
      <c r="AE21" s="39">
        <f>AB21*15</f>
        <v>90</v>
      </c>
      <c r="AF21" s="39">
        <f>AC21*4+AE21*4</f>
        <v>408</v>
      </c>
      <c r="AG21" s="48"/>
      <c r="AH21" s="736"/>
      <c r="AI21" s="46"/>
      <c r="AJ21" s="46"/>
    </row>
    <row r="22" spans="2:36" s="4" customFormat="1" ht="38.450000000000003" customHeight="1">
      <c r="B22" s="561">
        <v>20</v>
      </c>
      <c r="C22" s="1437"/>
      <c r="D22" s="963" t="s">
        <v>62</v>
      </c>
      <c r="E22" s="964"/>
      <c r="F22" s="965">
        <v>5</v>
      </c>
      <c r="G22" s="963" t="s">
        <v>287</v>
      </c>
      <c r="H22" s="964"/>
      <c r="I22" s="982"/>
      <c r="J22" s="1426"/>
      <c r="K22" s="983"/>
      <c r="L22" s="967"/>
      <c r="M22" s="963"/>
      <c r="N22" s="1427"/>
      <c r="O22" s="965"/>
      <c r="P22" s="963" t="s">
        <v>26</v>
      </c>
      <c r="Q22" s="964"/>
      <c r="R22" s="969"/>
      <c r="S22" s="971" t="s">
        <v>351</v>
      </c>
      <c r="T22" s="972"/>
      <c r="U22" s="965">
        <v>10</v>
      </c>
      <c r="V22" s="1445"/>
      <c r="W22" s="23" t="s">
        <v>7</v>
      </c>
      <c r="X22" s="24"/>
      <c r="Y22" s="33" t="s">
        <v>28</v>
      </c>
      <c r="Z22" s="568">
        <v>1.9</v>
      </c>
      <c r="AA22" s="312" t="s">
        <v>29</v>
      </c>
      <c r="AB22" s="39">
        <v>2</v>
      </c>
      <c r="AC22" s="313">
        <f>AB22*7</f>
        <v>14</v>
      </c>
      <c r="AD22" s="311">
        <f>AB22*5</f>
        <v>10</v>
      </c>
      <c r="AE22" s="39" t="s">
        <v>30</v>
      </c>
      <c r="AF22" s="40">
        <f>AC22*4+AD22*9</f>
        <v>146</v>
      </c>
      <c r="AG22" s="48"/>
      <c r="AH22" s="735"/>
      <c r="AI22" s="259"/>
    </row>
    <row r="23" spans="2:36" s="4" customFormat="1" ht="38.450000000000003" customHeight="1">
      <c r="B23" s="561" t="s">
        <v>44</v>
      </c>
      <c r="C23" s="1437"/>
      <c r="D23" s="963" t="s">
        <v>278</v>
      </c>
      <c r="E23" s="973"/>
      <c r="F23" s="965">
        <v>10</v>
      </c>
      <c r="G23" s="963" t="s">
        <v>26</v>
      </c>
      <c r="H23" s="973"/>
      <c r="I23" s="982"/>
      <c r="J23" s="1426"/>
      <c r="K23" s="984"/>
      <c r="L23" s="974"/>
      <c r="M23" s="975"/>
      <c r="N23" s="976"/>
      <c r="O23" s="977"/>
      <c r="P23" s="963"/>
      <c r="Q23" s="972"/>
      <c r="R23" s="969"/>
      <c r="S23" s="963" t="s">
        <v>352</v>
      </c>
      <c r="T23" s="972"/>
      <c r="U23" s="965">
        <v>10</v>
      </c>
      <c r="V23" s="1445"/>
      <c r="W23" s="21">
        <f>SUM(Z21*5)+(Z23*5)</f>
        <v>25.5</v>
      </c>
      <c r="X23" s="22" t="s">
        <v>2</v>
      </c>
      <c r="Y23" s="33" t="s">
        <v>31</v>
      </c>
      <c r="Z23" s="926">
        <v>2.8</v>
      </c>
      <c r="AA23" s="38" t="s">
        <v>32</v>
      </c>
      <c r="AB23" s="39">
        <v>1.5</v>
      </c>
      <c r="AC23" s="39">
        <f>AB23*1</f>
        <v>1.5</v>
      </c>
      <c r="AD23" s="311" t="s">
        <v>30</v>
      </c>
      <c r="AE23" s="39">
        <f>AB23*5</f>
        <v>7.5</v>
      </c>
      <c r="AF23" s="39">
        <f>AC23*4+AE23*4</f>
        <v>36</v>
      </c>
      <c r="AG23" s="48"/>
      <c r="AH23" s="735"/>
      <c r="AI23" s="259"/>
    </row>
    <row r="24" spans="2:36" s="4" customFormat="1" ht="38.450000000000003" customHeight="1">
      <c r="B24" s="1430" t="s">
        <v>51</v>
      </c>
      <c r="C24" s="1437"/>
      <c r="D24" s="978" t="s">
        <v>89</v>
      </c>
      <c r="E24" s="973"/>
      <c r="F24" s="965">
        <v>8</v>
      </c>
      <c r="G24" s="963"/>
      <c r="H24" s="973"/>
      <c r="I24" s="982"/>
      <c r="J24" s="987"/>
      <c r="K24" s="983"/>
      <c r="L24" s="967"/>
      <c r="M24" s="963"/>
      <c r="N24" s="973"/>
      <c r="O24" s="965"/>
      <c r="P24" s="963"/>
      <c r="Q24" s="972"/>
      <c r="R24" s="969"/>
      <c r="S24" s="963"/>
      <c r="T24" s="972"/>
      <c r="U24" s="965"/>
      <c r="V24" s="1445"/>
      <c r="W24" s="23" t="s">
        <v>33</v>
      </c>
      <c r="X24" s="24"/>
      <c r="Y24" s="33" t="s">
        <v>34</v>
      </c>
      <c r="Z24" s="568">
        <v>0</v>
      </c>
      <c r="AA24" s="38" t="s">
        <v>35</v>
      </c>
      <c r="AB24" s="39">
        <v>2.5</v>
      </c>
      <c r="AC24" s="39"/>
      <c r="AD24" s="311">
        <f>AB24*5</f>
        <v>12.5</v>
      </c>
      <c r="AE24" s="39" t="s">
        <v>30</v>
      </c>
      <c r="AF24" s="39">
        <f>AD24*9</f>
        <v>112.5</v>
      </c>
      <c r="AG24" s="48"/>
      <c r="AH24" s="735"/>
      <c r="AI24" s="259"/>
    </row>
    <row r="25" spans="2:36" s="4" customFormat="1" ht="38.450000000000003" customHeight="1">
      <c r="B25" s="1432"/>
      <c r="C25" s="1438"/>
      <c r="D25" s="963"/>
      <c r="E25" s="973"/>
      <c r="F25" s="965"/>
      <c r="G25" s="968"/>
      <c r="H25" s="972"/>
      <c r="I25" s="969"/>
      <c r="J25" s="988"/>
      <c r="K25" s="985"/>
      <c r="L25" s="965"/>
      <c r="M25" s="979"/>
      <c r="N25" s="980"/>
      <c r="O25" s="981"/>
      <c r="P25" s="963"/>
      <c r="Q25" s="972"/>
      <c r="R25" s="969"/>
      <c r="S25" s="963"/>
      <c r="T25" s="972"/>
      <c r="U25" s="965"/>
      <c r="V25" s="1445"/>
      <c r="W25" s="25">
        <f>SUM(Z20*2)+(Z21*7)</f>
        <v>28.099999999999998</v>
      </c>
      <c r="X25" s="22" t="s">
        <v>2</v>
      </c>
      <c r="Y25" s="35" t="s">
        <v>36</v>
      </c>
      <c r="Z25" s="568">
        <v>0</v>
      </c>
      <c r="AA25" s="38" t="s">
        <v>37</v>
      </c>
      <c r="AB25" s="39"/>
      <c r="AC25" s="38"/>
      <c r="AD25" s="310"/>
      <c r="AE25" s="38">
        <f>AB25*15</f>
        <v>0</v>
      </c>
      <c r="AF25" s="38"/>
      <c r="AG25" s="48"/>
      <c r="AH25" s="735"/>
      <c r="AI25" s="259"/>
    </row>
    <row r="26" spans="2:36" s="4" customFormat="1" ht="38.450000000000003" customHeight="1">
      <c r="B26" s="669" t="s">
        <v>46</v>
      </c>
      <c r="C26" s="571"/>
      <c r="D26" s="886"/>
      <c r="E26" s="888"/>
      <c r="F26" s="887"/>
      <c r="G26" s="892"/>
      <c r="H26" s="896"/>
      <c r="I26" s="924"/>
      <c r="J26" s="961"/>
      <c r="K26" s="134"/>
      <c r="L26" s="894"/>
      <c r="M26" s="925"/>
      <c r="N26" s="901"/>
      <c r="O26" s="894"/>
      <c r="P26" s="892"/>
      <c r="Q26" s="896"/>
      <c r="R26" s="924"/>
      <c r="S26" s="928"/>
      <c r="T26" s="134"/>
      <c r="U26" s="894"/>
      <c r="V26" s="1445"/>
      <c r="W26" s="23" t="s">
        <v>38</v>
      </c>
      <c r="X26" s="24"/>
      <c r="Y26" s="36"/>
      <c r="Z26" s="568"/>
      <c r="AA26" s="38"/>
      <c r="AB26" s="39"/>
      <c r="AC26" s="38">
        <f>SUM(AC21:AC25)</f>
        <v>27.5</v>
      </c>
      <c r="AD26" s="310">
        <f>SUM(AD21:AD25)</f>
        <v>22.5</v>
      </c>
      <c r="AE26" s="38">
        <f>SUM(AE21:AE25)</f>
        <v>97.5</v>
      </c>
      <c r="AF26" s="38">
        <f>AC26*4+AD26*9+AE26*4</f>
        <v>702.5</v>
      </c>
      <c r="AG26" s="48"/>
      <c r="AH26" s="735"/>
    </row>
    <row r="27" spans="2:36" s="4" customFormat="1" ht="38.450000000000003" customHeight="1" thickBot="1">
      <c r="B27" s="913"/>
      <c r="C27" s="869"/>
      <c r="D27" s="889"/>
      <c r="E27" s="890"/>
      <c r="F27" s="891"/>
      <c r="G27" s="929"/>
      <c r="H27" s="930"/>
      <c r="I27" s="934"/>
      <c r="J27" s="989"/>
      <c r="K27" s="936"/>
      <c r="L27" s="931"/>
      <c r="M27" s="925"/>
      <c r="N27" s="932"/>
      <c r="O27" s="933"/>
      <c r="P27" s="929"/>
      <c r="Q27" s="890"/>
      <c r="R27" s="934"/>
      <c r="S27" s="935"/>
      <c r="T27" s="936"/>
      <c r="U27" s="931"/>
      <c r="V27" s="1446"/>
      <c r="W27" s="906">
        <f>SUM(W21+W25)*4+(W23*9)</f>
        <v>739.9</v>
      </c>
      <c r="X27" s="322" t="s">
        <v>1</v>
      </c>
      <c r="Y27" s="907"/>
      <c r="Z27" s="937"/>
      <c r="AA27" s="38"/>
      <c r="AB27" s="39"/>
      <c r="AC27" s="41">
        <f>AC26*4/AF26</f>
        <v>0.15658362989323843</v>
      </c>
      <c r="AD27" s="315">
        <f>AD26*9/AF26</f>
        <v>0.28825622775800713</v>
      </c>
      <c r="AE27" s="41">
        <f>AE26*4/AF26</f>
        <v>0.55516014234875444</v>
      </c>
      <c r="AF27" s="38"/>
      <c r="AG27" s="48"/>
      <c r="AH27" s="735"/>
    </row>
    <row r="28" spans="2:36" s="3" customFormat="1" ht="74.45" customHeight="1">
      <c r="B28" s="565">
        <v>9</v>
      </c>
      <c r="C28" s="1436"/>
      <c r="D28" s="883" t="str">
        <f>'8~9月份菜單'!S34</f>
        <v>麥 片 飯</v>
      </c>
      <c r="E28" s="884" t="s">
        <v>14</v>
      </c>
      <c r="F28" s="885"/>
      <c r="G28" s="883" t="str">
        <f>'8~9月份菜單'!S35</f>
        <v>蔥爆肉絲</v>
      </c>
      <c r="H28" s="884" t="s">
        <v>83</v>
      </c>
      <c r="I28" s="885"/>
      <c r="J28" s="553" t="str">
        <f>'8~9月份菜單'!S36</f>
        <v>玉米炒蛋</v>
      </c>
      <c r="K28" s="986" t="s">
        <v>83</v>
      </c>
      <c r="L28" s="554"/>
      <c r="M28" s="883" t="str">
        <f>'8~9月份菜單'!S37</f>
        <v>爐烤香腸(加.烤)</v>
      </c>
      <c r="N28" s="938" t="s">
        <v>84</v>
      </c>
      <c r="O28" s="885"/>
      <c r="P28" s="883" t="str">
        <f>'8~9月份菜單'!S38</f>
        <v>深色蔬菜</v>
      </c>
      <c r="Q28" s="884" t="s">
        <v>16</v>
      </c>
      <c r="R28" s="918"/>
      <c r="S28" s="883" t="str">
        <f>'8~9月份菜單'!S39</f>
        <v>養生雞湯</v>
      </c>
      <c r="T28" s="799" t="s">
        <v>15</v>
      </c>
      <c r="U28" s="885"/>
      <c r="V28" s="1447"/>
      <c r="W28" s="19" t="s">
        <v>6</v>
      </c>
      <c r="X28" s="920"/>
      <c r="Y28" s="33" t="s">
        <v>17</v>
      </c>
      <c r="Z28" s="566">
        <v>6</v>
      </c>
      <c r="AA28" s="38"/>
      <c r="AB28" s="39"/>
      <c r="AC28" s="38" t="s">
        <v>18</v>
      </c>
      <c r="AD28" s="310" t="s">
        <v>19</v>
      </c>
      <c r="AE28" s="38" t="s">
        <v>20</v>
      </c>
      <c r="AF28" s="38" t="s">
        <v>21</v>
      </c>
      <c r="AG28" s="48"/>
      <c r="AH28" s="735"/>
      <c r="AI28" s="495"/>
    </row>
    <row r="29" spans="2:36" ht="38.450000000000003" customHeight="1">
      <c r="B29" s="561" t="s">
        <v>41</v>
      </c>
      <c r="C29" s="1437"/>
      <c r="D29" s="963" t="s">
        <v>22</v>
      </c>
      <c r="E29" s="964"/>
      <c r="F29" s="965">
        <v>72</v>
      </c>
      <c r="G29" s="975" t="s">
        <v>62</v>
      </c>
      <c r="H29" s="964"/>
      <c r="I29" s="965">
        <v>45</v>
      </c>
      <c r="J29" s="975" t="s">
        <v>87</v>
      </c>
      <c r="K29" s="976"/>
      <c r="L29" s="977">
        <v>40</v>
      </c>
      <c r="M29" s="975" t="s">
        <v>216</v>
      </c>
      <c r="N29" s="976" t="s">
        <v>125</v>
      </c>
      <c r="O29" s="977">
        <v>30</v>
      </c>
      <c r="P29" s="963" t="str">
        <f>P28</f>
        <v>深色蔬菜</v>
      </c>
      <c r="Q29" s="964"/>
      <c r="R29" s="969">
        <v>100</v>
      </c>
      <c r="S29" s="963" t="s">
        <v>196</v>
      </c>
      <c r="T29" s="964"/>
      <c r="U29" s="965">
        <v>40</v>
      </c>
      <c r="V29" s="1448"/>
      <c r="W29" s="21">
        <f>SUM(Z28*15)+(Z30*5)+(Z32*15)</f>
        <v>99</v>
      </c>
      <c r="X29" s="22" t="s">
        <v>2</v>
      </c>
      <c r="Y29" s="32" t="s">
        <v>25</v>
      </c>
      <c r="Z29" s="568">
        <v>2.6</v>
      </c>
      <c r="AA29" s="39" t="s">
        <v>11</v>
      </c>
      <c r="AB29" s="39">
        <v>6</v>
      </c>
      <c r="AC29" s="39">
        <f>AB29*2</f>
        <v>12</v>
      </c>
      <c r="AD29" s="311"/>
      <c r="AE29" s="39">
        <f>AB29*15</f>
        <v>90</v>
      </c>
      <c r="AF29" s="39">
        <f>AC29*4+AE29*4</f>
        <v>408</v>
      </c>
      <c r="AG29" s="48"/>
      <c r="AH29" s="736"/>
      <c r="AI29" s="495"/>
    </row>
    <row r="30" spans="2:36" ht="38.450000000000003" customHeight="1">
      <c r="B30" s="561">
        <v>21</v>
      </c>
      <c r="C30" s="1437"/>
      <c r="D30" s="963" t="s">
        <v>68</v>
      </c>
      <c r="E30" s="964"/>
      <c r="F30" s="965">
        <v>35</v>
      </c>
      <c r="G30" s="963" t="s">
        <v>339</v>
      </c>
      <c r="H30" s="973"/>
      <c r="I30" s="965">
        <v>20</v>
      </c>
      <c r="J30" s="975" t="s">
        <v>215</v>
      </c>
      <c r="K30" s="993"/>
      <c r="L30" s="977">
        <v>20</v>
      </c>
      <c r="M30" s="975"/>
      <c r="N30" s="976"/>
      <c r="O30" s="977"/>
      <c r="P30" s="963" t="s">
        <v>26</v>
      </c>
      <c r="Q30" s="972"/>
      <c r="R30" s="969"/>
      <c r="S30" s="23" t="s">
        <v>337</v>
      </c>
      <c r="T30" s="973"/>
      <c r="U30" s="965">
        <v>10</v>
      </c>
      <c r="V30" s="1448"/>
      <c r="W30" s="23" t="s">
        <v>7</v>
      </c>
      <c r="X30" s="24"/>
      <c r="Y30" s="33" t="s">
        <v>28</v>
      </c>
      <c r="Z30" s="568">
        <v>1.8</v>
      </c>
      <c r="AA30" s="312" t="s">
        <v>29</v>
      </c>
      <c r="AB30" s="39">
        <v>2.2999999999999998</v>
      </c>
      <c r="AC30" s="313">
        <f>AB30*7</f>
        <v>16.099999999999998</v>
      </c>
      <c r="AD30" s="311">
        <f>AB30*5</f>
        <v>11.5</v>
      </c>
      <c r="AE30" s="39" t="s">
        <v>30</v>
      </c>
      <c r="AF30" s="40">
        <f>AC30*4+AD30*9</f>
        <v>167.89999999999998</v>
      </c>
      <c r="AG30" s="48"/>
      <c r="AH30" s="733"/>
      <c r="AI30" s="495"/>
    </row>
    <row r="31" spans="2:36" ht="38.450000000000003" customHeight="1">
      <c r="B31" s="561" t="s">
        <v>44</v>
      </c>
      <c r="C31" s="1437"/>
      <c r="D31" s="994"/>
      <c r="E31" s="972"/>
      <c r="F31" s="965"/>
      <c r="G31" s="963" t="s">
        <v>59</v>
      </c>
      <c r="H31" s="973"/>
      <c r="I31" s="965"/>
      <c r="J31" s="963" t="s">
        <v>338</v>
      </c>
      <c r="K31" s="993"/>
      <c r="L31" s="977">
        <v>20</v>
      </c>
      <c r="M31" s="975"/>
      <c r="N31" s="976"/>
      <c r="O31" s="977"/>
      <c r="P31" s="963"/>
      <c r="Q31" s="972"/>
      <c r="R31" s="969"/>
      <c r="S31" s="963" t="s">
        <v>82</v>
      </c>
      <c r="T31" s="973"/>
      <c r="U31" s="965"/>
      <c r="V31" s="1448"/>
      <c r="W31" s="21">
        <f>SUM(Z29*5)+(Z31*5)</f>
        <v>27</v>
      </c>
      <c r="X31" s="22" t="s">
        <v>2</v>
      </c>
      <c r="Y31" s="33" t="s">
        <v>31</v>
      </c>
      <c r="Z31" s="926">
        <v>2.8</v>
      </c>
      <c r="AA31" s="38" t="s">
        <v>32</v>
      </c>
      <c r="AB31" s="39">
        <v>1.5</v>
      </c>
      <c r="AC31" s="39">
        <f>AB31*1</f>
        <v>1.5</v>
      </c>
      <c r="AD31" s="311" t="s">
        <v>30</v>
      </c>
      <c r="AE31" s="39">
        <f>AB31*5</f>
        <v>7.5</v>
      </c>
      <c r="AF31" s="39">
        <f>AC31*4+AE31*4</f>
        <v>36</v>
      </c>
      <c r="AG31" s="48"/>
      <c r="AH31" s="733"/>
      <c r="AI31" s="495"/>
    </row>
    <row r="32" spans="2:36" ht="38.450000000000003" customHeight="1">
      <c r="B32" s="1430" t="s">
        <v>54</v>
      </c>
      <c r="C32" s="1437"/>
      <c r="D32" s="994"/>
      <c r="E32" s="972"/>
      <c r="F32" s="965"/>
      <c r="G32" s="963" t="s">
        <v>287</v>
      </c>
      <c r="H32" s="972"/>
      <c r="I32" s="965"/>
      <c r="J32" s="975" t="s">
        <v>61</v>
      </c>
      <c r="K32" s="993"/>
      <c r="L32" s="977"/>
      <c r="M32" s="975"/>
      <c r="N32" s="995"/>
      <c r="O32" s="977"/>
      <c r="P32" s="963"/>
      <c r="Q32" s="972"/>
      <c r="R32" s="969"/>
      <c r="S32" s="963"/>
      <c r="T32" s="973"/>
      <c r="U32" s="965"/>
      <c r="V32" s="1448"/>
      <c r="W32" s="23" t="s">
        <v>33</v>
      </c>
      <c r="X32" s="24"/>
      <c r="Y32" s="33" t="s">
        <v>34</v>
      </c>
      <c r="Z32" s="568">
        <v>0</v>
      </c>
      <c r="AA32" s="38" t="s">
        <v>35</v>
      </c>
      <c r="AB32" s="39">
        <v>2.5</v>
      </c>
      <c r="AC32" s="39"/>
      <c r="AD32" s="311">
        <f>AB32*5</f>
        <v>12.5</v>
      </c>
      <c r="AE32" s="39" t="s">
        <v>30</v>
      </c>
      <c r="AF32" s="39">
        <f>AD32*9</f>
        <v>112.5</v>
      </c>
      <c r="AG32" s="48"/>
      <c r="AH32" s="733"/>
    </row>
    <row r="33" spans="1:37" ht="38.450000000000003" customHeight="1">
      <c r="B33" s="1432"/>
      <c r="C33" s="1438"/>
      <c r="D33" s="994"/>
      <c r="E33" s="972"/>
      <c r="F33" s="965"/>
      <c r="G33" s="963"/>
      <c r="H33" s="972"/>
      <c r="I33" s="965"/>
      <c r="J33" s="975"/>
      <c r="K33" s="993"/>
      <c r="L33" s="977"/>
      <c r="M33" s="963"/>
      <c r="N33" s="972"/>
      <c r="O33" s="965"/>
      <c r="P33" s="963"/>
      <c r="Q33" s="972"/>
      <c r="R33" s="969"/>
      <c r="S33" s="963"/>
      <c r="T33" s="964"/>
      <c r="U33" s="965"/>
      <c r="V33" s="1448"/>
      <c r="W33" s="25">
        <f>SUM(Z28*2)+(Z29*7)</f>
        <v>30.2</v>
      </c>
      <c r="X33" s="22" t="s">
        <v>2</v>
      </c>
      <c r="Y33" s="35" t="s">
        <v>36</v>
      </c>
      <c r="Z33" s="568">
        <v>0</v>
      </c>
      <c r="AA33" s="38" t="s">
        <v>37</v>
      </c>
      <c r="AB33" s="39">
        <v>1</v>
      </c>
      <c r="AC33" s="38"/>
      <c r="AD33" s="310"/>
      <c r="AE33" s="38">
        <f>AB33*15</f>
        <v>15</v>
      </c>
      <c r="AF33" s="38"/>
      <c r="AG33" s="48"/>
      <c r="AH33" s="733"/>
    </row>
    <row r="34" spans="1:37" ht="38.450000000000003" customHeight="1">
      <c r="B34" s="669" t="s">
        <v>46</v>
      </c>
      <c r="C34" s="571"/>
      <c r="D34" s="895"/>
      <c r="E34" s="896"/>
      <c r="F34" s="894"/>
      <c r="G34" s="892"/>
      <c r="H34" s="896"/>
      <c r="I34" s="894"/>
      <c r="J34" s="892"/>
      <c r="K34" s="896"/>
      <c r="L34" s="894"/>
      <c r="M34" s="892"/>
      <c r="N34" s="896"/>
      <c r="O34" s="894"/>
      <c r="P34" s="892"/>
      <c r="Q34" s="896"/>
      <c r="R34" s="924"/>
      <c r="S34" s="892"/>
      <c r="T34" s="893"/>
      <c r="U34" s="894"/>
      <c r="V34" s="1448"/>
      <c r="W34" s="23" t="s">
        <v>38</v>
      </c>
      <c r="X34" s="24"/>
      <c r="Y34" s="36"/>
      <c r="Z34" s="568"/>
      <c r="AA34" s="38"/>
      <c r="AB34" s="39"/>
      <c r="AC34" s="38">
        <f>SUM(AC29:AC33)</f>
        <v>29.599999999999998</v>
      </c>
      <c r="AD34" s="310">
        <f>SUM(AD29:AD33)</f>
        <v>24</v>
      </c>
      <c r="AE34" s="38">
        <f>SUM(AE29:AE33)</f>
        <v>112.5</v>
      </c>
      <c r="AF34" s="38">
        <f>AC34*4+AD34*9+AE34*4</f>
        <v>784.4</v>
      </c>
      <c r="AG34" s="48"/>
      <c r="AH34" s="739"/>
    </row>
    <row r="35" spans="1:37" ht="38.450000000000003" customHeight="1" thickBot="1">
      <c r="B35" s="913"/>
      <c r="C35" s="869"/>
      <c r="D35" s="897"/>
      <c r="E35" s="890"/>
      <c r="F35" s="891"/>
      <c r="G35" s="929"/>
      <c r="H35" s="930"/>
      <c r="I35" s="931"/>
      <c r="J35" s="929"/>
      <c r="K35" s="890"/>
      <c r="L35" s="931"/>
      <c r="M35" s="929"/>
      <c r="N35" s="890"/>
      <c r="O35" s="931"/>
      <c r="P35" s="929"/>
      <c r="Q35" s="890"/>
      <c r="R35" s="934"/>
      <c r="S35" s="929"/>
      <c r="T35" s="890"/>
      <c r="U35" s="931"/>
      <c r="V35" s="1449"/>
      <c r="W35" s="906">
        <f>SUM(W29+W33)*4+(W31*9)</f>
        <v>759.8</v>
      </c>
      <c r="X35" s="322" t="s">
        <v>1</v>
      </c>
      <c r="Y35" s="907"/>
      <c r="Z35" s="937"/>
      <c r="AA35" s="38"/>
      <c r="AB35" s="39"/>
      <c r="AC35" s="41">
        <f>AC34*4/AF34</f>
        <v>0.15094339622641509</v>
      </c>
      <c r="AD35" s="315">
        <f>AD34*9/AF34</f>
        <v>0.27536970933197347</v>
      </c>
      <c r="AE35" s="41">
        <f>AE34*4/AF34</f>
        <v>0.57368689444161147</v>
      </c>
      <c r="AF35" s="38"/>
      <c r="AG35" s="48"/>
      <c r="AH35" s="739"/>
    </row>
    <row r="36" spans="1:37" s="3" customFormat="1" ht="70.349999999999994" customHeight="1">
      <c r="B36" s="565">
        <v>9</v>
      </c>
      <c r="C36" s="1436"/>
      <c r="D36" s="898" t="str">
        <f>'8~9月份菜單'!Y34</f>
        <v>香Q白飯</v>
      </c>
      <c r="E36" s="899" t="s">
        <v>14</v>
      </c>
      <c r="F36" s="900"/>
      <c r="G36" s="898" t="str">
        <f>'8~9月份菜單'!Y35</f>
        <v>香酥魚丁(水生海炸)</v>
      </c>
      <c r="H36" s="899" t="s">
        <v>65</v>
      </c>
      <c r="I36" s="900"/>
      <c r="J36" s="898" t="str">
        <f>'8~9月份菜單'!Y36</f>
        <v>南洋咖哩</v>
      </c>
      <c r="K36" s="939" t="s">
        <v>86</v>
      </c>
      <c r="L36" s="900"/>
      <c r="M36" s="898" t="str">
        <f>'8~9月份菜單'!Y37</f>
        <v>紅燒獅仔頭（加）</v>
      </c>
      <c r="N36" s="899" t="s">
        <v>83</v>
      </c>
      <c r="O36" s="900"/>
      <c r="P36" s="898" t="str">
        <f>'8~9月份菜單'!Y38</f>
        <v>淺色蔬菜</v>
      </c>
      <c r="Q36" s="899" t="s">
        <v>16</v>
      </c>
      <c r="R36" s="663"/>
      <c r="S36" s="898" t="str">
        <f>'8~9月份菜單'!Y39</f>
        <v>和風味噌湯(豆)</v>
      </c>
      <c r="T36" s="919" t="s">
        <v>15</v>
      </c>
      <c r="U36" s="900"/>
      <c r="V36" s="1444"/>
      <c r="W36" s="19" t="s">
        <v>6</v>
      </c>
      <c r="X36" s="920"/>
      <c r="Y36" s="33" t="s">
        <v>17</v>
      </c>
      <c r="Z36" s="566">
        <v>6</v>
      </c>
      <c r="AA36" s="38"/>
      <c r="AB36" s="39"/>
      <c r="AC36" s="38" t="s">
        <v>18</v>
      </c>
      <c r="AD36" s="310" t="s">
        <v>19</v>
      </c>
      <c r="AE36" s="38" t="s">
        <v>20</v>
      </c>
      <c r="AF36" s="38" t="s">
        <v>21</v>
      </c>
      <c r="AG36" s="48"/>
      <c r="AH36" s="740"/>
    </row>
    <row r="37" spans="1:37" ht="38.450000000000003" customHeight="1">
      <c r="B37" s="561" t="s">
        <v>41</v>
      </c>
      <c r="C37" s="1437"/>
      <c r="D37" s="963" t="s">
        <v>22</v>
      </c>
      <c r="E37" s="964"/>
      <c r="F37" s="965">
        <v>105</v>
      </c>
      <c r="G37" s="975" t="s">
        <v>319</v>
      </c>
      <c r="H37" s="964" t="s">
        <v>320</v>
      </c>
      <c r="I37" s="965">
        <v>60</v>
      </c>
      <c r="J37" s="975" t="s">
        <v>191</v>
      </c>
      <c r="K37" s="976"/>
      <c r="L37" s="977">
        <v>50</v>
      </c>
      <c r="M37" s="963" t="s">
        <v>318</v>
      </c>
      <c r="N37" s="964" t="s">
        <v>125</v>
      </c>
      <c r="O37" s="965">
        <v>35</v>
      </c>
      <c r="P37" s="963" t="str">
        <f>P36</f>
        <v>淺色蔬菜</v>
      </c>
      <c r="Q37" s="964"/>
      <c r="R37" s="969">
        <v>120</v>
      </c>
      <c r="S37" s="996" t="s">
        <v>70</v>
      </c>
      <c r="T37" s="997" t="s">
        <v>128</v>
      </c>
      <c r="U37" s="998">
        <v>40</v>
      </c>
      <c r="V37" s="1445"/>
      <c r="W37" s="21">
        <f>SUM(Z36*15)+(Z38*5)+(Z40*15)</f>
        <v>97.5</v>
      </c>
      <c r="X37" s="22" t="s">
        <v>2</v>
      </c>
      <c r="Y37" s="32" t="s">
        <v>25</v>
      </c>
      <c r="Z37" s="572">
        <v>2.5</v>
      </c>
      <c r="AA37" s="42" t="s">
        <v>11</v>
      </c>
      <c r="AB37" s="42">
        <v>6</v>
      </c>
      <c r="AC37" s="42">
        <f>AB37*2</f>
        <v>12</v>
      </c>
      <c r="AD37" s="323"/>
      <c r="AE37" s="42">
        <f>AB37*15</f>
        <v>90</v>
      </c>
      <c r="AF37" s="42">
        <f>AC37*4+AE37*4</f>
        <v>408</v>
      </c>
      <c r="AG37" s="49"/>
      <c r="AH37" s="740"/>
    </row>
    <row r="38" spans="1:37" ht="38.450000000000003" customHeight="1">
      <c r="B38" s="561">
        <v>22</v>
      </c>
      <c r="C38" s="1437"/>
      <c r="D38" s="963"/>
      <c r="E38" s="964"/>
      <c r="F38" s="965"/>
      <c r="G38" s="975"/>
      <c r="H38" s="964"/>
      <c r="I38" s="965"/>
      <c r="J38" s="975" t="s">
        <v>195</v>
      </c>
      <c r="K38" s="976"/>
      <c r="L38" s="977">
        <v>20</v>
      </c>
      <c r="M38" s="963"/>
      <c r="N38" s="964"/>
      <c r="O38" s="965"/>
      <c r="P38" s="963" t="s">
        <v>26</v>
      </c>
      <c r="Q38" s="964"/>
      <c r="R38" s="969"/>
      <c r="S38" s="999" t="s">
        <v>340</v>
      </c>
      <c r="T38" s="1000"/>
      <c r="U38" s="1001">
        <v>10</v>
      </c>
      <c r="V38" s="1445"/>
      <c r="W38" s="23" t="s">
        <v>7</v>
      </c>
      <c r="X38" s="24"/>
      <c r="Y38" s="33" t="s">
        <v>28</v>
      </c>
      <c r="Z38" s="572">
        <v>1.5</v>
      </c>
      <c r="AA38" s="324" t="s">
        <v>29</v>
      </c>
      <c r="AB38" s="42">
        <v>2.2999999999999998</v>
      </c>
      <c r="AC38" s="325">
        <f>AB38*7</f>
        <v>16.099999999999998</v>
      </c>
      <c r="AD38" s="323">
        <f>AB38*5</f>
        <v>11.5</v>
      </c>
      <c r="AE38" s="42" t="s">
        <v>30</v>
      </c>
      <c r="AF38" s="43">
        <f>AC38*4+AD38*9</f>
        <v>167.89999999999998</v>
      </c>
      <c r="AG38" s="49"/>
      <c r="AH38" s="740"/>
    </row>
    <row r="39" spans="1:37" ht="38.450000000000003" customHeight="1">
      <c r="B39" s="561" t="s">
        <v>44</v>
      </c>
      <c r="C39" s="1437"/>
      <c r="D39" s="963"/>
      <c r="E39" s="964"/>
      <c r="F39" s="965"/>
      <c r="G39" s="975"/>
      <c r="H39" s="973"/>
      <c r="I39" s="965"/>
      <c r="J39" s="975" t="s">
        <v>276</v>
      </c>
      <c r="K39" s="976"/>
      <c r="L39" s="977"/>
      <c r="M39" s="963"/>
      <c r="N39" s="964"/>
      <c r="O39" s="965"/>
      <c r="P39" s="963"/>
      <c r="Q39" s="964"/>
      <c r="R39" s="969"/>
      <c r="S39" s="999" t="s">
        <v>296</v>
      </c>
      <c r="T39" s="1000"/>
      <c r="U39" s="1001"/>
      <c r="V39" s="1445"/>
      <c r="W39" s="21">
        <f>SUM(Z37*5)+(Z39*5)</f>
        <v>26.5</v>
      </c>
      <c r="X39" s="22" t="s">
        <v>2</v>
      </c>
      <c r="Y39" s="33" t="s">
        <v>31</v>
      </c>
      <c r="Z39" s="926">
        <v>2.8</v>
      </c>
      <c r="AA39" s="44" t="s">
        <v>32</v>
      </c>
      <c r="AB39" s="42">
        <v>1.6</v>
      </c>
      <c r="AC39" s="42">
        <f>AB39*1</f>
        <v>1.6</v>
      </c>
      <c r="AD39" s="323" t="s">
        <v>30</v>
      </c>
      <c r="AE39" s="42">
        <f>AB39*5</f>
        <v>8</v>
      </c>
      <c r="AF39" s="42">
        <f>AC39*4+AE39*4</f>
        <v>38.4</v>
      </c>
      <c r="AG39" s="49"/>
      <c r="AH39" s="740"/>
    </row>
    <row r="40" spans="1:37" ht="38.450000000000003" customHeight="1">
      <c r="B40" s="1430" t="s">
        <v>45</v>
      </c>
      <c r="C40" s="1437"/>
      <c r="D40" s="963"/>
      <c r="E40" s="964"/>
      <c r="F40" s="965"/>
      <c r="G40" s="975"/>
      <c r="H40" s="973"/>
      <c r="I40" s="965"/>
      <c r="J40" s="963" t="s">
        <v>57</v>
      </c>
      <c r="K40" s="995"/>
      <c r="L40" s="977"/>
      <c r="M40" s="963"/>
      <c r="N40" s="973"/>
      <c r="O40" s="965"/>
      <c r="P40" s="963"/>
      <c r="Q40" s="964"/>
      <c r="R40" s="969"/>
      <c r="S40" s="999" t="s">
        <v>55</v>
      </c>
      <c r="T40" s="1002"/>
      <c r="U40" s="1003"/>
      <c r="V40" s="1445"/>
      <c r="W40" s="23" t="s">
        <v>33</v>
      </c>
      <c r="X40" s="24"/>
      <c r="Y40" s="33" t="s">
        <v>34</v>
      </c>
      <c r="Z40" s="572">
        <v>0</v>
      </c>
      <c r="AA40" s="44" t="s">
        <v>35</v>
      </c>
      <c r="AB40" s="42">
        <v>2.5</v>
      </c>
      <c r="AC40" s="42"/>
      <c r="AD40" s="323">
        <f>AB40*5</f>
        <v>12.5</v>
      </c>
      <c r="AE40" s="42" t="s">
        <v>30</v>
      </c>
      <c r="AF40" s="42">
        <f>AD40*9</f>
        <v>112.5</v>
      </c>
      <c r="AG40" s="49"/>
      <c r="AH40" s="733"/>
    </row>
    <row r="41" spans="1:37" ht="38.450000000000003" customHeight="1">
      <c r="B41" s="1432"/>
      <c r="C41" s="1438"/>
      <c r="D41" s="1004"/>
      <c r="E41" s="995"/>
      <c r="F41" s="977"/>
      <c r="G41" s="975"/>
      <c r="H41" s="973"/>
      <c r="I41" s="965"/>
      <c r="J41" s="963"/>
      <c r="K41" s="972"/>
      <c r="L41" s="965"/>
      <c r="M41" s="963"/>
      <c r="N41" s="972"/>
      <c r="O41" s="965"/>
      <c r="P41" s="975"/>
      <c r="Q41" s="995"/>
      <c r="R41" s="1005"/>
      <c r="S41" s="999" t="s">
        <v>290</v>
      </c>
      <c r="T41" s="1002"/>
      <c r="U41" s="1003"/>
      <c r="V41" s="1445"/>
      <c r="W41" s="25">
        <f>SUM(Z36*2)+(Z37*7)</f>
        <v>29.5</v>
      </c>
      <c r="X41" s="22" t="s">
        <v>2</v>
      </c>
      <c r="Y41" s="35" t="s">
        <v>36</v>
      </c>
      <c r="Z41" s="572">
        <v>0</v>
      </c>
      <c r="AA41" s="44" t="s">
        <v>37</v>
      </c>
      <c r="AB41" s="42"/>
      <c r="AC41" s="44"/>
      <c r="AD41" s="328"/>
      <c r="AE41" s="44">
        <f>AB41*15</f>
        <v>0</v>
      </c>
      <c r="AF41" s="44"/>
      <c r="AG41" s="49"/>
      <c r="AH41" s="733"/>
      <c r="AI41" s="256"/>
      <c r="AJ41" s="256"/>
      <c r="AK41" s="256"/>
    </row>
    <row r="42" spans="1:37" ht="38.450000000000003" customHeight="1">
      <c r="A42" s="493"/>
      <c r="B42" s="670" t="s">
        <v>46</v>
      </c>
      <c r="C42" s="574"/>
      <c r="D42" s="1007"/>
      <c r="E42" s="1008"/>
      <c r="F42" s="1009"/>
      <c r="G42" s="963"/>
      <c r="H42" s="973"/>
      <c r="I42" s="965"/>
      <c r="J42" s="975"/>
      <c r="K42" s="995"/>
      <c r="L42" s="977"/>
      <c r="M42" s="963"/>
      <c r="N42" s="972"/>
      <c r="O42" s="965"/>
      <c r="P42" s="975"/>
      <c r="Q42" s="995"/>
      <c r="R42" s="1005"/>
      <c r="S42" s="963"/>
      <c r="T42" s="972"/>
      <c r="U42" s="965"/>
      <c r="V42" s="1445"/>
      <c r="W42" s="23" t="s">
        <v>38</v>
      </c>
      <c r="X42" s="24"/>
      <c r="Y42" s="36"/>
      <c r="Z42" s="572"/>
      <c r="AA42" s="44"/>
      <c r="AB42" s="42"/>
      <c r="AC42" s="44">
        <f>SUM(AC37:AC41)</f>
        <v>29.7</v>
      </c>
      <c r="AD42" s="328">
        <f>SUM(AD37:AD41)</f>
        <v>24</v>
      </c>
      <c r="AE42" s="44">
        <f>SUM(AE37:AE41)</f>
        <v>98</v>
      </c>
      <c r="AF42" s="44">
        <f>AC42*4+AD42*9+AE42*4</f>
        <v>726.8</v>
      </c>
      <c r="AG42" s="49"/>
      <c r="AH42" s="733"/>
      <c r="AI42" s="256"/>
      <c r="AJ42" s="256"/>
      <c r="AK42" s="256"/>
    </row>
    <row r="43" spans="1:37" ht="36.950000000000003" customHeight="1" thickBot="1">
      <c r="B43" s="941"/>
      <c r="C43" s="870"/>
      <c r="D43" s="942"/>
      <c r="E43" s="943"/>
      <c r="F43" s="944"/>
      <c r="G43" s="945"/>
      <c r="H43" s="946"/>
      <c r="I43" s="947"/>
      <c r="J43" s="948"/>
      <c r="K43" s="943"/>
      <c r="L43" s="949"/>
      <c r="M43" s="948"/>
      <c r="N43" s="943"/>
      <c r="O43" s="949"/>
      <c r="P43" s="948"/>
      <c r="Q43" s="943"/>
      <c r="R43" s="950"/>
      <c r="S43" s="948"/>
      <c r="T43" s="951"/>
      <c r="U43" s="952"/>
      <c r="V43" s="1450"/>
      <c r="W43" s="953">
        <f>SUM(W37+W41)*4+(W39*9)</f>
        <v>746.5</v>
      </c>
      <c r="X43" s="954" t="s">
        <v>1</v>
      </c>
      <c r="Y43" s="955"/>
      <c r="Z43" s="956"/>
      <c r="AA43" s="44"/>
      <c r="AB43" s="42"/>
      <c r="AC43" s="45">
        <f>AC42*4/AF42</f>
        <v>0.16345624656026417</v>
      </c>
      <c r="AD43" s="329">
        <f>AD42*9/AF42</f>
        <v>0.29719317556411667</v>
      </c>
      <c r="AE43" s="45">
        <f>AE42*4/AF42</f>
        <v>0.53935057787561924</v>
      </c>
      <c r="AF43" s="44"/>
      <c r="AG43" s="49"/>
      <c r="AH43" s="733"/>
      <c r="AI43" s="256"/>
      <c r="AJ43" s="256"/>
      <c r="AK43" s="256"/>
    </row>
    <row r="44" spans="1:37" ht="3.75" hidden="1" customHeight="1" thickBot="1">
      <c r="N44" s="15"/>
      <c r="Q44" s="10"/>
      <c r="R44" s="12"/>
      <c r="S44" s="11"/>
      <c r="T44" s="330"/>
      <c r="V44" s="7"/>
      <c r="W44" s="1"/>
      <c r="X44" s="1"/>
      <c r="Y44" s="1"/>
      <c r="Z44" s="332"/>
      <c r="AB44" s="1"/>
      <c r="AD44" s="331"/>
      <c r="AH44" s="733"/>
    </row>
    <row r="45" spans="1:37" ht="41.45" customHeight="1" thickTop="1">
      <c r="B45" s="1428" t="s">
        <v>321</v>
      </c>
      <c r="C45" s="1428"/>
      <c r="D45" s="1428"/>
      <c r="E45" s="1428"/>
      <c r="F45" s="1428"/>
      <c r="G45" s="1428"/>
      <c r="H45" s="1428"/>
      <c r="I45" s="1428"/>
      <c r="J45" s="1428"/>
      <c r="K45" s="1428"/>
      <c r="L45" s="1428"/>
      <c r="M45" s="1428"/>
      <c r="N45" s="1428"/>
      <c r="O45" s="1428"/>
      <c r="P45" s="1428"/>
      <c r="Q45" s="1428"/>
      <c r="R45" s="1428"/>
      <c r="S45" s="1428"/>
      <c r="T45" s="1428"/>
      <c r="U45" s="1428"/>
      <c r="V45" s="1428"/>
      <c r="W45" s="1428"/>
      <c r="X45" s="1428"/>
      <c r="Y45" s="1428"/>
      <c r="Z45" s="1"/>
      <c r="AB45" s="1"/>
      <c r="AD45" s="331"/>
      <c r="AH45" s="733"/>
    </row>
    <row r="46" spans="1:37">
      <c r="A46" s="264"/>
      <c r="AD46" s="331"/>
    </row>
    <row r="47" spans="1:37">
      <c r="A47" s="264"/>
      <c r="AD47" s="331"/>
    </row>
    <row r="49" ht="3" customHeight="1"/>
    <row r="66" ht="354.6" customHeight="1"/>
  </sheetData>
  <mergeCells count="20">
    <mergeCell ref="B45:Y45"/>
    <mergeCell ref="B8:B9"/>
    <mergeCell ref="B16:B17"/>
    <mergeCell ref="B24:B25"/>
    <mergeCell ref="B32:B33"/>
    <mergeCell ref="B40:B41"/>
    <mergeCell ref="C12:C17"/>
    <mergeCell ref="C20:C25"/>
    <mergeCell ref="C28:C33"/>
    <mergeCell ref="C36:C41"/>
    <mergeCell ref="V4:V11"/>
    <mergeCell ref="V12:V19"/>
    <mergeCell ref="V20:V27"/>
    <mergeCell ref="V28:V35"/>
    <mergeCell ref="V36:V43"/>
    <mergeCell ref="B1:Z1"/>
    <mergeCell ref="X2:Y2"/>
    <mergeCell ref="W3:X3"/>
    <mergeCell ref="J22:J23"/>
    <mergeCell ref="N21:N22"/>
  </mergeCells>
  <phoneticPr fontId="71" type="noConversion"/>
  <pageMargins left="0.90486111111111101" right="0.31458333333333299" top="0.35416666666666702" bottom="0.35416666666666702" header="0.31458333333333299" footer="0.31458333333333299"/>
  <pageSetup paperSize="9" scale="29" orientation="landscape" r:id="rId1"/>
  <colBreaks count="1" manualBreakCount="1">
    <brk id="26" max="5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G66"/>
  <sheetViews>
    <sheetView view="pageBreakPreview" zoomScale="30" zoomScaleNormal="100" zoomScaleSheetLayoutView="30" workbookViewId="0">
      <selection activeCell="J13" sqref="J13"/>
    </sheetView>
  </sheetViews>
  <sheetFormatPr defaultColWidth="9" defaultRowHeight="27.75"/>
  <cols>
    <col min="1" max="1" width="4.5" style="1" customWidth="1"/>
    <col min="2" max="2" width="12.875" style="5" customWidth="1"/>
    <col min="3" max="3" width="7.875" style="1" hidden="1" customWidth="1"/>
    <col min="4" max="4" width="27.875" style="1" customWidth="1"/>
    <col min="5" max="5" width="7.375" style="6" customWidth="1"/>
    <col min="6" max="6" width="11.875" style="1" customWidth="1"/>
    <col min="7" max="7" width="39" style="1" customWidth="1"/>
    <col min="8" max="8" width="8.375" style="6" customWidth="1"/>
    <col min="9" max="9" width="13.375" style="7" customWidth="1"/>
    <col min="10" max="10" width="37.5" style="1" customWidth="1"/>
    <col min="11" max="11" width="8.125" style="8" customWidth="1"/>
    <col min="12" max="12" width="14.875" style="7" customWidth="1"/>
    <col min="13" max="13" width="43.875" style="1" customWidth="1"/>
    <col min="14" max="14" width="9.125" style="9" customWidth="1"/>
    <col min="15" max="15" width="13.875" style="7" customWidth="1"/>
    <col min="16" max="16" width="39.375" style="1" customWidth="1"/>
    <col min="17" max="17" width="8.625" style="9" customWidth="1"/>
    <col min="18" max="18" width="13.875" style="7" customWidth="1"/>
    <col min="19" max="19" width="39.5" style="1" customWidth="1"/>
    <col min="20" max="20" width="8.125" style="6" customWidth="1"/>
    <col min="21" max="21" width="13.875" style="7" customWidth="1"/>
    <col min="22" max="22" width="7.625" style="1" customWidth="1"/>
    <col min="23" max="23" width="17.875" style="10" customWidth="1"/>
    <col min="24" max="24" width="10.125" style="10" customWidth="1"/>
    <col min="25" max="25" width="18.875" style="11" customWidth="1"/>
    <col min="26" max="26" width="16.625" style="12" customWidth="1"/>
    <col min="27" max="27" width="6" style="1" hidden="1" customWidth="1"/>
    <col min="28" max="28" width="5.5" style="7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16384" width="9" style="1"/>
  </cols>
  <sheetData>
    <row r="1" spans="1:32" ht="115.35" customHeight="1" thickBot="1">
      <c r="A1" s="277"/>
      <c r="B1" s="1379" t="s">
        <v>358</v>
      </c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278"/>
      <c r="AB1" s="279"/>
      <c r="AC1" s="278"/>
      <c r="AD1" s="278"/>
      <c r="AE1" s="16"/>
      <c r="AF1" s="16"/>
    </row>
    <row r="2" spans="1:32" ht="16.350000000000001" hidden="1" customHeight="1" thickBot="1">
      <c r="A2" s="382"/>
      <c r="B2" s="1468"/>
      <c r="C2" s="1468"/>
      <c r="D2" s="1468"/>
      <c r="E2" s="1468"/>
      <c r="F2" s="1468"/>
      <c r="G2" s="1468"/>
      <c r="H2" s="498"/>
      <c r="I2" s="478"/>
      <c r="J2" s="478"/>
      <c r="K2" s="499"/>
      <c r="L2" s="478"/>
      <c r="M2" s="478"/>
      <c r="N2" s="498"/>
      <c r="O2" s="478"/>
      <c r="P2" s="478"/>
      <c r="Q2" s="498"/>
      <c r="R2" s="478"/>
      <c r="S2" s="478"/>
      <c r="T2" s="498"/>
      <c r="U2" s="478"/>
      <c r="V2" s="478"/>
      <c r="W2" s="478"/>
      <c r="X2" s="478"/>
      <c r="Y2" s="479"/>
      <c r="Z2" s="478"/>
      <c r="AA2" s="268"/>
      <c r="AB2" s="269"/>
      <c r="AC2" s="268"/>
      <c r="AD2" s="268"/>
      <c r="AE2" s="16"/>
      <c r="AF2" s="16"/>
    </row>
    <row r="3" spans="1:32" ht="48" customHeight="1" thickTop="1" thickBot="1">
      <c r="A3" s="492"/>
      <c r="B3" s="671" t="s">
        <v>274</v>
      </c>
      <c r="C3" s="504"/>
      <c r="D3" s="505"/>
      <c r="E3" s="481"/>
      <c r="F3" s="481"/>
      <c r="G3" s="483"/>
      <c r="H3" s="483"/>
      <c r="I3" s="483"/>
      <c r="J3" s="483"/>
      <c r="K3" s="496"/>
      <c r="L3" s="483"/>
      <c r="M3" s="483"/>
      <c r="N3" s="483"/>
      <c r="O3" s="483"/>
      <c r="P3" s="483"/>
      <c r="Q3" s="483"/>
      <c r="R3" s="483"/>
      <c r="S3" s="485"/>
      <c r="T3" s="487"/>
      <c r="U3" s="487"/>
      <c r="V3" s="487"/>
      <c r="W3" s="497"/>
      <c r="X3" s="1424"/>
      <c r="Y3" s="1425"/>
      <c r="Z3" s="488"/>
      <c r="AA3" s="286"/>
      <c r="AB3" s="287"/>
      <c r="AC3" s="286"/>
      <c r="AD3" s="288"/>
      <c r="AE3" s="16"/>
      <c r="AF3" s="16"/>
    </row>
    <row r="4" spans="1:32" s="2" customFormat="1" ht="75.599999999999994" customHeight="1" thickTop="1" thickBot="1">
      <c r="B4" s="528" t="s">
        <v>9</v>
      </c>
      <c r="C4" s="511" t="s">
        <v>10</v>
      </c>
      <c r="D4" s="611" t="s">
        <v>264</v>
      </c>
      <c r="E4" s="512" t="s">
        <v>259</v>
      </c>
      <c r="F4" s="513" t="s">
        <v>260</v>
      </c>
      <c r="G4" s="611" t="s">
        <v>265</v>
      </c>
      <c r="H4" s="512" t="s">
        <v>259</v>
      </c>
      <c r="I4" s="513" t="s">
        <v>260</v>
      </c>
      <c r="J4" s="611" t="s">
        <v>266</v>
      </c>
      <c r="K4" s="514" t="s">
        <v>259</v>
      </c>
      <c r="L4" s="513" t="s">
        <v>260</v>
      </c>
      <c r="M4" s="611" t="s">
        <v>266</v>
      </c>
      <c r="N4" s="514" t="s">
        <v>259</v>
      </c>
      <c r="O4" s="513" t="s">
        <v>260</v>
      </c>
      <c r="P4" s="611" t="s">
        <v>266</v>
      </c>
      <c r="Q4" s="514" t="s">
        <v>259</v>
      </c>
      <c r="R4" s="515" t="s">
        <v>260</v>
      </c>
      <c r="S4" s="612" t="s">
        <v>12</v>
      </c>
      <c r="T4" s="516" t="s">
        <v>259</v>
      </c>
      <c r="U4" s="515" t="s">
        <v>260</v>
      </c>
      <c r="V4" s="517" t="s">
        <v>259</v>
      </c>
      <c r="W4" s="1469" t="s">
        <v>13</v>
      </c>
      <c r="X4" s="1470"/>
      <c r="Y4" s="1078" t="s">
        <v>261</v>
      </c>
      <c r="Z4" s="1079" t="s">
        <v>262</v>
      </c>
      <c r="AA4" s="27"/>
      <c r="AB4" s="27"/>
      <c r="AC4" s="16"/>
      <c r="AD4" s="289"/>
      <c r="AE4" s="16"/>
      <c r="AF4" s="16"/>
    </row>
    <row r="5" spans="1:32" s="3" customFormat="1" ht="62.45" customHeight="1">
      <c r="B5" s="565">
        <v>9</v>
      </c>
      <c r="C5" s="596"/>
      <c r="D5" s="1139" t="str">
        <f>'8~9月份菜單'!A44</f>
        <v>香Q白飯</v>
      </c>
      <c r="E5" s="1140" t="s">
        <v>14</v>
      </c>
      <c r="F5" s="1141"/>
      <c r="G5" s="1142" t="str">
        <f>'8~9月份菜單'!A45</f>
        <v>高鐵里肌</v>
      </c>
      <c r="H5" s="1143" t="s">
        <v>92</v>
      </c>
      <c r="I5" s="1144"/>
      <c r="J5" s="1145" t="str">
        <f>'8~9月份菜單'!A46</f>
        <v>絞肉干丁(豆)</v>
      </c>
      <c r="K5" s="1146" t="s">
        <v>86</v>
      </c>
      <c r="L5" s="1147"/>
      <c r="M5" s="1148" t="str">
        <f>'8~9月份菜單'!A47</f>
        <v>清炒白珍</v>
      </c>
      <c r="N5" s="1146" t="s">
        <v>86</v>
      </c>
      <c r="O5" s="1147"/>
      <c r="P5" s="1145" t="str">
        <f>'8~9月份菜單'!A48</f>
        <v>深色蔬菜</v>
      </c>
      <c r="Q5" s="1146" t="s">
        <v>86</v>
      </c>
      <c r="R5" s="1147"/>
      <c r="S5" s="1145" t="str">
        <f>'8~9月份菜單'!A49</f>
        <v>肉羹湯(醃)</v>
      </c>
      <c r="T5" s="1146" t="s">
        <v>15</v>
      </c>
      <c r="U5" s="1147"/>
      <c r="V5" s="1441"/>
      <c r="W5" s="92" t="s">
        <v>6</v>
      </c>
      <c r="X5" s="93"/>
      <c r="Y5" s="1080" t="s">
        <v>17</v>
      </c>
      <c r="Z5" s="1081">
        <v>6</v>
      </c>
      <c r="AA5" s="16"/>
      <c r="AB5" s="27"/>
      <c r="AC5" s="16" t="s">
        <v>18</v>
      </c>
      <c r="AD5" s="289" t="s">
        <v>19</v>
      </c>
      <c r="AE5" s="16" t="s">
        <v>20</v>
      </c>
      <c r="AF5" s="16" t="s">
        <v>21</v>
      </c>
    </row>
    <row r="6" spans="1:32" ht="38.450000000000003" customHeight="1">
      <c r="B6" s="561" t="s">
        <v>41</v>
      </c>
      <c r="C6" s="262"/>
      <c r="D6" s="584" t="s">
        <v>22</v>
      </c>
      <c r="E6" s="220"/>
      <c r="F6" s="256">
        <v>120</v>
      </c>
      <c r="G6" s="892" t="s">
        <v>344</v>
      </c>
      <c r="H6" s="893"/>
      <c r="I6" s="894">
        <v>80</v>
      </c>
      <c r="J6" s="136" t="s">
        <v>71</v>
      </c>
      <c r="K6" s="137" t="s">
        <v>128</v>
      </c>
      <c r="L6" s="14">
        <v>60</v>
      </c>
      <c r="M6" s="26" t="s">
        <v>322</v>
      </c>
      <c r="N6" s="156"/>
      <c r="O6" s="1038">
        <v>70</v>
      </c>
      <c r="P6" s="136" t="str">
        <f>P5</f>
        <v>深色蔬菜</v>
      </c>
      <c r="Q6" s="137"/>
      <c r="R6" s="14">
        <v>100</v>
      </c>
      <c r="S6" s="585" t="s">
        <v>186</v>
      </c>
      <c r="T6" s="662" t="s">
        <v>129</v>
      </c>
      <c r="U6" s="586">
        <v>30</v>
      </c>
      <c r="V6" s="1442"/>
      <c r="W6" s="1082">
        <f>SUM(Z5*15)+(Z7*5)+(Z9*15)</f>
        <v>101</v>
      </c>
      <c r="X6" s="1083" t="s">
        <v>2</v>
      </c>
      <c r="Y6" s="1084" t="s">
        <v>25</v>
      </c>
      <c r="Z6" s="1085">
        <v>2.5</v>
      </c>
      <c r="AA6" s="27" t="s">
        <v>11</v>
      </c>
      <c r="AB6" s="27">
        <v>6</v>
      </c>
      <c r="AC6" s="27">
        <f>AB6*2</f>
        <v>12</v>
      </c>
      <c r="AD6" s="290"/>
      <c r="AE6" s="27">
        <f>AB6*15</f>
        <v>90</v>
      </c>
      <c r="AF6" s="27">
        <f>AC6*4+AE6*4</f>
        <v>408</v>
      </c>
    </row>
    <row r="7" spans="1:32" ht="38.450000000000003" customHeight="1">
      <c r="B7" s="561">
        <v>23</v>
      </c>
      <c r="C7" s="262"/>
      <c r="D7" s="584"/>
      <c r="E7" s="220"/>
      <c r="F7" s="256"/>
      <c r="G7" s="892" t="s">
        <v>43</v>
      </c>
      <c r="H7" s="893"/>
      <c r="I7" s="1107"/>
      <c r="J7" s="136" t="s">
        <v>67</v>
      </c>
      <c r="K7" s="137"/>
      <c r="L7" s="14">
        <v>5</v>
      </c>
      <c r="M7" s="26" t="s">
        <v>278</v>
      </c>
      <c r="N7" s="156"/>
      <c r="O7" s="1038">
        <v>10</v>
      </c>
      <c r="P7" s="136" t="s">
        <v>61</v>
      </c>
      <c r="Q7" s="137"/>
      <c r="R7" s="14"/>
      <c r="S7" s="145" t="s">
        <v>179</v>
      </c>
      <c r="T7" s="146"/>
      <c r="U7" s="13">
        <v>10</v>
      </c>
      <c r="V7" s="1442"/>
      <c r="W7" s="1086" t="s">
        <v>7</v>
      </c>
      <c r="X7" s="1087"/>
      <c r="Y7" s="1088" t="s">
        <v>28</v>
      </c>
      <c r="Z7" s="1085">
        <v>2.2000000000000002</v>
      </c>
      <c r="AA7" s="291" t="s">
        <v>29</v>
      </c>
      <c r="AB7" s="27">
        <v>2</v>
      </c>
      <c r="AC7" s="292">
        <f>AB7*7</f>
        <v>14</v>
      </c>
      <c r="AD7" s="290">
        <f>AB7*5</f>
        <v>10</v>
      </c>
      <c r="AE7" s="27" t="s">
        <v>30</v>
      </c>
      <c r="AF7" s="28">
        <f>AC7*4+AD7*9</f>
        <v>146</v>
      </c>
    </row>
    <row r="8" spans="1:32" ht="38.450000000000003" customHeight="1">
      <c r="B8" s="561" t="s">
        <v>44</v>
      </c>
      <c r="C8" s="262"/>
      <c r="D8" s="584"/>
      <c r="E8" s="220"/>
      <c r="F8" s="256"/>
      <c r="G8" s="892" t="s">
        <v>26</v>
      </c>
      <c r="H8" s="927"/>
      <c r="I8" s="1107"/>
      <c r="J8" s="136" t="s">
        <v>61</v>
      </c>
      <c r="K8" s="138"/>
      <c r="L8" s="14"/>
      <c r="M8" s="26" t="s">
        <v>26</v>
      </c>
      <c r="N8" s="155"/>
      <c r="O8" s="411"/>
      <c r="P8" s="136"/>
      <c r="Q8" s="138"/>
      <c r="R8" s="14"/>
      <c r="S8" s="17" t="s">
        <v>62</v>
      </c>
      <c r="T8" s="662"/>
      <c r="U8" s="587">
        <v>5</v>
      </c>
      <c r="V8" s="1442"/>
      <c r="W8" s="1082">
        <f>SUM(Z6*5)+(Z8*5)</f>
        <v>25.5</v>
      </c>
      <c r="X8" s="1083" t="s">
        <v>2</v>
      </c>
      <c r="Y8" s="1088" t="s">
        <v>31</v>
      </c>
      <c r="Z8" s="1089">
        <v>2.6</v>
      </c>
      <c r="AA8" s="16" t="s">
        <v>32</v>
      </c>
      <c r="AB8" s="27">
        <v>1.5</v>
      </c>
      <c r="AC8" s="27">
        <f>AB8*1</f>
        <v>1.5</v>
      </c>
      <c r="AD8" s="290" t="s">
        <v>30</v>
      </c>
      <c r="AE8" s="27">
        <f>AB8*5</f>
        <v>7.5</v>
      </c>
      <c r="AF8" s="27">
        <f>AC8*4+AE8*4</f>
        <v>36</v>
      </c>
    </row>
    <row r="9" spans="1:32" ht="38.450000000000003" customHeight="1">
      <c r="A9" s="384"/>
      <c r="B9" s="1452" t="s">
        <v>269</v>
      </c>
      <c r="C9" s="453"/>
      <c r="D9" s="588"/>
      <c r="E9" s="449"/>
      <c r="F9" s="1105"/>
      <c r="G9" s="892"/>
      <c r="H9" s="927"/>
      <c r="I9" s="1107"/>
      <c r="J9" s="136" t="s">
        <v>63</v>
      </c>
      <c r="K9" s="138"/>
      <c r="L9" s="14"/>
      <c r="M9" s="26"/>
      <c r="N9" s="155"/>
      <c r="O9" s="411"/>
      <c r="P9" s="136"/>
      <c r="Q9" s="138"/>
      <c r="R9" s="14"/>
      <c r="S9" s="17" t="s">
        <v>61</v>
      </c>
      <c r="T9" s="589"/>
      <c r="U9" s="590"/>
      <c r="V9" s="1442"/>
      <c r="W9" s="1086" t="s">
        <v>33</v>
      </c>
      <c r="X9" s="1087"/>
      <c r="Y9" s="1088" t="s">
        <v>34</v>
      </c>
      <c r="Z9" s="1085">
        <v>0</v>
      </c>
      <c r="AA9" s="16" t="s">
        <v>35</v>
      </c>
      <c r="AB9" s="27">
        <v>2.5</v>
      </c>
      <c r="AC9" s="27"/>
      <c r="AD9" s="290">
        <f>AB9*5</f>
        <v>12.5</v>
      </c>
      <c r="AE9" s="27" t="s">
        <v>30</v>
      </c>
      <c r="AF9" s="27">
        <f>AD9*9</f>
        <v>112.5</v>
      </c>
    </row>
    <row r="10" spans="1:32" ht="38.450000000000003" customHeight="1">
      <c r="B10" s="1453"/>
      <c r="C10" s="262"/>
      <c r="D10" s="591"/>
      <c r="E10" s="450"/>
      <c r="F10" s="256"/>
      <c r="G10" s="1108"/>
      <c r="H10" s="1109"/>
      <c r="I10" s="1110"/>
      <c r="J10" s="136"/>
      <c r="K10" s="138"/>
      <c r="L10" s="14"/>
      <c r="M10" s="145"/>
      <c r="N10" s="146"/>
      <c r="O10" s="13"/>
      <c r="P10" s="145"/>
      <c r="Q10" s="146"/>
      <c r="R10" s="13"/>
      <c r="S10" s="133"/>
      <c r="T10" s="589"/>
      <c r="U10" s="590"/>
      <c r="V10" s="1442"/>
      <c r="W10" s="1090">
        <f>SUM(Z5*2)+(Z6*7)</f>
        <v>29.5</v>
      </c>
      <c r="X10" s="1083" t="s">
        <v>2</v>
      </c>
      <c r="Y10" s="1091" t="s">
        <v>36</v>
      </c>
      <c r="Z10" s="1085">
        <v>0</v>
      </c>
      <c r="AA10" s="16" t="s">
        <v>37</v>
      </c>
      <c r="AB10" s="27"/>
      <c r="AC10" s="16"/>
      <c r="AD10" s="289"/>
      <c r="AE10" s="16">
        <f>AB10*15</f>
        <v>0</v>
      </c>
      <c r="AF10" s="16"/>
    </row>
    <row r="11" spans="1:32" ht="38.450000000000003" customHeight="1">
      <c r="B11" s="563" t="s">
        <v>46</v>
      </c>
      <c r="C11" s="257"/>
      <c r="D11" s="591"/>
      <c r="E11" s="450"/>
      <c r="F11" s="256"/>
      <c r="G11" s="892"/>
      <c r="H11" s="893"/>
      <c r="I11" s="894"/>
      <c r="J11" s="145"/>
      <c r="K11" s="146"/>
      <c r="L11" s="13"/>
      <c r="M11" s="145"/>
      <c r="N11" s="146"/>
      <c r="O11" s="13"/>
      <c r="P11" s="145"/>
      <c r="Q11" s="146"/>
      <c r="R11" s="13"/>
      <c r="S11" s="17"/>
      <c r="T11" s="450"/>
      <c r="U11" s="18"/>
      <c r="V11" s="1442"/>
      <c r="W11" s="1086" t="s">
        <v>38</v>
      </c>
      <c r="X11" s="1087"/>
      <c r="Y11" s="1092"/>
      <c r="Z11" s="1085"/>
      <c r="AA11" s="16"/>
      <c r="AB11" s="27"/>
      <c r="AC11" s="16">
        <f>SUM(AC6:AC10)</f>
        <v>27.5</v>
      </c>
      <c r="AD11" s="289">
        <f>SUM(AD6:AD10)</f>
        <v>22.5</v>
      </c>
      <c r="AE11" s="16">
        <f>SUM(AE6:AE10)</f>
        <v>97.5</v>
      </c>
      <c r="AF11" s="16">
        <f>AC11*4+AD11*9+AE11*4</f>
        <v>702.5</v>
      </c>
    </row>
    <row r="12" spans="1:32" ht="38.450000000000003" customHeight="1" thickBot="1">
      <c r="B12" s="564"/>
      <c r="C12" s="316"/>
      <c r="D12" s="592"/>
      <c r="E12" s="598"/>
      <c r="F12" s="1106"/>
      <c r="G12" s="1111"/>
      <c r="H12" s="1058"/>
      <c r="I12" s="1112"/>
      <c r="J12" s="295"/>
      <c r="K12" s="293"/>
      <c r="L12" s="294"/>
      <c r="M12" s="295"/>
      <c r="N12" s="293"/>
      <c r="O12" s="294"/>
      <c r="P12" s="295"/>
      <c r="Q12" s="293"/>
      <c r="R12" s="294"/>
      <c r="S12" s="295"/>
      <c r="T12" s="293"/>
      <c r="U12" s="294"/>
      <c r="V12" s="1464"/>
      <c r="W12" s="1093">
        <f>SUM(W6+W10)*4+(W8*9)</f>
        <v>751.5</v>
      </c>
      <c r="X12" s="322" t="s">
        <v>1</v>
      </c>
      <c r="Y12" s="1094"/>
      <c r="Z12" s="1095"/>
      <c r="AA12" s="16"/>
      <c r="AB12" s="27"/>
      <c r="AC12" s="29">
        <f>AC11*4/AF11</f>
        <v>0.15658362989323843</v>
      </c>
      <c r="AD12" s="296">
        <f>AD11*9/AF11</f>
        <v>0.28825622775800713</v>
      </c>
      <c r="AE12" s="29">
        <f>AE11*4/AF11</f>
        <v>0.55516014234875444</v>
      </c>
      <c r="AF12" s="16"/>
    </row>
    <row r="13" spans="1:32" s="3" customFormat="1" ht="74.45" customHeight="1">
      <c r="B13" s="565">
        <v>9</v>
      </c>
      <c r="C13" s="1457"/>
      <c r="D13" s="665" t="str">
        <f>'8~9月份菜單'!G44</f>
        <v>小 米 飯</v>
      </c>
      <c r="E13" s="597" t="s">
        <v>14</v>
      </c>
      <c r="F13" s="1043"/>
      <c r="G13" s="910" t="str">
        <f>'8~9月份菜單'!G45</f>
        <v>海鮮魷魚排（加炸）</v>
      </c>
      <c r="H13" s="454" t="s">
        <v>65</v>
      </c>
      <c r="I13" s="1042"/>
      <c r="J13" s="1044" t="str">
        <f>'8~9月份菜單'!G46</f>
        <v>香菇白菜+五香滷蛋</v>
      </c>
      <c r="K13" s="992" t="s">
        <v>100</v>
      </c>
      <c r="L13" s="1041"/>
      <c r="M13" s="874" t="str">
        <f>'8~9月份菜單'!G47</f>
        <v>塔香鮑菇</v>
      </c>
      <c r="N13" s="992" t="s">
        <v>83</v>
      </c>
      <c r="O13" s="1041"/>
      <c r="P13" s="874" t="str">
        <f>'8~9月份菜單'!G48</f>
        <v>深色蔬菜</v>
      </c>
      <c r="Q13" s="992" t="s">
        <v>16</v>
      </c>
      <c r="R13" s="1041"/>
      <c r="S13" s="874" t="str">
        <f>'8~9月份菜單'!G49</f>
        <v>蘿蔔菜頭湯</v>
      </c>
      <c r="T13" s="992" t="s">
        <v>15</v>
      </c>
      <c r="U13" s="1041"/>
      <c r="V13" s="1441"/>
      <c r="W13" s="19" t="s">
        <v>6</v>
      </c>
      <c r="X13" s="20"/>
      <c r="Y13" s="1080" t="s">
        <v>17</v>
      </c>
      <c r="Z13" s="1081">
        <v>6.1</v>
      </c>
      <c r="AA13" s="30"/>
      <c r="AB13" s="31"/>
      <c r="AC13" s="30" t="s">
        <v>18</v>
      </c>
      <c r="AD13" s="297" t="s">
        <v>19</v>
      </c>
      <c r="AE13" s="30" t="s">
        <v>20</v>
      </c>
      <c r="AF13" s="30" t="s">
        <v>21</v>
      </c>
    </row>
    <row r="14" spans="1:32" ht="38.450000000000003" customHeight="1">
      <c r="B14" s="561" t="s">
        <v>41</v>
      </c>
      <c r="C14" s="1458"/>
      <c r="D14" s="136" t="s">
        <v>22</v>
      </c>
      <c r="E14" s="137"/>
      <c r="F14" s="940">
        <v>80</v>
      </c>
      <c r="G14" s="1045" t="s">
        <v>323</v>
      </c>
      <c r="H14" s="962" t="s">
        <v>309</v>
      </c>
      <c r="I14" s="18">
        <v>80</v>
      </c>
      <c r="J14" s="26" t="s">
        <v>77</v>
      </c>
      <c r="K14" s="156"/>
      <c r="L14" s="13">
        <v>70</v>
      </c>
      <c r="M14" s="161" t="s">
        <v>217</v>
      </c>
      <c r="N14" s="158"/>
      <c r="O14" s="570">
        <v>70</v>
      </c>
      <c r="P14" s="145" t="str">
        <f>P13</f>
        <v>深色蔬菜</v>
      </c>
      <c r="Q14" s="156"/>
      <c r="R14" s="13">
        <v>100</v>
      </c>
      <c r="S14" s="145" t="s">
        <v>218</v>
      </c>
      <c r="T14" s="156"/>
      <c r="U14" s="13">
        <v>30</v>
      </c>
      <c r="V14" s="1442"/>
      <c r="W14" s="21">
        <f>SUM(Z13*15)+(Z15*5)+(Z17*15)</f>
        <v>105</v>
      </c>
      <c r="X14" s="22" t="s">
        <v>2</v>
      </c>
      <c r="Y14" s="1084" t="s">
        <v>25</v>
      </c>
      <c r="Z14" s="1085">
        <v>2.2000000000000002</v>
      </c>
      <c r="AA14" s="31"/>
      <c r="AB14" s="31"/>
      <c r="AC14" s="31"/>
      <c r="AD14" s="298"/>
      <c r="AE14" s="31">
        <f>AB14*15</f>
        <v>0</v>
      </c>
      <c r="AF14" s="31">
        <f>AC14*4+AE14*4</f>
        <v>0</v>
      </c>
    </row>
    <row r="15" spans="1:32" ht="38.450000000000003" customHeight="1">
      <c r="B15" s="561">
        <v>25</v>
      </c>
      <c r="C15" s="1458"/>
      <c r="D15" s="136" t="s">
        <v>135</v>
      </c>
      <c r="E15" s="137"/>
      <c r="F15" s="940">
        <v>40</v>
      </c>
      <c r="G15" s="1046"/>
      <c r="H15" s="962"/>
      <c r="I15" s="18"/>
      <c r="J15" s="26" t="s">
        <v>324</v>
      </c>
      <c r="K15" s="156"/>
      <c r="L15" s="13">
        <v>3</v>
      </c>
      <c r="M15" s="161" t="s">
        <v>137</v>
      </c>
      <c r="N15" s="158"/>
      <c r="O15" s="570"/>
      <c r="P15" s="145" t="s">
        <v>26</v>
      </c>
      <c r="Q15" s="156"/>
      <c r="R15" s="13"/>
      <c r="S15" s="233" t="s">
        <v>341</v>
      </c>
      <c r="T15" s="234"/>
      <c r="U15" s="232">
        <v>20</v>
      </c>
      <c r="V15" s="1442"/>
      <c r="W15" s="23" t="s">
        <v>7</v>
      </c>
      <c r="X15" s="24"/>
      <c r="Y15" s="1088" t="s">
        <v>28</v>
      </c>
      <c r="Z15" s="1085">
        <v>2.7</v>
      </c>
      <c r="AA15" s="299" t="s">
        <v>29</v>
      </c>
      <c r="AB15" s="31">
        <v>2.2000000000000002</v>
      </c>
      <c r="AC15" s="300">
        <f>AB15*7</f>
        <v>15.400000000000002</v>
      </c>
      <c r="AD15" s="298">
        <f>AB15*5</f>
        <v>11</v>
      </c>
      <c r="AE15" s="31" t="s">
        <v>30</v>
      </c>
      <c r="AF15" s="34">
        <f>AC15*4+AD15*9</f>
        <v>160.60000000000002</v>
      </c>
    </row>
    <row r="16" spans="1:32" ht="38.450000000000003" customHeight="1">
      <c r="B16" s="561" t="s">
        <v>44</v>
      </c>
      <c r="C16" s="1458"/>
      <c r="D16" s="136"/>
      <c r="E16" s="137"/>
      <c r="F16" s="940"/>
      <c r="G16" s="1046"/>
      <c r="H16" s="962"/>
      <c r="I16" s="960"/>
      <c r="J16" s="26" t="s">
        <v>61</v>
      </c>
      <c r="K16" s="156"/>
      <c r="L16" s="13"/>
      <c r="M16" s="161" t="s">
        <v>61</v>
      </c>
      <c r="N16" s="158"/>
      <c r="O16" s="570"/>
      <c r="P16" s="145"/>
      <c r="Q16" s="156"/>
      <c r="R16" s="13"/>
      <c r="S16" s="145"/>
      <c r="T16" s="156"/>
      <c r="U16" s="13"/>
      <c r="V16" s="1442"/>
      <c r="W16" s="21">
        <f>SUM(Z14*5)+(Z16*5)</f>
        <v>26</v>
      </c>
      <c r="X16" s="22" t="s">
        <v>2</v>
      </c>
      <c r="Y16" s="1088" t="s">
        <v>31</v>
      </c>
      <c r="Z16" s="1089">
        <v>3</v>
      </c>
      <c r="AA16" s="30" t="s">
        <v>32</v>
      </c>
      <c r="AB16" s="31">
        <v>1.6</v>
      </c>
      <c r="AC16" s="31">
        <f>AB16*1</f>
        <v>1.6</v>
      </c>
      <c r="AD16" s="298" t="s">
        <v>30</v>
      </c>
      <c r="AE16" s="31">
        <f>AB16*5</f>
        <v>8</v>
      </c>
      <c r="AF16" s="31">
        <f>AC16*4+AE16*4</f>
        <v>38.4</v>
      </c>
    </row>
    <row r="17" spans="2:33" ht="38.450000000000003" customHeight="1">
      <c r="B17" s="1454" t="s">
        <v>270</v>
      </c>
      <c r="C17" s="1458"/>
      <c r="D17" s="136"/>
      <c r="E17" s="137"/>
      <c r="F17" s="940"/>
      <c r="G17" s="961"/>
      <c r="H17" s="962"/>
      <c r="I17" s="18"/>
      <c r="J17" s="1171" t="s">
        <v>367</v>
      </c>
      <c r="K17" s="1173" t="s">
        <v>228</v>
      </c>
      <c r="L17" s="1172"/>
      <c r="M17" s="301" t="s">
        <v>63</v>
      </c>
      <c r="N17" s="221"/>
      <c r="O17" s="135"/>
      <c r="P17" s="145"/>
      <c r="Q17" s="156"/>
      <c r="R17" s="13"/>
      <c r="S17" s="145"/>
      <c r="T17" s="156"/>
      <c r="U17" s="13"/>
      <c r="V17" s="1442"/>
      <c r="W17" s="23" t="s">
        <v>33</v>
      </c>
      <c r="X17" s="24"/>
      <c r="Y17" s="1088" t="s">
        <v>34</v>
      </c>
      <c r="Z17" s="1085">
        <v>0</v>
      </c>
      <c r="AA17" s="30" t="s">
        <v>35</v>
      </c>
      <c r="AB17" s="31">
        <v>2.5</v>
      </c>
      <c r="AC17" s="31"/>
      <c r="AD17" s="298">
        <f>AB17*5</f>
        <v>12.5</v>
      </c>
      <c r="AE17" s="31" t="s">
        <v>30</v>
      </c>
      <c r="AF17" s="31">
        <f>AD17*9</f>
        <v>112.5</v>
      </c>
    </row>
    <row r="18" spans="2:33" ht="38.450000000000003" customHeight="1">
      <c r="B18" s="1455"/>
      <c r="C18" s="1459"/>
      <c r="D18" s="219"/>
      <c r="E18" s="138"/>
      <c r="F18" s="940"/>
      <c r="G18" s="1046"/>
      <c r="H18" s="959"/>
      <c r="I18" s="960"/>
      <c r="J18" s="958" t="s">
        <v>368</v>
      </c>
      <c r="K18" s="138"/>
      <c r="L18" s="14">
        <v>45</v>
      </c>
      <c r="M18" s="166"/>
      <c r="N18" s="165"/>
      <c r="O18" s="569"/>
      <c r="P18" s="136"/>
      <c r="Q18" s="138"/>
      <c r="R18" s="14"/>
      <c r="S18" s="145"/>
      <c r="T18" s="146"/>
      <c r="U18" s="13"/>
      <c r="V18" s="1442"/>
      <c r="W18" s="25">
        <f>SUM(Z13*2)+(Z14*7)</f>
        <v>27.6</v>
      </c>
      <c r="X18" s="22" t="s">
        <v>2</v>
      </c>
      <c r="Y18" s="1091" t="s">
        <v>36</v>
      </c>
      <c r="Z18" s="1085">
        <v>0</v>
      </c>
      <c r="AA18" s="30" t="s">
        <v>37</v>
      </c>
      <c r="AB18" s="31">
        <v>1</v>
      </c>
      <c r="AC18" s="30"/>
      <c r="AD18" s="297"/>
      <c r="AE18" s="30">
        <f>AB18*15</f>
        <v>15</v>
      </c>
      <c r="AF18" s="30"/>
    </row>
    <row r="19" spans="2:33" ht="38.450000000000003" customHeight="1">
      <c r="B19" s="563" t="s">
        <v>46</v>
      </c>
      <c r="C19" s="595"/>
      <c r="D19" s="219"/>
      <c r="E19" s="138"/>
      <c r="F19" s="940"/>
      <c r="G19" s="1045"/>
      <c r="H19" s="450"/>
      <c r="I19" s="18"/>
      <c r="J19" s="26" t="s">
        <v>63</v>
      </c>
      <c r="K19" s="146"/>
      <c r="L19" s="13"/>
      <c r="M19" s="136"/>
      <c r="N19" s="138"/>
      <c r="O19" s="14"/>
      <c r="P19" s="136"/>
      <c r="Q19" s="138"/>
      <c r="R19" s="14"/>
      <c r="S19" s="145"/>
      <c r="T19" s="156"/>
      <c r="U19" s="13"/>
      <c r="V19" s="1442"/>
      <c r="W19" s="23" t="s">
        <v>38</v>
      </c>
      <c r="X19" s="24"/>
      <c r="Y19" s="593"/>
      <c r="Z19" s="1089"/>
      <c r="AA19" s="30"/>
      <c r="AB19" s="31"/>
      <c r="AC19" s="30">
        <f>SUM(AC14:AC18)</f>
        <v>17.000000000000004</v>
      </c>
      <c r="AD19" s="297">
        <f>SUM(AD14:AD18)</f>
        <v>23.5</v>
      </c>
      <c r="AE19" s="30">
        <f>SUM(AE14:AE18)</f>
        <v>23</v>
      </c>
      <c r="AF19" s="30">
        <f>AC19*4+AD19*9+AE19*4</f>
        <v>371.5</v>
      </c>
    </row>
    <row r="20" spans="2:33" ht="38.450000000000003" customHeight="1" thickBot="1">
      <c r="B20" s="564"/>
      <c r="C20" s="302"/>
      <c r="D20" s="303"/>
      <c r="E20" s="293"/>
      <c r="F20" s="1039"/>
      <c r="G20" s="1047"/>
      <c r="H20" s="1048"/>
      <c r="I20" s="1049"/>
      <c r="J20" s="1040" t="s">
        <v>60</v>
      </c>
      <c r="K20" s="293"/>
      <c r="L20" s="304"/>
      <c r="M20" s="295"/>
      <c r="N20" s="293"/>
      <c r="O20" s="304"/>
      <c r="P20" s="295"/>
      <c r="Q20" s="293"/>
      <c r="R20" s="305"/>
      <c r="S20" s="306"/>
      <c r="T20" s="307"/>
      <c r="U20" s="308"/>
      <c r="V20" s="1464"/>
      <c r="W20" s="238">
        <f>SUM(W14+W18)*4+(W16*9)</f>
        <v>764.4</v>
      </c>
      <c r="X20" s="322" t="s">
        <v>1</v>
      </c>
      <c r="Y20" s="594"/>
      <c r="Z20" s="1096"/>
      <c r="AA20" s="30"/>
      <c r="AB20" s="31"/>
      <c r="AC20" s="37">
        <f>AC19*4/AF19</f>
        <v>0.18304172274562588</v>
      </c>
      <c r="AD20" s="309">
        <f>AD19*9/AF19</f>
        <v>0.5693135935397039</v>
      </c>
      <c r="AE20" s="37">
        <f>AE19*4/AF19</f>
        <v>0.24764468371467024</v>
      </c>
      <c r="AF20" s="30"/>
    </row>
    <row r="21" spans="2:33" s="3" customFormat="1" ht="69.599999999999994" customHeight="1">
      <c r="B21" s="565">
        <v>9</v>
      </c>
      <c r="C21" s="1457"/>
      <c r="D21" s="957" t="str">
        <f>'8~9月份菜單'!M44</f>
        <v>新竹米粉</v>
      </c>
      <c r="E21" s="599" t="s">
        <v>95</v>
      </c>
      <c r="F21" s="1050"/>
      <c r="G21" s="874" t="str">
        <f>'8~9月份菜單'!M45</f>
        <v>芝麻雞翅</v>
      </c>
      <c r="H21" s="992" t="s">
        <v>65</v>
      </c>
      <c r="I21" s="1041"/>
      <c r="J21" s="874" t="str">
        <f>'8~9月份菜單'!M46</f>
        <v>宜蘭蔥肉餡餅(加.烤)</v>
      </c>
      <c r="K21" s="599" t="s">
        <v>84</v>
      </c>
      <c r="L21" s="600"/>
      <c r="M21" s="874" t="str">
        <f>'8~9月份菜單'!M47</f>
        <v>雙色滷味(豆)</v>
      </c>
      <c r="N21" s="599" t="s">
        <v>92</v>
      </c>
      <c r="O21" s="600"/>
      <c r="P21" s="874" t="str">
        <f>'8~9月份菜單'!M48</f>
        <v>有機深色蔬菜</v>
      </c>
      <c r="Q21" s="599" t="s">
        <v>85</v>
      </c>
      <c r="R21" s="600"/>
      <c r="S21" s="898" t="str">
        <f>'8~9月份菜單'!M49</f>
        <v>玉米濃湯</v>
      </c>
      <c r="T21" s="939" t="s">
        <v>86</v>
      </c>
      <c r="U21" s="1155"/>
      <c r="V21" s="1447"/>
      <c r="W21" s="19" t="s">
        <v>6</v>
      </c>
      <c r="X21" s="20"/>
      <c r="Y21" s="1080" t="s">
        <v>17</v>
      </c>
      <c r="Z21" s="1081">
        <v>6.1</v>
      </c>
      <c r="AA21" s="38"/>
      <c r="AB21" s="39"/>
      <c r="AC21" s="38" t="s">
        <v>18</v>
      </c>
      <c r="AD21" s="310" t="s">
        <v>19</v>
      </c>
      <c r="AE21" s="38" t="s">
        <v>20</v>
      </c>
      <c r="AF21" s="38" t="s">
        <v>21</v>
      </c>
      <c r="AG21" s="46"/>
    </row>
    <row r="22" spans="2:33" s="4" customFormat="1" ht="38.450000000000003" customHeight="1">
      <c r="B22" s="561" t="s">
        <v>41</v>
      </c>
      <c r="C22" s="1458"/>
      <c r="D22" s="283" t="s">
        <v>104</v>
      </c>
      <c r="E22" s="159"/>
      <c r="F22" s="1051">
        <v>100</v>
      </c>
      <c r="G22" s="961" t="s">
        <v>343</v>
      </c>
      <c r="H22" s="1052"/>
      <c r="I22" s="1053">
        <v>80</v>
      </c>
      <c r="J22" s="921" t="s">
        <v>212</v>
      </c>
      <c r="K22" s="922" t="s">
        <v>125</v>
      </c>
      <c r="L22" s="923">
        <v>20</v>
      </c>
      <c r="M22" s="283" t="s">
        <v>71</v>
      </c>
      <c r="N22" s="159" t="s">
        <v>128</v>
      </c>
      <c r="O22" s="567">
        <v>30</v>
      </c>
      <c r="P22" s="136" t="str">
        <f>P21</f>
        <v>有機深色蔬菜</v>
      </c>
      <c r="Q22" s="137"/>
      <c r="R22" s="14">
        <v>120</v>
      </c>
      <c r="S22" s="1156" t="s">
        <v>87</v>
      </c>
      <c r="T22" s="922"/>
      <c r="U22" s="923">
        <v>20</v>
      </c>
      <c r="V22" s="1448"/>
      <c r="W22" s="21">
        <f>SUM(Z21*15)+(Z23*5)+(Z25*15)</f>
        <v>99.5</v>
      </c>
      <c r="X22" s="22" t="s">
        <v>2</v>
      </c>
      <c r="Y22" s="1084" t="s">
        <v>25</v>
      </c>
      <c r="Z22" s="1089">
        <v>2.2999999999999998</v>
      </c>
      <c r="AA22" s="39" t="s">
        <v>11</v>
      </c>
      <c r="AB22" s="39">
        <v>6</v>
      </c>
      <c r="AC22" s="39">
        <f>AB22*2</f>
        <v>12</v>
      </c>
      <c r="AD22" s="311"/>
      <c r="AE22" s="39">
        <f>AB22*15</f>
        <v>90</v>
      </c>
      <c r="AF22" s="39">
        <f>AC22*4+AE22*4</f>
        <v>408</v>
      </c>
      <c r="AG22" s="46"/>
    </row>
    <row r="23" spans="2:33" s="4" customFormat="1" ht="38.450000000000003" customHeight="1">
      <c r="B23" s="561">
        <v>26</v>
      </c>
      <c r="C23" s="1458"/>
      <c r="D23" s="283" t="s">
        <v>101</v>
      </c>
      <c r="E23" s="159"/>
      <c r="F23" s="1051">
        <v>10</v>
      </c>
      <c r="G23" s="1054" t="s">
        <v>276</v>
      </c>
      <c r="H23" s="1055"/>
      <c r="I23" s="1053"/>
      <c r="J23" s="1465"/>
      <c r="K23" s="159"/>
      <c r="L23" s="567"/>
      <c r="M23" s="283" t="s">
        <v>325</v>
      </c>
      <c r="N23" s="159"/>
      <c r="O23" s="567">
        <v>30</v>
      </c>
      <c r="P23" s="136" t="s">
        <v>61</v>
      </c>
      <c r="Q23" s="137"/>
      <c r="R23" s="14"/>
      <c r="S23" s="1157" t="s">
        <v>313</v>
      </c>
      <c r="T23" s="922"/>
      <c r="U23" s="923">
        <v>20</v>
      </c>
      <c r="V23" s="1448"/>
      <c r="W23" s="23" t="s">
        <v>7</v>
      </c>
      <c r="X23" s="24"/>
      <c r="Y23" s="1088" t="s">
        <v>28</v>
      </c>
      <c r="Z23" s="1089">
        <v>1.6</v>
      </c>
      <c r="AA23" s="312" t="s">
        <v>29</v>
      </c>
      <c r="AB23" s="39">
        <v>2</v>
      </c>
      <c r="AC23" s="313">
        <f>AB23*7</f>
        <v>14</v>
      </c>
      <c r="AD23" s="311">
        <f>AB23*5</f>
        <v>10</v>
      </c>
      <c r="AE23" s="39" t="s">
        <v>30</v>
      </c>
      <c r="AF23" s="40">
        <f>AC23*4+AD23*9</f>
        <v>146</v>
      </c>
    </row>
    <row r="24" spans="2:33" s="4" customFormat="1" ht="38.450000000000003" customHeight="1">
      <c r="B24" s="561" t="s">
        <v>44</v>
      </c>
      <c r="C24" s="1458"/>
      <c r="D24" s="283" t="s">
        <v>306</v>
      </c>
      <c r="E24" s="160"/>
      <c r="F24" s="1051">
        <v>30</v>
      </c>
      <c r="G24" s="1054" t="s">
        <v>63</v>
      </c>
      <c r="H24" s="1055"/>
      <c r="I24" s="1053"/>
      <c r="J24" s="1465"/>
      <c r="K24" s="165"/>
      <c r="L24" s="569"/>
      <c r="M24" s="283" t="s">
        <v>61</v>
      </c>
      <c r="N24" s="159"/>
      <c r="O24" s="567"/>
      <c r="P24" s="136"/>
      <c r="Q24" s="138"/>
      <c r="R24" s="14"/>
      <c r="S24" s="892" t="s">
        <v>338</v>
      </c>
      <c r="T24" s="682"/>
      <c r="U24" s="894">
        <v>10</v>
      </c>
      <c r="V24" s="1448"/>
      <c r="W24" s="21">
        <f>SUM(Z22*5)+(Z24*5)</f>
        <v>25.5</v>
      </c>
      <c r="X24" s="22" t="s">
        <v>2</v>
      </c>
      <c r="Y24" s="1088" t="s">
        <v>31</v>
      </c>
      <c r="Z24" s="1089">
        <v>2.8</v>
      </c>
      <c r="AA24" s="38" t="s">
        <v>32</v>
      </c>
      <c r="AB24" s="39">
        <v>1.5</v>
      </c>
      <c r="AC24" s="39">
        <f>AB24*1</f>
        <v>1.5</v>
      </c>
      <c r="AD24" s="311" t="s">
        <v>30</v>
      </c>
      <c r="AE24" s="39">
        <f>AB24*5</f>
        <v>7.5</v>
      </c>
      <c r="AF24" s="39">
        <f>AC24*4+AE24*4</f>
        <v>36</v>
      </c>
    </row>
    <row r="25" spans="2:33" s="4" customFormat="1" ht="38.450000000000003" customHeight="1">
      <c r="B25" s="1430" t="s">
        <v>271</v>
      </c>
      <c r="C25" s="1458"/>
      <c r="D25" s="283" t="s">
        <v>81</v>
      </c>
      <c r="E25" s="160"/>
      <c r="F25" s="1051">
        <v>10</v>
      </c>
      <c r="G25" s="1054" t="s">
        <v>192</v>
      </c>
      <c r="H25" s="1056"/>
      <c r="I25" s="1053"/>
      <c r="J25" s="145"/>
      <c r="K25" s="144"/>
      <c r="L25" s="52"/>
      <c r="M25" s="283" t="s">
        <v>63</v>
      </c>
      <c r="N25" s="160"/>
      <c r="O25" s="567"/>
      <c r="P25" s="136"/>
      <c r="Q25" s="138"/>
      <c r="R25" s="14"/>
      <c r="S25" s="1156"/>
      <c r="T25" s="922"/>
      <c r="U25" s="923"/>
      <c r="V25" s="1448"/>
      <c r="W25" s="23" t="s">
        <v>33</v>
      </c>
      <c r="X25" s="24"/>
      <c r="Y25" s="1088" t="s">
        <v>34</v>
      </c>
      <c r="Z25" s="1089">
        <v>0</v>
      </c>
      <c r="AA25" s="38" t="s">
        <v>35</v>
      </c>
      <c r="AB25" s="39">
        <v>2.5</v>
      </c>
      <c r="AC25" s="39"/>
      <c r="AD25" s="311">
        <f>AB25*5</f>
        <v>12.5</v>
      </c>
      <c r="AE25" s="39" t="s">
        <v>30</v>
      </c>
      <c r="AF25" s="39">
        <f>AD25*9</f>
        <v>112.5</v>
      </c>
    </row>
    <row r="26" spans="2:33" s="4" customFormat="1" ht="38.450000000000003" customHeight="1">
      <c r="B26" s="1456"/>
      <c r="C26" s="1460"/>
      <c r="D26" s="283" t="s">
        <v>61</v>
      </c>
      <c r="E26" s="160"/>
      <c r="F26" s="1051"/>
      <c r="G26" s="1054"/>
      <c r="H26" s="1056"/>
      <c r="I26" s="1053"/>
      <c r="J26" s="142"/>
      <c r="K26" s="144"/>
      <c r="L26" s="52"/>
      <c r="M26" s="136"/>
      <c r="N26" s="138"/>
      <c r="O26" s="14"/>
      <c r="P26" s="136"/>
      <c r="Q26" s="138"/>
      <c r="R26" s="14"/>
      <c r="S26" s="1156"/>
      <c r="T26" s="1158"/>
      <c r="U26" s="923"/>
      <c r="V26" s="1448"/>
      <c r="W26" s="25">
        <f>SUM(Z21*2)+(Z22*7)</f>
        <v>28.299999999999997</v>
      </c>
      <c r="X26" s="22" t="s">
        <v>2</v>
      </c>
      <c r="Y26" s="1091" t="s">
        <v>36</v>
      </c>
      <c r="Z26" s="1089">
        <v>0</v>
      </c>
      <c r="AA26" s="38" t="s">
        <v>37</v>
      </c>
      <c r="AB26" s="39"/>
      <c r="AC26" s="38"/>
      <c r="AD26" s="310"/>
      <c r="AE26" s="38">
        <f>AB26*15</f>
        <v>0</v>
      </c>
      <c r="AF26" s="38"/>
    </row>
    <row r="27" spans="2:33" s="4" customFormat="1" ht="38.450000000000003" customHeight="1">
      <c r="B27" s="563" t="s">
        <v>46</v>
      </c>
      <c r="C27" s="595"/>
      <c r="D27" s="145"/>
      <c r="E27" s="146"/>
      <c r="F27" s="924"/>
      <c r="G27" s="892"/>
      <c r="H27" s="927"/>
      <c r="I27" s="894"/>
      <c r="J27" s="136"/>
      <c r="K27" s="146"/>
      <c r="L27" s="13"/>
      <c r="M27" s="145"/>
      <c r="N27" s="146"/>
      <c r="O27" s="13"/>
      <c r="P27" s="145"/>
      <c r="Q27" s="146"/>
      <c r="R27" s="314"/>
      <c r="S27" s="928"/>
      <c r="T27" s="134"/>
      <c r="U27" s="894"/>
      <c r="V27" s="1448"/>
      <c r="W27" s="23" t="s">
        <v>38</v>
      </c>
      <c r="X27" s="24"/>
      <c r="Y27" s="593"/>
      <c r="Z27" s="1089"/>
      <c r="AA27" s="38"/>
      <c r="AB27" s="39"/>
      <c r="AC27" s="38">
        <f>SUM(AC22:AC26)</f>
        <v>27.5</v>
      </c>
      <c r="AD27" s="310">
        <f>SUM(AD22:AD26)</f>
        <v>22.5</v>
      </c>
      <c r="AE27" s="38">
        <f>SUM(AE22:AE26)</f>
        <v>97.5</v>
      </c>
      <c r="AF27" s="38">
        <f>AC27*4+AD27*9+AE27*4</f>
        <v>702.5</v>
      </c>
    </row>
    <row r="28" spans="2:33" s="4" customFormat="1" ht="38.450000000000003" customHeight="1" thickBot="1">
      <c r="B28" s="564"/>
      <c r="C28" s="302"/>
      <c r="D28" s="303"/>
      <c r="E28" s="293"/>
      <c r="F28" s="1039"/>
      <c r="G28" s="1057"/>
      <c r="H28" s="1058"/>
      <c r="I28" s="933"/>
      <c r="J28" s="295"/>
      <c r="K28" s="293"/>
      <c r="L28" s="304"/>
      <c r="M28" s="295"/>
      <c r="N28" s="293"/>
      <c r="O28" s="304"/>
      <c r="P28" s="295"/>
      <c r="Q28" s="293"/>
      <c r="R28" s="305"/>
      <c r="S28" s="1159"/>
      <c r="T28" s="1160"/>
      <c r="U28" s="933"/>
      <c r="V28" s="1466"/>
      <c r="W28" s="238">
        <f>SUM(W22+W26)*4+(W24*9)</f>
        <v>740.7</v>
      </c>
      <c r="X28" s="322" t="s">
        <v>1</v>
      </c>
      <c r="Y28" s="1097"/>
      <c r="Z28" s="1098"/>
      <c r="AA28" s="38"/>
      <c r="AB28" s="39"/>
      <c r="AC28" s="41">
        <f>AC27*4/AF27</f>
        <v>0.15658362989323843</v>
      </c>
      <c r="AD28" s="315">
        <f>AD27*9/AF27</f>
        <v>0.28825622775800713</v>
      </c>
      <c r="AE28" s="41">
        <f>AE27*4/AF27</f>
        <v>0.55516014234875444</v>
      </c>
      <c r="AF28" s="38"/>
    </row>
    <row r="29" spans="2:33" s="3" customFormat="1" ht="74.45" customHeight="1">
      <c r="B29" s="565">
        <v>9</v>
      </c>
      <c r="C29" s="1461"/>
      <c r="D29" s="601" t="str">
        <f>'8~9月份菜單'!S44</f>
        <v>胚芽米飯</v>
      </c>
      <c r="E29" s="602" t="s">
        <v>14</v>
      </c>
      <c r="F29" s="603"/>
      <c r="G29" s="601" t="str">
        <f>'8~9月份菜單'!S45</f>
        <v>菲力雞排</v>
      </c>
      <c r="H29" s="604" t="s">
        <v>84</v>
      </c>
      <c r="I29" s="603"/>
      <c r="J29" s="601" t="str">
        <f>'8~9月份菜單'!S46</f>
        <v>蝦米高麗</v>
      </c>
      <c r="K29" s="602" t="s">
        <v>83</v>
      </c>
      <c r="L29" s="603"/>
      <c r="M29" s="601" t="str">
        <f>'8~9月份菜單'!S47</f>
        <v>茄汁燴蛋</v>
      </c>
      <c r="N29" s="605" t="s">
        <v>86</v>
      </c>
      <c r="O29" s="603"/>
      <c r="P29" s="601" t="str">
        <f>'8~9月份菜單'!S48</f>
        <v>深色蔬菜</v>
      </c>
      <c r="Q29" s="602" t="s">
        <v>16</v>
      </c>
      <c r="R29" s="606"/>
      <c r="S29" s="601" t="str">
        <f>'8~9月份菜單'!S49</f>
        <v>紫菜蛋花湯</v>
      </c>
      <c r="T29" s="607" t="s">
        <v>15</v>
      </c>
      <c r="U29" s="603"/>
      <c r="V29" s="1447"/>
      <c r="W29" s="19" t="s">
        <v>6</v>
      </c>
      <c r="X29" s="20"/>
      <c r="Y29" s="1080" t="s">
        <v>17</v>
      </c>
      <c r="Z29" s="1081">
        <v>6</v>
      </c>
      <c r="AA29" s="38"/>
      <c r="AB29" s="39"/>
      <c r="AC29" s="38" t="s">
        <v>18</v>
      </c>
      <c r="AD29" s="310" t="s">
        <v>19</v>
      </c>
      <c r="AE29" s="38" t="s">
        <v>20</v>
      </c>
      <c r="AF29" s="38" t="s">
        <v>21</v>
      </c>
    </row>
    <row r="30" spans="2:33" ht="38.450000000000003" customHeight="1">
      <c r="B30" s="561" t="s">
        <v>41</v>
      </c>
      <c r="C30" s="1462"/>
      <c r="D30" s="145" t="s">
        <v>22</v>
      </c>
      <c r="E30" s="156"/>
      <c r="F30" s="13">
        <v>80</v>
      </c>
      <c r="G30" s="145" t="s">
        <v>342</v>
      </c>
      <c r="H30" s="156"/>
      <c r="I30" s="13">
        <v>65</v>
      </c>
      <c r="J30" s="145" t="s">
        <v>74</v>
      </c>
      <c r="K30" s="156"/>
      <c r="L30" s="13">
        <v>60</v>
      </c>
      <c r="M30" s="145" t="s">
        <v>93</v>
      </c>
      <c r="N30" s="156"/>
      <c r="O30" s="13">
        <v>60</v>
      </c>
      <c r="P30" s="145" t="str">
        <f>P29</f>
        <v>深色蔬菜</v>
      </c>
      <c r="Q30" s="156"/>
      <c r="R30" s="314">
        <v>100</v>
      </c>
      <c r="S30" s="145" t="s">
        <v>88</v>
      </c>
      <c r="T30" s="156"/>
      <c r="U30" s="13">
        <v>40</v>
      </c>
      <c r="V30" s="1448"/>
      <c r="W30" s="21">
        <f>SUM(Z29*15)+(Z31*5)+(Z33*15)</f>
        <v>103</v>
      </c>
      <c r="X30" s="22" t="s">
        <v>2</v>
      </c>
      <c r="Y30" s="1084" t="s">
        <v>25</v>
      </c>
      <c r="Z30" s="1089">
        <v>2</v>
      </c>
      <c r="AA30" s="39" t="s">
        <v>11</v>
      </c>
      <c r="AB30" s="39">
        <v>6</v>
      </c>
      <c r="AC30" s="39">
        <f>AB30*2</f>
        <v>12</v>
      </c>
      <c r="AD30" s="311"/>
      <c r="AE30" s="39">
        <f>AB30*15</f>
        <v>90</v>
      </c>
      <c r="AF30" s="39">
        <f>AC30*4+AE30*4</f>
        <v>408</v>
      </c>
    </row>
    <row r="31" spans="2:33" ht="38.450000000000003" customHeight="1">
      <c r="B31" s="561">
        <v>27</v>
      </c>
      <c r="C31" s="1462"/>
      <c r="D31" s="145" t="s">
        <v>136</v>
      </c>
      <c r="E31" s="156"/>
      <c r="F31" s="13">
        <v>40</v>
      </c>
      <c r="G31" s="145" t="s">
        <v>287</v>
      </c>
      <c r="H31" s="137"/>
      <c r="I31" s="246"/>
      <c r="J31" s="136" t="s">
        <v>130</v>
      </c>
      <c r="K31" s="156"/>
      <c r="L31" s="13">
        <v>5</v>
      </c>
      <c r="M31" s="145" t="s">
        <v>345</v>
      </c>
      <c r="N31" s="156"/>
      <c r="O31" s="13">
        <v>15</v>
      </c>
      <c r="P31" s="145" t="s">
        <v>26</v>
      </c>
      <c r="Q31" s="146"/>
      <c r="R31" s="314"/>
      <c r="S31" s="157" t="s">
        <v>70</v>
      </c>
      <c r="T31" s="156" t="s">
        <v>128</v>
      </c>
      <c r="U31" s="13">
        <v>30</v>
      </c>
      <c r="V31" s="1448"/>
      <c r="W31" s="23" t="s">
        <v>7</v>
      </c>
      <c r="X31" s="24"/>
      <c r="Y31" s="1088" t="s">
        <v>28</v>
      </c>
      <c r="Z31" s="1089">
        <v>2.6</v>
      </c>
      <c r="AA31" s="312" t="s">
        <v>29</v>
      </c>
      <c r="AB31" s="39">
        <v>2.2999999999999998</v>
      </c>
      <c r="AC31" s="313">
        <f>AB31*7</f>
        <v>16.099999999999998</v>
      </c>
      <c r="AD31" s="311">
        <f>AB31*5</f>
        <v>11.5</v>
      </c>
      <c r="AE31" s="39" t="s">
        <v>30</v>
      </c>
      <c r="AF31" s="40">
        <f>AC31*4+AD31*9</f>
        <v>167.89999999999998</v>
      </c>
    </row>
    <row r="32" spans="2:33" ht="38.450000000000003" customHeight="1">
      <c r="B32" s="561" t="s">
        <v>44</v>
      </c>
      <c r="C32" s="1462"/>
      <c r="D32" s="218"/>
      <c r="E32" s="146"/>
      <c r="F32" s="13"/>
      <c r="G32" s="136" t="s">
        <v>26</v>
      </c>
      <c r="H32" s="247"/>
      <c r="I32" s="246"/>
      <c r="J32" s="136" t="s">
        <v>61</v>
      </c>
      <c r="K32" s="156"/>
      <c r="L32" s="13"/>
      <c r="M32" s="145" t="s">
        <v>61</v>
      </c>
      <c r="N32" s="156"/>
      <c r="O32" s="13"/>
      <c r="P32" s="145"/>
      <c r="Q32" s="146"/>
      <c r="R32" s="314"/>
      <c r="S32" s="145" t="s">
        <v>144</v>
      </c>
      <c r="T32" s="146"/>
      <c r="U32" s="13"/>
      <c r="V32" s="1448"/>
      <c r="W32" s="21">
        <f>SUM(Z30*5)+(Z32*5)</f>
        <v>24</v>
      </c>
      <c r="X32" s="22" t="s">
        <v>2</v>
      </c>
      <c r="Y32" s="1088" t="s">
        <v>31</v>
      </c>
      <c r="Z32" s="1089">
        <v>2.8</v>
      </c>
      <c r="AA32" s="38" t="s">
        <v>32</v>
      </c>
      <c r="AB32" s="39">
        <v>1.5</v>
      </c>
      <c r="AC32" s="39">
        <f>AB32*1</f>
        <v>1.5</v>
      </c>
      <c r="AD32" s="311" t="s">
        <v>30</v>
      </c>
      <c r="AE32" s="39">
        <f>AB32*5</f>
        <v>7.5</v>
      </c>
      <c r="AF32" s="39">
        <f>AC32*4+AE32*4</f>
        <v>36</v>
      </c>
    </row>
    <row r="33" spans="1:32" ht="38.450000000000003" customHeight="1">
      <c r="B33" s="1430" t="s">
        <v>272</v>
      </c>
      <c r="C33" s="1462"/>
      <c r="D33" s="218"/>
      <c r="E33" s="146"/>
      <c r="F33" s="13"/>
      <c r="G33" s="136"/>
      <c r="H33" s="247"/>
      <c r="I33" s="246"/>
      <c r="J33" s="136"/>
      <c r="K33" s="156"/>
      <c r="L33" s="13"/>
      <c r="M33" s="145"/>
      <c r="N33" s="155"/>
      <c r="O33" s="13"/>
      <c r="P33" s="145"/>
      <c r="Q33" s="146"/>
      <c r="R33" s="314"/>
      <c r="S33" s="145"/>
      <c r="T33" s="146"/>
      <c r="U33" s="13"/>
      <c r="V33" s="1448"/>
      <c r="W33" s="23" t="s">
        <v>33</v>
      </c>
      <c r="X33" s="24"/>
      <c r="Y33" s="1088" t="s">
        <v>34</v>
      </c>
      <c r="Z33" s="1089">
        <v>0</v>
      </c>
      <c r="AA33" s="38" t="s">
        <v>35</v>
      </c>
      <c r="AB33" s="39">
        <v>2.5</v>
      </c>
      <c r="AC33" s="39"/>
      <c r="AD33" s="311">
        <f>AB33*5</f>
        <v>12.5</v>
      </c>
      <c r="AE33" s="39" t="s">
        <v>30</v>
      </c>
      <c r="AF33" s="39">
        <f>AD33*9</f>
        <v>112.5</v>
      </c>
    </row>
    <row r="34" spans="1:32" ht="38.450000000000003" customHeight="1">
      <c r="B34" s="1456"/>
      <c r="C34" s="1463"/>
      <c r="D34" s="218"/>
      <c r="E34" s="146"/>
      <c r="F34" s="13"/>
      <c r="G34" s="145"/>
      <c r="H34" s="146"/>
      <c r="I34" s="13"/>
      <c r="J34" s="145"/>
      <c r="K34" s="146"/>
      <c r="L34" s="13"/>
      <c r="M34" s="145"/>
      <c r="N34" s="155"/>
      <c r="O34" s="13"/>
      <c r="P34" s="145"/>
      <c r="Q34" s="146"/>
      <c r="R34" s="314"/>
      <c r="S34" s="145"/>
      <c r="T34" s="146"/>
      <c r="U34" s="13"/>
      <c r="V34" s="1448"/>
      <c r="W34" s="25">
        <f>SUM(Z29*2)+(Z30*7)</f>
        <v>26</v>
      </c>
      <c r="X34" s="22" t="s">
        <v>2</v>
      </c>
      <c r="Y34" s="1091" t="s">
        <v>36</v>
      </c>
      <c r="Z34" s="1089">
        <v>0</v>
      </c>
      <c r="AA34" s="38" t="s">
        <v>37</v>
      </c>
      <c r="AB34" s="39">
        <v>1</v>
      </c>
      <c r="AC34" s="38"/>
      <c r="AD34" s="310"/>
      <c r="AE34" s="38">
        <f>AB34*15</f>
        <v>15</v>
      </c>
      <c r="AF34" s="38"/>
    </row>
    <row r="35" spans="1:32" ht="38.450000000000003" customHeight="1">
      <c r="B35" s="563" t="s">
        <v>46</v>
      </c>
      <c r="C35" s="571"/>
      <c r="D35" s="218"/>
      <c r="E35" s="146"/>
      <c r="F35" s="13"/>
      <c r="G35" s="145"/>
      <c r="H35" s="146"/>
      <c r="I35" s="13"/>
      <c r="J35" s="145"/>
      <c r="K35" s="146"/>
      <c r="L35" s="13"/>
      <c r="M35" s="145"/>
      <c r="N35" s="146"/>
      <c r="O35" s="13"/>
      <c r="P35" s="145"/>
      <c r="Q35" s="146"/>
      <c r="R35" s="314"/>
      <c r="S35" s="145"/>
      <c r="T35" s="156"/>
      <c r="U35" s="13"/>
      <c r="V35" s="1448"/>
      <c r="W35" s="23" t="s">
        <v>38</v>
      </c>
      <c r="X35" s="24"/>
      <c r="Y35" s="593"/>
      <c r="Z35" s="1089"/>
      <c r="AA35" s="38"/>
      <c r="AB35" s="39"/>
      <c r="AC35" s="38">
        <f>SUM(AC30:AC34)</f>
        <v>29.599999999999998</v>
      </c>
      <c r="AD35" s="310">
        <f>SUM(AD30:AD34)</f>
        <v>24</v>
      </c>
      <c r="AE35" s="38">
        <f>SUM(AE30:AE34)</f>
        <v>112.5</v>
      </c>
      <c r="AF35" s="38">
        <f>AC35*4+AD35*9+AE35*4</f>
        <v>784.4</v>
      </c>
    </row>
    <row r="36" spans="1:32" ht="38.450000000000003" customHeight="1" thickBot="1">
      <c r="B36" s="564"/>
      <c r="C36" s="316"/>
      <c r="D36" s="317"/>
      <c r="E36" s="164"/>
      <c r="F36" s="163"/>
      <c r="G36" s="318"/>
      <c r="H36" s="319"/>
      <c r="I36" s="320"/>
      <c r="J36" s="318"/>
      <c r="K36" s="164"/>
      <c r="L36" s="320"/>
      <c r="M36" s="318"/>
      <c r="N36" s="164"/>
      <c r="O36" s="320"/>
      <c r="P36" s="318"/>
      <c r="Q36" s="164"/>
      <c r="R36" s="321"/>
      <c r="S36" s="318"/>
      <c r="T36" s="164"/>
      <c r="U36" s="320"/>
      <c r="V36" s="1466"/>
      <c r="W36" s="238">
        <f>SUM(W30+W34)*4+(W32*9)</f>
        <v>732</v>
      </c>
      <c r="X36" s="322" t="s">
        <v>1</v>
      </c>
      <c r="Y36" s="594"/>
      <c r="Z36" s="1098"/>
      <c r="AA36" s="38"/>
      <c r="AB36" s="39"/>
      <c r="AC36" s="41">
        <f>AC35*4/AF35</f>
        <v>0.15094339622641509</v>
      </c>
      <c r="AD36" s="315">
        <f>AD35*9/AF35</f>
        <v>0.27536970933197347</v>
      </c>
      <c r="AE36" s="41">
        <f>AE35*4/AF35</f>
        <v>0.57368689444161147</v>
      </c>
      <c r="AF36" s="38"/>
    </row>
    <row r="37" spans="1:32" s="3" customFormat="1" ht="70.349999999999994" customHeight="1">
      <c r="B37" s="565">
        <v>9</v>
      </c>
      <c r="C37" s="1461"/>
      <c r="D37" s="601" t="str">
        <f>'8~9月份菜單'!$Y$44</f>
        <v>香Q白飯</v>
      </c>
      <c r="E37" s="604" t="s">
        <v>14</v>
      </c>
      <c r="F37" s="608"/>
      <c r="G37" s="601" t="str">
        <f>'8~9月份菜單'!$Y$45</f>
        <v>東坡控肉</v>
      </c>
      <c r="H37" s="604" t="s">
        <v>92</v>
      </c>
      <c r="I37" s="608"/>
      <c r="J37" s="601" t="str">
        <f>'8~9月份菜單'!$Y$46</f>
        <v>三色玉米</v>
      </c>
      <c r="K37" s="604" t="s">
        <v>83</v>
      </c>
      <c r="L37" s="608"/>
      <c r="M37" s="601" t="str">
        <f>'8~9月份菜單'!$Y$47</f>
        <v>滷味油腐(豆)</v>
      </c>
      <c r="N37" s="604" t="s">
        <v>92</v>
      </c>
      <c r="O37" s="608"/>
      <c r="P37" s="601" t="str">
        <f>'8~9月份菜單'!$Y$48</f>
        <v>淺色蔬菜</v>
      </c>
      <c r="Q37" s="604" t="s">
        <v>16</v>
      </c>
      <c r="R37" s="608"/>
      <c r="S37" s="601" t="str">
        <f>'8~9月份菜單'!$Y$49</f>
        <v>冬瓜排骨湯</v>
      </c>
      <c r="T37" s="604" t="s">
        <v>15</v>
      </c>
      <c r="U37" s="608"/>
      <c r="V37" s="1441"/>
      <c r="W37" s="92" t="s">
        <v>6</v>
      </c>
      <c r="X37" s="93"/>
      <c r="Y37" s="1080" t="s">
        <v>17</v>
      </c>
      <c r="Z37" s="1081">
        <v>6</v>
      </c>
      <c r="AA37" s="38"/>
      <c r="AB37" s="39"/>
      <c r="AC37" s="38" t="s">
        <v>18</v>
      </c>
      <c r="AD37" s="310" t="s">
        <v>19</v>
      </c>
      <c r="AE37" s="38" t="s">
        <v>20</v>
      </c>
      <c r="AF37" s="38" t="s">
        <v>21</v>
      </c>
    </row>
    <row r="38" spans="1:32" ht="38.450000000000003" customHeight="1">
      <c r="B38" s="561" t="s">
        <v>41</v>
      </c>
      <c r="C38" s="1462"/>
      <c r="D38" s="145" t="s">
        <v>22</v>
      </c>
      <c r="E38" s="156"/>
      <c r="F38" s="13">
        <v>100</v>
      </c>
      <c r="G38" s="136" t="s">
        <v>42</v>
      </c>
      <c r="H38" s="137"/>
      <c r="I38" s="14">
        <v>55</v>
      </c>
      <c r="J38" s="136" t="s">
        <v>87</v>
      </c>
      <c r="K38" s="137"/>
      <c r="L38" s="14">
        <v>50</v>
      </c>
      <c r="M38" s="145" t="s">
        <v>219</v>
      </c>
      <c r="N38" s="156" t="s">
        <v>128</v>
      </c>
      <c r="O38" s="13">
        <v>50</v>
      </c>
      <c r="P38" s="145" t="str">
        <f>P37</f>
        <v>淺色蔬菜</v>
      </c>
      <c r="Q38" s="156"/>
      <c r="R38" s="13">
        <v>120</v>
      </c>
      <c r="S38" s="585" t="s">
        <v>220</v>
      </c>
      <c r="T38" s="609"/>
      <c r="U38" s="586">
        <v>40</v>
      </c>
      <c r="V38" s="1442"/>
      <c r="W38" s="1082">
        <f>SUM(Z37*15)+(Z39*5)+(Z41*15)</f>
        <v>98.5</v>
      </c>
      <c r="X38" s="1083" t="s">
        <v>2</v>
      </c>
      <c r="Y38" s="1084" t="s">
        <v>25</v>
      </c>
      <c r="Z38" s="1085">
        <v>2.6</v>
      </c>
      <c r="AA38" s="42" t="s">
        <v>11</v>
      </c>
      <c r="AB38" s="42">
        <v>6</v>
      </c>
      <c r="AC38" s="42">
        <f>AB38*2</f>
        <v>12</v>
      </c>
      <c r="AD38" s="323"/>
      <c r="AE38" s="42">
        <f>AB38*15</f>
        <v>90</v>
      </c>
      <c r="AF38" s="42">
        <f>AC38*4+AE38*4</f>
        <v>408</v>
      </c>
    </row>
    <row r="39" spans="1:32" ht="38.450000000000003" customHeight="1">
      <c r="B39" s="561">
        <v>28</v>
      </c>
      <c r="C39" s="1462"/>
      <c r="D39" s="145"/>
      <c r="E39" s="156"/>
      <c r="F39" s="13"/>
      <c r="G39" s="136" t="s">
        <v>326</v>
      </c>
      <c r="H39" s="137"/>
      <c r="I39" s="14"/>
      <c r="J39" s="136" t="s">
        <v>225</v>
      </c>
      <c r="K39" s="137"/>
      <c r="L39" s="14">
        <v>10</v>
      </c>
      <c r="M39" s="145" t="s">
        <v>63</v>
      </c>
      <c r="N39" s="156"/>
      <c r="O39" s="13"/>
      <c r="P39" s="145" t="s">
        <v>61</v>
      </c>
      <c r="Q39" s="156"/>
      <c r="R39" s="13"/>
      <c r="S39" s="233" t="s">
        <v>341</v>
      </c>
      <c r="T39" s="234"/>
      <c r="U39" s="232">
        <v>15</v>
      </c>
      <c r="V39" s="1442"/>
      <c r="W39" s="1086" t="s">
        <v>7</v>
      </c>
      <c r="X39" s="1087"/>
      <c r="Y39" s="1088" t="s">
        <v>28</v>
      </c>
      <c r="Z39" s="1085">
        <v>1.7</v>
      </c>
      <c r="AA39" s="324" t="s">
        <v>29</v>
      </c>
      <c r="AB39" s="42">
        <v>2.2999999999999998</v>
      </c>
      <c r="AC39" s="325">
        <f>AB39*7</f>
        <v>16.099999999999998</v>
      </c>
      <c r="AD39" s="323">
        <f>AB39*5</f>
        <v>11.5</v>
      </c>
      <c r="AE39" s="42" t="s">
        <v>30</v>
      </c>
      <c r="AF39" s="43">
        <f>AC39*4+AD39*9</f>
        <v>167.89999999999998</v>
      </c>
    </row>
    <row r="40" spans="1:32" ht="38.450000000000003" customHeight="1">
      <c r="B40" s="561" t="s">
        <v>44</v>
      </c>
      <c r="C40" s="1462"/>
      <c r="D40" s="145"/>
      <c r="E40" s="156"/>
      <c r="F40" s="13"/>
      <c r="G40" s="136" t="s">
        <v>327</v>
      </c>
      <c r="H40" s="138"/>
      <c r="I40" s="14"/>
      <c r="J40" s="136" t="s">
        <v>195</v>
      </c>
      <c r="K40" s="138"/>
      <c r="L40" s="14">
        <v>10</v>
      </c>
      <c r="M40" s="145" t="s">
        <v>61</v>
      </c>
      <c r="N40" s="156"/>
      <c r="O40" s="13"/>
      <c r="P40" s="145"/>
      <c r="Q40" s="156"/>
      <c r="R40" s="13"/>
      <c r="S40" s="17" t="s">
        <v>330</v>
      </c>
      <c r="T40" s="326"/>
      <c r="U40" s="587"/>
      <c r="V40" s="1442"/>
      <c r="W40" s="1082">
        <f>SUM(Z38*5)+(Z40*5)</f>
        <v>27</v>
      </c>
      <c r="X40" s="1083" t="s">
        <v>2</v>
      </c>
      <c r="Y40" s="1088" t="s">
        <v>31</v>
      </c>
      <c r="Z40" s="1089">
        <v>2.8</v>
      </c>
      <c r="AA40" s="44" t="s">
        <v>32</v>
      </c>
      <c r="AB40" s="42">
        <v>1.6</v>
      </c>
      <c r="AC40" s="42">
        <f>AB40*1</f>
        <v>1.6</v>
      </c>
      <c r="AD40" s="323" t="s">
        <v>30</v>
      </c>
      <c r="AE40" s="42">
        <f>AB40*5</f>
        <v>8</v>
      </c>
      <c r="AF40" s="42">
        <f>AC40*4+AE40*4</f>
        <v>38.4</v>
      </c>
    </row>
    <row r="41" spans="1:32" ht="38.450000000000003" customHeight="1">
      <c r="B41" s="1430" t="s">
        <v>273</v>
      </c>
      <c r="C41" s="1462"/>
      <c r="D41" s="145"/>
      <c r="E41" s="156"/>
      <c r="F41" s="13"/>
      <c r="G41" s="136" t="s">
        <v>287</v>
      </c>
      <c r="H41" s="138"/>
      <c r="I41" s="14"/>
      <c r="J41" s="136" t="s">
        <v>61</v>
      </c>
      <c r="K41" s="138"/>
      <c r="L41" s="14"/>
      <c r="M41" s="145" t="s">
        <v>329</v>
      </c>
      <c r="N41" s="146"/>
      <c r="O41" s="13"/>
      <c r="P41" s="145"/>
      <c r="Q41" s="156"/>
      <c r="R41" s="13"/>
      <c r="S41" s="17"/>
      <c r="T41" s="327"/>
      <c r="U41" s="590"/>
      <c r="V41" s="1442"/>
      <c r="W41" s="1086" t="s">
        <v>33</v>
      </c>
      <c r="X41" s="1087"/>
      <c r="Y41" s="1088" t="s">
        <v>34</v>
      </c>
      <c r="Z41" s="1085">
        <v>0</v>
      </c>
      <c r="AA41" s="44" t="s">
        <v>35</v>
      </c>
      <c r="AB41" s="42">
        <v>2.5</v>
      </c>
      <c r="AC41" s="42"/>
      <c r="AD41" s="323">
        <f>AB41*5</f>
        <v>12.5</v>
      </c>
      <c r="AE41" s="42" t="s">
        <v>30</v>
      </c>
      <c r="AF41" s="42">
        <f>AD41*9</f>
        <v>112.5</v>
      </c>
    </row>
    <row r="42" spans="1:32" ht="38.450000000000003" customHeight="1">
      <c r="B42" s="1456"/>
      <c r="C42" s="1463"/>
      <c r="D42" s="218"/>
      <c r="E42" s="146"/>
      <c r="F42" s="13"/>
      <c r="G42" s="136"/>
      <c r="H42" s="138"/>
      <c r="I42" s="14"/>
      <c r="J42" s="136"/>
      <c r="K42" s="138"/>
      <c r="L42" s="14"/>
      <c r="M42" s="145"/>
      <c r="N42" s="146"/>
      <c r="O42" s="13"/>
      <c r="P42" s="145"/>
      <c r="Q42" s="146"/>
      <c r="R42" s="13"/>
      <c r="S42" s="133"/>
      <c r="T42" s="589"/>
      <c r="U42" s="590"/>
      <c r="V42" s="1442"/>
      <c r="W42" s="1090">
        <f>SUM(Z37*2)+(Z38*7)</f>
        <v>30.2</v>
      </c>
      <c r="X42" s="1083" t="s">
        <v>2</v>
      </c>
      <c r="Y42" s="1091" t="s">
        <v>36</v>
      </c>
      <c r="Z42" s="1085">
        <v>0</v>
      </c>
      <c r="AA42" s="44" t="s">
        <v>37</v>
      </c>
      <c r="AB42" s="42"/>
      <c r="AC42" s="44"/>
      <c r="AD42" s="328"/>
      <c r="AE42" s="44">
        <f>AB42*15</f>
        <v>0</v>
      </c>
      <c r="AF42" s="44"/>
    </row>
    <row r="43" spans="1:32" ht="38.450000000000003" customHeight="1">
      <c r="A43" s="493"/>
      <c r="B43" s="573" t="s">
        <v>46</v>
      </c>
      <c r="C43" s="574"/>
      <c r="D43" s="501"/>
      <c r="E43" s="502"/>
      <c r="F43" s="575"/>
      <c r="G43" s="145"/>
      <c r="H43" s="146"/>
      <c r="I43" s="13"/>
      <c r="J43" s="145"/>
      <c r="K43" s="146"/>
      <c r="L43" s="13"/>
      <c r="M43" s="145"/>
      <c r="N43" s="146"/>
      <c r="O43" s="13"/>
      <c r="P43" s="145"/>
      <c r="Q43" s="146"/>
      <c r="R43" s="13"/>
      <c r="S43" s="17"/>
      <c r="T43" s="450"/>
      <c r="U43" s="18"/>
      <c r="V43" s="1442"/>
      <c r="W43" s="1086" t="s">
        <v>38</v>
      </c>
      <c r="X43" s="1087"/>
      <c r="Y43" s="1092"/>
      <c r="Z43" s="1085"/>
      <c r="AA43" s="44"/>
      <c r="AB43" s="42"/>
      <c r="AC43" s="44">
        <f>SUM(AC38:AC42)</f>
        <v>29.7</v>
      </c>
      <c r="AD43" s="328">
        <f>SUM(AD38:AD42)</f>
        <v>24</v>
      </c>
      <c r="AE43" s="44">
        <f>SUM(AE38:AE42)</f>
        <v>98</v>
      </c>
      <c r="AF43" s="44">
        <f>AC43*4+AD43*9+AE43*4</f>
        <v>726.8</v>
      </c>
    </row>
    <row r="44" spans="1:32" ht="38.450000000000003" customHeight="1" thickBot="1">
      <c r="B44" s="576"/>
      <c r="C44" s="265"/>
      <c r="D44" s="610"/>
      <c r="E44" s="578"/>
      <c r="F44" s="579"/>
      <c r="G44" s="577"/>
      <c r="H44" s="578"/>
      <c r="I44" s="579"/>
      <c r="J44" s="577"/>
      <c r="K44" s="578"/>
      <c r="L44" s="579"/>
      <c r="M44" s="577"/>
      <c r="N44" s="578"/>
      <c r="O44" s="579"/>
      <c r="P44" s="577"/>
      <c r="Q44" s="578"/>
      <c r="R44" s="579"/>
      <c r="S44" s="577"/>
      <c r="T44" s="578"/>
      <c r="U44" s="579"/>
      <c r="V44" s="1467"/>
      <c r="W44" s="1099">
        <f>SUM(W38+W42)*4+(W40*9)</f>
        <v>757.8</v>
      </c>
      <c r="X44" s="580" t="s">
        <v>1</v>
      </c>
      <c r="Y44" s="1100"/>
      <c r="Z44" s="1101"/>
      <c r="AA44" s="44"/>
      <c r="AB44" s="42"/>
      <c r="AC44" s="45">
        <f>AC43*4/AF43</f>
        <v>0.16345624656026417</v>
      </c>
      <c r="AD44" s="329">
        <f>AD43*9/AF43</f>
        <v>0.29719317556411667</v>
      </c>
      <c r="AE44" s="45">
        <f>AE43*4/AF43</f>
        <v>0.53935057787561924</v>
      </c>
      <c r="AF44" s="44"/>
    </row>
    <row r="45" spans="1:32" ht="41.45" customHeight="1" thickTop="1">
      <c r="B45" s="1451" t="s">
        <v>331</v>
      </c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51"/>
      <c r="N45" s="1451"/>
      <c r="O45" s="1451"/>
      <c r="P45" s="1451"/>
      <c r="Q45" s="1451"/>
      <c r="R45" s="1451"/>
      <c r="S45" s="1451"/>
      <c r="T45" s="1451"/>
      <c r="U45" s="1451"/>
      <c r="V45" s="1451"/>
      <c r="W45" s="1451"/>
      <c r="X45" s="1451"/>
      <c r="Y45" s="1451"/>
      <c r="Z45" s="1"/>
      <c r="AB45" s="1"/>
      <c r="AD45" s="331"/>
    </row>
    <row r="46" spans="1:32">
      <c r="AD46" s="331"/>
    </row>
    <row r="47" spans="1:32">
      <c r="AD47" s="331"/>
    </row>
    <row r="49" ht="3" customHeight="1"/>
    <row r="66" ht="354.6" customHeight="1"/>
  </sheetData>
  <mergeCells count="20">
    <mergeCell ref="B1:Z1"/>
    <mergeCell ref="B2:G2"/>
    <mergeCell ref="X3:Y3"/>
    <mergeCell ref="W4:X4"/>
    <mergeCell ref="B45:Y45"/>
    <mergeCell ref="B9:B10"/>
    <mergeCell ref="B17:B18"/>
    <mergeCell ref="B25:B26"/>
    <mergeCell ref="B33:B34"/>
    <mergeCell ref="B41:B42"/>
    <mergeCell ref="C13:C18"/>
    <mergeCell ref="C21:C26"/>
    <mergeCell ref="C29:C34"/>
    <mergeCell ref="C37:C42"/>
    <mergeCell ref="V5:V12"/>
    <mergeCell ref="J23:J24"/>
    <mergeCell ref="V13:V20"/>
    <mergeCell ref="V21:V28"/>
    <mergeCell ref="V29:V36"/>
    <mergeCell ref="V37:V44"/>
  </mergeCells>
  <phoneticPr fontId="71" type="noConversion"/>
  <pageMargins left="0.90486111111111101" right="0.31458333333333299" top="0.35416666666666702" bottom="0.35416666666666702" header="0.31458333333333299" footer="0.31458333333333299"/>
  <pageSetup paperSize="9" scale="29" orientation="landscape" r:id="rId1"/>
  <colBreaks count="1" manualBreakCount="1">
    <brk id="26" max="5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90391-A21B-4555-80C0-B27C324525B6}">
  <sheetPr>
    <pageSetUpPr fitToPage="1"/>
  </sheetPr>
  <dimension ref="B1:AF52"/>
  <sheetViews>
    <sheetView topLeftCell="A19" zoomScale="50" zoomScaleNormal="50" workbookViewId="0">
      <selection activeCell="Q43" sqref="Q43:T43"/>
    </sheetView>
  </sheetViews>
  <sheetFormatPr defaultRowHeight="20.25"/>
  <cols>
    <col min="1" max="1" width="1.875" style="1533" customWidth="1"/>
    <col min="2" max="2" width="4.875" style="1541" customWidth="1"/>
    <col min="3" max="3" width="0" style="1533" hidden="1" customWidth="1"/>
    <col min="4" max="4" width="28.625" style="1533" customWidth="1"/>
    <col min="5" max="5" width="5.625" style="1540" customWidth="1"/>
    <col min="6" max="6" width="9.625" style="1533" customWidth="1"/>
    <col min="7" max="7" width="28.625" style="1533" customWidth="1"/>
    <col min="8" max="8" width="5.625" style="1540" customWidth="1"/>
    <col min="9" max="9" width="9.625" style="1533" customWidth="1"/>
    <col min="10" max="10" width="28.625" style="1533" customWidth="1"/>
    <col min="11" max="11" width="5.625" style="1540" customWidth="1"/>
    <col min="12" max="12" width="9.625" style="1533" customWidth="1"/>
    <col min="13" max="13" width="28.625" style="1533" customWidth="1"/>
    <col min="14" max="14" width="5.625" style="1540" customWidth="1"/>
    <col min="15" max="15" width="9.625" style="1533" customWidth="1"/>
    <col min="16" max="16" width="28.625" style="1533" customWidth="1"/>
    <col min="17" max="17" width="5.625" style="1540" customWidth="1"/>
    <col min="18" max="18" width="9.625" style="1533" customWidth="1"/>
    <col min="19" max="19" width="28.625" style="1533" customWidth="1"/>
    <col min="20" max="20" width="5.625" style="1540" customWidth="1"/>
    <col min="21" max="21" width="9.625" style="1533" customWidth="1"/>
    <col min="22" max="22" width="12.125" style="1539" customWidth="1"/>
    <col min="23" max="23" width="11.75" style="1538" customWidth="1"/>
    <col min="24" max="24" width="11.25" style="1537" customWidth="1"/>
    <col min="25" max="25" width="6.625" style="1536" customWidth="1"/>
    <col min="26" max="26" width="6.625" style="1533" customWidth="1"/>
    <col min="27" max="27" width="6" style="1534" hidden="1" customWidth="1"/>
    <col min="28" max="28" width="5.5" style="1535" hidden="1" customWidth="1"/>
    <col min="29" max="29" width="7.75" style="1534" hidden="1" customWidth="1"/>
    <col min="30" max="30" width="8" style="1534" hidden="1" customWidth="1"/>
    <col min="31" max="31" width="7.875" style="1534" hidden="1" customWidth="1"/>
    <col min="32" max="32" width="7.5" style="1534" hidden="1" customWidth="1"/>
    <col min="33" max="16384" width="9" style="1533"/>
  </cols>
  <sheetData>
    <row r="1" spans="2:32" s="1534" customFormat="1" ht="38.25">
      <c r="B1" s="1684" t="s">
        <v>569</v>
      </c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4"/>
      <c r="Y1" s="1684"/>
      <c r="Z1" s="1677"/>
      <c r="AB1" s="1535"/>
    </row>
    <row r="2" spans="2:32" s="1534" customFormat="1" ht="18.95" customHeight="1">
      <c r="B2" s="1683"/>
      <c r="C2" s="1682"/>
      <c r="D2" s="1682"/>
      <c r="E2" s="1682"/>
      <c r="F2" s="1682"/>
      <c r="G2" s="1682"/>
      <c r="H2" s="1681"/>
      <c r="I2" s="1677"/>
      <c r="J2" s="1677"/>
      <c r="K2" s="1681"/>
      <c r="L2" s="1677"/>
      <c r="M2" s="1677"/>
      <c r="N2" s="1681"/>
      <c r="O2" s="1677"/>
      <c r="P2" s="1677"/>
      <c r="Q2" s="1681"/>
      <c r="R2" s="1677"/>
      <c r="S2" s="1677"/>
      <c r="T2" s="1681"/>
      <c r="U2" s="1677"/>
      <c r="V2" s="1680"/>
      <c r="W2" s="1678"/>
      <c r="X2" s="1679"/>
      <c r="Y2" s="1678"/>
      <c r="Z2" s="1677"/>
      <c r="AB2" s="1535"/>
    </row>
    <row r="3" spans="2:32" s="1534" customFormat="1" ht="30" customHeight="1" thickBot="1">
      <c r="B3" s="1676" t="s">
        <v>568</v>
      </c>
      <c r="C3" s="1676"/>
      <c r="D3" s="1675"/>
      <c r="E3" s="1674"/>
      <c r="F3" s="1674"/>
      <c r="G3" s="1674"/>
      <c r="H3" s="1674"/>
      <c r="I3" s="1674"/>
      <c r="J3" s="1674"/>
      <c r="K3" s="1674"/>
      <c r="L3" s="1674"/>
      <c r="M3" s="1674"/>
      <c r="N3" s="1674"/>
      <c r="O3" s="1674"/>
      <c r="P3" s="1674"/>
      <c r="Q3" s="1674"/>
      <c r="R3" s="1674"/>
      <c r="T3" s="1674"/>
      <c r="U3" s="1674"/>
      <c r="V3" s="1673"/>
      <c r="W3" s="1672"/>
      <c r="X3" s="1671"/>
      <c r="Y3" s="1670"/>
      <c r="Z3" s="1551"/>
      <c r="AB3" s="1535"/>
    </row>
    <row r="4" spans="2:32" s="734" customFormat="1" ht="43.5">
      <c r="B4" s="1669" t="s">
        <v>9</v>
      </c>
      <c r="C4" s="1668" t="s">
        <v>10</v>
      </c>
      <c r="D4" s="1665" t="s">
        <v>11</v>
      </c>
      <c r="E4" s="1666" t="s">
        <v>259</v>
      </c>
      <c r="F4" s="1665"/>
      <c r="G4" s="1665" t="s">
        <v>567</v>
      </c>
      <c r="H4" s="1666" t="s">
        <v>259</v>
      </c>
      <c r="I4" s="1665"/>
      <c r="J4" s="1665" t="s">
        <v>566</v>
      </c>
      <c r="K4" s="1666" t="s">
        <v>259</v>
      </c>
      <c r="L4" s="1665"/>
      <c r="M4" s="1665" t="s">
        <v>566</v>
      </c>
      <c r="N4" s="1666" t="s">
        <v>259</v>
      </c>
      <c r="O4" s="1665"/>
      <c r="P4" s="1665" t="s">
        <v>566</v>
      </c>
      <c r="Q4" s="1666" t="s">
        <v>259</v>
      </c>
      <c r="R4" s="1665"/>
      <c r="S4" s="1667" t="s">
        <v>12</v>
      </c>
      <c r="T4" s="1666" t="s">
        <v>259</v>
      </c>
      <c r="U4" s="1665"/>
      <c r="V4" s="1664" t="s">
        <v>565</v>
      </c>
      <c r="W4" s="1664" t="s">
        <v>564</v>
      </c>
      <c r="X4" s="1663" t="s">
        <v>261</v>
      </c>
      <c r="Y4" s="1662" t="s">
        <v>262</v>
      </c>
      <c r="Z4" s="1661"/>
      <c r="AA4" s="1598"/>
      <c r="AB4" s="1535"/>
      <c r="AC4" s="1534"/>
      <c r="AD4" s="1534"/>
      <c r="AE4" s="1534"/>
      <c r="AF4" s="1534"/>
    </row>
    <row r="5" spans="2:32" s="1604" customFormat="1" ht="42" customHeight="1">
      <c r="B5" s="1612"/>
      <c r="C5" s="1591"/>
      <c r="D5" s="1660"/>
      <c r="E5" s="1660"/>
      <c r="F5" s="1659" t="s">
        <v>260</v>
      </c>
      <c r="G5" s="1660"/>
      <c r="H5" s="1660"/>
      <c r="I5" s="1659" t="s">
        <v>260</v>
      </c>
      <c r="J5" s="1660"/>
      <c r="K5" s="1660"/>
      <c r="L5" s="1659" t="s">
        <v>260</v>
      </c>
      <c r="M5" s="1660"/>
      <c r="N5" s="1660"/>
      <c r="O5" s="1659" t="s">
        <v>260</v>
      </c>
      <c r="P5" s="1660"/>
      <c r="Q5" s="1660"/>
      <c r="R5" s="1659" t="s">
        <v>260</v>
      </c>
      <c r="S5" s="1660"/>
      <c r="T5" s="1660"/>
      <c r="U5" s="1659" t="s">
        <v>260</v>
      </c>
      <c r="V5" s="1608" t="s">
        <v>536</v>
      </c>
      <c r="W5" s="1627" t="s">
        <v>6</v>
      </c>
      <c r="X5" s="1626" t="s">
        <v>535</v>
      </c>
      <c r="Y5" s="1649">
        <v>0</v>
      </c>
      <c r="Z5" s="1534"/>
      <c r="AA5" s="1534"/>
      <c r="AB5" s="1535"/>
      <c r="AC5" s="1534" t="s">
        <v>534</v>
      </c>
      <c r="AD5" s="1534" t="s">
        <v>533</v>
      </c>
      <c r="AE5" s="1534" t="s">
        <v>532</v>
      </c>
      <c r="AF5" s="1534" t="s">
        <v>531</v>
      </c>
    </row>
    <row r="6" spans="2:32" ht="27.95" customHeight="1">
      <c r="B6" s="1594" t="s">
        <v>41</v>
      </c>
      <c r="C6" s="1591"/>
      <c r="D6" s="1656"/>
      <c r="E6" s="1656"/>
      <c r="F6" s="1656"/>
      <c r="G6" s="1654"/>
      <c r="H6" s="1656"/>
      <c r="I6" s="1654"/>
      <c r="J6" s="1654"/>
      <c r="K6" s="1654"/>
      <c r="L6" s="1654"/>
      <c r="M6" s="1656"/>
      <c r="N6" s="1654"/>
      <c r="O6" s="1654"/>
      <c r="P6" s="1654"/>
      <c r="Q6" s="1654"/>
      <c r="R6" s="1654"/>
      <c r="S6" s="1656"/>
      <c r="T6" s="1654"/>
      <c r="U6" s="1654"/>
      <c r="V6" s="1570"/>
      <c r="W6" s="1614" t="s">
        <v>563</v>
      </c>
      <c r="X6" s="1625" t="s">
        <v>525</v>
      </c>
      <c r="Y6" s="1647">
        <v>0</v>
      </c>
      <c r="Z6" s="1551"/>
      <c r="AA6" s="1598" t="s">
        <v>524</v>
      </c>
      <c r="AB6" s="1535">
        <v>6</v>
      </c>
      <c r="AC6" s="1535">
        <f>AB6*2</f>
        <v>12</v>
      </c>
      <c r="AD6" s="1535"/>
      <c r="AE6" s="1535">
        <f>AB6*15</f>
        <v>90</v>
      </c>
      <c r="AF6" s="1535">
        <f>AC6*4+AE6*4</f>
        <v>408</v>
      </c>
    </row>
    <row r="7" spans="2:32" ht="27.95" customHeight="1">
      <c r="B7" s="1594"/>
      <c r="C7" s="1591"/>
      <c r="D7" s="1656"/>
      <c r="E7" s="1656"/>
      <c r="F7" s="1656"/>
      <c r="G7" s="1654"/>
      <c r="H7" s="1655"/>
      <c r="I7" s="1654"/>
      <c r="J7" s="1654"/>
      <c r="K7" s="1654"/>
      <c r="L7" s="1654"/>
      <c r="M7" s="1656"/>
      <c r="N7" s="1654"/>
      <c r="O7" s="1654"/>
      <c r="P7" s="1654"/>
      <c r="Q7" s="1654"/>
      <c r="R7" s="1654"/>
      <c r="S7" s="1656"/>
      <c r="T7" s="1654"/>
      <c r="U7" s="1654"/>
      <c r="V7" s="1570"/>
      <c r="W7" s="1619" t="s">
        <v>7</v>
      </c>
      <c r="X7" s="1622" t="s">
        <v>520</v>
      </c>
      <c r="Y7" s="1647">
        <v>0</v>
      </c>
      <c r="Z7" s="1534"/>
      <c r="AA7" s="1597" t="s">
        <v>519</v>
      </c>
      <c r="AB7" s="1535">
        <v>2</v>
      </c>
      <c r="AC7" s="1596">
        <f>AB7*7</f>
        <v>14</v>
      </c>
      <c r="AD7" s="1535">
        <f>AB7*5</f>
        <v>10</v>
      </c>
      <c r="AE7" s="1535" t="s">
        <v>511</v>
      </c>
      <c r="AF7" s="1595">
        <f>AC7*4+AD7*9</f>
        <v>146</v>
      </c>
    </row>
    <row r="8" spans="2:32" ht="27.95" customHeight="1">
      <c r="B8" s="1594" t="s">
        <v>44</v>
      </c>
      <c r="C8" s="1591"/>
      <c r="D8" s="1656"/>
      <c r="E8" s="1656"/>
      <c r="F8" s="1656"/>
      <c r="G8" s="1654"/>
      <c r="H8" s="1655"/>
      <c r="I8" s="1654"/>
      <c r="J8" s="1654"/>
      <c r="K8" s="1655"/>
      <c r="L8" s="1654"/>
      <c r="M8" s="1656"/>
      <c r="N8" s="1655"/>
      <c r="O8" s="1654"/>
      <c r="P8" s="1654"/>
      <c r="Q8" s="1655"/>
      <c r="R8" s="1654"/>
      <c r="S8" s="1656"/>
      <c r="T8" s="1655"/>
      <c r="U8" s="1654"/>
      <c r="V8" s="1570"/>
      <c r="W8" s="1614" t="s">
        <v>563</v>
      </c>
      <c r="X8" s="1622" t="s">
        <v>516</v>
      </c>
      <c r="Y8" s="1647">
        <v>0</v>
      </c>
      <c r="Z8" s="1551"/>
      <c r="AA8" s="1534" t="s">
        <v>515</v>
      </c>
      <c r="AB8" s="1535">
        <v>1.8</v>
      </c>
      <c r="AC8" s="1535">
        <f>AB8*1</f>
        <v>1.8</v>
      </c>
      <c r="AD8" s="1535" t="s">
        <v>511</v>
      </c>
      <c r="AE8" s="1535">
        <f>AB8*5</f>
        <v>9</v>
      </c>
      <c r="AF8" s="1535">
        <f>AC8*4+AE8*4</f>
        <v>43.2</v>
      </c>
    </row>
    <row r="9" spans="2:32" ht="27.95" customHeight="1">
      <c r="B9" s="1592" t="s">
        <v>268</v>
      </c>
      <c r="C9" s="1591"/>
      <c r="D9" s="1656"/>
      <c r="E9" s="1656"/>
      <c r="F9" s="1656"/>
      <c r="G9" s="1654"/>
      <c r="H9" s="1655"/>
      <c r="I9" s="1654"/>
      <c r="J9" s="1657"/>
      <c r="K9" s="1658"/>
      <c r="L9" s="1657"/>
      <c r="M9" s="1656"/>
      <c r="N9" s="1655"/>
      <c r="O9" s="1654"/>
      <c r="P9" s="1654"/>
      <c r="Q9" s="1655"/>
      <c r="R9" s="1654"/>
      <c r="S9" s="1656"/>
      <c r="T9" s="1655"/>
      <c r="U9" s="1654"/>
      <c r="V9" s="1570"/>
      <c r="W9" s="1619" t="s">
        <v>33</v>
      </c>
      <c r="X9" s="1622" t="s">
        <v>513</v>
      </c>
      <c r="Y9" s="1647">
        <v>0</v>
      </c>
      <c r="Z9" s="1534"/>
      <c r="AA9" s="1534" t="s">
        <v>512</v>
      </c>
      <c r="AB9" s="1535">
        <v>2.5</v>
      </c>
      <c r="AC9" s="1535"/>
      <c r="AD9" s="1535">
        <f>AB9*5</f>
        <v>12.5</v>
      </c>
      <c r="AE9" s="1535" t="s">
        <v>511</v>
      </c>
      <c r="AF9" s="1535">
        <f>AD9*9</f>
        <v>112.5</v>
      </c>
    </row>
    <row r="10" spans="2:32" ht="27.95" customHeight="1">
      <c r="B10" s="1592"/>
      <c r="C10" s="1591"/>
      <c r="D10" s="1656"/>
      <c r="E10" s="1656"/>
      <c r="F10" s="1656"/>
      <c r="G10" s="1654"/>
      <c r="H10" s="1655"/>
      <c r="I10" s="1654"/>
      <c r="J10" s="1654"/>
      <c r="K10" s="1655"/>
      <c r="L10" s="1654"/>
      <c r="M10" s="1656"/>
      <c r="N10" s="1655"/>
      <c r="O10" s="1654"/>
      <c r="P10" s="1654"/>
      <c r="Q10" s="1655"/>
      <c r="R10" s="1654"/>
      <c r="S10" s="1656"/>
      <c r="T10" s="1655"/>
      <c r="U10" s="1654"/>
      <c r="V10" s="1570"/>
      <c r="W10" s="1614" t="s">
        <v>563</v>
      </c>
      <c r="X10" s="1620" t="s">
        <v>509</v>
      </c>
      <c r="Y10" s="1648">
        <v>0</v>
      </c>
      <c r="Z10" s="1551"/>
      <c r="AA10" s="1534" t="s">
        <v>508</v>
      </c>
      <c r="AB10" s="1535">
        <v>1</v>
      </c>
      <c r="AE10" s="1534">
        <f>AB10*15</f>
        <v>15</v>
      </c>
    </row>
    <row r="11" spans="2:32" ht="27.95" customHeight="1">
      <c r="B11" s="1581" t="s">
        <v>507</v>
      </c>
      <c r="C11" s="1580"/>
      <c r="D11" s="1656"/>
      <c r="E11" s="1655"/>
      <c r="F11" s="1656"/>
      <c r="G11" s="1654"/>
      <c r="H11" s="1655"/>
      <c r="I11" s="1654"/>
      <c r="J11" s="1654"/>
      <c r="K11" s="1655"/>
      <c r="L11" s="1654"/>
      <c r="M11" s="1654"/>
      <c r="N11" s="1655"/>
      <c r="O11" s="1654"/>
      <c r="P11" s="1654"/>
      <c r="Q11" s="1655"/>
      <c r="R11" s="1654"/>
      <c r="S11" s="1654"/>
      <c r="T11" s="1655"/>
      <c r="U11" s="1654"/>
      <c r="V11" s="1570"/>
      <c r="W11" s="1619" t="s">
        <v>38</v>
      </c>
      <c r="X11" s="1618"/>
      <c r="Y11" s="1647"/>
      <c r="Z11" s="1534"/>
      <c r="AC11" s="1534">
        <f>SUM(AC6:AC10)</f>
        <v>27.8</v>
      </c>
      <c r="AD11" s="1534">
        <f>SUM(AD6:AD10)</f>
        <v>22.5</v>
      </c>
      <c r="AE11" s="1534">
        <f>SUM(AE6:AE10)</f>
        <v>114</v>
      </c>
      <c r="AF11" s="1534">
        <f>AC11*4+AD11*9+AE11*4</f>
        <v>769.7</v>
      </c>
    </row>
    <row r="12" spans="2:32" ht="27.95" customHeight="1">
      <c r="B12" s="1653"/>
      <c r="C12" s="1652"/>
      <c r="D12" s="1651"/>
      <c r="E12" s="1651"/>
      <c r="F12" s="1650"/>
      <c r="G12" s="1650"/>
      <c r="H12" s="1651"/>
      <c r="I12" s="1650"/>
      <c r="J12" s="1650"/>
      <c r="K12" s="1651"/>
      <c r="L12" s="1650"/>
      <c r="M12" s="1650"/>
      <c r="N12" s="1651"/>
      <c r="O12" s="1650"/>
      <c r="P12" s="1650"/>
      <c r="Q12" s="1651"/>
      <c r="R12" s="1650"/>
      <c r="S12" s="1650"/>
      <c r="T12" s="1651"/>
      <c r="U12" s="1650"/>
      <c r="V12" s="1555"/>
      <c r="W12" s="1646" t="s">
        <v>562</v>
      </c>
      <c r="X12" s="1645"/>
      <c r="Y12" s="1644"/>
      <c r="Z12" s="1551"/>
      <c r="AC12" s="1550">
        <f>AC11*4/AF11</f>
        <v>0.14447187215798363</v>
      </c>
      <c r="AD12" s="1550">
        <f>AD11*9/AF11</f>
        <v>0.26308951539560865</v>
      </c>
      <c r="AE12" s="1550">
        <f>AE11*4/AF11</f>
        <v>0.59243861244640761</v>
      </c>
    </row>
    <row r="13" spans="2:32" s="1604" customFormat="1" ht="27.95" customHeight="1">
      <c r="B13" s="1612"/>
      <c r="C13" s="1591"/>
      <c r="D13" s="1609">
        <f>'112.8-9月菜單'!E4</f>
        <v>0</v>
      </c>
      <c r="E13" s="1609"/>
      <c r="F13" s="1609"/>
      <c r="G13" s="1609">
        <f>'112.8-9月菜單'!E5</f>
        <v>0</v>
      </c>
      <c r="H13" s="1609"/>
      <c r="I13" s="1609"/>
      <c r="J13" s="1609">
        <f>'112.8-9月菜單'!E6</f>
        <v>0</v>
      </c>
      <c r="K13" s="1609"/>
      <c r="L13" s="1609"/>
      <c r="M13" s="1609">
        <f>'112.8-9月菜單'!E7</f>
        <v>0</v>
      </c>
      <c r="N13" s="1609"/>
      <c r="O13" s="1609"/>
      <c r="P13" s="1609">
        <f>'112.8-9月菜單'!A8</f>
        <v>0</v>
      </c>
      <c r="Q13" s="1609"/>
      <c r="R13" s="1609"/>
      <c r="S13" s="1609">
        <f>'112.8-9月菜單'!E9</f>
        <v>0</v>
      </c>
      <c r="T13" s="1609"/>
      <c r="U13" s="1609"/>
      <c r="V13" s="1608" t="s">
        <v>536</v>
      </c>
      <c r="W13" s="1627" t="s">
        <v>6</v>
      </c>
      <c r="X13" s="1626" t="s">
        <v>535</v>
      </c>
      <c r="Y13" s="1649">
        <v>0</v>
      </c>
      <c r="Z13" s="1534"/>
      <c r="AA13" s="1534"/>
      <c r="AB13" s="1535"/>
      <c r="AC13" s="1534" t="s">
        <v>534</v>
      </c>
      <c r="AD13" s="1534" t="s">
        <v>533</v>
      </c>
      <c r="AE13" s="1534" t="s">
        <v>532</v>
      </c>
      <c r="AF13" s="1534" t="s">
        <v>531</v>
      </c>
    </row>
    <row r="14" spans="2:32" ht="27.95" customHeight="1">
      <c r="B14" s="1594" t="s">
        <v>41</v>
      </c>
      <c r="C14" s="1591"/>
      <c r="D14" s="1588"/>
      <c r="E14" s="1588"/>
      <c r="F14" s="1571"/>
      <c r="G14" s="1571"/>
      <c r="H14" s="1572"/>
      <c r="I14" s="1571"/>
      <c r="J14" s="1572"/>
      <c r="K14" s="1571"/>
      <c r="L14" s="1571"/>
      <c r="M14" s="1572"/>
      <c r="N14" s="1571"/>
      <c r="O14" s="1571"/>
      <c r="P14" s="1572"/>
      <c r="Q14" s="1571"/>
      <c r="R14" s="1571"/>
      <c r="S14" s="1572"/>
      <c r="T14" s="1571"/>
      <c r="U14" s="1571"/>
      <c r="V14" s="1570"/>
      <c r="W14" s="1614" t="s">
        <v>563</v>
      </c>
      <c r="X14" s="1625" t="s">
        <v>525</v>
      </c>
      <c r="Y14" s="1647">
        <v>0</v>
      </c>
      <c r="Z14" s="1551"/>
      <c r="AA14" s="1598" t="s">
        <v>524</v>
      </c>
      <c r="AB14" s="1535">
        <v>6.2</v>
      </c>
      <c r="AC14" s="1535">
        <f>AB14*2</f>
        <v>12.4</v>
      </c>
      <c r="AD14" s="1535"/>
      <c r="AE14" s="1535">
        <f>AB14*15</f>
        <v>93</v>
      </c>
      <c r="AF14" s="1535">
        <f>AC14*4+AE14*4</f>
        <v>421.6</v>
      </c>
    </row>
    <row r="15" spans="2:32" ht="27.95" customHeight="1">
      <c r="B15" s="1594"/>
      <c r="C15" s="1591"/>
      <c r="D15" s="1588"/>
      <c r="E15" s="1588"/>
      <c r="F15" s="1571"/>
      <c r="G15" s="1571"/>
      <c r="H15" s="1572"/>
      <c r="I15" s="1571"/>
      <c r="J15" s="1572"/>
      <c r="K15" s="1571"/>
      <c r="L15" s="1571"/>
      <c r="M15" s="1572"/>
      <c r="N15" s="1571"/>
      <c r="O15" s="1571"/>
      <c r="P15" s="1572"/>
      <c r="Q15" s="1571"/>
      <c r="R15" s="1571"/>
      <c r="S15" s="1572"/>
      <c r="T15" s="1571"/>
      <c r="U15" s="1571"/>
      <c r="V15" s="1570"/>
      <c r="W15" s="1619" t="s">
        <v>7</v>
      </c>
      <c r="X15" s="1622" t="s">
        <v>520</v>
      </c>
      <c r="Y15" s="1647">
        <v>0</v>
      </c>
      <c r="Z15" s="1534"/>
      <c r="AA15" s="1597" t="s">
        <v>519</v>
      </c>
      <c r="AB15" s="1535">
        <v>2</v>
      </c>
      <c r="AC15" s="1596">
        <f>AB15*7</f>
        <v>14</v>
      </c>
      <c r="AD15" s="1535">
        <f>AB15*5</f>
        <v>10</v>
      </c>
      <c r="AE15" s="1535" t="s">
        <v>511</v>
      </c>
      <c r="AF15" s="1595">
        <f>AC15*4+AD15*9</f>
        <v>146</v>
      </c>
    </row>
    <row r="16" spans="2:32" ht="27.95" customHeight="1">
      <c r="B16" s="1594" t="s">
        <v>44</v>
      </c>
      <c r="C16" s="1591"/>
      <c r="D16" s="1588"/>
      <c r="E16" s="1589"/>
      <c r="F16" s="1571"/>
      <c r="G16" s="1571"/>
      <c r="H16" s="1623"/>
      <c r="I16" s="1571"/>
      <c r="J16" s="1572"/>
      <c r="K16" s="1571"/>
      <c r="L16" s="1571"/>
      <c r="M16" s="1572"/>
      <c r="N16" s="1571"/>
      <c r="O16" s="1571"/>
      <c r="P16" s="1572"/>
      <c r="Q16" s="1571"/>
      <c r="R16" s="1571"/>
      <c r="S16" s="1572"/>
      <c r="T16" s="1571"/>
      <c r="U16" s="1571"/>
      <c r="V16" s="1570"/>
      <c r="W16" s="1614" t="s">
        <v>563</v>
      </c>
      <c r="X16" s="1622" t="s">
        <v>516</v>
      </c>
      <c r="Y16" s="1647">
        <v>0</v>
      </c>
      <c r="Z16" s="1551"/>
      <c r="AA16" s="1534" t="s">
        <v>515</v>
      </c>
      <c r="AB16" s="1535">
        <v>1.6</v>
      </c>
      <c r="AC16" s="1535">
        <f>AB16*1</f>
        <v>1.6</v>
      </c>
      <c r="AD16" s="1535" t="s">
        <v>511</v>
      </c>
      <c r="AE16" s="1535">
        <f>AB16*5</f>
        <v>8</v>
      </c>
      <c r="AF16" s="1535">
        <f>AC16*4+AE16*4</f>
        <v>38.4</v>
      </c>
    </row>
    <row r="17" spans="2:32" ht="27.95" customHeight="1">
      <c r="B17" s="1592" t="s">
        <v>271</v>
      </c>
      <c r="C17" s="1591"/>
      <c r="D17" s="1589"/>
      <c r="E17" s="1589"/>
      <c r="F17" s="1588"/>
      <c r="G17" s="1579"/>
      <c r="H17" s="1588"/>
      <c r="I17" s="1588"/>
      <c r="J17" s="1572"/>
      <c r="K17" s="1571"/>
      <c r="L17" s="1571"/>
      <c r="M17" s="1572"/>
      <c r="N17" s="1571"/>
      <c r="O17" s="1571"/>
      <c r="P17" s="1572"/>
      <c r="Q17" s="1571"/>
      <c r="R17" s="1571"/>
      <c r="S17" s="1572"/>
      <c r="T17" s="1571"/>
      <c r="U17" s="1571"/>
      <c r="V17" s="1570"/>
      <c r="W17" s="1619" t="s">
        <v>33</v>
      </c>
      <c r="X17" s="1622" t="s">
        <v>513</v>
      </c>
      <c r="Y17" s="1647">
        <v>0</v>
      </c>
      <c r="Z17" s="1534"/>
      <c r="AA17" s="1534" t="s">
        <v>512</v>
      </c>
      <c r="AB17" s="1535">
        <v>2.5</v>
      </c>
      <c r="AC17" s="1535"/>
      <c r="AD17" s="1535">
        <f>AB17*5</f>
        <v>12.5</v>
      </c>
      <c r="AE17" s="1535" t="s">
        <v>511</v>
      </c>
      <c r="AF17" s="1535">
        <f>AD17*9</f>
        <v>112.5</v>
      </c>
    </row>
    <row r="18" spans="2:32" ht="27.95" customHeight="1">
      <c r="B18" s="1592"/>
      <c r="C18" s="1591"/>
      <c r="D18" s="1589"/>
      <c r="E18" s="1589"/>
      <c r="F18" s="1588"/>
      <c r="G18" s="1579"/>
      <c r="H18" s="1589"/>
      <c r="I18" s="1588"/>
      <c r="J18" s="1556"/>
      <c r="K18" s="1589"/>
      <c r="L18" s="1588"/>
      <c r="M18" s="1556"/>
      <c r="N18" s="1589"/>
      <c r="O18" s="1588"/>
      <c r="P18" s="1556"/>
      <c r="Q18" s="1589"/>
      <c r="R18" s="1588"/>
      <c r="S18" s="1556"/>
      <c r="T18" s="1589"/>
      <c r="U18" s="1588"/>
      <c r="V18" s="1570"/>
      <c r="W18" s="1614" t="s">
        <v>563</v>
      </c>
      <c r="X18" s="1620" t="s">
        <v>509</v>
      </c>
      <c r="Y18" s="1648">
        <v>0</v>
      </c>
      <c r="Z18" s="1551"/>
      <c r="AA18" s="1534" t="s">
        <v>508</v>
      </c>
      <c r="AB18" s="1535">
        <v>1</v>
      </c>
      <c r="AE18" s="1534">
        <f>AB18*15</f>
        <v>15</v>
      </c>
    </row>
    <row r="19" spans="2:32" ht="27.95" customHeight="1">
      <c r="B19" s="1581" t="s">
        <v>507</v>
      </c>
      <c r="C19" s="1580"/>
      <c r="D19" s="1589"/>
      <c r="E19" s="1589"/>
      <c r="F19" s="1588"/>
      <c r="G19" s="1579"/>
      <c r="H19" s="1589"/>
      <c r="I19" s="1588"/>
      <c r="J19" s="1556"/>
      <c r="K19" s="1589"/>
      <c r="L19" s="1588"/>
      <c r="M19" s="1588"/>
      <c r="N19" s="1589"/>
      <c r="O19" s="1588"/>
      <c r="P19" s="1588"/>
      <c r="Q19" s="1589"/>
      <c r="R19" s="1588"/>
      <c r="S19" s="1588"/>
      <c r="T19" s="1589"/>
      <c r="U19" s="1588"/>
      <c r="V19" s="1570"/>
      <c r="W19" s="1619" t="s">
        <v>38</v>
      </c>
      <c r="X19" s="1618"/>
      <c r="Y19" s="1647"/>
      <c r="Z19" s="1534"/>
      <c r="AC19" s="1534">
        <f>SUM(AC14:AC18)</f>
        <v>28</v>
      </c>
      <c r="AD19" s="1534">
        <f>SUM(AD14:AD18)</f>
        <v>22.5</v>
      </c>
      <c r="AE19" s="1534">
        <f>SUM(AE14:AE18)</f>
        <v>116</v>
      </c>
      <c r="AF19" s="1534">
        <f>AC19*4+AD19*9+AE19*4</f>
        <v>778.5</v>
      </c>
    </row>
    <row r="20" spans="2:32" ht="27.95" customHeight="1">
      <c r="B20" s="1617"/>
      <c r="C20" s="1616"/>
      <c r="D20" s="1589"/>
      <c r="E20" s="1589"/>
      <c r="F20" s="1588"/>
      <c r="G20" s="1588"/>
      <c r="H20" s="1589"/>
      <c r="I20" s="1588"/>
      <c r="J20" s="1556"/>
      <c r="K20" s="1589"/>
      <c r="L20" s="1588"/>
      <c r="M20" s="1588"/>
      <c r="N20" s="1589"/>
      <c r="O20" s="1588"/>
      <c r="P20" s="1588"/>
      <c r="Q20" s="1589"/>
      <c r="R20" s="1588"/>
      <c r="S20" s="1588"/>
      <c r="T20" s="1589"/>
      <c r="U20" s="1588"/>
      <c r="V20" s="1555"/>
      <c r="W20" s="1646" t="s">
        <v>562</v>
      </c>
      <c r="X20" s="1645"/>
      <c r="Y20" s="1644"/>
      <c r="Z20" s="1551"/>
      <c r="AC20" s="1550">
        <f>AC19*4/AF19</f>
        <v>0.14386640976236351</v>
      </c>
      <c r="AD20" s="1550">
        <f>AD19*9/AF19</f>
        <v>0.26011560693641617</v>
      </c>
      <c r="AE20" s="1550">
        <f>AE19*4/AF19</f>
        <v>0.59601798330122024</v>
      </c>
    </row>
    <row r="21" spans="2:32" s="1604" customFormat="1" ht="27.95" customHeight="1">
      <c r="B21" s="1643">
        <v>8</v>
      </c>
      <c r="C21" s="1591"/>
      <c r="D21" s="1609" t="str">
        <f>'112.8-9月菜單'!I4</f>
        <v>香Q米飯</v>
      </c>
      <c r="E21" s="1609" t="s">
        <v>69</v>
      </c>
      <c r="F21" s="1609"/>
      <c r="G21" s="1609" t="str">
        <f>'112.8-9月菜單'!I5</f>
        <v xml:space="preserve"> 岩燒鳳翅</v>
      </c>
      <c r="H21" s="1609" t="s">
        <v>561</v>
      </c>
      <c r="I21" s="1609"/>
      <c r="J21" s="1609" t="str">
        <f>'112.8-9月菜單'!I6</f>
        <v xml:space="preserve"> 豆腐絞肉(豆)</v>
      </c>
      <c r="K21" s="1609" t="s">
        <v>86</v>
      </c>
      <c r="L21" s="1609"/>
      <c r="M21" s="1609" t="str">
        <f>'112.8-9月菜單'!I7</f>
        <v>燴什錦</v>
      </c>
      <c r="N21" s="1609" t="s">
        <v>86</v>
      </c>
      <c r="O21" s="1609"/>
      <c r="P21" s="1609" t="str">
        <f>'112.8-9月菜單'!I8</f>
        <v>深色蔬菜</v>
      </c>
      <c r="Q21" s="1609" t="s">
        <v>83</v>
      </c>
      <c r="R21" s="1609"/>
      <c r="S21" s="1609" t="str">
        <f>'112.8-9月菜單'!I9</f>
        <v>可口時蔬湯</v>
      </c>
      <c r="T21" s="1609" t="s">
        <v>86</v>
      </c>
      <c r="U21" s="1609"/>
      <c r="V21" s="1608" t="s">
        <v>536</v>
      </c>
      <c r="W21" s="1627" t="s">
        <v>6</v>
      </c>
      <c r="X21" s="1626" t="s">
        <v>535</v>
      </c>
      <c r="Y21" s="1605">
        <v>5.5</v>
      </c>
      <c r="Z21" s="1534"/>
      <c r="AA21" s="1534"/>
      <c r="AB21" s="1535"/>
      <c r="AC21" s="1534" t="s">
        <v>534</v>
      </c>
      <c r="AD21" s="1534" t="s">
        <v>533</v>
      </c>
      <c r="AE21" s="1534" t="s">
        <v>532</v>
      </c>
      <c r="AF21" s="1534" t="s">
        <v>531</v>
      </c>
    </row>
    <row r="22" spans="2:32" s="735" customFormat="1" ht="27.75" customHeight="1">
      <c r="B22" s="1642" t="s">
        <v>41</v>
      </c>
      <c r="C22" s="1591"/>
      <c r="D22" s="1579" t="s">
        <v>530</v>
      </c>
      <c r="E22" s="1579"/>
      <c r="F22" s="1584">
        <v>110</v>
      </c>
      <c r="G22" s="1571" t="s">
        <v>560</v>
      </c>
      <c r="H22" s="1571"/>
      <c r="I22" s="1571">
        <v>60</v>
      </c>
      <c r="J22" s="1572" t="s">
        <v>559</v>
      </c>
      <c r="K22" s="1571" t="s">
        <v>128</v>
      </c>
      <c r="L22" s="1572">
        <v>40</v>
      </c>
      <c r="M22" s="1588" t="s">
        <v>558</v>
      </c>
      <c r="N22" s="1588"/>
      <c r="O22" s="1588">
        <v>40</v>
      </c>
      <c r="P22" s="1588" t="s">
        <v>113</v>
      </c>
      <c r="Q22" s="1588"/>
      <c r="R22" s="1588">
        <v>100</v>
      </c>
      <c r="S22" s="1588" t="s">
        <v>74</v>
      </c>
      <c r="T22" s="1588"/>
      <c r="U22" s="1588">
        <v>30</v>
      </c>
      <c r="V22" s="1570"/>
      <c r="W22" s="1614" t="s">
        <v>557</v>
      </c>
      <c r="X22" s="1625" t="s">
        <v>525</v>
      </c>
      <c r="Y22" s="1567">
        <v>2.4</v>
      </c>
      <c r="Z22" s="1631"/>
      <c r="AA22" s="1598" t="s">
        <v>524</v>
      </c>
      <c r="AB22" s="1535">
        <v>6.2</v>
      </c>
      <c r="AC22" s="1535">
        <f>AB22*2</f>
        <v>12.4</v>
      </c>
      <c r="AD22" s="1535"/>
      <c r="AE22" s="1535">
        <f>AB22*15</f>
        <v>93</v>
      </c>
      <c r="AF22" s="1535">
        <f>AC22*4+AE22*4</f>
        <v>421.6</v>
      </c>
    </row>
    <row r="23" spans="2:32" s="735" customFormat="1" ht="27.95" customHeight="1">
      <c r="B23" s="1642">
        <v>30</v>
      </c>
      <c r="C23" s="1591"/>
      <c r="D23" s="1588"/>
      <c r="E23" s="1588"/>
      <c r="F23" s="1588"/>
      <c r="G23" s="1588"/>
      <c r="H23" s="1579"/>
      <c r="I23" s="1588"/>
      <c r="J23" s="1572" t="s">
        <v>545</v>
      </c>
      <c r="K23" s="1571"/>
      <c r="L23" s="1584">
        <v>5</v>
      </c>
      <c r="M23" s="1556" t="s">
        <v>556</v>
      </c>
      <c r="N23" s="1588"/>
      <c r="O23" s="1584">
        <v>10</v>
      </c>
      <c r="P23" s="1588"/>
      <c r="Q23" s="1588"/>
      <c r="R23" s="1588"/>
      <c r="S23" s="1556" t="s">
        <v>556</v>
      </c>
      <c r="T23" s="1588"/>
      <c r="U23" s="1571">
        <v>3</v>
      </c>
      <c r="V23" s="1570"/>
      <c r="W23" s="1619" t="s">
        <v>7</v>
      </c>
      <c r="X23" s="1622" t="s">
        <v>520</v>
      </c>
      <c r="Y23" s="1567">
        <v>2.2000000000000002</v>
      </c>
      <c r="Z23" s="1629"/>
      <c r="AA23" s="1597" t="s">
        <v>519</v>
      </c>
      <c r="AB23" s="1535">
        <v>2.2000000000000002</v>
      </c>
      <c r="AC23" s="1596">
        <f>AB23*7</f>
        <v>15.400000000000002</v>
      </c>
      <c r="AD23" s="1535">
        <f>AB23*5</f>
        <v>11</v>
      </c>
      <c r="AE23" s="1535" t="s">
        <v>511</v>
      </c>
      <c r="AF23" s="1595">
        <f>AC23*4+AD23*9</f>
        <v>160.60000000000002</v>
      </c>
    </row>
    <row r="24" spans="2:32" s="735" customFormat="1" ht="27.95" customHeight="1">
      <c r="B24" s="1642" t="s">
        <v>44</v>
      </c>
      <c r="C24" s="1591"/>
      <c r="D24" s="1588"/>
      <c r="E24" s="1589"/>
      <c r="F24" s="1588"/>
      <c r="G24" s="1588"/>
      <c r="H24" s="1579"/>
      <c r="I24" s="1588"/>
      <c r="J24" s="1572" t="s">
        <v>514</v>
      </c>
      <c r="K24" s="1623"/>
      <c r="L24" s="1584">
        <v>5</v>
      </c>
      <c r="M24" s="1588" t="s">
        <v>522</v>
      </c>
      <c r="N24" s="1589"/>
      <c r="O24" s="1588">
        <v>5</v>
      </c>
      <c r="P24" s="1588"/>
      <c r="Q24" s="1589"/>
      <c r="R24" s="1588"/>
      <c r="S24" s="1579" t="s">
        <v>522</v>
      </c>
      <c r="T24" s="1589"/>
      <c r="U24" s="1571">
        <v>5</v>
      </c>
      <c r="V24" s="1570"/>
      <c r="W24" s="1614" t="s">
        <v>555</v>
      </c>
      <c r="X24" s="1622" t="s">
        <v>516</v>
      </c>
      <c r="Y24" s="1567">
        <v>2.2000000000000002</v>
      </c>
      <c r="Z24" s="1631"/>
      <c r="AA24" s="1534" t="s">
        <v>515</v>
      </c>
      <c r="AB24" s="1535">
        <v>1.6</v>
      </c>
      <c r="AC24" s="1535">
        <f>AB24*1</f>
        <v>1.6</v>
      </c>
      <c r="AD24" s="1535" t="s">
        <v>511</v>
      </c>
      <c r="AE24" s="1535">
        <f>AB24*5</f>
        <v>8</v>
      </c>
      <c r="AF24" s="1535">
        <f>AC24*4+AE24*4</f>
        <v>38.4</v>
      </c>
    </row>
    <row r="25" spans="2:32" s="735" customFormat="1" ht="27.95" customHeight="1">
      <c r="B25" s="1641" t="s">
        <v>272</v>
      </c>
      <c r="C25" s="1591"/>
      <c r="D25" s="1588"/>
      <c r="E25" s="1588"/>
      <c r="F25" s="1588"/>
      <c r="G25" s="1588"/>
      <c r="H25" s="1579"/>
      <c r="I25" s="1588"/>
      <c r="J25" s="1584"/>
      <c r="K25" s="1584"/>
      <c r="L25" s="1584"/>
      <c r="M25" s="1588" t="s">
        <v>514</v>
      </c>
      <c r="N25" s="1589"/>
      <c r="O25" s="1588">
        <v>5</v>
      </c>
      <c r="P25" s="1588"/>
      <c r="Q25" s="1589"/>
      <c r="R25" s="1588"/>
      <c r="S25" s="1588" t="s">
        <v>554</v>
      </c>
      <c r="T25" s="1589"/>
      <c r="U25" s="1571">
        <v>5</v>
      </c>
      <c r="V25" s="1570"/>
      <c r="W25" s="1619" t="s">
        <v>33</v>
      </c>
      <c r="X25" s="1622" t="s">
        <v>513</v>
      </c>
      <c r="Y25" s="1567">
        <f>AB26</f>
        <v>0</v>
      </c>
      <c r="Z25" s="1629"/>
      <c r="AA25" s="1534" t="s">
        <v>512</v>
      </c>
      <c r="AB25" s="1535">
        <v>2.5</v>
      </c>
      <c r="AC25" s="1535"/>
      <c r="AD25" s="1535">
        <f>AB25*5</f>
        <v>12.5</v>
      </c>
      <c r="AE25" s="1535" t="s">
        <v>511</v>
      </c>
      <c r="AF25" s="1535">
        <f>AD25*9</f>
        <v>112.5</v>
      </c>
    </row>
    <row r="26" spans="2:32" s="735" customFormat="1" ht="27.95" customHeight="1">
      <c r="B26" s="1641"/>
      <c r="C26" s="1591"/>
      <c r="D26" s="1588"/>
      <c r="E26" s="1589"/>
      <c r="F26" s="1584"/>
      <c r="G26" s="1590"/>
      <c r="H26" s="1589"/>
      <c r="I26" s="1588"/>
      <c r="J26" s="1586"/>
      <c r="K26" s="1587"/>
      <c r="L26" s="1586"/>
      <c r="M26" s="1588" t="s">
        <v>77</v>
      </c>
      <c r="N26" s="1588"/>
      <c r="O26" s="1588">
        <v>10</v>
      </c>
      <c r="P26" s="1588"/>
      <c r="Q26" s="1589"/>
      <c r="R26" s="1588"/>
      <c r="S26" s="1588"/>
      <c r="T26" s="1589"/>
      <c r="U26" s="1588"/>
      <c r="V26" s="1570"/>
      <c r="W26" s="1614" t="s">
        <v>553</v>
      </c>
      <c r="X26" s="1620" t="s">
        <v>509</v>
      </c>
      <c r="Y26" s="1567">
        <v>0</v>
      </c>
      <c r="Z26" s="1631"/>
      <c r="AA26" s="1534" t="s">
        <v>508</v>
      </c>
      <c r="AB26" s="1535"/>
      <c r="AC26" s="1534"/>
      <c r="AD26" s="1534"/>
      <c r="AE26" s="1534">
        <f>AB26*15</f>
        <v>0</v>
      </c>
      <c r="AF26" s="1534"/>
    </row>
    <row r="27" spans="2:32" s="735" customFormat="1" ht="27.95" customHeight="1">
      <c r="B27" s="1581" t="s">
        <v>507</v>
      </c>
      <c r="C27" s="1640"/>
      <c r="D27" s="1579"/>
      <c r="E27" s="1589"/>
      <c r="F27" s="1579"/>
      <c r="G27" s="1588"/>
      <c r="H27" s="1589"/>
      <c r="I27" s="1588"/>
      <c r="J27" s="1603"/>
      <c r="K27" s="1602"/>
      <c r="L27" s="1601"/>
      <c r="M27" s="1588" t="s">
        <v>296</v>
      </c>
      <c r="N27" s="1589"/>
      <c r="O27" s="1588">
        <v>0.05</v>
      </c>
      <c r="P27" s="1588"/>
      <c r="Q27" s="1589"/>
      <c r="R27" s="1588"/>
      <c r="S27" s="1588"/>
      <c r="T27" s="1589"/>
      <c r="U27" s="1588"/>
      <c r="V27" s="1570"/>
      <c r="W27" s="1619" t="s">
        <v>38</v>
      </c>
      <c r="X27" s="1618"/>
      <c r="Y27" s="1567"/>
      <c r="Z27" s="1629"/>
      <c r="AA27" s="1534"/>
      <c r="AB27" s="1535"/>
      <c r="AC27" s="1534">
        <f>SUM(AC22:AC26)</f>
        <v>29.400000000000006</v>
      </c>
      <c r="AD27" s="1534">
        <f>SUM(AD22:AD26)</f>
        <v>23.5</v>
      </c>
      <c r="AE27" s="1534">
        <f>SUM(AE22:AE26)</f>
        <v>101</v>
      </c>
      <c r="AF27" s="1534">
        <f>AC27*4+AD27*9+AE27*4</f>
        <v>733.1</v>
      </c>
    </row>
    <row r="28" spans="2:32" s="735" customFormat="1" ht="27.95" customHeight="1" thickBot="1">
      <c r="B28" s="1639"/>
      <c r="C28" s="1638"/>
      <c r="D28" s="1589"/>
      <c r="E28" s="1589"/>
      <c r="F28" s="1588"/>
      <c r="G28" s="1637"/>
      <c r="H28" s="1636"/>
      <c r="I28" s="1635"/>
      <c r="J28" s="1637"/>
      <c r="K28" s="1636"/>
      <c r="L28" s="1635"/>
      <c r="M28" s="1603"/>
      <c r="N28" s="1634"/>
      <c r="O28" s="1601"/>
      <c r="P28" s="1588"/>
      <c r="Q28" s="1589"/>
      <c r="R28" s="1588"/>
      <c r="S28" s="1588"/>
      <c r="T28" s="1589"/>
      <c r="U28" s="1588"/>
      <c r="V28" s="1555"/>
      <c r="W28" s="1633" t="s">
        <v>552</v>
      </c>
      <c r="X28" s="1632"/>
      <c r="Y28" s="1552"/>
      <c r="Z28" s="1631"/>
      <c r="AA28" s="1629"/>
      <c r="AB28" s="1630"/>
      <c r="AC28" s="1550">
        <f>AC27*4/AF27</f>
        <v>0.16041467739735374</v>
      </c>
      <c r="AD28" s="1550">
        <f>AD27*9/AF27</f>
        <v>0.28850088664575091</v>
      </c>
      <c r="AE28" s="1550">
        <f>AE27*4/AF27</f>
        <v>0.55108443595689538</v>
      </c>
      <c r="AF28" s="1629"/>
    </row>
    <row r="29" spans="2:32" s="1604" customFormat="1" ht="27.95" customHeight="1">
      <c r="B29" s="1612">
        <v>8</v>
      </c>
      <c r="C29" s="1591"/>
      <c r="D29" s="1609" t="str">
        <f>'112.8-9月菜單'!M4</f>
        <v>地瓜麥片飯</v>
      </c>
      <c r="E29" s="1609" t="s">
        <v>69</v>
      </c>
      <c r="F29" s="1609"/>
      <c r="G29" s="1609" t="str">
        <f>'112.8-9月菜單'!M5</f>
        <v xml:space="preserve">  酥香炸魚(炸海加)</v>
      </c>
      <c r="H29" s="1628" t="s">
        <v>65</v>
      </c>
      <c r="I29" s="1609"/>
      <c r="J29" s="1609" t="str">
        <f>'112.8-9月菜單'!M6</f>
        <v>通心粉洋芋燒</v>
      </c>
      <c r="K29" s="1609" t="s">
        <v>86</v>
      </c>
      <c r="L29" s="1609"/>
      <c r="M29" s="1609" t="str">
        <f>'112.8-9月菜單'!M7</f>
        <v>三色燒腿</v>
      </c>
      <c r="N29" s="1611" t="s">
        <v>551</v>
      </c>
      <c r="O29" s="1609"/>
      <c r="P29" s="1609" t="str">
        <f>'112.8-9月菜單'!M8</f>
        <v>有機深色蔬菜</v>
      </c>
      <c r="Q29" s="1609" t="s">
        <v>83</v>
      </c>
      <c r="R29" s="1609"/>
      <c r="S29" s="1609" t="str">
        <f>'112.8-9月菜單'!M9</f>
        <v>香筍豆皮湯(豆)</v>
      </c>
      <c r="T29" s="1609" t="s">
        <v>86</v>
      </c>
      <c r="U29" s="1609"/>
      <c r="V29" s="1608" t="s">
        <v>536</v>
      </c>
      <c r="W29" s="1627" t="s">
        <v>6</v>
      </c>
      <c r="X29" s="1626" t="s">
        <v>535</v>
      </c>
      <c r="Y29" s="1605">
        <v>5.7</v>
      </c>
      <c r="Z29" s="1534"/>
      <c r="AA29" s="1534"/>
      <c r="AB29" s="1535"/>
      <c r="AC29" s="1534" t="s">
        <v>534</v>
      </c>
      <c r="AD29" s="1534" t="s">
        <v>533</v>
      </c>
      <c r="AE29" s="1534" t="s">
        <v>532</v>
      </c>
      <c r="AF29" s="1534" t="s">
        <v>531</v>
      </c>
    </row>
    <row r="30" spans="2:32" ht="27.95" customHeight="1">
      <c r="B30" s="1594" t="s">
        <v>41</v>
      </c>
      <c r="C30" s="1591"/>
      <c r="D30" s="1588" t="s">
        <v>530</v>
      </c>
      <c r="E30" s="1588"/>
      <c r="F30" s="1571">
        <v>74</v>
      </c>
      <c r="G30" s="1584" t="s">
        <v>550</v>
      </c>
      <c r="H30" s="1584" t="s">
        <v>309</v>
      </c>
      <c r="I30" s="1584">
        <v>50</v>
      </c>
      <c r="J30" s="1588" t="s">
        <v>283</v>
      </c>
      <c r="K30" s="1588"/>
      <c r="L30" s="1571">
        <v>45</v>
      </c>
      <c r="M30" s="1584" t="s">
        <v>549</v>
      </c>
      <c r="N30" s="1571"/>
      <c r="O30" s="1571">
        <v>35</v>
      </c>
      <c r="P30" s="1588" t="s">
        <v>111</v>
      </c>
      <c r="Q30" s="1588"/>
      <c r="R30" s="1588">
        <v>100</v>
      </c>
      <c r="S30" s="1572" t="s">
        <v>548</v>
      </c>
      <c r="T30" s="1571"/>
      <c r="U30" s="1571">
        <v>35</v>
      </c>
      <c r="V30" s="1570"/>
      <c r="W30" s="1614" t="s">
        <v>547</v>
      </c>
      <c r="X30" s="1625" t="s">
        <v>525</v>
      </c>
      <c r="Y30" s="1567">
        <v>2.4</v>
      </c>
      <c r="Z30" s="1551"/>
      <c r="AA30" s="1598" t="s">
        <v>524</v>
      </c>
      <c r="AB30" s="1535">
        <v>6.3</v>
      </c>
      <c r="AC30" s="1535">
        <f>AB30*2</f>
        <v>12.6</v>
      </c>
      <c r="AD30" s="1535"/>
      <c r="AE30" s="1535">
        <f>AB30*15</f>
        <v>94.5</v>
      </c>
      <c r="AF30" s="1535">
        <f>AC30*4+AE30*4</f>
        <v>428.4</v>
      </c>
    </row>
    <row r="31" spans="2:32" ht="27.95" customHeight="1">
      <c r="B31" s="1594">
        <v>31</v>
      </c>
      <c r="C31" s="1591"/>
      <c r="D31" s="1588" t="s">
        <v>546</v>
      </c>
      <c r="E31" s="1588"/>
      <c r="F31" s="1571">
        <v>30</v>
      </c>
      <c r="G31" s="1584"/>
      <c r="H31" s="1584"/>
      <c r="I31" s="1584"/>
      <c r="J31" s="1572" t="s">
        <v>545</v>
      </c>
      <c r="K31" s="1572"/>
      <c r="L31" s="1572">
        <v>5</v>
      </c>
      <c r="M31" s="1571" t="s">
        <v>522</v>
      </c>
      <c r="N31" s="1571"/>
      <c r="O31" s="1571">
        <v>5</v>
      </c>
      <c r="P31" s="1588"/>
      <c r="Q31" s="1588"/>
      <c r="R31" s="1588"/>
      <c r="S31" s="1556" t="s">
        <v>544</v>
      </c>
      <c r="T31" s="1624" t="s">
        <v>128</v>
      </c>
      <c r="U31" s="1571">
        <v>2</v>
      </c>
      <c r="V31" s="1570"/>
      <c r="W31" s="1619" t="s">
        <v>7</v>
      </c>
      <c r="X31" s="1622" t="s">
        <v>520</v>
      </c>
      <c r="Y31" s="1567">
        <v>1.8</v>
      </c>
      <c r="Z31" s="1534"/>
      <c r="AA31" s="1597" t="s">
        <v>519</v>
      </c>
      <c r="AB31" s="1535">
        <v>2</v>
      </c>
      <c r="AC31" s="1596">
        <f>AB31*7</f>
        <v>14</v>
      </c>
      <c r="AD31" s="1535">
        <f>AB31*5</f>
        <v>10</v>
      </c>
      <c r="AE31" s="1535" t="s">
        <v>511</v>
      </c>
      <c r="AF31" s="1595">
        <f>AC31*4+AD31*9</f>
        <v>146</v>
      </c>
    </row>
    <row r="32" spans="2:32" ht="27.95" customHeight="1">
      <c r="B32" s="1594" t="s">
        <v>44</v>
      </c>
      <c r="C32" s="1591"/>
      <c r="D32" s="1588" t="s">
        <v>68</v>
      </c>
      <c r="E32" s="1589"/>
      <c r="F32" s="1571">
        <v>26</v>
      </c>
      <c r="G32" s="1584"/>
      <c r="H32" s="1584"/>
      <c r="I32" s="1584"/>
      <c r="J32" s="1572" t="s">
        <v>514</v>
      </c>
      <c r="K32" s="1572"/>
      <c r="L32" s="1572">
        <v>10</v>
      </c>
      <c r="M32" s="1584" t="s">
        <v>514</v>
      </c>
      <c r="N32" s="1572"/>
      <c r="O32" s="1572">
        <v>5</v>
      </c>
      <c r="P32" s="1588"/>
      <c r="Q32" s="1588"/>
      <c r="R32" s="1588"/>
      <c r="S32" s="1572" t="s">
        <v>307</v>
      </c>
      <c r="T32" s="1623"/>
      <c r="U32" s="1571">
        <v>5</v>
      </c>
      <c r="V32" s="1570"/>
      <c r="W32" s="1614" t="s">
        <v>543</v>
      </c>
      <c r="X32" s="1622" t="s">
        <v>516</v>
      </c>
      <c r="Y32" s="1567">
        <v>2.5</v>
      </c>
      <c r="Z32" s="1551"/>
      <c r="AA32" s="1534" t="s">
        <v>515</v>
      </c>
      <c r="AB32" s="1535">
        <v>1.7</v>
      </c>
      <c r="AC32" s="1535">
        <f>AB32*1</f>
        <v>1.7</v>
      </c>
      <c r="AD32" s="1535" t="s">
        <v>511</v>
      </c>
      <c r="AE32" s="1535">
        <f>AB32*5</f>
        <v>8.5</v>
      </c>
      <c r="AF32" s="1535">
        <f>AC32*4+AE32*4</f>
        <v>40.799999999999997</v>
      </c>
    </row>
    <row r="33" spans="2:32" ht="27.95" customHeight="1">
      <c r="B33" s="1592" t="s">
        <v>273</v>
      </c>
      <c r="C33" s="1591"/>
      <c r="D33" s="1589"/>
      <c r="E33" s="1589"/>
      <c r="F33" s="1588"/>
      <c r="G33" s="1584"/>
      <c r="H33" s="1584"/>
      <c r="I33" s="1584"/>
      <c r="J33" s="1556" t="s">
        <v>542</v>
      </c>
      <c r="K33" s="1556"/>
      <c r="L33" s="1556">
        <v>3</v>
      </c>
      <c r="M33" s="1584" t="s">
        <v>541</v>
      </c>
      <c r="N33" s="1572"/>
      <c r="O33" s="1572">
        <v>10</v>
      </c>
      <c r="P33" s="1588"/>
      <c r="Q33" s="1588"/>
      <c r="R33" s="1588"/>
      <c r="S33" s="1579"/>
      <c r="T33" s="1589"/>
      <c r="U33" s="1588"/>
      <c r="V33" s="1570"/>
      <c r="W33" s="1619" t="s">
        <v>33</v>
      </c>
      <c r="X33" s="1622" t="s">
        <v>513</v>
      </c>
      <c r="Y33" s="1567">
        <v>0</v>
      </c>
      <c r="Z33" s="1534"/>
      <c r="AA33" s="1534" t="s">
        <v>512</v>
      </c>
      <c r="AB33" s="1535">
        <v>2.5</v>
      </c>
      <c r="AC33" s="1535"/>
      <c r="AD33" s="1535">
        <f>AB33*5</f>
        <v>12.5</v>
      </c>
      <c r="AE33" s="1535" t="s">
        <v>511</v>
      </c>
      <c r="AF33" s="1535">
        <f>AD33*9</f>
        <v>112.5</v>
      </c>
    </row>
    <row r="34" spans="2:32" ht="27.95" customHeight="1">
      <c r="B34" s="1592"/>
      <c r="C34" s="1591"/>
      <c r="D34" s="1577"/>
      <c r="E34" s="1577"/>
      <c r="F34" s="1556"/>
      <c r="G34" s="1584"/>
      <c r="H34" s="1584"/>
      <c r="I34" s="1584"/>
      <c r="J34" s="1584"/>
      <c r="K34" s="1584"/>
      <c r="L34" s="1584"/>
      <c r="M34" s="1556"/>
      <c r="N34" s="1577"/>
      <c r="O34" s="1556"/>
      <c r="P34" s="1588"/>
      <c r="Q34" s="1588"/>
      <c r="R34" s="1588"/>
      <c r="S34" s="1621"/>
      <c r="T34" s="1621"/>
      <c r="U34" s="1621"/>
      <c r="V34" s="1570"/>
      <c r="W34" s="1614" t="s">
        <v>540</v>
      </c>
      <c r="X34" s="1620" t="s">
        <v>509</v>
      </c>
      <c r="Y34" s="1567">
        <v>0</v>
      </c>
      <c r="Z34" s="1551"/>
      <c r="AA34" s="1534" t="s">
        <v>508</v>
      </c>
      <c r="AB34" s="1535">
        <v>1</v>
      </c>
      <c r="AE34" s="1534">
        <f>AB34*15</f>
        <v>15</v>
      </c>
    </row>
    <row r="35" spans="2:32" ht="27.95" customHeight="1">
      <c r="B35" s="1581" t="s">
        <v>507</v>
      </c>
      <c r="C35" s="1580"/>
      <c r="D35" s="1589"/>
      <c r="E35" s="1589"/>
      <c r="F35" s="1588"/>
      <c r="G35" s="1584"/>
      <c r="H35" s="1584"/>
      <c r="I35" s="1584"/>
      <c r="J35" s="1584"/>
      <c r="K35" s="1585"/>
      <c r="L35" s="1584"/>
      <c r="M35" s="1588"/>
      <c r="N35" s="1589"/>
      <c r="O35" s="1588"/>
      <c r="P35" s="1588"/>
      <c r="Q35" s="1588"/>
      <c r="R35" s="1588"/>
      <c r="S35" s="1556"/>
      <c r="T35" s="1577"/>
      <c r="U35" s="1556"/>
      <c r="V35" s="1570"/>
      <c r="W35" s="1619" t="s">
        <v>38</v>
      </c>
      <c r="X35" s="1618"/>
      <c r="Y35" s="1567"/>
      <c r="Z35" s="1534"/>
      <c r="AC35" s="1534">
        <f>SUM(AC30:AC34)</f>
        <v>28.3</v>
      </c>
      <c r="AD35" s="1534">
        <f>SUM(AD30:AD34)</f>
        <v>22.5</v>
      </c>
      <c r="AE35" s="1534">
        <f>SUM(AE30:AE34)</f>
        <v>118</v>
      </c>
      <c r="AF35" s="1534">
        <f>AC35*4+AD35*9+AE35*4</f>
        <v>787.7</v>
      </c>
    </row>
    <row r="36" spans="2:32" ht="27.95" customHeight="1">
      <c r="B36" s="1617"/>
      <c r="C36" s="1616"/>
      <c r="D36" s="1589"/>
      <c r="E36" s="1589"/>
      <c r="F36" s="1588"/>
      <c r="G36" s="1584"/>
      <c r="H36" s="1584"/>
      <c r="I36" s="1584"/>
      <c r="J36" s="1556"/>
      <c r="K36" s="1615"/>
      <c r="L36" s="1556"/>
      <c r="M36" s="1588"/>
      <c r="N36" s="1589"/>
      <c r="O36" s="1588"/>
      <c r="P36" s="1588"/>
      <c r="Q36" s="1588"/>
      <c r="R36" s="1588"/>
      <c r="S36" s="1588"/>
      <c r="T36" s="1589"/>
      <c r="U36" s="1588"/>
      <c r="V36" s="1555"/>
      <c r="W36" s="1614" t="s">
        <v>539</v>
      </c>
      <c r="X36" s="1613"/>
      <c r="Y36" s="1567"/>
      <c r="Z36" s="1551"/>
      <c r="AC36" s="1550">
        <f>AC35*4/AF35</f>
        <v>0.14370953408658119</v>
      </c>
      <c r="AD36" s="1550">
        <f>AD35*9/AF35</f>
        <v>0.25707756760187889</v>
      </c>
      <c r="AE36" s="1550">
        <f>AE35*4/AF35</f>
        <v>0.5992128983115399</v>
      </c>
    </row>
    <row r="37" spans="2:32" s="1604" customFormat="1" ht="27.95" customHeight="1">
      <c r="B37" s="1612">
        <v>9</v>
      </c>
      <c r="C37" s="1591"/>
      <c r="D37" s="1609" t="str">
        <f>'112.8-9月菜單'!Q4</f>
        <v xml:space="preserve">    什錦蛋炒飯 </v>
      </c>
      <c r="E37" s="1609" t="s">
        <v>538</v>
      </c>
      <c r="F37" s="1609"/>
      <c r="G37" s="1609" t="str">
        <f>'112.8-9月菜單'!Q5</f>
        <v xml:space="preserve">  嫩汁豬排(炸)</v>
      </c>
      <c r="H37" s="1609" t="s">
        <v>65</v>
      </c>
      <c r="I37" s="1609"/>
      <c r="J37" s="1609" t="str">
        <f>'112.8-9月菜單'!Q6</f>
        <v xml:space="preserve">  日式蘿蔔糕(冷)</v>
      </c>
      <c r="K37" s="1611" t="s">
        <v>537</v>
      </c>
      <c r="L37" s="1609"/>
      <c r="M37" s="1609" t="str">
        <f>'112.8-9月菜單'!Q7</f>
        <v xml:space="preserve">  鮮味蔬滑肉</v>
      </c>
      <c r="N37" s="1609" t="s">
        <v>86</v>
      </c>
      <c r="O37" s="1609"/>
      <c r="P37" s="1609" t="str">
        <f>'112.8-9月菜單'!Q8</f>
        <v>深色蔬菜</v>
      </c>
      <c r="Q37" s="1610" t="s">
        <v>83</v>
      </c>
      <c r="R37" s="1609"/>
      <c r="S37" s="1609" t="str">
        <f>'112.8-9月菜單'!Q9</f>
        <v>玉米海帶湯</v>
      </c>
      <c r="T37" s="1609" t="s">
        <v>86</v>
      </c>
      <c r="U37" s="1609"/>
      <c r="V37" s="1608" t="s">
        <v>536</v>
      </c>
      <c r="W37" s="1607" t="s">
        <v>6</v>
      </c>
      <c r="X37" s="1606" t="s">
        <v>535</v>
      </c>
      <c r="Y37" s="1605">
        <v>5.7</v>
      </c>
      <c r="Z37" s="1534"/>
      <c r="AA37" s="1534"/>
      <c r="AB37" s="1535"/>
      <c r="AC37" s="1534" t="s">
        <v>534</v>
      </c>
      <c r="AD37" s="1534" t="s">
        <v>533</v>
      </c>
      <c r="AE37" s="1534" t="s">
        <v>532</v>
      </c>
      <c r="AF37" s="1534" t="s">
        <v>531</v>
      </c>
    </row>
    <row r="38" spans="2:32" ht="27.95" customHeight="1">
      <c r="B38" s="1594" t="s">
        <v>41</v>
      </c>
      <c r="C38" s="1591"/>
      <c r="D38" s="1588" t="s">
        <v>530</v>
      </c>
      <c r="E38" s="1579"/>
      <c r="F38" s="1584">
        <v>90</v>
      </c>
      <c r="G38" s="1556" t="s">
        <v>529</v>
      </c>
      <c r="H38" s="1556"/>
      <c r="I38" s="1556">
        <v>60</v>
      </c>
      <c r="J38" s="1603" t="s">
        <v>134</v>
      </c>
      <c r="K38" s="1602" t="s">
        <v>528</v>
      </c>
      <c r="L38" s="1601">
        <v>50</v>
      </c>
      <c r="M38" s="1588" t="s">
        <v>74</v>
      </c>
      <c r="N38" s="1579"/>
      <c r="O38" s="1588">
        <v>70</v>
      </c>
      <c r="P38" s="1588" t="s">
        <v>113</v>
      </c>
      <c r="Q38" s="1579"/>
      <c r="R38" s="1588">
        <v>100</v>
      </c>
      <c r="S38" s="1600" t="s">
        <v>527</v>
      </c>
      <c r="T38" s="1588"/>
      <c r="U38" s="1588">
        <v>20</v>
      </c>
      <c r="V38" s="1570"/>
      <c r="W38" s="1583" t="s">
        <v>526</v>
      </c>
      <c r="X38" s="1599" t="s">
        <v>525</v>
      </c>
      <c r="Y38" s="1567">
        <v>2.4</v>
      </c>
      <c r="Z38" s="1551"/>
      <c r="AA38" s="1598" t="s">
        <v>524</v>
      </c>
      <c r="AB38" s="1535">
        <v>6</v>
      </c>
      <c r="AC38" s="1535">
        <f>AB38*2</f>
        <v>12</v>
      </c>
      <c r="AD38" s="1535"/>
      <c r="AE38" s="1535">
        <f>AB38*15</f>
        <v>90</v>
      </c>
      <c r="AF38" s="1535">
        <f>AC38*4+AE38*4</f>
        <v>408</v>
      </c>
    </row>
    <row r="39" spans="2:32" ht="27.95" customHeight="1">
      <c r="B39" s="1594">
        <v>1</v>
      </c>
      <c r="C39" s="1591"/>
      <c r="D39" s="1588" t="s">
        <v>523</v>
      </c>
      <c r="E39" s="1588"/>
      <c r="F39" s="1584">
        <v>10</v>
      </c>
      <c r="G39" s="1588"/>
      <c r="H39" s="1588"/>
      <c r="I39" s="1588"/>
      <c r="J39" s="1586"/>
      <c r="K39" s="1587"/>
      <c r="L39" s="1586"/>
      <c r="M39" s="1588" t="s">
        <v>522</v>
      </c>
      <c r="N39" s="1579"/>
      <c r="O39" s="1588">
        <v>5</v>
      </c>
      <c r="P39" s="1588"/>
      <c r="Q39" s="1579"/>
      <c r="R39" s="1588"/>
      <c r="S39" s="1579" t="s">
        <v>521</v>
      </c>
      <c r="T39" s="1588"/>
      <c r="U39" s="1588">
        <v>10</v>
      </c>
      <c r="V39" s="1570"/>
      <c r="W39" s="1569" t="s">
        <v>7</v>
      </c>
      <c r="X39" s="1593" t="s">
        <v>520</v>
      </c>
      <c r="Y39" s="1567">
        <v>2</v>
      </c>
      <c r="Z39" s="1534"/>
      <c r="AA39" s="1597" t="s">
        <v>519</v>
      </c>
      <c r="AB39" s="1535">
        <v>2.2999999999999998</v>
      </c>
      <c r="AC39" s="1596">
        <f>AB39*7</f>
        <v>16.099999999999998</v>
      </c>
      <c r="AD39" s="1535">
        <f>AB39*5</f>
        <v>11.5</v>
      </c>
      <c r="AE39" s="1535" t="s">
        <v>511</v>
      </c>
      <c r="AF39" s="1595">
        <f>AC39*4+AD39*9</f>
        <v>167.89999999999998</v>
      </c>
    </row>
    <row r="40" spans="2:32" ht="27.95" customHeight="1">
      <c r="B40" s="1594" t="s">
        <v>44</v>
      </c>
      <c r="C40" s="1591"/>
      <c r="D40" s="1588" t="s">
        <v>339</v>
      </c>
      <c r="E40" s="1589"/>
      <c r="F40" s="1584">
        <v>15</v>
      </c>
      <c r="G40" s="1588"/>
      <c r="H40" s="1579"/>
      <c r="I40" s="1588"/>
      <c r="J40" s="1586"/>
      <c r="K40" s="1587"/>
      <c r="L40" s="1586"/>
      <c r="M40" s="1588" t="s">
        <v>518</v>
      </c>
      <c r="N40" s="1579"/>
      <c r="O40" s="1588">
        <v>10</v>
      </c>
      <c r="P40" s="1588"/>
      <c r="Q40" s="1579"/>
      <c r="R40" s="1588"/>
      <c r="S40" s="1579"/>
      <c r="T40" s="1588"/>
      <c r="U40" s="1588"/>
      <c r="V40" s="1570"/>
      <c r="W40" s="1583" t="s">
        <v>517</v>
      </c>
      <c r="X40" s="1593" t="s">
        <v>516</v>
      </c>
      <c r="Y40" s="1567">
        <v>2.6</v>
      </c>
      <c r="Z40" s="1551"/>
      <c r="AA40" s="1534" t="s">
        <v>515</v>
      </c>
      <c r="AB40" s="1535">
        <v>1.5</v>
      </c>
      <c r="AC40" s="1535">
        <f>AB40*1</f>
        <v>1.5</v>
      </c>
      <c r="AD40" s="1535" t="s">
        <v>511</v>
      </c>
      <c r="AE40" s="1535">
        <f>AB40*5</f>
        <v>7.5</v>
      </c>
      <c r="AF40" s="1535">
        <f>AC40*4+AE40*4</f>
        <v>36</v>
      </c>
    </row>
    <row r="41" spans="2:32" ht="27.95" customHeight="1">
      <c r="B41" s="1592" t="s">
        <v>145</v>
      </c>
      <c r="C41" s="1591"/>
      <c r="D41" s="1588"/>
      <c r="E41" s="1588"/>
      <c r="F41" s="1584"/>
      <c r="G41" s="1588"/>
      <c r="H41" s="1589"/>
      <c r="I41" s="1588"/>
      <c r="J41" s="1586"/>
      <c r="K41" s="1587"/>
      <c r="L41" s="1586"/>
      <c r="M41" s="1571" t="s">
        <v>514</v>
      </c>
      <c r="N41" s="1572"/>
      <c r="O41" s="1571">
        <v>5</v>
      </c>
      <c r="P41" s="1588"/>
      <c r="Q41" s="1579"/>
      <c r="R41" s="1588"/>
      <c r="S41" s="1556"/>
      <c r="T41" s="1556"/>
      <c r="U41" s="1556"/>
      <c r="V41" s="1570"/>
      <c r="W41" s="1569" t="s">
        <v>33</v>
      </c>
      <c r="X41" s="1593" t="s">
        <v>513</v>
      </c>
      <c r="Y41" s="1567">
        <f>AB42</f>
        <v>0</v>
      </c>
      <c r="Z41" s="1534"/>
      <c r="AA41" s="1534" t="s">
        <v>512</v>
      </c>
      <c r="AB41" s="1535">
        <v>2.5</v>
      </c>
      <c r="AC41" s="1535"/>
      <c r="AD41" s="1535">
        <f>AB41*5</f>
        <v>12.5</v>
      </c>
      <c r="AE41" s="1535" t="s">
        <v>511</v>
      </c>
      <c r="AF41" s="1535">
        <f>AD41*9</f>
        <v>112.5</v>
      </c>
    </row>
    <row r="42" spans="2:32" ht="27.95" customHeight="1">
      <c r="B42" s="1592"/>
      <c r="C42" s="1591"/>
      <c r="D42" s="1588"/>
      <c r="E42" s="1589"/>
      <c r="F42" s="1584"/>
      <c r="G42" s="1590"/>
      <c r="H42" s="1589"/>
      <c r="I42" s="1588"/>
      <c r="J42" s="1586"/>
      <c r="K42" s="1587"/>
      <c r="L42" s="1586"/>
      <c r="M42" s="1584"/>
      <c r="N42" s="1585"/>
      <c r="O42" s="1584"/>
      <c r="P42" s="1571"/>
      <c r="Q42" s="1572"/>
      <c r="R42" s="1571"/>
      <c r="S42" s="1556"/>
      <c r="T42" s="1556"/>
      <c r="U42" s="1556"/>
      <c r="V42" s="1570"/>
      <c r="W42" s="1583" t="s">
        <v>510</v>
      </c>
      <c r="X42" s="1582" t="s">
        <v>509</v>
      </c>
      <c r="Y42" s="1567">
        <v>0</v>
      </c>
      <c r="Z42" s="1551"/>
      <c r="AA42" s="1534" t="s">
        <v>508</v>
      </c>
      <c r="AE42" s="1534">
        <f>AB42*15</f>
        <v>0</v>
      </c>
    </row>
    <row r="43" spans="2:32" ht="27.95" customHeight="1">
      <c r="B43" s="1581" t="s">
        <v>507</v>
      </c>
      <c r="C43" s="1580"/>
      <c r="D43" s="1579"/>
      <c r="E43" s="1579"/>
      <c r="F43" s="1578"/>
      <c r="G43" s="1556"/>
      <c r="H43" s="1577"/>
      <c r="I43" s="1556"/>
      <c r="J43" s="1556"/>
      <c r="K43" s="1556"/>
      <c r="L43" s="1556"/>
      <c r="M43" s="1576"/>
      <c r="N43" s="1575"/>
      <c r="O43" s="1574"/>
      <c r="P43" s="1573"/>
      <c r="Q43" s="1572"/>
      <c r="R43" s="1571"/>
      <c r="S43" s="1556"/>
      <c r="T43" s="1556"/>
      <c r="U43" s="1556"/>
      <c r="V43" s="1570"/>
      <c r="W43" s="1569" t="s">
        <v>38</v>
      </c>
      <c r="X43" s="1568"/>
      <c r="Y43" s="1567"/>
      <c r="Z43" s="1534"/>
      <c r="AC43" s="1534">
        <f>SUM(AC38:AC42)</f>
        <v>29.599999999999998</v>
      </c>
      <c r="AD43" s="1534">
        <f>SUM(AD38:AD42)</f>
        <v>24</v>
      </c>
      <c r="AE43" s="1534">
        <f>SUM(AE38:AE42)</f>
        <v>97.5</v>
      </c>
      <c r="AF43" s="1534">
        <f>AC43*4+AD43*9+AE43*4</f>
        <v>724.4</v>
      </c>
    </row>
    <row r="44" spans="2:32" ht="27.95" customHeight="1" thickBot="1">
      <c r="B44" s="1566"/>
      <c r="C44" s="1565"/>
      <c r="D44" s="1564"/>
      <c r="E44" s="1563"/>
      <c r="F44" s="1562"/>
      <c r="G44" s="1560"/>
      <c r="H44" s="1561"/>
      <c r="I44" s="1560"/>
      <c r="J44" s="1560"/>
      <c r="K44" s="1561"/>
      <c r="L44" s="1560"/>
      <c r="M44" s="1560"/>
      <c r="N44" s="1561"/>
      <c r="O44" s="1560"/>
      <c r="P44" s="1559"/>
      <c r="Q44" s="1558"/>
      <c r="R44" s="1557"/>
      <c r="S44" s="1556"/>
      <c r="T44" s="1556"/>
      <c r="U44" s="1556"/>
      <c r="V44" s="1555"/>
      <c r="W44" s="1554" t="s">
        <v>506</v>
      </c>
      <c r="X44" s="1553"/>
      <c r="Y44" s="1552"/>
      <c r="Z44" s="1551"/>
      <c r="AC44" s="1550">
        <f>AC43*4/AF43</f>
        <v>0.16344561016013251</v>
      </c>
      <c r="AD44" s="1550">
        <f>AD43*9/AF43</f>
        <v>0.29817780231916069</v>
      </c>
      <c r="AE44" s="1550">
        <f>AE43*4/AF43</f>
        <v>0.53837658752070683</v>
      </c>
    </row>
    <row r="45" spans="2:32" ht="21.75" customHeight="1">
      <c r="C45" s="1534"/>
      <c r="J45" s="1548"/>
      <c r="K45" s="1548"/>
      <c r="L45" s="1548"/>
      <c r="M45" s="1548"/>
      <c r="N45" s="1548"/>
      <c r="O45" s="1548"/>
      <c r="P45" s="1548"/>
      <c r="Q45" s="1549"/>
      <c r="R45" s="1548"/>
      <c r="S45" s="1548"/>
      <c r="T45" s="1548"/>
      <c r="U45" s="1548"/>
      <c r="V45" s="1548"/>
      <c r="W45" s="1548"/>
      <c r="X45" s="1548"/>
      <c r="Y45" s="1548"/>
      <c r="Z45" s="1547"/>
    </row>
    <row r="46" spans="2:32">
      <c r="B46" s="1535"/>
      <c r="D46" s="1546"/>
      <c r="E46" s="1546"/>
      <c r="F46" s="1545"/>
      <c r="G46" s="1545"/>
      <c r="H46" s="1544"/>
      <c r="I46" s="1534"/>
      <c r="J46" s="1534"/>
      <c r="K46" s="1544"/>
      <c r="L46" s="1534"/>
      <c r="N46" s="1544"/>
      <c r="O46" s="1534"/>
      <c r="Q46" s="1544"/>
      <c r="R46" s="1534"/>
      <c r="T46" s="1544"/>
      <c r="U46" s="1534"/>
      <c r="V46" s="1543"/>
      <c r="Y46" s="1542"/>
    </row>
    <row r="47" spans="2:32">
      <c r="Y47" s="1542"/>
    </row>
    <row r="48" spans="2:32">
      <c r="Y48" s="1542"/>
    </row>
    <row r="49" spans="25:25">
      <c r="Y49" s="1542"/>
    </row>
    <row r="50" spans="25:25">
      <c r="Y50" s="1542"/>
    </row>
    <row r="51" spans="25:25">
      <c r="Y51" s="1542"/>
    </row>
    <row r="52" spans="25:25">
      <c r="Y52" s="1542"/>
    </row>
  </sheetData>
  <mergeCells count="19">
    <mergeCell ref="D46:G46"/>
    <mergeCell ref="C29:C34"/>
    <mergeCell ref="C21:C26"/>
    <mergeCell ref="B1:Y1"/>
    <mergeCell ref="B2:G2"/>
    <mergeCell ref="C5:C10"/>
    <mergeCell ref="B9:B10"/>
    <mergeCell ref="J45:Y45"/>
    <mergeCell ref="C13:C18"/>
    <mergeCell ref="B17:B18"/>
    <mergeCell ref="B25:B26"/>
    <mergeCell ref="B33:B34"/>
    <mergeCell ref="C37:C42"/>
    <mergeCell ref="B41:B42"/>
    <mergeCell ref="V5:V12"/>
    <mergeCell ref="V13:V20"/>
    <mergeCell ref="V21:V28"/>
    <mergeCell ref="V29:V36"/>
    <mergeCell ref="V37:V44"/>
  </mergeCells>
  <phoneticPr fontId="71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EA7DF-5AED-4280-9CE5-D98492572355}">
  <sheetPr>
    <pageSetUpPr fitToPage="1"/>
  </sheetPr>
  <dimension ref="B1:AF48"/>
  <sheetViews>
    <sheetView topLeftCell="A22" zoomScale="60" zoomScaleNormal="60" workbookViewId="0">
      <selection activeCell="Q43" sqref="Q43:T43"/>
    </sheetView>
  </sheetViews>
  <sheetFormatPr defaultRowHeight="20.25"/>
  <cols>
    <col min="1" max="1" width="1.875" style="1533" customWidth="1"/>
    <col min="2" max="2" width="4.875" style="1541" customWidth="1"/>
    <col min="3" max="3" width="0" style="1533" hidden="1" customWidth="1"/>
    <col min="4" max="4" width="28.625" style="1533" customWidth="1"/>
    <col min="5" max="5" width="5.625" style="1540" customWidth="1"/>
    <col min="6" max="6" width="9.625" style="1533" customWidth="1"/>
    <col min="7" max="7" width="28.625" style="1533" customWidth="1"/>
    <col min="8" max="8" width="5.625" style="1540" customWidth="1"/>
    <col min="9" max="9" width="9.625" style="1533" customWidth="1"/>
    <col min="10" max="10" width="28.625" style="1533" customWidth="1"/>
    <col min="11" max="11" width="5.625" style="1540" customWidth="1"/>
    <col min="12" max="12" width="9.625" style="1533" customWidth="1"/>
    <col min="13" max="13" width="28.625" style="1533" customWidth="1"/>
    <col min="14" max="14" width="5.625" style="1540" customWidth="1"/>
    <col min="15" max="15" width="9.625" style="1533" customWidth="1"/>
    <col min="16" max="16" width="28.625" style="1533" customWidth="1"/>
    <col min="17" max="17" width="5.625" style="1540" customWidth="1"/>
    <col min="18" max="18" width="9.625" style="1533" customWidth="1"/>
    <col min="19" max="19" width="28.625" style="1533" customWidth="1"/>
    <col min="20" max="20" width="5.625" style="1540" customWidth="1"/>
    <col min="21" max="21" width="9.625" style="1533" customWidth="1"/>
    <col min="22" max="22" width="12.125" style="1539" customWidth="1"/>
    <col min="23" max="23" width="11.75" style="1538" customWidth="1"/>
    <col min="24" max="24" width="11.25" style="1537" customWidth="1"/>
    <col min="25" max="25" width="6.625" style="1536" customWidth="1"/>
    <col min="26" max="26" width="6.625" style="1533" customWidth="1"/>
    <col min="27" max="27" width="6" style="1534" hidden="1" customWidth="1"/>
    <col min="28" max="28" width="5.5" style="1535" hidden="1" customWidth="1"/>
    <col min="29" max="29" width="7.75" style="1534" hidden="1" customWidth="1"/>
    <col min="30" max="30" width="8" style="1534" hidden="1" customWidth="1"/>
    <col min="31" max="31" width="7.875" style="1534" hidden="1" customWidth="1"/>
    <col min="32" max="32" width="7.5" style="1534" hidden="1" customWidth="1"/>
    <col min="33" max="16384" width="9" style="1533"/>
  </cols>
  <sheetData>
    <row r="1" spans="2:32" s="1534" customFormat="1" ht="38.25">
      <c r="B1" s="1684" t="s">
        <v>614</v>
      </c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4"/>
      <c r="Y1" s="1684"/>
      <c r="Z1" s="1677"/>
      <c r="AB1" s="1535"/>
    </row>
    <row r="2" spans="2:32" s="1534" customFormat="1" ht="9.75" customHeight="1">
      <c r="B2" s="1683"/>
      <c r="C2" s="1682"/>
      <c r="D2" s="1682"/>
      <c r="E2" s="1682"/>
      <c r="F2" s="1682"/>
      <c r="G2" s="1682"/>
      <c r="H2" s="1681"/>
      <c r="I2" s="1677"/>
      <c r="J2" s="1677"/>
      <c r="K2" s="1681"/>
      <c r="L2" s="1677"/>
      <c r="M2" s="1677"/>
      <c r="N2" s="1681"/>
      <c r="O2" s="1677"/>
      <c r="P2" s="1677"/>
      <c r="Q2" s="1681"/>
      <c r="R2" s="1677"/>
      <c r="S2" s="1677"/>
      <c r="T2" s="1681"/>
      <c r="U2" s="1677"/>
      <c r="V2" s="1680"/>
      <c r="W2" s="1678"/>
      <c r="X2" s="1679"/>
      <c r="Y2" s="1678"/>
      <c r="Z2" s="1677"/>
      <c r="AB2" s="1535"/>
    </row>
    <row r="3" spans="2:32" s="1534" customFormat="1" ht="31.5" customHeight="1" thickBot="1">
      <c r="B3" s="1676" t="s">
        <v>568</v>
      </c>
      <c r="C3" s="1760"/>
      <c r="D3" s="1674"/>
      <c r="E3" s="1674"/>
      <c r="F3" s="1674"/>
      <c r="G3" s="1674"/>
      <c r="H3" s="1674"/>
      <c r="I3" s="1674"/>
      <c r="J3" s="1674"/>
      <c r="K3" s="1674"/>
      <c r="L3" s="1674"/>
      <c r="M3" s="1674"/>
      <c r="N3" s="1674"/>
      <c r="O3" s="1674"/>
      <c r="P3" s="1674"/>
      <c r="Q3" s="1674"/>
      <c r="R3" s="1674"/>
      <c r="T3" s="1674"/>
      <c r="U3" s="1674"/>
      <c r="V3" s="1673"/>
      <c r="W3" s="1672"/>
      <c r="X3" s="1671"/>
      <c r="Y3" s="1670"/>
      <c r="Z3" s="1551"/>
      <c r="AB3" s="1535"/>
    </row>
    <row r="4" spans="2:32" s="734" customFormat="1" ht="43.5">
      <c r="B4" s="1669" t="s">
        <v>9</v>
      </c>
      <c r="C4" s="1668" t="s">
        <v>10</v>
      </c>
      <c r="D4" s="1665" t="s">
        <v>11</v>
      </c>
      <c r="E4" s="1666" t="s">
        <v>259</v>
      </c>
      <c r="F4" s="1665"/>
      <c r="G4" s="1665" t="s">
        <v>613</v>
      </c>
      <c r="H4" s="1666" t="s">
        <v>259</v>
      </c>
      <c r="I4" s="1665"/>
      <c r="J4" s="1665" t="s">
        <v>566</v>
      </c>
      <c r="K4" s="1666" t="s">
        <v>259</v>
      </c>
      <c r="L4" s="1759"/>
      <c r="M4" s="1665" t="s">
        <v>566</v>
      </c>
      <c r="N4" s="1666" t="s">
        <v>259</v>
      </c>
      <c r="O4" s="1665"/>
      <c r="P4" s="1665" t="s">
        <v>566</v>
      </c>
      <c r="Q4" s="1666" t="s">
        <v>259</v>
      </c>
      <c r="R4" s="1665"/>
      <c r="S4" s="1667" t="s">
        <v>12</v>
      </c>
      <c r="T4" s="1666" t="s">
        <v>259</v>
      </c>
      <c r="U4" s="1665"/>
      <c r="V4" s="1664" t="s">
        <v>565</v>
      </c>
      <c r="W4" s="1664" t="s">
        <v>13</v>
      </c>
      <c r="X4" s="1663" t="s">
        <v>261</v>
      </c>
      <c r="Y4" s="1662" t="s">
        <v>262</v>
      </c>
      <c r="Z4" s="1661"/>
      <c r="AA4" s="1598"/>
      <c r="AB4" s="1535"/>
      <c r="AC4" s="1534"/>
      <c r="AD4" s="1534"/>
      <c r="AE4" s="1534"/>
      <c r="AF4" s="1534"/>
    </row>
    <row r="5" spans="2:32" s="1604" customFormat="1" ht="51.75" customHeight="1">
      <c r="B5" s="1753">
        <v>9</v>
      </c>
      <c r="C5" s="1743"/>
      <c r="D5" s="1751" t="str">
        <f>'112.8-9月菜單'!A13</f>
        <v>香Q米飯</v>
      </c>
      <c r="E5" s="1751" t="s">
        <v>69</v>
      </c>
      <c r="F5" s="1756" t="s">
        <v>260</v>
      </c>
      <c r="G5" s="1751" t="str">
        <f>'112.8-9月菜單'!A14</f>
        <v xml:space="preserve">  豆干滷肉(豆)</v>
      </c>
      <c r="H5" s="1751" t="s">
        <v>92</v>
      </c>
      <c r="I5" s="1756" t="s">
        <v>260</v>
      </c>
      <c r="J5" s="1751" t="str">
        <f>'112.8-9月菜單'!A15</f>
        <v>三色炒蛋</v>
      </c>
      <c r="K5" s="1751" t="s">
        <v>83</v>
      </c>
      <c r="L5" s="1756" t="s">
        <v>260</v>
      </c>
      <c r="M5" s="1750" t="str">
        <f>'112.8-9月菜單'!A16</f>
        <v xml:space="preserve">一品雞塊(加) </v>
      </c>
      <c r="N5" s="1758" t="s">
        <v>84</v>
      </c>
      <c r="O5" s="1757" t="s">
        <v>260</v>
      </c>
      <c r="P5" s="1751" t="str">
        <f>'112.8-9月菜單'!A17</f>
        <v xml:space="preserve">深色蔬菜 </v>
      </c>
      <c r="Q5" s="1751" t="s">
        <v>83</v>
      </c>
      <c r="R5" s="1756" t="s">
        <v>260</v>
      </c>
      <c r="S5" s="1751" t="str">
        <f>'112.8-9月菜單'!A18</f>
        <v>細粉鮮蔬湯</v>
      </c>
      <c r="T5" s="1752" t="s">
        <v>86</v>
      </c>
      <c r="U5" s="1756" t="s">
        <v>260</v>
      </c>
      <c r="V5" s="1747" t="s">
        <v>536</v>
      </c>
      <c r="W5" s="1746" t="s">
        <v>6</v>
      </c>
      <c r="X5" s="1745" t="s">
        <v>535</v>
      </c>
      <c r="Y5" s="1744">
        <v>5.9</v>
      </c>
      <c r="Z5" s="1534"/>
      <c r="AA5" s="1534"/>
      <c r="AB5" s="1535"/>
      <c r="AC5" s="1534" t="s">
        <v>534</v>
      </c>
      <c r="AD5" s="1534" t="s">
        <v>533</v>
      </c>
      <c r="AE5" s="1534" t="s">
        <v>532</v>
      </c>
      <c r="AF5" s="1534" t="s">
        <v>531</v>
      </c>
    </row>
    <row r="6" spans="2:32" ht="27.95" customHeight="1">
      <c r="B6" s="1594" t="s">
        <v>41</v>
      </c>
      <c r="C6" s="1743"/>
      <c r="D6" s="1579" t="s">
        <v>530</v>
      </c>
      <c r="E6" s="1579"/>
      <c r="F6" s="1584">
        <v>110</v>
      </c>
      <c r="G6" s="1571" t="s">
        <v>612</v>
      </c>
      <c r="H6" s="1572" t="s">
        <v>128</v>
      </c>
      <c r="I6" s="1571">
        <v>20</v>
      </c>
      <c r="J6" s="1571" t="s">
        <v>339</v>
      </c>
      <c r="K6" s="1571"/>
      <c r="L6" s="1584">
        <v>35</v>
      </c>
      <c r="M6" s="1571" t="s">
        <v>611</v>
      </c>
      <c r="N6" s="1602" t="s">
        <v>125</v>
      </c>
      <c r="O6" s="1601">
        <v>30</v>
      </c>
      <c r="P6" s="1588" t="s">
        <v>113</v>
      </c>
      <c r="Q6" s="1588"/>
      <c r="R6" s="1588">
        <v>100</v>
      </c>
      <c r="S6" s="1572" t="s">
        <v>307</v>
      </c>
      <c r="T6" s="1571"/>
      <c r="U6" s="1571">
        <v>7</v>
      </c>
      <c r="V6" s="1570"/>
      <c r="W6" s="1614" t="s">
        <v>610</v>
      </c>
      <c r="X6" s="1625" t="s">
        <v>525</v>
      </c>
      <c r="Y6" s="1647">
        <v>2.4</v>
      </c>
      <c r="Z6" s="1551"/>
      <c r="AA6" s="1598" t="s">
        <v>524</v>
      </c>
      <c r="AB6" s="1535">
        <v>6</v>
      </c>
      <c r="AC6" s="1535">
        <f>AB6*2</f>
        <v>12</v>
      </c>
      <c r="AD6" s="1535"/>
      <c r="AE6" s="1535">
        <f>AB6*15</f>
        <v>90</v>
      </c>
      <c r="AF6" s="1535">
        <f>AC6*4+AE6*4</f>
        <v>408</v>
      </c>
    </row>
    <row r="7" spans="2:32" ht="27.95" customHeight="1">
      <c r="B7" s="1594">
        <v>4</v>
      </c>
      <c r="C7" s="1743"/>
      <c r="D7" s="1572"/>
      <c r="E7" s="1572"/>
      <c r="F7" s="1572"/>
      <c r="G7" s="1556" t="s">
        <v>609</v>
      </c>
      <c r="H7" s="1572"/>
      <c r="I7" s="1571">
        <v>50</v>
      </c>
      <c r="J7" s="1571" t="s">
        <v>523</v>
      </c>
      <c r="K7" s="1571"/>
      <c r="L7" s="1584">
        <v>25</v>
      </c>
      <c r="M7" s="1571"/>
      <c r="N7" s="1623"/>
      <c r="O7" s="1571"/>
      <c r="P7" s="1556"/>
      <c r="Q7" s="1556"/>
      <c r="R7" s="1556"/>
      <c r="S7" s="1572" t="s">
        <v>514</v>
      </c>
      <c r="T7" s="1571"/>
      <c r="U7" s="1571">
        <v>3</v>
      </c>
      <c r="V7" s="1570"/>
      <c r="W7" s="1619" t="s">
        <v>7</v>
      </c>
      <c r="X7" s="1622" t="s">
        <v>520</v>
      </c>
      <c r="Y7" s="1647">
        <v>1.8</v>
      </c>
      <c r="Z7" s="1534"/>
      <c r="AA7" s="1597" t="s">
        <v>519</v>
      </c>
      <c r="AB7" s="1535">
        <v>2</v>
      </c>
      <c r="AC7" s="1596">
        <f>AB7*7</f>
        <v>14</v>
      </c>
      <c r="AD7" s="1535">
        <f>AB7*5</f>
        <v>10</v>
      </c>
      <c r="AE7" s="1535" t="s">
        <v>511</v>
      </c>
      <c r="AF7" s="1595">
        <f>AC7*4+AD7*9</f>
        <v>146</v>
      </c>
    </row>
    <row r="8" spans="2:32" ht="27.95" customHeight="1">
      <c r="B8" s="1594" t="s">
        <v>44</v>
      </c>
      <c r="C8" s="1743"/>
      <c r="D8" s="1572"/>
      <c r="E8" s="1572"/>
      <c r="F8" s="1572"/>
      <c r="G8" s="1571" t="s">
        <v>514</v>
      </c>
      <c r="H8" s="1623"/>
      <c r="I8" s="1571">
        <v>10</v>
      </c>
      <c r="J8" s="1571" t="s">
        <v>514</v>
      </c>
      <c r="K8" s="1623"/>
      <c r="L8" s="1571">
        <v>5</v>
      </c>
      <c r="M8" s="1571"/>
      <c r="N8" s="1623"/>
      <c r="O8" s="1571"/>
      <c r="P8" s="1556"/>
      <c r="Q8" s="1556"/>
      <c r="R8" s="1556"/>
      <c r="S8" s="1572" t="s">
        <v>522</v>
      </c>
      <c r="T8" s="1623"/>
      <c r="U8" s="1571">
        <v>2</v>
      </c>
      <c r="V8" s="1570"/>
      <c r="W8" s="1614" t="s">
        <v>543</v>
      </c>
      <c r="X8" s="1622" t="s">
        <v>516</v>
      </c>
      <c r="Y8" s="1647">
        <v>2.5</v>
      </c>
      <c r="Z8" s="1551"/>
      <c r="AA8" s="1534" t="s">
        <v>515</v>
      </c>
      <c r="AB8" s="1535">
        <v>1.7</v>
      </c>
      <c r="AC8" s="1535">
        <f>AB8*1</f>
        <v>1.7</v>
      </c>
      <c r="AD8" s="1535" t="s">
        <v>511</v>
      </c>
      <c r="AE8" s="1535">
        <f>AB8*5</f>
        <v>8.5</v>
      </c>
      <c r="AF8" s="1535">
        <f>AC8*4+AE8*4</f>
        <v>40.799999999999997</v>
      </c>
    </row>
    <row r="9" spans="2:32" ht="27.95" customHeight="1">
      <c r="B9" s="1592" t="s">
        <v>268</v>
      </c>
      <c r="C9" s="1743"/>
      <c r="D9" s="1579"/>
      <c r="E9" s="1579"/>
      <c r="F9" s="1579"/>
      <c r="G9" s="1573"/>
      <c r="H9" s="1579"/>
      <c r="I9" s="1588"/>
      <c r="J9" s="1578"/>
      <c r="K9" s="1589"/>
      <c r="L9" s="1588"/>
      <c r="M9" s="1556"/>
      <c r="N9" s="1556"/>
      <c r="O9" s="1556"/>
      <c r="P9" s="1556"/>
      <c r="Q9" s="1556"/>
      <c r="R9" s="1556"/>
      <c r="S9" s="1556" t="s">
        <v>556</v>
      </c>
      <c r="T9" s="1623"/>
      <c r="U9" s="1571">
        <v>3</v>
      </c>
      <c r="V9" s="1570"/>
      <c r="W9" s="1619" t="s">
        <v>33</v>
      </c>
      <c r="X9" s="1622" t="s">
        <v>513</v>
      </c>
      <c r="Y9" s="1647">
        <f>AB10</f>
        <v>0</v>
      </c>
      <c r="Z9" s="1534"/>
      <c r="AA9" s="1534" t="s">
        <v>512</v>
      </c>
      <c r="AB9" s="1535">
        <v>2.5</v>
      </c>
      <c r="AC9" s="1535"/>
      <c r="AD9" s="1535">
        <f>AB9*5</f>
        <v>12.5</v>
      </c>
      <c r="AE9" s="1535" t="s">
        <v>511</v>
      </c>
      <c r="AF9" s="1535">
        <f>AD9*9</f>
        <v>112.5</v>
      </c>
    </row>
    <row r="10" spans="2:32" ht="27.95" customHeight="1">
      <c r="B10" s="1592"/>
      <c r="C10" s="1743"/>
      <c r="D10" s="1579"/>
      <c r="E10" s="1579"/>
      <c r="F10" s="1579"/>
      <c r="G10" s="1588"/>
      <c r="H10" s="1579"/>
      <c r="I10" s="1588"/>
      <c r="J10" s="1578"/>
      <c r="K10" s="1589"/>
      <c r="L10" s="1588"/>
      <c r="M10" s="1556"/>
      <c r="N10" s="1556"/>
      <c r="O10" s="1556"/>
      <c r="P10" s="1556"/>
      <c r="Q10" s="1556"/>
      <c r="R10" s="1556"/>
      <c r="S10" s="1584"/>
      <c r="T10" s="1585"/>
      <c r="U10" s="1584"/>
      <c r="V10" s="1570"/>
      <c r="W10" s="1614" t="s">
        <v>608</v>
      </c>
      <c r="X10" s="1620" t="s">
        <v>509</v>
      </c>
      <c r="Y10" s="1648">
        <v>0</v>
      </c>
      <c r="Z10" s="1551"/>
      <c r="AA10" s="1534" t="s">
        <v>508</v>
      </c>
      <c r="AE10" s="1534">
        <f>AB10*15</f>
        <v>0</v>
      </c>
    </row>
    <row r="11" spans="2:32" ht="27.95" customHeight="1">
      <c r="B11" s="1755" t="s">
        <v>507</v>
      </c>
      <c r="C11" s="1754"/>
      <c r="D11" s="1579"/>
      <c r="E11" s="1589"/>
      <c r="F11" s="1579"/>
      <c r="G11" s="1588"/>
      <c r="H11" s="1589"/>
      <c r="I11" s="1588"/>
      <c r="J11" s="1588"/>
      <c r="K11" s="1589"/>
      <c r="L11" s="1588"/>
      <c r="M11" s="1556"/>
      <c r="N11" s="1556"/>
      <c r="O11" s="1556"/>
      <c r="P11" s="1556"/>
      <c r="Q11" s="1556"/>
      <c r="R11" s="1556"/>
      <c r="S11" s="1621"/>
      <c r="T11" s="1621"/>
      <c r="U11" s="1621"/>
      <c r="V11" s="1570"/>
      <c r="W11" s="1619" t="s">
        <v>38</v>
      </c>
      <c r="X11" s="1618"/>
      <c r="Y11" s="1647"/>
      <c r="Z11" s="1534"/>
      <c r="AC11" s="1534">
        <f>SUM(AC6:AC10)</f>
        <v>27.7</v>
      </c>
      <c r="AD11" s="1534">
        <f>SUM(AD6:AD10)</f>
        <v>22.5</v>
      </c>
      <c r="AE11" s="1534">
        <f>SUM(AE6:AE10)</f>
        <v>98.5</v>
      </c>
      <c r="AF11" s="1534">
        <f>AC11*4+AD11*9+AE11*4</f>
        <v>707.3</v>
      </c>
    </row>
    <row r="12" spans="2:32" ht="27.95" customHeight="1">
      <c r="B12" s="1617"/>
      <c r="C12" s="1616"/>
      <c r="D12" s="1588"/>
      <c r="E12" s="1589"/>
      <c r="F12" s="1588"/>
      <c r="G12" s="1624"/>
      <c r="H12" s="1712"/>
      <c r="I12" s="1624"/>
      <c r="J12" s="1588"/>
      <c r="K12" s="1589"/>
      <c r="L12" s="1588"/>
      <c r="M12" s="1556"/>
      <c r="N12" s="1577"/>
      <c r="O12" s="1556"/>
      <c r="P12" s="1556"/>
      <c r="Q12" s="1556"/>
      <c r="R12" s="1556"/>
      <c r="S12" s="1621"/>
      <c r="T12" s="1621"/>
      <c r="U12" s="1621"/>
      <c r="V12" s="1555"/>
      <c r="W12" s="1614" t="s">
        <v>607</v>
      </c>
      <c r="X12" s="1645"/>
      <c r="Y12" s="1648"/>
      <c r="Z12" s="1551"/>
      <c r="AC12" s="1550">
        <f>AC11*4/AF11</f>
        <v>0.1566520571186201</v>
      </c>
      <c r="AD12" s="1550">
        <f>AD11*9/AF11</f>
        <v>0.28630001413827233</v>
      </c>
      <c r="AE12" s="1550">
        <f>AE11*4/AF11</f>
        <v>0.5570479287431076</v>
      </c>
    </row>
    <row r="13" spans="2:32" s="1604" customFormat="1" ht="27.95" customHeight="1">
      <c r="B13" s="1753">
        <v>9</v>
      </c>
      <c r="C13" s="1743"/>
      <c r="D13" s="1751" t="str">
        <f>'112.8-9月菜單'!E13</f>
        <v>什穀Q飯</v>
      </c>
      <c r="E13" s="1751" t="s">
        <v>69</v>
      </c>
      <c r="F13" s="1751"/>
      <c r="G13" s="1751" t="str">
        <f>'112.8-9月菜單'!E14</f>
        <v xml:space="preserve">香酥魚柳(炸海加)  </v>
      </c>
      <c r="H13" s="1752" t="s">
        <v>65</v>
      </c>
      <c r="I13" s="1751"/>
      <c r="J13" s="1751" t="str">
        <f>'112.8-9月菜單'!E15</f>
        <v xml:space="preserve"> 筍乾骨腿(醃)+炒三色 </v>
      </c>
      <c r="K13" s="1751" t="s">
        <v>86</v>
      </c>
      <c r="L13" s="1751"/>
      <c r="M13" s="1751" t="str">
        <f>'112.8-9月菜單'!E16</f>
        <v>花生小菜</v>
      </c>
      <c r="N13" s="1751" t="s">
        <v>86</v>
      </c>
      <c r="O13" s="1751"/>
      <c r="P13" s="1751" t="str">
        <f>'112.8-9月菜單'!E17</f>
        <v xml:space="preserve">有機淺色蔬菜 </v>
      </c>
      <c r="Q13" s="1751" t="s">
        <v>83</v>
      </c>
      <c r="R13" s="1751"/>
      <c r="S13" s="1750" t="str">
        <f>'112.8-9月菜單'!E18</f>
        <v>什錦綜合湯(豆)</v>
      </c>
      <c r="T13" s="1749" t="s">
        <v>86</v>
      </c>
      <c r="U13" s="1748"/>
      <c r="V13" s="1747" t="s">
        <v>536</v>
      </c>
      <c r="W13" s="1746" t="s">
        <v>6</v>
      </c>
      <c r="X13" s="1745" t="s">
        <v>535</v>
      </c>
      <c r="Y13" s="1744">
        <v>5.8</v>
      </c>
      <c r="Z13" s="1534"/>
      <c r="AA13" s="1534"/>
      <c r="AB13" s="1535"/>
      <c r="AC13" s="1534" t="s">
        <v>534</v>
      </c>
      <c r="AD13" s="1534" t="s">
        <v>533</v>
      </c>
      <c r="AE13" s="1534" t="s">
        <v>532</v>
      </c>
      <c r="AF13" s="1534" t="s">
        <v>531</v>
      </c>
    </row>
    <row r="14" spans="2:32" ht="27.95" customHeight="1">
      <c r="B14" s="1594" t="s">
        <v>41</v>
      </c>
      <c r="C14" s="1743"/>
      <c r="D14" s="1588" t="s">
        <v>530</v>
      </c>
      <c r="E14" s="1588"/>
      <c r="F14" s="1584">
        <v>67</v>
      </c>
      <c r="G14" s="1603" t="s">
        <v>606</v>
      </c>
      <c r="H14" s="1742" t="s">
        <v>309</v>
      </c>
      <c r="I14" s="1601">
        <v>50</v>
      </c>
      <c r="J14" s="1603" t="s">
        <v>585</v>
      </c>
      <c r="K14" s="1742"/>
      <c r="L14" s="1601">
        <v>45</v>
      </c>
      <c r="M14" s="1584" t="s">
        <v>527</v>
      </c>
      <c r="N14" s="1584"/>
      <c r="O14" s="1584">
        <v>50</v>
      </c>
      <c r="P14" s="1588" t="s">
        <v>605</v>
      </c>
      <c r="Q14" s="1588"/>
      <c r="R14" s="1588">
        <v>100</v>
      </c>
      <c r="S14" s="1579" t="s">
        <v>74</v>
      </c>
      <c r="T14" s="1588"/>
      <c r="U14" s="1571">
        <v>30</v>
      </c>
      <c r="V14" s="1570"/>
      <c r="W14" s="1614" t="s">
        <v>604</v>
      </c>
      <c r="X14" s="1625" t="s">
        <v>525</v>
      </c>
      <c r="Y14" s="1647">
        <v>2.5</v>
      </c>
      <c r="Z14" s="1551"/>
      <c r="AA14" s="1598" t="s">
        <v>524</v>
      </c>
      <c r="AB14" s="1535">
        <v>6.2</v>
      </c>
      <c r="AC14" s="1535">
        <f>AB14*2</f>
        <v>12.4</v>
      </c>
      <c r="AD14" s="1535"/>
      <c r="AE14" s="1535">
        <f>AB14*15</f>
        <v>93</v>
      </c>
      <c r="AF14" s="1535">
        <f>AC14*4+AE14*4</f>
        <v>421.6</v>
      </c>
    </row>
    <row r="15" spans="2:32" ht="27.95" customHeight="1">
      <c r="B15" s="1594">
        <v>5</v>
      </c>
      <c r="C15" s="1591"/>
      <c r="D15" s="1588" t="s">
        <v>603</v>
      </c>
      <c r="E15" s="1588"/>
      <c r="F15" s="1621">
        <v>35</v>
      </c>
      <c r="G15" s="1741"/>
      <c r="H15" s="1741"/>
      <c r="I15" s="1741"/>
      <c r="J15" s="1584" t="s">
        <v>288</v>
      </c>
      <c r="K15" s="1584" t="s">
        <v>129</v>
      </c>
      <c r="L15" s="1584">
        <v>30</v>
      </c>
      <c r="M15" s="1584" t="s">
        <v>514</v>
      </c>
      <c r="N15" s="1584"/>
      <c r="O15" s="1584">
        <v>10</v>
      </c>
      <c r="P15" s="1556"/>
      <c r="Q15" s="1556"/>
      <c r="R15" s="1556"/>
      <c r="S15" s="1579" t="s">
        <v>602</v>
      </c>
      <c r="T15" s="1588"/>
      <c r="U15" s="1571">
        <v>0.02</v>
      </c>
      <c r="V15" s="1570"/>
      <c r="W15" s="1619" t="s">
        <v>7</v>
      </c>
      <c r="X15" s="1622" t="s">
        <v>520</v>
      </c>
      <c r="Y15" s="1647">
        <v>2.5</v>
      </c>
      <c r="Z15" s="1534"/>
      <c r="AA15" s="1597" t="s">
        <v>519</v>
      </c>
      <c r="AB15" s="1535">
        <v>2.1</v>
      </c>
      <c r="AC15" s="1596">
        <f>AB15*7</f>
        <v>14.700000000000001</v>
      </c>
      <c r="AD15" s="1535">
        <f>AB15*5</f>
        <v>10.5</v>
      </c>
      <c r="AE15" s="1535" t="s">
        <v>511</v>
      </c>
      <c r="AF15" s="1595">
        <f>AC15*4+AD15*9</f>
        <v>153.30000000000001</v>
      </c>
    </row>
    <row r="16" spans="2:32" ht="27.95" customHeight="1">
      <c r="B16" s="1594" t="s">
        <v>44</v>
      </c>
      <c r="C16" s="1591"/>
      <c r="D16" s="1589"/>
      <c r="E16" s="1589"/>
      <c r="F16" s="1588"/>
      <c r="G16" s="1573"/>
      <c r="H16" s="1589"/>
      <c r="I16" s="1588"/>
      <c r="J16" s="1741"/>
      <c r="K16" s="1741"/>
      <c r="L16" s="1741"/>
      <c r="M16" s="1584" t="s">
        <v>601</v>
      </c>
      <c r="N16" s="1585"/>
      <c r="O16" s="1584">
        <v>2</v>
      </c>
      <c r="P16" s="1556"/>
      <c r="Q16" s="1556"/>
      <c r="R16" s="1556"/>
      <c r="S16" s="1556" t="s">
        <v>544</v>
      </c>
      <c r="T16" s="1624" t="s">
        <v>128</v>
      </c>
      <c r="U16" s="1571">
        <v>2</v>
      </c>
      <c r="V16" s="1570"/>
      <c r="W16" s="1614" t="s">
        <v>600</v>
      </c>
      <c r="X16" s="1622" t="s">
        <v>516</v>
      </c>
      <c r="Y16" s="1647">
        <v>2.7</v>
      </c>
      <c r="Z16" s="1551"/>
      <c r="AA16" s="1534" t="s">
        <v>515</v>
      </c>
      <c r="AB16" s="1535">
        <v>1.8</v>
      </c>
      <c r="AC16" s="1535">
        <f>AB16*1</f>
        <v>1.8</v>
      </c>
      <c r="AD16" s="1535" t="s">
        <v>511</v>
      </c>
      <c r="AE16" s="1535">
        <f>AB16*5</f>
        <v>9</v>
      </c>
      <c r="AF16" s="1535">
        <f>AC16*4+AE16*4</f>
        <v>43.2</v>
      </c>
    </row>
    <row r="17" spans="2:32" ht="27.95" customHeight="1">
      <c r="B17" s="1592" t="s">
        <v>271</v>
      </c>
      <c r="C17" s="1591"/>
      <c r="D17" s="1589"/>
      <c r="E17" s="1589"/>
      <c r="F17" s="1588"/>
      <c r="G17" s="1588"/>
      <c r="H17" s="1589"/>
      <c r="I17" s="1588"/>
      <c r="J17" s="1740"/>
      <c r="K17" s="1740"/>
      <c r="L17" s="1740"/>
      <c r="M17" s="1584" t="s">
        <v>541</v>
      </c>
      <c r="N17" s="1584"/>
      <c r="O17" s="1584">
        <v>15</v>
      </c>
      <c r="P17" s="1556"/>
      <c r="Q17" s="1556"/>
      <c r="R17" s="1556"/>
      <c r="S17" s="1584" t="s">
        <v>514</v>
      </c>
      <c r="T17" s="1585"/>
      <c r="U17" s="1584">
        <v>5</v>
      </c>
      <c r="V17" s="1570"/>
      <c r="W17" s="1619" t="s">
        <v>33</v>
      </c>
      <c r="X17" s="1622" t="s">
        <v>513</v>
      </c>
      <c r="Y17" s="1647">
        <v>0</v>
      </c>
      <c r="Z17" s="1534"/>
      <c r="AA17" s="1534" t="s">
        <v>512</v>
      </c>
      <c r="AB17" s="1535">
        <v>2.5</v>
      </c>
      <c r="AC17" s="1535"/>
      <c r="AD17" s="1535">
        <f>AB17*5</f>
        <v>12.5</v>
      </c>
      <c r="AE17" s="1535" t="s">
        <v>511</v>
      </c>
      <c r="AF17" s="1535">
        <f>AD17*9</f>
        <v>112.5</v>
      </c>
    </row>
    <row r="18" spans="2:32" ht="27.95" customHeight="1">
      <c r="B18" s="1592"/>
      <c r="C18" s="1591"/>
      <c r="D18" s="1589"/>
      <c r="E18" s="1589"/>
      <c r="F18" s="1588"/>
      <c r="G18" s="1556"/>
      <c r="H18" s="1556"/>
      <c r="I18" s="1556"/>
      <c r="J18" s="1739" t="s">
        <v>599</v>
      </c>
      <c r="K18" s="1717"/>
      <c r="L18" s="1738">
        <v>40</v>
      </c>
      <c r="M18" s="1584"/>
      <c r="N18" s="1584"/>
      <c r="O18" s="1584"/>
      <c r="P18" s="1556"/>
      <c r="Q18" s="1556"/>
      <c r="R18" s="1556"/>
      <c r="S18" s="1579"/>
      <c r="T18" s="1589"/>
      <c r="U18" s="1588"/>
      <c r="V18" s="1570"/>
      <c r="W18" s="1614" t="s">
        <v>598</v>
      </c>
      <c r="X18" s="1620" t="s">
        <v>509</v>
      </c>
      <c r="Y18" s="1648">
        <v>0</v>
      </c>
      <c r="Z18" s="1551"/>
      <c r="AA18" s="1534" t="s">
        <v>508</v>
      </c>
      <c r="AB18" s="1535">
        <v>1</v>
      </c>
      <c r="AE18" s="1534">
        <f>AB18*15</f>
        <v>15</v>
      </c>
    </row>
    <row r="19" spans="2:32" ht="27.95" customHeight="1">
      <c r="B19" s="1581" t="s">
        <v>507</v>
      </c>
      <c r="C19" s="1580"/>
      <c r="D19" s="1589"/>
      <c r="E19" s="1589"/>
      <c r="F19" s="1588"/>
      <c r="G19" s="1556"/>
      <c r="H19" s="1556"/>
      <c r="I19" s="1556"/>
      <c r="J19" s="1739" t="s">
        <v>597</v>
      </c>
      <c r="K19" s="1717"/>
      <c r="L19" s="1738">
        <v>5</v>
      </c>
      <c r="M19" s="1579"/>
      <c r="N19" s="1588"/>
      <c r="O19" s="1588"/>
      <c r="P19" s="1556"/>
      <c r="Q19" s="1577"/>
      <c r="R19" s="1556"/>
      <c r="S19" s="1588"/>
      <c r="T19" s="1589"/>
      <c r="U19" s="1588"/>
      <c r="V19" s="1570"/>
      <c r="W19" s="1619" t="s">
        <v>38</v>
      </c>
      <c r="X19" s="1618"/>
      <c r="Y19" s="1647"/>
      <c r="Z19" s="1534"/>
      <c r="AC19" s="1534">
        <f>SUM(AC14:AC18)</f>
        <v>28.900000000000002</v>
      </c>
      <c r="AD19" s="1534">
        <f>SUM(AD14:AD18)</f>
        <v>23</v>
      </c>
      <c r="AE19" s="1534">
        <f>SUM(AE14:AE18)</f>
        <v>117</v>
      </c>
      <c r="AF19" s="1534">
        <f>AC19*4+AD19*9+AE19*4</f>
        <v>790.6</v>
      </c>
    </row>
    <row r="20" spans="2:32" ht="27.95" customHeight="1">
      <c r="B20" s="1617"/>
      <c r="C20" s="1616"/>
      <c r="D20" s="1589"/>
      <c r="E20" s="1589"/>
      <c r="F20" s="1588"/>
      <c r="G20" s="1556"/>
      <c r="H20" s="1699"/>
      <c r="I20" s="1556"/>
      <c r="J20" s="1737" t="s">
        <v>514</v>
      </c>
      <c r="K20" s="1736"/>
      <c r="L20" s="1735">
        <v>5</v>
      </c>
      <c r="M20" s="1588"/>
      <c r="N20" s="1589"/>
      <c r="O20" s="1588"/>
      <c r="P20" s="1603"/>
      <c r="Q20" s="1558"/>
      <c r="R20" s="1601"/>
      <c r="S20" s="1588"/>
      <c r="T20" s="1589"/>
      <c r="U20" s="1588"/>
      <c r="V20" s="1555"/>
      <c r="W20" s="1614" t="s">
        <v>596</v>
      </c>
      <c r="X20" s="1613"/>
      <c r="Y20" s="1648"/>
      <c r="Z20" s="1551"/>
      <c r="AC20" s="1550">
        <f>AC19*4/AF19</f>
        <v>0.14621806223121681</v>
      </c>
      <c r="AD20" s="1550">
        <f>AD19*9/AF19</f>
        <v>0.26182646091576017</v>
      </c>
      <c r="AE20" s="1550">
        <f>AE19*4/AF19</f>
        <v>0.59195547685302297</v>
      </c>
    </row>
    <row r="21" spans="2:32" s="1604" customFormat="1" ht="27.95" customHeight="1">
      <c r="B21" s="1643">
        <v>9</v>
      </c>
      <c r="C21" s="1591"/>
      <c r="D21" s="1609" t="str">
        <f>'112.8-9月菜單'!I13</f>
        <v>香Q米飯</v>
      </c>
      <c r="E21" s="1609" t="s">
        <v>69</v>
      </c>
      <c r="F21" s="1609"/>
      <c r="G21" s="1609" t="str">
        <f>'112.8-9月菜單'!I14</f>
        <v xml:space="preserve">  魯燒里肌大排  </v>
      </c>
      <c r="H21" s="1723" t="s">
        <v>561</v>
      </c>
      <c r="I21" s="1609"/>
      <c r="J21" s="1609" t="str">
        <f>'112.8-9月菜單'!I15</f>
        <v xml:space="preserve">  美味蒸蛋 </v>
      </c>
      <c r="K21" s="1609" t="s">
        <v>69</v>
      </c>
      <c r="L21" s="1609"/>
      <c r="M21" s="1609" t="str">
        <f>'112.8-9月菜單'!I16</f>
        <v xml:space="preserve"> 炒海帶根 </v>
      </c>
      <c r="N21" s="1609" t="s">
        <v>86</v>
      </c>
      <c r="O21" s="1609"/>
      <c r="P21" s="1609" t="str">
        <f>'112.8-9月菜單'!I17</f>
        <v xml:space="preserve">淺色蔬菜 </v>
      </c>
      <c r="Q21" s="1609" t="s">
        <v>83</v>
      </c>
      <c r="R21" s="1609"/>
      <c r="S21" s="1609" t="str">
        <f>'112.8-9月菜單'!I18</f>
        <v>菜頭龍骨湯</v>
      </c>
      <c r="T21" s="1609" t="s">
        <v>86</v>
      </c>
      <c r="U21" s="1609"/>
      <c r="V21" s="1608" t="s">
        <v>536</v>
      </c>
      <c r="W21" s="1627" t="s">
        <v>6</v>
      </c>
      <c r="X21" s="1626" t="s">
        <v>535</v>
      </c>
      <c r="Y21" s="1649">
        <v>5.5</v>
      </c>
      <c r="Z21" s="1534"/>
      <c r="AA21" s="1534"/>
      <c r="AB21" s="1535"/>
      <c r="AC21" s="1534" t="s">
        <v>534</v>
      </c>
      <c r="AD21" s="1534" t="s">
        <v>533</v>
      </c>
      <c r="AE21" s="1534" t="s">
        <v>532</v>
      </c>
      <c r="AF21" s="1534" t="s">
        <v>531</v>
      </c>
    </row>
    <row r="22" spans="2:32" s="735" customFormat="1" ht="27.75" customHeight="1">
      <c r="B22" s="1642" t="s">
        <v>41</v>
      </c>
      <c r="C22" s="1591"/>
      <c r="D22" s="1579" t="s">
        <v>530</v>
      </c>
      <c r="E22" s="1579"/>
      <c r="F22" s="1584">
        <v>110</v>
      </c>
      <c r="G22" s="1556" t="s">
        <v>595</v>
      </c>
      <c r="H22" s="1734"/>
      <c r="I22" s="1733">
        <v>70</v>
      </c>
      <c r="J22" s="1584" t="s">
        <v>594</v>
      </c>
      <c r="K22" s="1721"/>
      <c r="L22" s="1720">
        <v>40</v>
      </c>
      <c r="M22" s="1635" t="s">
        <v>521</v>
      </c>
      <c r="N22" s="1588"/>
      <c r="O22" s="1732">
        <v>70</v>
      </c>
      <c r="P22" s="1588" t="s">
        <v>112</v>
      </c>
      <c r="Q22" s="1588"/>
      <c r="R22" s="1588">
        <v>100</v>
      </c>
      <c r="S22" s="1588" t="s">
        <v>593</v>
      </c>
      <c r="T22" s="1588"/>
      <c r="U22" s="1588">
        <v>35</v>
      </c>
      <c r="V22" s="1570"/>
      <c r="W22" s="1614" t="s">
        <v>592</v>
      </c>
      <c r="X22" s="1625" t="s">
        <v>525</v>
      </c>
      <c r="Y22" s="1647">
        <v>2.5</v>
      </c>
      <c r="Z22" s="1631"/>
      <c r="AA22" s="1598" t="s">
        <v>524</v>
      </c>
      <c r="AB22" s="1535">
        <v>6.2</v>
      </c>
      <c r="AC22" s="1535">
        <f>AB22*2</f>
        <v>12.4</v>
      </c>
      <c r="AD22" s="1535"/>
      <c r="AE22" s="1535">
        <f>AB22*15</f>
        <v>93</v>
      </c>
      <c r="AF22" s="1535">
        <f>AC22*4+AE22*4</f>
        <v>421.6</v>
      </c>
    </row>
    <row r="23" spans="2:32" s="735" customFormat="1" ht="27.95" customHeight="1">
      <c r="B23" s="1642">
        <v>6</v>
      </c>
      <c r="C23" s="1591"/>
      <c r="D23" s="1588"/>
      <c r="E23" s="1588"/>
      <c r="F23" s="1588"/>
      <c r="G23" s="1731"/>
      <c r="H23" s="1584"/>
      <c r="I23" s="1709"/>
      <c r="J23" s="1584" t="s">
        <v>296</v>
      </c>
      <c r="K23" s="1718"/>
      <c r="L23" s="1717">
        <v>0.05</v>
      </c>
      <c r="M23" s="1635" t="s">
        <v>514</v>
      </c>
      <c r="N23" s="1589"/>
      <c r="O23" s="1703">
        <v>5</v>
      </c>
      <c r="P23" s="1556"/>
      <c r="Q23" s="1556"/>
      <c r="R23" s="1556"/>
      <c r="S23" s="1588" t="s">
        <v>591</v>
      </c>
      <c r="T23" s="1588"/>
      <c r="U23" s="1571">
        <v>3</v>
      </c>
      <c r="V23" s="1570"/>
      <c r="W23" s="1619" t="s">
        <v>7</v>
      </c>
      <c r="X23" s="1622" t="s">
        <v>520</v>
      </c>
      <c r="Y23" s="1647">
        <v>2.1</v>
      </c>
      <c r="Z23" s="1629"/>
      <c r="AA23" s="1597" t="s">
        <v>519</v>
      </c>
      <c r="AB23" s="1535">
        <v>2.2000000000000002</v>
      </c>
      <c r="AC23" s="1596">
        <f>AB23*7</f>
        <v>15.400000000000002</v>
      </c>
      <c r="AD23" s="1535">
        <f>AB23*5</f>
        <v>11</v>
      </c>
      <c r="AE23" s="1535" t="s">
        <v>511</v>
      </c>
      <c r="AF23" s="1595">
        <f>AC23*4+AD23*9</f>
        <v>160.60000000000002</v>
      </c>
    </row>
    <row r="24" spans="2:32" s="735" customFormat="1" ht="27.95" customHeight="1">
      <c r="B24" s="1642" t="s">
        <v>44</v>
      </c>
      <c r="C24" s="1591"/>
      <c r="D24" s="1588"/>
      <c r="E24" s="1589"/>
      <c r="F24" s="1588"/>
      <c r="G24" s="1731"/>
      <c r="H24" s="1584"/>
      <c r="I24" s="1709"/>
      <c r="J24" s="1584" t="s">
        <v>514</v>
      </c>
      <c r="K24" s="1718"/>
      <c r="L24" s="1717">
        <v>3</v>
      </c>
      <c r="M24" s="1602"/>
      <c r="N24" s="1602"/>
      <c r="O24" s="1601"/>
      <c r="P24" s="1556"/>
      <c r="Q24" s="1556"/>
      <c r="R24" s="1556"/>
      <c r="S24" s="1579"/>
      <c r="T24" s="1589"/>
      <c r="U24" s="1588"/>
      <c r="V24" s="1570"/>
      <c r="W24" s="1614" t="s">
        <v>590</v>
      </c>
      <c r="X24" s="1622" t="s">
        <v>516</v>
      </c>
      <c r="Y24" s="1647">
        <v>2</v>
      </c>
      <c r="Z24" s="1631"/>
      <c r="AA24" s="1534" t="s">
        <v>515</v>
      </c>
      <c r="AB24" s="1535">
        <v>1.6</v>
      </c>
      <c r="AC24" s="1535">
        <f>AB24*1</f>
        <v>1.6</v>
      </c>
      <c r="AD24" s="1535" t="s">
        <v>511</v>
      </c>
      <c r="AE24" s="1535">
        <f>AB24*5</f>
        <v>8</v>
      </c>
      <c r="AF24" s="1535">
        <f>AC24*4+AE24*4</f>
        <v>38.4</v>
      </c>
    </row>
    <row r="25" spans="2:32" s="735" customFormat="1" ht="27.95" customHeight="1">
      <c r="B25" s="1641" t="s">
        <v>272</v>
      </c>
      <c r="C25" s="1591"/>
      <c r="D25" s="1588"/>
      <c r="E25" s="1588"/>
      <c r="F25" s="1588"/>
      <c r="G25" s="1731"/>
      <c r="H25" s="1584"/>
      <c r="I25" s="1709"/>
      <c r="J25" s="1556" t="s">
        <v>589</v>
      </c>
      <c r="K25" s="1714"/>
      <c r="L25" s="1602">
        <v>0.02</v>
      </c>
      <c r="M25" s="1602"/>
      <c r="N25" s="1602"/>
      <c r="O25" s="1601"/>
      <c r="P25" s="1602"/>
      <c r="Q25" s="1602"/>
      <c r="R25" s="1601"/>
      <c r="S25" s="1588"/>
      <c r="T25" s="1589"/>
      <c r="U25" s="1588"/>
      <c r="V25" s="1570"/>
      <c r="W25" s="1619" t="s">
        <v>33</v>
      </c>
      <c r="X25" s="1622" t="s">
        <v>513</v>
      </c>
      <c r="Y25" s="1647">
        <f>AB26</f>
        <v>0</v>
      </c>
      <c r="Z25" s="1629"/>
      <c r="AA25" s="1534" t="s">
        <v>512</v>
      </c>
      <c r="AB25" s="1535">
        <v>2.5</v>
      </c>
      <c r="AC25" s="1535"/>
      <c r="AD25" s="1535">
        <f>AB25*5</f>
        <v>12.5</v>
      </c>
      <c r="AE25" s="1535" t="s">
        <v>511</v>
      </c>
      <c r="AF25" s="1535">
        <f>AD25*9</f>
        <v>112.5</v>
      </c>
    </row>
    <row r="26" spans="2:32" s="735" customFormat="1" ht="27.95" customHeight="1">
      <c r="B26" s="1641"/>
      <c r="C26" s="1591"/>
      <c r="D26" s="1588"/>
      <c r="E26" s="1588"/>
      <c r="F26" s="1588"/>
      <c r="G26" s="1731"/>
      <c r="H26" s="1584"/>
      <c r="I26" s="1709"/>
      <c r="J26" s="1573"/>
      <c r="K26" s="1589"/>
      <c r="L26" s="1588"/>
      <c r="M26" s="1602"/>
      <c r="N26" s="1602"/>
      <c r="O26" s="1601"/>
      <c r="P26" s="1556"/>
      <c r="Q26" s="1556"/>
      <c r="R26" s="1556"/>
      <c r="S26" s="1588"/>
      <c r="T26" s="1589"/>
      <c r="U26" s="1588"/>
      <c r="V26" s="1570"/>
      <c r="W26" s="1614" t="s">
        <v>588</v>
      </c>
      <c r="X26" s="1620" t="s">
        <v>509</v>
      </c>
      <c r="Y26" s="1647">
        <v>0</v>
      </c>
      <c r="Z26" s="1631"/>
      <c r="AA26" s="1534" t="s">
        <v>508</v>
      </c>
      <c r="AB26" s="1535"/>
      <c r="AC26" s="1534"/>
      <c r="AD26" s="1534"/>
      <c r="AE26" s="1534">
        <f>AB26*15</f>
        <v>0</v>
      </c>
      <c r="AF26" s="1534"/>
    </row>
    <row r="27" spans="2:32" s="735" customFormat="1" ht="27.95" customHeight="1">
      <c r="B27" s="1581" t="s">
        <v>507</v>
      </c>
      <c r="C27" s="1640"/>
      <c r="D27" s="1588"/>
      <c r="E27" s="1589"/>
      <c r="F27" s="1588"/>
      <c r="G27" s="1588"/>
      <c r="H27" s="1589"/>
      <c r="I27" s="1588"/>
      <c r="J27" s="1588"/>
      <c r="K27" s="1589"/>
      <c r="L27" s="1588"/>
      <c r="M27" s="1602"/>
      <c r="N27" s="1602"/>
      <c r="O27" s="1601"/>
      <c r="P27" s="1584"/>
      <c r="Q27" s="1556"/>
      <c r="R27" s="1556"/>
      <c r="S27" s="1588"/>
      <c r="T27" s="1589"/>
      <c r="U27" s="1588"/>
      <c r="V27" s="1570"/>
      <c r="W27" s="1619" t="s">
        <v>38</v>
      </c>
      <c r="X27" s="1618"/>
      <c r="Y27" s="1647"/>
      <c r="Z27" s="1629"/>
      <c r="AA27" s="1534"/>
      <c r="AB27" s="1535"/>
      <c r="AC27" s="1534">
        <f>SUM(AC22:AC26)</f>
        <v>29.400000000000006</v>
      </c>
      <c r="AD27" s="1534">
        <f>SUM(AD22:AD26)</f>
        <v>23.5</v>
      </c>
      <c r="AE27" s="1534">
        <f>SUM(AE22:AE26)</f>
        <v>101</v>
      </c>
      <c r="AF27" s="1534">
        <f>AC27*4+AD27*9+AE27*4</f>
        <v>733.1</v>
      </c>
    </row>
    <row r="28" spans="2:32" s="735" customFormat="1" ht="27.95" customHeight="1" thickBot="1">
      <c r="B28" s="1639"/>
      <c r="C28" s="1638"/>
      <c r="D28" s="1556"/>
      <c r="E28" s="1577"/>
      <c r="F28" s="1556"/>
      <c r="G28" s="1588"/>
      <c r="H28" s="1589"/>
      <c r="I28" s="1588"/>
      <c r="J28" s="1588"/>
      <c r="K28" s="1589"/>
      <c r="L28" s="1588"/>
      <c r="M28" s="1602"/>
      <c r="N28" s="1602"/>
      <c r="O28" s="1601"/>
      <c r="P28" s="1717"/>
      <c r="Q28" s="1602"/>
      <c r="R28" s="1601"/>
      <c r="S28" s="1588"/>
      <c r="T28" s="1589"/>
      <c r="U28" s="1588"/>
      <c r="V28" s="1555"/>
      <c r="W28" s="1614" t="s">
        <v>587</v>
      </c>
      <c r="X28" s="1645"/>
      <c r="Y28" s="1647"/>
      <c r="Z28" s="1631"/>
      <c r="AA28" s="1629"/>
      <c r="AB28" s="1630"/>
      <c r="AC28" s="1550">
        <f>AC27*4/AF27</f>
        <v>0.16041467739735374</v>
      </c>
      <c r="AD28" s="1550">
        <f>AD27*9/AF27</f>
        <v>0.28850088664575091</v>
      </c>
      <c r="AE28" s="1550">
        <f>AE27*4/AF27</f>
        <v>0.55108443595689538</v>
      </c>
      <c r="AF28" s="1629"/>
    </row>
    <row r="29" spans="2:32" s="1604" customFormat="1" ht="27.95" customHeight="1">
      <c r="B29" s="1612">
        <v>9</v>
      </c>
      <c r="C29" s="1591"/>
      <c r="D29" s="1609" t="str">
        <f>'112.8-9月菜單'!M13</f>
        <v>南瓜小米飯</v>
      </c>
      <c r="E29" s="1609" t="s">
        <v>69</v>
      </c>
      <c r="F29" s="1609"/>
      <c r="G29" s="1730" t="str">
        <f>'112.8-9月菜單'!M14</f>
        <v xml:space="preserve">塔香雞 </v>
      </c>
      <c r="H29" s="1729" t="s">
        <v>86</v>
      </c>
      <c r="I29" s="1728"/>
      <c r="J29" s="1609" t="str">
        <f>'112.8-9月菜單'!M15</f>
        <v xml:space="preserve">  白菜粉絲煲  </v>
      </c>
      <c r="K29" s="1609" t="s">
        <v>86</v>
      </c>
      <c r="L29" s="1609"/>
      <c r="M29" s="1609" t="str">
        <f>'112.8-9月菜單'!M16</f>
        <v xml:space="preserve">  打拋豬肉(豆)</v>
      </c>
      <c r="N29" s="1609" t="s">
        <v>86</v>
      </c>
      <c r="O29" s="1609"/>
      <c r="P29" s="1609" t="str">
        <f>'112.8-9月菜單'!M17</f>
        <v xml:space="preserve">深色蔬菜 </v>
      </c>
      <c r="Q29" s="1609" t="s">
        <v>83</v>
      </c>
      <c r="R29" s="1609"/>
      <c r="S29" s="1609" t="str">
        <f>'112.8-9月菜單'!M18</f>
        <v xml:space="preserve">筍絲金菇湯+豆漿 </v>
      </c>
      <c r="T29" s="1609" t="s">
        <v>86</v>
      </c>
      <c r="U29" s="1609"/>
      <c r="V29" s="1608" t="s">
        <v>586</v>
      </c>
      <c r="W29" s="1627" t="s">
        <v>6</v>
      </c>
      <c r="X29" s="1626" t="s">
        <v>535</v>
      </c>
      <c r="Y29" s="1649">
        <v>5.8</v>
      </c>
      <c r="Z29" s="1534"/>
      <c r="AA29" s="1534"/>
      <c r="AB29" s="1535"/>
      <c r="AC29" s="1534" t="s">
        <v>534</v>
      </c>
      <c r="AD29" s="1534" t="s">
        <v>533</v>
      </c>
      <c r="AE29" s="1534" t="s">
        <v>532</v>
      </c>
      <c r="AF29" s="1534" t="s">
        <v>531</v>
      </c>
    </row>
    <row r="30" spans="2:32" ht="27.95" customHeight="1">
      <c r="B30" s="1594" t="s">
        <v>41</v>
      </c>
      <c r="C30" s="1591"/>
      <c r="D30" s="1588" t="s">
        <v>530</v>
      </c>
      <c r="E30" s="1588"/>
      <c r="F30" s="1571">
        <v>74</v>
      </c>
      <c r="G30" s="1556" t="s">
        <v>585</v>
      </c>
      <c r="H30" s="1556"/>
      <c r="I30" s="1556">
        <v>55</v>
      </c>
      <c r="J30" s="1556" t="s">
        <v>77</v>
      </c>
      <c r="K30" s="1556"/>
      <c r="L30" s="1584">
        <v>55</v>
      </c>
      <c r="M30" s="1721" t="s">
        <v>93</v>
      </c>
      <c r="N30" s="1717"/>
      <c r="O30" s="1725">
        <v>10</v>
      </c>
      <c r="P30" s="1588" t="s">
        <v>113</v>
      </c>
      <c r="Q30" s="1588"/>
      <c r="R30" s="1588">
        <v>100</v>
      </c>
      <c r="S30" s="1600" t="s">
        <v>548</v>
      </c>
      <c r="T30" s="1588"/>
      <c r="U30" s="1588">
        <v>30</v>
      </c>
      <c r="V30" s="1570"/>
      <c r="W30" s="1614" t="s">
        <v>584</v>
      </c>
      <c r="X30" s="1625" t="s">
        <v>525</v>
      </c>
      <c r="Y30" s="1647">
        <v>3.2</v>
      </c>
      <c r="Z30" s="1551"/>
      <c r="AA30" s="1598" t="s">
        <v>524</v>
      </c>
      <c r="AB30" s="1535">
        <v>6.2</v>
      </c>
      <c r="AC30" s="1535">
        <f>AB30*2</f>
        <v>12.4</v>
      </c>
      <c r="AD30" s="1535"/>
      <c r="AE30" s="1535">
        <f>AB30*15</f>
        <v>93</v>
      </c>
      <c r="AF30" s="1535">
        <f>AC30*4+AE30*4</f>
        <v>421.6</v>
      </c>
    </row>
    <row r="31" spans="2:32" ht="27.95" customHeight="1">
      <c r="B31" s="1594">
        <v>7</v>
      </c>
      <c r="C31" s="1591"/>
      <c r="D31" s="1588" t="s">
        <v>583</v>
      </c>
      <c r="E31" s="1588"/>
      <c r="F31" s="1588">
        <v>20</v>
      </c>
      <c r="G31" s="1578"/>
      <c r="H31" s="1578"/>
      <c r="I31" s="1578"/>
      <c r="J31" s="1556" t="s">
        <v>307</v>
      </c>
      <c r="K31" s="1556"/>
      <c r="L31" s="1584">
        <v>5</v>
      </c>
      <c r="M31" s="1721" t="s">
        <v>545</v>
      </c>
      <c r="N31" s="1717"/>
      <c r="O31" s="1725">
        <v>15</v>
      </c>
      <c r="P31" s="1556"/>
      <c r="Q31" s="1556"/>
      <c r="R31" s="1556"/>
      <c r="S31" s="1579" t="s">
        <v>554</v>
      </c>
      <c r="T31" s="1588"/>
      <c r="U31" s="1588">
        <v>5</v>
      </c>
      <c r="V31" s="1570"/>
      <c r="W31" s="1619" t="s">
        <v>7</v>
      </c>
      <c r="X31" s="1622" t="s">
        <v>520</v>
      </c>
      <c r="Y31" s="1647">
        <v>2.2000000000000002</v>
      </c>
      <c r="Z31" s="1534"/>
      <c r="AA31" s="1597" t="s">
        <v>519</v>
      </c>
      <c r="AB31" s="1535">
        <v>2.1</v>
      </c>
      <c r="AC31" s="1596">
        <f>AB31*7</f>
        <v>14.700000000000001</v>
      </c>
      <c r="AD31" s="1535">
        <f>AB31*5</f>
        <v>10.5</v>
      </c>
      <c r="AE31" s="1535" t="s">
        <v>511</v>
      </c>
      <c r="AF31" s="1595">
        <f>AC31*4+AD31*9</f>
        <v>153.30000000000001</v>
      </c>
    </row>
    <row r="32" spans="2:32" ht="27.95" customHeight="1">
      <c r="B32" s="1594" t="s">
        <v>44</v>
      </c>
      <c r="C32" s="1591"/>
      <c r="D32" s="1588" t="s">
        <v>135</v>
      </c>
      <c r="E32" s="1589"/>
      <c r="F32" s="1588">
        <v>30</v>
      </c>
      <c r="G32" s="1556"/>
      <c r="H32" s="1556"/>
      <c r="I32" s="1556"/>
      <c r="J32" s="1584" t="s">
        <v>522</v>
      </c>
      <c r="K32" s="1556"/>
      <c r="L32" s="1584">
        <v>5</v>
      </c>
      <c r="M32" s="1721" t="s">
        <v>339</v>
      </c>
      <c r="N32" s="1727"/>
      <c r="O32" s="1726">
        <v>10</v>
      </c>
      <c r="P32" s="1556"/>
      <c r="Q32" s="1556"/>
      <c r="R32" s="1556"/>
      <c r="S32" s="1579"/>
      <c r="T32" s="1588"/>
      <c r="U32" s="1588"/>
      <c r="V32" s="1570"/>
      <c r="W32" s="1614" t="s">
        <v>582</v>
      </c>
      <c r="X32" s="1622" t="s">
        <v>516</v>
      </c>
      <c r="Y32" s="1647">
        <v>2.2000000000000002</v>
      </c>
      <c r="Z32" s="1551"/>
      <c r="AA32" s="1534" t="s">
        <v>515</v>
      </c>
      <c r="AB32" s="1535">
        <v>1.5</v>
      </c>
      <c r="AC32" s="1535">
        <f>AB32*1</f>
        <v>1.5</v>
      </c>
      <c r="AD32" s="1535" t="s">
        <v>511</v>
      </c>
      <c r="AE32" s="1535">
        <f>AB32*5</f>
        <v>7.5</v>
      </c>
      <c r="AF32" s="1535">
        <f>AC32*4+AE32*4</f>
        <v>36</v>
      </c>
    </row>
    <row r="33" spans="2:32" ht="27.95" customHeight="1">
      <c r="B33" s="1592" t="s">
        <v>273</v>
      </c>
      <c r="C33" s="1591"/>
      <c r="D33" s="1589"/>
      <c r="E33" s="1589"/>
      <c r="F33" s="1588"/>
      <c r="G33" s="1556"/>
      <c r="H33" s="1556"/>
      <c r="I33" s="1556"/>
      <c r="J33" s="1556" t="s">
        <v>514</v>
      </c>
      <c r="K33" s="1577"/>
      <c r="L33" s="1584">
        <v>5</v>
      </c>
      <c r="M33" s="1721" t="s">
        <v>581</v>
      </c>
      <c r="N33" s="1584" t="s">
        <v>128</v>
      </c>
      <c r="O33" s="1726">
        <v>35</v>
      </c>
      <c r="P33" s="1556"/>
      <c r="Q33" s="1577"/>
      <c r="R33" s="1556"/>
      <c r="S33" s="1579"/>
      <c r="T33" s="1588"/>
      <c r="U33" s="1588"/>
      <c r="V33" s="1570"/>
      <c r="W33" s="1619" t="s">
        <v>33</v>
      </c>
      <c r="X33" s="1622" t="s">
        <v>513</v>
      </c>
      <c r="Y33" s="1647">
        <v>0</v>
      </c>
      <c r="Z33" s="1534"/>
      <c r="AA33" s="1534" t="s">
        <v>512</v>
      </c>
      <c r="AB33" s="1535">
        <v>2.5</v>
      </c>
      <c r="AC33" s="1535"/>
      <c r="AD33" s="1535">
        <f>AB33*5</f>
        <v>12.5</v>
      </c>
      <c r="AE33" s="1535" t="s">
        <v>511</v>
      </c>
      <c r="AF33" s="1535">
        <f>AD33*9</f>
        <v>112.5</v>
      </c>
    </row>
    <row r="34" spans="2:32" ht="27.95" customHeight="1">
      <c r="B34" s="1592"/>
      <c r="C34" s="1591"/>
      <c r="D34" s="1589"/>
      <c r="E34" s="1589"/>
      <c r="F34" s="1588"/>
      <c r="G34" s="1584"/>
      <c r="H34" s="1556"/>
      <c r="I34" s="1556"/>
      <c r="J34" s="1721"/>
      <c r="K34" s="1717"/>
      <c r="L34" s="1725"/>
      <c r="M34" s="1584" t="s">
        <v>514</v>
      </c>
      <c r="N34" s="1584"/>
      <c r="O34" s="1584">
        <v>5</v>
      </c>
      <c r="P34" s="1578"/>
      <c r="Q34" s="1577"/>
      <c r="R34" s="1578"/>
      <c r="S34" s="1579"/>
      <c r="T34" s="1589"/>
      <c r="U34" s="1588"/>
      <c r="V34" s="1570"/>
      <c r="W34" s="1614" t="s">
        <v>580</v>
      </c>
      <c r="X34" s="1620" t="s">
        <v>509</v>
      </c>
      <c r="Y34" s="1647">
        <v>0</v>
      </c>
      <c r="Z34" s="1551"/>
      <c r="AA34" s="1534" t="s">
        <v>508</v>
      </c>
      <c r="AB34" s="1535">
        <v>1</v>
      </c>
      <c r="AE34" s="1534">
        <f>AB34*15</f>
        <v>15</v>
      </c>
    </row>
    <row r="35" spans="2:32" ht="27.95" customHeight="1">
      <c r="B35" s="1581" t="s">
        <v>507</v>
      </c>
      <c r="C35" s="1580"/>
      <c r="D35" s="1577"/>
      <c r="E35" s="1577"/>
      <c r="F35" s="1556"/>
      <c r="G35" s="1572"/>
      <c r="H35" s="1579"/>
      <c r="I35" s="1579"/>
      <c r="J35" s="1579"/>
      <c r="K35" s="1579"/>
      <c r="L35" s="1579"/>
      <c r="M35" s="1573"/>
      <c r="N35" s="1615"/>
      <c r="O35" s="1556"/>
      <c r="P35" s="1578"/>
      <c r="Q35" s="1577"/>
      <c r="R35" s="1578"/>
      <c r="S35" s="1556"/>
      <c r="T35" s="1556"/>
      <c r="U35" s="1556"/>
      <c r="V35" s="1570"/>
      <c r="W35" s="1619" t="s">
        <v>38</v>
      </c>
      <c r="X35" s="1618"/>
      <c r="Y35" s="1647"/>
      <c r="Z35" s="1534"/>
      <c r="AC35" s="1534">
        <f>SUM(AC30:AC34)</f>
        <v>28.6</v>
      </c>
      <c r="AD35" s="1534">
        <f>SUM(AD30:AD34)</f>
        <v>23</v>
      </c>
      <c r="AE35" s="1534">
        <f>SUM(AE30:AE34)</f>
        <v>115.5</v>
      </c>
      <c r="AF35" s="1534">
        <f>AC35*4+AD35*9+AE35*4</f>
        <v>783.4</v>
      </c>
    </row>
    <row r="36" spans="2:32" ht="27.95" customHeight="1">
      <c r="B36" s="1617"/>
      <c r="C36" s="1616"/>
      <c r="D36" s="1688"/>
      <c r="E36" s="1688"/>
      <c r="F36" s="1687"/>
      <c r="G36" s="1724"/>
      <c r="H36" s="1699"/>
      <c r="I36" s="1699"/>
      <c r="J36" s="1579"/>
      <c r="K36" s="1579"/>
      <c r="L36" s="1579"/>
      <c r="M36" s="1556"/>
      <c r="N36" s="1577"/>
      <c r="O36" s="1556"/>
      <c r="P36" s="1578"/>
      <c r="Q36" s="1578"/>
      <c r="R36" s="1578"/>
      <c r="S36" s="1588"/>
      <c r="T36" s="1589"/>
      <c r="U36" s="1588"/>
      <c r="V36" s="1555"/>
      <c r="W36" s="1614" t="s">
        <v>579</v>
      </c>
      <c r="X36" s="1613"/>
      <c r="Y36" s="1647"/>
      <c r="Z36" s="1551"/>
      <c r="AC36" s="1550">
        <f>AC35*4/AF35</f>
        <v>0.14603012509573654</v>
      </c>
      <c r="AD36" s="1550">
        <f>AD35*9/AF35</f>
        <v>0.26423283124840441</v>
      </c>
      <c r="AE36" s="1550">
        <f>AE35*4/AF35</f>
        <v>0.58973704365585911</v>
      </c>
    </row>
    <row r="37" spans="2:32" s="1604" customFormat="1" ht="27.95" customHeight="1">
      <c r="B37" s="1612">
        <v>9</v>
      </c>
      <c r="C37" s="1591"/>
      <c r="D37" s="1609" t="str">
        <f>'112.8-9月菜單'!Q13</f>
        <v>什錦炒麵</v>
      </c>
      <c r="E37" s="1610" t="s">
        <v>83</v>
      </c>
      <c r="F37" s="1610"/>
      <c r="G37" s="1609" t="str">
        <f>'112.8-9月菜單'!Q14</f>
        <v>三節雞翅</v>
      </c>
      <c r="H37" s="1723" t="s">
        <v>561</v>
      </c>
      <c r="I37" s="1609"/>
      <c r="J37" s="1609" t="str">
        <f>'112.8-9月菜單'!Q15</f>
        <v xml:space="preserve">  醬燒小肉包(冷)  </v>
      </c>
      <c r="K37" s="1609" t="s">
        <v>69</v>
      </c>
      <c r="L37" s="1609"/>
      <c r="M37" s="1609" t="str">
        <f>'112.8-9月菜單'!Q16</f>
        <v xml:space="preserve">  海鮮黃瓜(海)</v>
      </c>
      <c r="N37" s="1609" t="s">
        <v>86</v>
      </c>
      <c r="O37" s="1609"/>
      <c r="P37" s="1609" t="str">
        <f>'112.8-9月菜單'!Q17</f>
        <v>深色蔬菜</v>
      </c>
      <c r="Q37" s="1609" t="s">
        <v>83</v>
      </c>
      <c r="R37" s="1609"/>
      <c r="S37" s="1609" t="str">
        <f>'112.8-9月菜單'!Q18</f>
        <v>豆薯玉米湯</v>
      </c>
      <c r="T37" s="1609" t="s">
        <v>86</v>
      </c>
      <c r="U37" s="1609"/>
      <c r="V37" s="1608" t="s">
        <v>536</v>
      </c>
      <c r="W37" s="1627" t="s">
        <v>6</v>
      </c>
      <c r="X37" s="1626" t="s">
        <v>535</v>
      </c>
      <c r="Y37" s="1605">
        <v>5.9</v>
      </c>
      <c r="Z37" s="1534"/>
      <c r="AA37" s="1534"/>
      <c r="AB37" s="1535"/>
      <c r="AC37" s="1534" t="s">
        <v>534</v>
      </c>
      <c r="AD37" s="1534" t="s">
        <v>533</v>
      </c>
      <c r="AE37" s="1534" t="s">
        <v>532</v>
      </c>
      <c r="AF37" s="1534" t="s">
        <v>531</v>
      </c>
    </row>
    <row r="38" spans="2:32" ht="27.95" customHeight="1">
      <c r="B38" s="1594" t="s">
        <v>41</v>
      </c>
      <c r="C38" s="1713"/>
      <c r="D38" s="1722" t="s">
        <v>578</v>
      </c>
      <c r="E38" s="1624"/>
      <c r="F38" s="1624">
        <v>150</v>
      </c>
      <c r="G38" s="1571" t="s">
        <v>560</v>
      </c>
      <c r="H38" s="1572"/>
      <c r="I38" s="1584">
        <v>60</v>
      </c>
      <c r="J38" s="1584" t="s">
        <v>577</v>
      </c>
      <c r="K38" s="1721" t="s">
        <v>528</v>
      </c>
      <c r="L38" s="1720">
        <v>30</v>
      </c>
      <c r="M38" s="1602" t="s">
        <v>348</v>
      </c>
      <c r="N38" s="1602"/>
      <c r="O38" s="1601">
        <v>45</v>
      </c>
      <c r="P38" s="1588" t="s">
        <v>113</v>
      </c>
      <c r="Q38" s="1588"/>
      <c r="R38" s="1588">
        <v>100</v>
      </c>
      <c r="S38" s="1621" t="s">
        <v>576</v>
      </c>
      <c r="T38" s="1621"/>
      <c r="U38" s="1621">
        <v>30</v>
      </c>
      <c r="V38" s="1570"/>
      <c r="W38" s="1614" t="s">
        <v>575</v>
      </c>
      <c r="X38" s="1625" t="s">
        <v>525</v>
      </c>
      <c r="Y38" s="1567">
        <v>2.2999999999999998</v>
      </c>
      <c r="Z38" s="1551"/>
      <c r="AA38" s="1598" t="s">
        <v>524</v>
      </c>
      <c r="AB38" s="1535">
        <v>6</v>
      </c>
      <c r="AC38" s="1535">
        <f>AB38*2</f>
        <v>12</v>
      </c>
      <c r="AD38" s="1535"/>
      <c r="AE38" s="1535">
        <f>AB38*15</f>
        <v>90</v>
      </c>
      <c r="AF38" s="1535">
        <f>AC38*4+AE38*4</f>
        <v>408</v>
      </c>
    </row>
    <row r="39" spans="2:32" ht="27.95" customHeight="1">
      <c r="B39" s="1594">
        <v>8</v>
      </c>
      <c r="C39" s="1713"/>
      <c r="D39" s="1621" t="s">
        <v>74</v>
      </c>
      <c r="E39" s="1624"/>
      <c r="F39" s="1624">
        <v>10</v>
      </c>
      <c r="G39" s="1719"/>
      <c r="H39" s="1573"/>
      <c r="I39" s="1706"/>
      <c r="J39" s="1584"/>
      <c r="K39" s="1718"/>
      <c r="L39" s="1717"/>
      <c r="M39" s="1584" t="s">
        <v>554</v>
      </c>
      <c r="N39" s="1634"/>
      <c r="O39" s="1601">
        <v>3</v>
      </c>
      <c r="P39" s="1601"/>
      <c r="Q39" s="1579"/>
      <c r="R39" s="1588"/>
      <c r="S39" s="1621" t="s">
        <v>527</v>
      </c>
      <c r="T39" s="1621"/>
      <c r="U39" s="1621">
        <v>5</v>
      </c>
      <c r="V39" s="1570"/>
      <c r="W39" s="1619" t="s">
        <v>7</v>
      </c>
      <c r="X39" s="1622" t="s">
        <v>520</v>
      </c>
      <c r="Y39" s="1567">
        <v>2</v>
      </c>
      <c r="Z39" s="1534"/>
      <c r="AA39" s="1597" t="s">
        <v>519</v>
      </c>
      <c r="AB39" s="1535">
        <v>2.2000000000000002</v>
      </c>
      <c r="AC39" s="1596">
        <f>AB39*7</f>
        <v>15.400000000000002</v>
      </c>
      <c r="AD39" s="1535">
        <f>AB39*5</f>
        <v>11</v>
      </c>
      <c r="AE39" s="1535" t="s">
        <v>511</v>
      </c>
      <c r="AF39" s="1595">
        <f>AC39*4+AD39*9</f>
        <v>160.60000000000002</v>
      </c>
    </row>
    <row r="40" spans="2:32" ht="27.95" customHeight="1">
      <c r="B40" s="1594" t="s">
        <v>44</v>
      </c>
      <c r="C40" s="1713"/>
      <c r="D40" s="1624" t="s">
        <v>545</v>
      </c>
      <c r="E40" s="1712"/>
      <c r="F40" s="1624">
        <v>10</v>
      </c>
      <c r="G40" s="1719"/>
      <c r="H40" s="1573"/>
      <c r="I40" s="1706"/>
      <c r="J40" s="1584"/>
      <c r="K40" s="1718"/>
      <c r="L40" s="1717"/>
      <c r="M40" s="1584" t="s">
        <v>514</v>
      </c>
      <c r="N40" s="1585"/>
      <c r="O40" s="1584">
        <v>5</v>
      </c>
      <c r="P40" s="1601"/>
      <c r="Q40" s="1579"/>
      <c r="R40" s="1588"/>
      <c r="S40" s="1556"/>
      <c r="T40" s="1556"/>
      <c r="U40" s="1556"/>
      <c r="V40" s="1570"/>
      <c r="W40" s="1614" t="s">
        <v>574</v>
      </c>
      <c r="X40" s="1622" t="s">
        <v>516</v>
      </c>
      <c r="Y40" s="1567">
        <v>2.2000000000000002</v>
      </c>
      <c r="Z40" s="1551"/>
      <c r="AA40" s="1534" t="s">
        <v>515</v>
      </c>
      <c r="AB40" s="1535">
        <v>1.7</v>
      </c>
      <c r="AC40" s="1535">
        <f>AB40*1</f>
        <v>1.7</v>
      </c>
      <c r="AD40" s="1535" t="s">
        <v>511</v>
      </c>
      <c r="AE40" s="1535">
        <f>AB40*5</f>
        <v>8.5</v>
      </c>
      <c r="AF40" s="1535">
        <f>AC40*4+AE40*4</f>
        <v>40.799999999999997</v>
      </c>
    </row>
    <row r="41" spans="2:32" ht="27.95" customHeight="1">
      <c r="B41" s="1592" t="s">
        <v>145</v>
      </c>
      <c r="C41" s="1713"/>
      <c r="D41" s="1624" t="s">
        <v>514</v>
      </c>
      <c r="E41" s="1712"/>
      <c r="F41" s="1624">
        <v>5</v>
      </c>
      <c r="G41" s="1716"/>
      <c r="H41" s="1578"/>
      <c r="I41" s="1715"/>
      <c r="J41" s="1584"/>
      <c r="K41" s="1714"/>
      <c r="L41" s="1602"/>
      <c r="M41" s="1556" t="s">
        <v>573</v>
      </c>
      <c r="N41" s="1556" t="s">
        <v>132</v>
      </c>
      <c r="O41" s="1556">
        <v>10</v>
      </c>
      <c r="P41" s="1601"/>
      <c r="Q41" s="1579"/>
      <c r="R41" s="1588"/>
      <c r="S41" s="1584"/>
      <c r="T41" s="1577"/>
      <c r="U41" s="1584"/>
      <c r="V41" s="1570"/>
      <c r="W41" s="1619" t="s">
        <v>33</v>
      </c>
      <c r="X41" s="1622" t="s">
        <v>513</v>
      </c>
      <c r="Y41" s="1567">
        <f>AB42</f>
        <v>0</v>
      </c>
      <c r="Z41" s="1534"/>
      <c r="AA41" s="1534" t="s">
        <v>512</v>
      </c>
      <c r="AB41" s="1535">
        <v>2.5</v>
      </c>
      <c r="AC41" s="1535"/>
      <c r="AD41" s="1535">
        <f>AB41*5</f>
        <v>12.5</v>
      </c>
      <c r="AE41" s="1535" t="s">
        <v>511</v>
      </c>
      <c r="AF41" s="1535">
        <f>AD41*9</f>
        <v>112.5</v>
      </c>
    </row>
    <row r="42" spans="2:32" ht="27.95" customHeight="1">
      <c r="B42" s="1592"/>
      <c r="C42" s="1713"/>
      <c r="D42" s="1624"/>
      <c r="E42" s="1712"/>
      <c r="F42" s="1624"/>
      <c r="G42" s="1711"/>
      <c r="H42" s="1556"/>
      <c r="I42" s="1710"/>
      <c r="J42" s="1635"/>
      <c r="K42" s="1705"/>
      <c r="L42" s="1704"/>
      <c r="M42" s="1601" t="s">
        <v>572</v>
      </c>
      <c r="N42" s="1578"/>
      <c r="O42" s="1709">
        <v>10</v>
      </c>
      <c r="P42" s="1601"/>
      <c r="Q42" s="1589"/>
      <c r="R42" s="1588"/>
      <c r="S42" s="1579"/>
      <c r="T42" s="1589"/>
      <c r="U42" s="1579"/>
      <c r="V42" s="1570"/>
      <c r="W42" s="1614" t="s">
        <v>571</v>
      </c>
      <c r="X42" s="1620" t="s">
        <v>509</v>
      </c>
      <c r="Y42" s="1567">
        <v>0</v>
      </c>
      <c r="Z42" s="1551"/>
      <c r="AA42" s="1534" t="s">
        <v>508</v>
      </c>
      <c r="AE42" s="1534">
        <f>AB42*15</f>
        <v>0</v>
      </c>
    </row>
    <row r="43" spans="2:32" ht="27.95" customHeight="1">
      <c r="B43" s="1581" t="s">
        <v>507</v>
      </c>
      <c r="C43" s="1708"/>
      <c r="D43" s="1579"/>
      <c r="E43" s="1579"/>
      <c r="F43" s="1588"/>
      <c r="G43" s="1703"/>
      <c r="H43" s="1707"/>
      <c r="I43" s="1706"/>
      <c r="J43" s="1588"/>
      <c r="K43" s="1705"/>
      <c r="L43" s="1704"/>
      <c r="M43" s="1635"/>
      <c r="N43" s="1588"/>
      <c r="O43" s="1703"/>
      <c r="P43" s="1702"/>
      <c r="Q43" s="1577"/>
      <c r="R43" s="1556"/>
      <c r="S43" s="1586"/>
      <c r="T43" s="1701"/>
      <c r="U43" s="1586"/>
      <c r="V43" s="1570"/>
      <c r="W43" s="1619" t="s">
        <v>38</v>
      </c>
      <c r="X43" s="1618"/>
      <c r="Y43" s="1567"/>
      <c r="Z43" s="1534"/>
      <c r="AC43" s="1534">
        <f>SUM(AC38:AC42)</f>
        <v>29.1</v>
      </c>
      <c r="AD43" s="1534">
        <f>SUM(AD38:AD42)</f>
        <v>23.5</v>
      </c>
      <c r="AE43" s="1534">
        <f>SUM(AE38:AE42)</f>
        <v>98.5</v>
      </c>
      <c r="AF43" s="1534">
        <f>AC43*4+AD43*9+AE43*4</f>
        <v>721.9</v>
      </c>
    </row>
    <row r="44" spans="2:32" ht="27.95" customHeight="1" thickBot="1">
      <c r="B44" s="1700"/>
      <c r="C44" s="1551"/>
      <c r="D44" s="1697"/>
      <c r="E44" s="1699"/>
      <c r="F44" s="1698"/>
      <c r="G44" s="1697"/>
      <c r="H44" s="1696"/>
      <c r="I44" s="1695"/>
      <c r="J44" s="1694"/>
      <c r="K44" s="1693"/>
      <c r="L44" s="1692"/>
      <c r="M44" s="1691"/>
      <c r="N44" s="1688"/>
      <c r="O44" s="1690"/>
      <c r="P44" s="1689"/>
      <c r="Q44" s="1688"/>
      <c r="R44" s="1687"/>
      <c r="S44" s="1686"/>
      <c r="T44" s="1636"/>
      <c r="U44" s="1685"/>
      <c r="V44" s="1555"/>
      <c r="W44" s="1633" t="s">
        <v>570</v>
      </c>
      <c r="X44" s="1632"/>
      <c r="Y44" s="1552"/>
      <c r="Z44" s="1551"/>
      <c r="AC44" s="1550">
        <f>AC43*4/AF43</f>
        <v>0.1612411691369996</v>
      </c>
      <c r="AD44" s="1550">
        <f>AD43*9/AF43</f>
        <v>0.29297686660202243</v>
      </c>
      <c r="AE44" s="1550">
        <f>AE43*4/AF43</f>
        <v>0.54578196426097803</v>
      </c>
    </row>
    <row r="45" spans="2:32" ht="21.75" customHeight="1">
      <c r="C45" s="1534"/>
      <c r="J45" s="1548"/>
      <c r="K45" s="1549"/>
      <c r="L45" s="1548"/>
      <c r="M45" s="1549"/>
      <c r="N45" s="1549"/>
      <c r="O45" s="1548"/>
      <c r="P45" s="1548"/>
      <c r="Q45" s="1548"/>
      <c r="R45" s="1548"/>
      <c r="S45" s="1548"/>
      <c r="T45" s="1549"/>
      <c r="U45" s="1548"/>
      <c r="V45" s="1548"/>
      <c r="W45" s="1548"/>
      <c r="X45" s="1548"/>
      <c r="Y45" s="1548"/>
      <c r="Z45" s="1547"/>
    </row>
    <row r="46" spans="2:32">
      <c r="V46" s="1543"/>
      <c r="Y46" s="1542"/>
    </row>
    <row r="47" spans="2:32">
      <c r="Y47" s="1542"/>
    </row>
    <row r="48" spans="2:32">
      <c r="Y48" s="1542"/>
    </row>
  </sheetData>
  <mergeCells count="18">
    <mergeCell ref="B1:Y1"/>
    <mergeCell ref="B2:G2"/>
    <mergeCell ref="C5:C10"/>
    <mergeCell ref="B9:B10"/>
    <mergeCell ref="C13:C18"/>
    <mergeCell ref="B17:B18"/>
    <mergeCell ref="V5:V12"/>
    <mergeCell ref="V13:V20"/>
    <mergeCell ref="J45:Y45"/>
    <mergeCell ref="C29:C34"/>
    <mergeCell ref="B33:B34"/>
    <mergeCell ref="C37:C42"/>
    <mergeCell ref="B41:B42"/>
    <mergeCell ref="B25:B26"/>
    <mergeCell ref="C21:C26"/>
    <mergeCell ref="V21:V28"/>
    <mergeCell ref="V29:V36"/>
    <mergeCell ref="V37:V44"/>
  </mergeCells>
  <phoneticPr fontId="71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9D2F1-D077-4C48-B56F-33C3B019D26B}">
  <sheetPr>
    <pageSetUpPr fitToPage="1"/>
  </sheetPr>
  <dimension ref="B1:AF46"/>
  <sheetViews>
    <sheetView view="pageBreakPreview" topLeftCell="A22" zoomScale="60" zoomScaleNormal="60" workbookViewId="0">
      <selection activeCell="Q43" sqref="Q43:T43"/>
    </sheetView>
  </sheetViews>
  <sheetFormatPr defaultRowHeight="20.25"/>
  <cols>
    <col min="1" max="1" width="1.875" style="1761" customWidth="1"/>
    <col min="2" max="2" width="4.875" style="1767" customWidth="1"/>
    <col min="3" max="3" width="0" style="1761" hidden="1" customWidth="1"/>
    <col min="4" max="4" width="28.625" style="1761" customWidth="1"/>
    <col min="5" max="5" width="5.625" style="1766" customWidth="1"/>
    <col min="6" max="6" width="9.625" style="1761" customWidth="1"/>
    <col min="7" max="7" width="28.625" style="1761" customWidth="1"/>
    <col min="8" max="8" width="5.625" style="1766" customWidth="1"/>
    <col min="9" max="9" width="9.625" style="1761" customWidth="1"/>
    <col min="10" max="10" width="28.625" style="1761" customWidth="1"/>
    <col min="11" max="11" width="5.625" style="1766" customWidth="1"/>
    <col min="12" max="12" width="9.625" style="1761" customWidth="1"/>
    <col min="13" max="13" width="28.625" style="1761" customWidth="1"/>
    <col min="14" max="14" width="5.625" style="1766" customWidth="1"/>
    <col min="15" max="15" width="9.625" style="1761" customWidth="1"/>
    <col min="16" max="16" width="28.625" style="1761" customWidth="1"/>
    <col min="17" max="17" width="5.625" style="1766" customWidth="1"/>
    <col min="18" max="18" width="9.625" style="1761" customWidth="1"/>
    <col min="19" max="19" width="28.625" style="1761" customWidth="1"/>
    <col min="20" max="20" width="5.625" style="1766" customWidth="1"/>
    <col min="21" max="21" width="9.625" style="1761" customWidth="1"/>
    <col min="22" max="22" width="12.125" style="1539" customWidth="1"/>
    <col min="23" max="23" width="11.75" style="1765" customWidth="1"/>
    <col min="24" max="24" width="11.25" style="1537" customWidth="1"/>
    <col min="25" max="25" width="6.625" style="1764" customWidth="1"/>
    <col min="26" max="26" width="6.625" style="1761" customWidth="1"/>
    <col min="27" max="27" width="6" style="1762" hidden="1" customWidth="1"/>
    <col min="28" max="28" width="5.5" style="1763" hidden="1" customWidth="1"/>
    <col min="29" max="29" width="7.75" style="1762" hidden="1" customWidth="1"/>
    <col min="30" max="30" width="8" style="1762" hidden="1" customWidth="1"/>
    <col min="31" max="31" width="7.875" style="1762" hidden="1" customWidth="1"/>
    <col min="32" max="32" width="7.5" style="1762" hidden="1" customWidth="1"/>
    <col min="33" max="16384" width="9" style="1761"/>
  </cols>
  <sheetData>
    <row r="1" spans="2:32" s="1762" customFormat="1" ht="38.25">
      <c r="B1" s="1684" t="s">
        <v>653</v>
      </c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4"/>
      <c r="Y1" s="1684"/>
      <c r="Z1" s="1856"/>
      <c r="AB1" s="1763"/>
    </row>
    <row r="2" spans="2:32" s="1762" customFormat="1" ht="16.5" customHeight="1">
      <c r="B2" s="1860"/>
      <c r="C2" s="1859"/>
      <c r="D2" s="1859"/>
      <c r="E2" s="1859"/>
      <c r="F2" s="1859"/>
      <c r="G2" s="1859"/>
      <c r="H2" s="1858"/>
      <c r="I2" s="1856"/>
      <c r="J2" s="1856"/>
      <c r="K2" s="1858"/>
      <c r="L2" s="1856"/>
      <c r="M2" s="1856"/>
      <c r="N2" s="1858"/>
      <c r="O2" s="1856"/>
      <c r="P2" s="1856"/>
      <c r="Q2" s="1858"/>
      <c r="R2" s="1856"/>
      <c r="S2" s="1856"/>
      <c r="T2" s="1858"/>
      <c r="U2" s="1856"/>
      <c r="V2" s="1680"/>
      <c r="W2" s="1857"/>
      <c r="X2" s="1679"/>
      <c r="Y2" s="1857"/>
      <c r="Z2" s="1856"/>
      <c r="AB2" s="1763"/>
    </row>
    <row r="3" spans="2:32" s="1762" customFormat="1" ht="31.5" customHeight="1" thickBot="1">
      <c r="B3" s="1676" t="s">
        <v>568</v>
      </c>
      <c r="C3" s="1855"/>
      <c r="D3" s="1854"/>
      <c r="E3" s="1854"/>
      <c r="F3" s="1854"/>
      <c r="G3" s="1854"/>
      <c r="H3" s="1854"/>
      <c r="I3" s="1854"/>
      <c r="J3" s="1854"/>
      <c r="K3" s="1854"/>
      <c r="L3" s="1854"/>
      <c r="M3" s="1854"/>
      <c r="N3" s="1854"/>
      <c r="O3" s="1854"/>
      <c r="P3" s="1854"/>
      <c r="Q3" s="1854"/>
      <c r="R3" s="1854"/>
      <c r="T3" s="1854"/>
      <c r="U3" s="1854"/>
      <c r="V3" s="1673"/>
      <c r="W3" s="1853"/>
      <c r="X3" s="1671"/>
      <c r="Y3" s="1852"/>
      <c r="Z3" s="1771"/>
      <c r="AB3" s="1763"/>
    </row>
    <row r="4" spans="2:32" s="1843" customFormat="1" ht="43.5">
      <c r="B4" s="1851" t="s">
        <v>9</v>
      </c>
      <c r="C4" s="1850" t="s">
        <v>10</v>
      </c>
      <c r="D4" s="1847" t="s">
        <v>11</v>
      </c>
      <c r="E4" s="1666" t="s">
        <v>259</v>
      </c>
      <c r="F4" s="1847"/>
      <c r="G4" s="1847" t="s">
        <v>613</v>
      </c>
      <c r="H4" s="1666" t="s">
        <v>259</v>
      </c>
      <c r="I4" s="1847"/>
      <c r="J4" s="1847" t="s">
        <v>566</v>
      </c>
      <c r="K4" s="1666" t="s">
        <v>259</v>
      </c>
      <c r="L4" s="1849"/>
      <c r="M4" s="1847" t="s">
        <v>566</v>
      </c>
      <c r="N4" s="1666" t="s">
        <v>259</v>
      </c>
      <c r="O4" s="1847"/>
      <c r="P4" s="1847" t="s">
        <v>566</v>
      </c>
      <c r="Q4" s="1666" t="s">
        <v>259</v>
      </c>
      <c r="R4" s="1847"/>
      <c r="S4" s="1848" t="s">
        <v>12</v>
      </c>
      <c r="T4" s="1666" t="s">
        <v>259</v>
      </c>
      <c r="U4" s="1847"/>
      <c r="V4" s="1664" t="s">
        <v>565</v>
      </c>
      <c r="W4" s="1846" t="s">
        <v>13</v>
      </c>
      <c r="X4" s="1663" t="s">
        <v>261</v>
      </c>
      <c r="Y4" s="1845" t="s">
        <v>262</v>
      </c>
      <c r="Z4" s="1844"/>
      <c r="AA4" s="1789"/>
      <c r="AB4" s="1763"/>
      <c r="AC4" s="1762"/>
      <c r="AD4" s="1762"/>
      <c r="AE4" s="1762"/>
      <c r="AF4" s="1762"/>
    </row>
    <row r="5" spans="2:32" s="1790" customFormat="1" ht="43.5" customHeight="1">
      <c r="B5" s="1793">
        <v>9</v>
      </c>
      <c r="C5" s="1792"/>
      <c r="D5" s="1611" t="str">
        <f>'112.8-9月菜單'!A22</f>
        <v>香Q米飯</v>
      </c>
      <c r="E5" s="1611" t="s">
        <v>69</v>
      </c>
      <c r="F5" s="1659" t="s">
        <v>260</v>
      </c>
      <c r="G5" s="1611" t="str">
        <f>'112.8-9月菜單'!A23</f>
        <v xml:space="preserve"> 肉丁花生 </v>
      </c>
      <c r="H5" s="1611" t="s">
        <v>86</v>
      </c>
      <c r="I5" s="1659" t="s">
        <v>260</v>
      </c>
      <c r="J5" s="1611" t="str">
        <f>'112.8-9月菜單'!A24</f>
        <v xml:space="preserve">  脆綠彩絲  </v>
      </c>
      <c r="K5" s="1611" t="s">
        <v>83</v>
      </c>
      <c r="L5" s="1659" t="s">
        <v>260</v>
      </c>
      <c r="M5" s="1611" t="str">
        <f>'112.8-9月菜單'!A25</f>
        <v>茄香炒蛋</v>
      </c>
      <c r="N5" s="1611" t="s">
        <v>83</v>
      </c>
      <c r="O5" s="1659" t="s">
        <v>260</v>
      </c>
      <c r="P5" s="1611" t="str">
        <f>'112.8-9月菜單'!A26</f>
        <v xml:space="preserve">深色蔬菜 </v>
      </c>
      <c r="Q5" s="1611" t="s">
        <v>83</v>
      </c>
      <c r="R5" s="1659" t="s">
        <v>260</v>
      </c>
      <c r="S5" s="1611" t="str">
        <f>'112.8-9月菜單'!A27</f>
        <v>蘿蔔木耳湯</v>
      </c>
      <c r="T5" s="1611" t="s">
        <v>86</v>
      </c>
      <c r="U5" s="1659" t="s">
        <v>260</v>
      </c>
      <c r="V5" s="1608" t="s">
        <v>536</v>
      </c>
      <c r="W5" s="1627" t="s">
        <v>6</v>
      </c>
      <c r="X5" s="1626" t="s">
        <v>535</v>
      </c>
      <c r="Y5" s="1649">
        <v>5.9</v>
      </c>
      <c r="Z5" s="1762"/>
      <c r="AA5" s="1762"/>
      <c r="AB5" s="1763"/>
      <c r="AC5" s="1762" t="s">
        <v>534</v>
      </c>
      <c r="AD5" s="1762" t="s">
        <v>533</v>
      </c>
      <c r="AE5" s="1762" t="s">
        <v>532</v>
      </c>
      <c r="AF5" s="1762" t="s">
        <v>531</v>
      </c>
    </row>
    <row r="6" spans="2:32" ht="27.95" customHeight="1">
      <c r="B6" s="1785" t="s">
        <v>41</v>
      </c>
      <c r="C6" s="1792"/>
      <c r="D6" s="1579" t="s">
        <v>530</v>
      </c>
      <c r="E6" s="1579"/>
      <c r="F6" s="1584">
        <v>110</v>
      </c>
      <c r="G6" s="1556" t="s">
        <v>609</v>
      </c>
      <c r="H6" s="1577"/>
      <c r="I6" s="1584">
        <v>50</v>
      </c>
      <c r="J6" s="1584" t="s">
        <v>548</v>
      </c>
      <c r="K6" s="1585"/>
      <c r="L6" s="1584">
        <v>60</v>
      </c>
      <c r="M6" s="1588" t="s">
        <v>594</v>
      </c>
      <c r="N6" s="1588"/>
      <c r="O6" s="1584">
        <v>30</v>
      </c>
      <c r="P6" s="1588" t="s">
        <v>113</v>
      </c>
      <c r="Q6" s="1588"/>
      <c r="R6" s="1588">
        <v>100</v>
      </c>
      <c r="S6" s="1572" t="s">
        <v>597</v>
      </c>
      <c r="T6" s="1571"/>
      <c r="U6" s="1571">
        <v>30</v>
      </c>
      <c r="V6" s="1570"/>
      <c r="W6" s="1614" t="s">
        <v>652</v>
      </c>
      <c r="X6" s="1625" t="s">
        <v>525</v>
      </c>
      <c r="Y6" s="1780">
        <v>2.2000000000000002</v>
      </c>
      <c r="Z6" s="1771"/>
      <c r="AA6" s="1789" t="s">
        <v>524</v>
      </c>
      <c r="AB6" s="1763">
        <v>6</v>
      </c>
      <c r="AC6" s="1763">
        <f>AB6*2</f>
        <v>12</v>
      </c>
      <c r="AD6" s="1763"/>
      <c r="AE6" s="1763">
        <f>AB6*15</f>
        <v>90</v>
      </c>
      <c r="AF6" s="1763">
        <f>AC6*4+AE6*4</f>
        <v>408</v>
      </c>
    </row>
    <row r="7" spans="2:32" ht="27.95" customHeight="1">
      <c r="B7" s="1785">
        <v>11</v>
      </c>
      <c r="C7" s="1792"/>
      <c r="D7" s="1572"/>
      <c r="E7" s="1572"/>
      <c r="F7" s="1572"/>
      <c r="G7" s="1588" t="s">
        <v>514</v>
      </c>
      <c r="H7" s="1589"/>
      <c r="I7" s="1571">
        <v>5</v>
      </c>
      <c r="J7" s="1584" t="s">
        <v>514</v>
      </c>
      <c r="K7" s="1584"/>
      <c r="L7" s="1584">
        <v>5</v>
      </c>
      <c r="M7" s="1579" t="s">
        <v>651</v>
      </c>
      <c r="N7" s="1588"/>
      <c r="O7" s="1584">
        <v>10</v>
      </c>
      <c r="P7" s="1556"/>
      <c r="Q7" s="1577"/>
      <c r="R7" s="1556"/>
      <c r="S7" s="1572" t="s">
        <v>514</v>
      </c>
      <c r="T7" s="1571"/>
      <c r="U7" s="1571">
        <v>3</v>
      </c>
      <c r="V7" s="1570"/>
      <c r="W7" s="1619" t="s">
        <v>7</v>
      </c>
      <c r="X7" s="1622" t="s">
        <v>520</v>
      </c>
      <c r="Y7" s="1780">
        <v>2.2000000000000002</v>
      </c>
      <c r="Z7" s="1762"/>
      <c r="AA7" s="1788" t="s">
        <v>519</v>
      </c>
      <c r="AB7" s="1763">
        <v>2</v>
      </c>
      <c r="AC7" s="1787">
        <f>AB7*7</f>
        <v>14</v>
      </c>
      <c r="AD7" s="1763">
        <f>AB7*5</f>
        <v>10</v>
      </c>
      <c r="AE7" s="1763" t="s">
        <v>511</v>
      </c>
      <c r="AF7" s="1786">
        <f>AC7*4+AD7*9</f>
        <v>146</v>
      </c>
    </row>
    <row r="8" spans="2:32" ht="27.95" customHeight="1">
      <c r="B8" s="1785" t="s">
        <v>44</v>
      </c>
      <c r="C8" s="1792"/>
      <c r="D8" s="1572"/>
      <c r="E8" s="1572"/>
      <c r="F8" s="1572"/>
      <c r="G8" s="1556" t="s">
        <v>601</v>
      </c>
      <c r="H8" s="1556"/>
      <c r="I8" s="1584">
        <v>4</v>
      </c>
      <c r="J8" s="1584" t="s">
        <v>544</v>
      </c>
      <c r="K8" s="1584" t="s">
        <v>128</v>
      </c>
      <c r="L8" s="1584">
        <v>10</v>
      </c>
      <c r="M8" s="1579" t="s">
        <v>527</v>
      </c>
      <c r="N8" s="1589"/>
      <c r="O8" s="1584">
        <v>35</v>
      </c>
      <c r="P8" s="1556"/>
      <c r="Q8" s="1556"/>
      <c r="R8" s="1556"/>
      <c r="S8" s="1584" t="s">
        <v>522</v>
      </c>
      <c r="T8" s="1585"/>
      <c r="U8" s="1584">
        <v>2</v>
      </c>
      <c r="V8" s="1570"/>
      <c r="W8" s="1614" t="s">
        <v>555</v>
      </c>
      <c r="X8" s="1622" t="s">
        <v>516</v>
      </c>
      <c r="Y8" s="1780">
        <v>2.4</v>
      </c>
      <c r="Z8" s="1771"/>
      <c r="AA8" s="1762" t="s">
        <v>515</v>
      </c>
      <c r="AB8" s="1763">
        <v>1.5</v>
      </c>
      <c r="AC8" s="1763">
        <f>AB8*1</f>
        <v>1.5</v>
      </c>
      <c r="AD8" s="1763" t="s">
        <v>511</v>
      </c>
      <c r="AE8" s="1763">
        <f>AB8*5</f>
        <v>7.5</v>
      </c>
      <c r="AF8" s="1763">
        <f>AC8*4+AE8*4</f>
        <v>36</v>
      </c>
    </row>
    <row r="9" spans="2:32" ht="27.95" customHeight="1">
      <c r="B9" s="1783" t="s">
        <v>268</v>
      </c>
      <c r="C9" s="1792"/>
      <c r="D9" s="1584"/>
      <c r="E9" s="1585"/>
      <c r="F9" s="1584"/>
      <c r="G9" s="1556" t="s">
        <v>650</v>
      </c>
      <c r="H9" s="1577"/>
      <c r="I9" s="1584">
        <v>10</v>
      </c>
      <c r="J9" s="1721" t="s">
        <v>522</v>
      </c>
      <c r="K9" s="1842"/>
      <c r="L9" s="1584">
        <v>5</v>
      </c>
      <c r="M9" s="1841"/>
      <c r="N9" s="1589"/>
      <c r="O9" s="1588"/>
      <c r="P9" s="1556"/>
      <c r="Q9" s="1556"/>
      <c r="R9" s="1556"/>
      <c r="S9" s="1584"/>
      <c r="T9" s="1585"/>
      <c r="U9" s="1584"/>
      <c r="V9" s="1570"/>
      <c r="W9" s="1619" t="s">
        <v>33</v>
      </c>
      <c r="X9" s="1622" t="s">
        <v>513</v>
      </c>
      <c r="Y9" s="1780">
        <f>AB10</f>
        <v>0</v>
      </c>
      <c r="Z9" s="1762"/>
      <c r="AA9" s="1762" t="s">
        <v>512</v>
      </c>
      <c r="AB9" s="1763">
        <v>2.5</v>
      </c>
      <c r="AC9" s="1763"/>
      <c r="AD9" s="1763">
        <f>AB9*5</f>
        <v>12.5</v>
      </c>
      <c r="AE9" s="1763" t="s">
        <v>511</v>
      </c>
      <c r="AF9" s="1763">
        <f>AD9*9</f>
        <v>112.5</v>
      </c>
    </row>
    <row r="10" spans="2:32" ht="27.95" customHeight="1">
      <c r="B10" s="1783"/>
      <c r="C10" s="1782"/>
      <c r="D10" s="1584"/>
      <c r="E10" s="1584"/>
      <c r="F10" s="1584"/>
      <c r="G10" s="1584"/>
      <c r="H10" s="1585"/>
      <c r="I10" s="1584"/>
      <c r="J10" s="1578"/>
      <c r="K10" s="1577"/>
      <c r="L10" s="1556"/>
      <c r="M10" s="1579"/>
      <c r="N10" s="1589"/>
      <c r="O10" s="1588"/>
      <c r="P10" s="1584"/>
      <c r="Q10" s="1556"/>
      <c r="R10" s="1584"/>
      <c r="S10" s="1584"/>
      <c r="T10" s="1585"/>
      <c r="U10" s="1584"/>
      <c r="V10" s="1570"/>
      <c r="W10" s="1614" t="s">
        <v>649</v>
      </c>
      <c r="X10" s="1620" t="s">
        <v>509</v>
      </c>
      <c r="Y10" s="1837">
        <v>0</v>
      </c>
      <c r="Z10" s="1771"/>
      <c r="AA10" s="1762" t="s">
        <v>508</v>
      </c>
      <c r="AE10" s="1762">
        <f>AB10*15</f>
        <v>0</v>
      </c>
    </row>
    <row r="11" spans="2:32" ht="27.95" customHeight="1">
      <c r="B11" s="1581" t="s">
        <v>507</v>
      </c>
      <c r="C11" s="1799"/>
      <c r="D11" s="1584"/>
      <c r="E11" s="1585"/>
      <c r="F11" s="1584"/>
      <c r="G11" s="1584"/>
      <c r="H11" s="1584"/>
      <c r="I11" s="1584"/>
      <c r="J11" s="1588"/>
      <c r="K11" s="1589"/>
      <c r="L11" s="1588"/>
      <c r="M11" s="1588"/>
      <c r="N11" s="1589"/>
      <c r="O11" s="1588"/>
      <c r="P11" s="1584"/>
      <c r="Q11" s="1584"/>
      <c r="R11" s="1584"/>
      <c r="S11" s="1588"/>
      <c r="T11" s="1589"/>
      <c r="U11" s="1588"/>
      <c r="V11" s="1570"/>
      <c r="W11" s="1619" t="s">
        <v>38</v>
      </c>
      <c r="X11" s="1618"/>
      <c r="Y11" s="1780"/>
      <c r="Z11" s="1762"/>
      <c r="AC11" s="1762">
        <f>SUM(AC6:AC10)</f>
        <v>27.5</v>
      </c>
      <c r="AD11" s="1762">
        <f>SUM(AD6:AD10)</f>
        <v>22.5</v>
      </c>
      <c r="AE11" s="1762">
        <f>SUM(AE6:AE10)</f>
        <v>97.5</v>
      </c>
      <c r="AF11" s="1762">
        <f>AC11*4+AD11*9+AE11*4</f>
        <v>702.5</v>
      </c>
    </row>
    <row r="12" spans="2:32" ht="27.95" customHeight="1">
      <c r="B12" s="1797"/>
      <c r="C12" s="1796"/>
      <c r="D12" s="1584"/>
      <c r="E12" s="1585"/>
      <c r="F12" s="1584"/>
      <c r="G12" s="1584"/>
      <c r="H12" s="1585"/>
      <c r="I12" s="1584"/>
      <c r="J12" s="1588"/>
      <c r="K12" s="1589"/>
      <c r="L12" s="1588"/>
      <c r="M12" s="1588"/>
      <c r="N12" s="1589"/>
      <c r="O12" s="1588"/>
      <c r="P12" s="1584"/>
      <c r="Q12" s="1585"/>
      <c r="R12" s="1584"/>
      <c r="S12" s="1621"/>
      <c r="T12" s="1621"/>
      <c r="U12" s="1621"/>
      <c r="V12" s="1555"/>
      <c r="W12" s="1614" t="s">
        <v>648</v>
      </c>
      <c r="X12" s="1645"/>
      <c r="Y12" s="1837"/>
      <c r="Z12" s="1771"/>
      <c r="AC12" s="1770">
        <f>AC11*4/AF11</f>
        <v>0.15658362989323843</v>
      </c>
      <c r="AD12" s="1770">
        <f>AD11*9/AF11</f>
        <v>0.28825622775800713</v>
      </c>
      <c r="AE12" s="1770">
        <f>AE11*4/AF11</f>
        <v>0.55516014234875444</v>
      </c>
    </row>
    <row r="13" spans="2:32" s="1790" customFormat="1" ht="27.95" customHeight="1">
      <c r="B13" s="1793">
        <v>9</v>
      </c>
      <c r="C13" s="1792"/>
      <c r="D13" s="1611" t="str">
        <f>'112.8-9月菜單'!E22</f>
        <v>胚芽麥片飯</v>
      </c>
      <c r="E13" s="1611" t="s">
        <v>69</v>
      </c>
      <c r="F13" s="1611"/>
      <c r="G13" s="1840" t="str">
        <f>'112.8-9月菜單'!E23</f>
        <v xml:space="preserve"> 照燒雞腿排  </v>
      </c>
      <c r="H13" s="1752" t="s">
        <v>561</v>
      </c>
      <c r="I13" s="1839"/>
      <c r="J13" s="1611" t="str">
        <f>'112.8-9月菜單'!E24</f>
        <v>螺旋醬肉+糯米絞肉丸</v>
      </c>
      <c r="K13" s="1611" t="s">
        <v>86</v>
      </c>
      <c r="L13" s="1611"/>
      <c r="M13" s="1804" t="str">
        <f>'112.8-9月菜單'!E25</f>
        <v xml:space="preserve"> 白菜鮮色  </v>
      </c>
      <c r="N13" s="1838" t="s">
        <v>86</v>
      </c>
      <c r="O13" s="1802"/>
      <c r="P13" s="1611" t="str">
        <f>'112.8-9月菜單'!E26</f>
        <v>淺色蔬菜</v>
      </c>
      <c r="Q13" s="1611" t="s">
        <v>83</v>
      </c>
      <c r="R13" s="1611"/>
      <c r="S13" s="1611" t="str">
        <f>'112.8-9月菜單'!E27</f>
        <v>海帶豆腐湯(豆)</v>
      </c>
      <c r="T13" s="1791" t="s">
        <v>86</v>
      </c>
      <c r="U13" s="1611"/>
      <c r="V13" s="1608" t="s">
        <v>536</v>
      </c>
      <c r="W13" s="1627" t="s">
        <v>6</v>
      </c>
      <c r="X13" s="1626" t="s">
        <v>535</v>
      </c>
      <c r="Y13" s="1649">
        <v>6.6</v>
      </c>
      <c r="Z13" s="1762"/>
      <c r="AA13" s="1762"/>
      <c r="AB13" s="1763"/>
      <c r="AC13" s="1762" t="s">
        <v>534</v>
      </c>
      <c r="AD13" s="1762" t="s">
        <v>533</v>
      </c>
      <c r="AE13" s="1762" t="s">
        <v>532</v>
      </c>
      <c r="AF13" s="1762" t="s">
        <v>531</v>
      </c>
    </row>
    <row r="14" spans="2:32" ht="27.95" customHeight="1">
      <c r="B14" s="1785" t="s">
        <v>41</v>
      </c>
      <c r="C14" s="1792"/>
      <c r="D14" s="1588" t="s">
        <v>530</v>
      </c>
      <c r="E14" s="1588"/>
      <c r="F14" s="1584">
        <v>72</v>
      </c>
      <c r="G14" s="1588" t="s">
        <v>647</v>
      </c>
      <c r="H14" s="1579"/>
      <c r="I14" s="1588">
        <v>70</v>
      </c>
      <c r="J14" s="1579" t="s">
        <v>646</v>
      </c>
      <c r="K14" s="1588"/>
      <c r="L14" s="1579">
        <v>7</v>
      </c>
      <c r="M14" s="1556" t="s">
        <v>77</v>
      </c>
      <c r="N14" s="1556"/>
      <c r="O14" s="1556">
        <v>50</v>
      </c>
      <c r="P14" s="1556" t="s">
        <v>112</v>
      </c>
      <c r="Q14" s="1588"/>
      <c r="R14" s="1588">
        <v>100</v>
      </c>
      <c r="S14" s="1571" t="s">
        <v>559</v>
      </c>
      <c r="T14" s="1572" t="s">
        <v>128</v>
      </c>
      <c r="U14" s="1571">
        <v>20</v>
      </c>
      <c r="V14" s="1570"/>
      <c r="W14" s="1614" t="s">
        <v>645</v>
      </c>
      <c r="X14" s="1625" t="s">
        <v>525</v>
      </c>
      <c r="Y14" s="1780">
        <v>2.7</v>
      </c>
      <c r="Z14" s="1771"/>
      <c r="AA14" s="1789" t="s">
        <v>524</v>
      </c>
      <c r="AB14" s="1763">
        <v>6</v>
      </c>
      <c r="AC14" s="1763">
        <f>AB14*2</f>
        <v>12</v>
      </c>
      <c r="AD14" s="1763"/>
      <c r="AE14" s="1763">
        <f>AB14*15</f>
        <v>90</v>
      </c>
      <c r="AF14" s="1763">
        <f>AC14*4+AE14*4</f>
        <v>408</v>
      </c>
    </row>
    <row r="15" spans="2:32" ht="27.95" customHeight="1">
      <c r="B15" s="1785">
        <v>12</v>
      </c>
      <c r="C15" s="1792"/>
      <c r="D15" s="1588" t="s">
        <v>136</v>
      </c>
      <c r="E15" s="1588"/>
      <c r="F15" s="1584">
        <v>18</v>
      </c>
      <c r="G15" s="1588"/>
      <c r="H15" s="1579"/>
      <c r="I15" s="1588"/>
      <c r="J15" s="1579" t="s">
        <v>339</v>
      </c>
      <c r="K15" s="1588"/>
      <c r="L15" s="1579">
        <v>20</v>
      </c>
      <c r="M15" s="1556" t="s">
        <v>554</v>
      </c>
      <c r="N15" s="1556"/>
      <c r="O15" s="1556">
        <v>5</v>
      </c>
      <c r="P15" s="1588"/>
      <c r="Q15" s="1588"/>
      <c r="R15" s="1588"/>
      <c r="S15" s="1584" t="s">
        <v>521</v>
      </c>
      <c r="T15" s="1584"/>
      <c r="U15" s="1584">
        <v>15</v>
      </c>
      <c r="V15" s="1570"/>
      <c r="W15" s="1619" t="s">
        <v>7</v>
      </c>
      <c r="X15" s="1622" t="s">
        <v>520</v>
      </c>
      <c r="Y15" s="1780">
        <v>2.1</v>
      </c>
      <c r="Z15" s="1762"/>
      <c r="AA15" s="1788" t="s">
        <v>519</v>
      </c>
      <c r="AB15" s="1763">
        <v>2.2000000000000002</v>
      </c>
      <c r="AC15" s="1787">
        <f>AB15*7</f>
        <v>15.400000000000002</v>
      </c>
      <c r="AD15" s="1763">
        <f>AB15*5</f>
        <v>11</v>
      </c>
      <c r="AE15" s="1763" t="s">
        <v>511</v>
      </c>
      <c r="AF15" s="1786">
        <f>AC15*4+AD15*9</f>
        <v>160.60000000000002</v>
      </c>
    </row>
    <row r="16" spans="2:32" ht="27.95" customHeight="1">
      <c r="B16" s="1785" t="s">
        <v>44</v>
      </c>
      <c r="C16" s="1792"/>
      <c r="D16" s="1588" t="s">
        <v>68</v>
      </c>
      <c r="E16" s="1589"/>
      <c r="F16" s="1584">
        <v>20</v>
      </c>
      <c r="G16" s="1556"/>
      <c r="H16" s="1556"/>
      <c r="I16" s="1556"/>
      <c r="J16" s="1579" t="s">
        <v>514</v>
      </c>
      <c r="K16" s="1589"/>
      <c r="L16" s="1579">
        <v>5</v>
      </c>
      <c r="M16" s="1584" t="s">
        <v>514</v>
      </c>
      <c r="N16" s="1584"/>
      <c r="O16" s="1584">
        <v>10</v>
      </c>
      <c r="P16" s="1784"/>
      <c r="Q16" s="1577"/>
      <c r="R16" s="1556"/>
      <c r="S16" s="1556" t="s">
        <v>296</v>
      </c>
      <c r="T16" s="1556"/>
      <c r="U16" s="1556">
        <v>0.5</v>
      </c>
      <c r="V16" s="1570"/>
      <c r="W16" s="1614" t="s">
        <v>644</v>
      </c>
      <c r="X16" s="1622" t="s">
        <v>516</v>
      </c>
      <c r="Y16" s="1780">
        <v>2.1</v>
      </c>
      <c r="Z16" s="1771"/>
      <c r="AA16" s="1762" t="s">
        <v>515</v>
      </c>
      <c r="AB16" s="1763">
        <v>1.6</v>
      </c>
      <c r="AC16" s="1763">
        <f>AB16*1</f>
        <v>1.6</v>
      </c>
      <c r="AD16" s="1763" t="s">
        <v>511</v>
      </c>
      <c r="AE16" s="1763">
        <f>AB16*5</f>
        <v>8</v>
      </c>
      <c r="AF16" s="1763">
        <f>AC16*4+AE16*4</f>
        <v>38.4</v>
      </c>
    </row>
    <row r="17" spans="2:32" ht="27.95" customHeight="1">
      <c r="B17" s="1783" t="s">
        <v>271</v>
      </c>
      <c r="C17" s="1792"/>
      <c r="D17" s="1589"/>
      <c r="E17" s="1589"/>
      <c r="F17" s="1588"/>
      <c r="G17" s="1556"/>
      <c r="H17" s="1556"/>
      <c r="I17" s="1556"/>
      <c r="J17" s="1588" t="s">
        <v>527</v>
      </c>
      <c r="K17" s="1589"/>
      <c r="L17" s="1588">
        <v>13</v>
      </c>
      <c r="M17" s="1572" t="s">
        <v>522</v>
      </c>
      <c r="N17" s="1623"/>
      <c r="O17" s="1571">
        <v>5</v>
      </c>
      <c r="P17" s="1556"/>
      <c r="Q17" s="1556"/>
      <c r="R17" s="1556"/>
      <c r="S17" s="1588"/>
      <c r="T17" s="1623"/>
      <c r="U17" s="1571"/>
      <c r="V17" s="1570"/>
      <c r="W17" s="1619" t="s">
        <v>33</v>
      </c>
      <c r="X17" s="1622" t="s">
        <v>513</v>
      </c>
      <c r="Y17" s="1780">
        <v>0</v>
      </c>
      <c r="Z17" s="1762"/>
      <c r="AA17" s="1762" t="s">
        <v>512</v>
      </c>
      <c r="AB17" s="1763">
        <v>2.5</v>
      </c>
      <c r="AC17" s="1763"/>
      <c r="AD17" s="1763">
        <f>AB17*5</f>
        <v>12.5</v>
      </c>
      <c r="AE17" s="1763" t="s">
        <v>511</v>
      </c>
      <c r="AF17" s="1763">
        <f>AD17*9</f>
        <v>112.5</v>
      </c>
    </row>
    <row r="18" spans="2:32" ht="27.95" customHeight="1">
      <c r="B18" s="1783"/>
      <c r="C18" s="1792"/>
      <c r="D18" s="1589"/>
      <c r="E18" s="1589"/>
      <c r="F18" s="1588"/>
      <c r="G18" s="1556"/>
      <c r="H18" s="1615"/>
      <c r="I18" s="1556"/>
      <c r="J18" s="1584" t="s">
        <v>545</v>
      </c>
      <c r="K18" s="1585"/>
      <c r="L18" s="1584">
        <v>10</v>
      </c>
      <c r="M18" s="1579"/>
      <c r="N18" s="1589"/>
      <c r="O18" s="1588"/>
      <c r="P18" s="1556"/>
      <c r="Q18" s="1556"/>
      <c r="R18" s="1556"/>
      <c r="S18" s="1588"/>
      <c r="T18" s="1588"/>
      <c r="U18" s="1588"/>
      <c r="V18" s="1570"/>
      <c r="W18" s="1614" t="s">
        <v>643</v>
      </c>
      <c r="X18" s="1620" t="s">
        <v>509</v>
      </c>
      <c r="Y18" s="1837">
        <v>0</v>
      </c>
      <c r="Z18" s="1771"/>
      <c r="AA18" s="1762" t="s">
        <v>508</v>
      </c>
      <c r="AB18" s="1763">
        <v>1</v>
      </c>
      <c r="AE18" s="1762">
        <f>AB18*15</f>
        <v>15</v>
      </c>
    </row>
    <row r="19" spans="2:32" ht="27.95" customHeight="1">
      <c r="B19" s="1581" t="s">
        <v>507</v>
      </c>
      <c r="C19" s="1799"/>
      <c r="D19" s="1589"/>
      <c r="E19" s="1589"/>
      <c r="F19" s="1588"/>
      <c r="G19" s="1556"/>
      <c r="H19" s="1556"/>
      <c r="I19" s="1556"/>
      <c r="J19" s="1584"/>
      <c r="K19" s="1585"/>
      <c r="L19" s="1584"/>
      <c r="M19" s="1588"/>
      <c r="N19" s="1589"/>
      <c r="O19" s="1588"/>
      <c r="P19" s="1584"/>
      <c r="Q19" s="1584"/>
      <c r="R19" s="1584"/>
      <c r="S19" s="1579"/>
      <c r="T19" s="1588"/>
      <c r="U19" s="1588"/>
      <c r="V19" s="1570"/>
      <c r="W19" s="1619" t="s">
        <v>38</v>
      </c>
      <c r="X19" s="1618"/>
      <c r="Y19" s="1780"/>
      <c r="Z19" s="1762"/>
      <c r="AC19" s="1762">
        <f>SUM(AC14:AC18)</f>
        <v>29.000000000000004</v>
      </c>
      <c r="AD19" s="1762">
        <f>SUM(AD14:AD18)</f>
        <v>23.5</v>
      </c>
      <c r="AE19" s="1762">
        <f>SUM(AE14:AE18)</f>
        <v>113</v>
      </c>
      <c r="AF19" s="1762">
        <f>AC19*4+AD19*9+AE19*4</f>
        <v>779.5</v>
      </c>
    </row>
    <row r="20" spans="2:32" ht="27.95" customHeight="1">
      <c r="B20" s="1797"/>
      <c r="C20" s="1796"/>
      <c r="D20" s="1589"/>
      <c r="E20" s="1589"/>
      <c r="F20" s="1588"/>
      <c r="G20" s="1584"/>
      <c r="H20" s="1556"/>
      <c r="I20" s="1584"/>
      <c r="J20" s="1556" t="s">
        <v>642</v>
      </c>
      <c r="K20" s="1556" t="s">
        <v>69</v>
      </c>
      <c r="L20" s="1556">
        <v>30</v>
      </c>
      <c r="M20" s="1588"/>
      <c r="N20" s="1589"/>
      <c r="O20" s="1588"/>
      <c r="P20" s="1584"/>
      <c r="Q20" s="1584"/>
      <c r="R20" s="1584"/>
      <c r="S20" s="1588"/>
      <c r="T20" s="1589"/>
      <c r="U20" s="1588"/>
      <c r="V20" s="1555"/>
      <c r="W20" s="1614" t="s">
        <v>641</v>
      </c>
      <c r="X20" s="1613"/>
      <c r="Y20" s="1837"/>
      <c r="Z20" s="1771"/>
      <c r="AC20" s="1770">
        <f>AC19*4/AF19</f>
        <v>0.14881334188582426</v>
      </c>
      <c r="AD20" s="1770">
        <f>AD19*9/AF19</f>
        <v>0.27132777421423987</v>
      </c>
      <c r="AE20" s="1770">
        <f>AE19*4/AF19</f>
        <v>0.5798588838999359</v>
      </c>
    </row>
    <row r="21" spans="2:32" s="1790" customFormat="1" ht="27.95" customHeight="1">
      <c r="B21" s="1836">
        <v>9</v>
      </c>
      <c r="C21" s="1782"/>
      <c r="D21" s="1835" t="str">
        <f>'112.8-9月菜單'!I22</f>
        <v>香Q米飯</v>
      </c>
      <c r="E21" s="1831" t="s">
        <v>69</v>
      </c>
      <c r="F21" s="1830"/>
      <c r="G21" s="1834" t="str">
        <f>'112.8-9月菜單'!I23</f>
        <v xml:space="preserve"> 黃金魚片(炸海)生鮮水產品</v>
      </c>
      <c r="H21" s="1611" t="s">
        <v>65</v>
      </c>
      <c r="I21" s="1833"/>
      <c r="J21" s="1832" t="str">
        <f>'112.8-9月菜單'!I24</f>
        <v xml:space="preserve">鐵板腐香肉(豆) </v>
      </c>
      <c r="K21" s="1831" t="s">
        <v>86</v>
      </c>
      <c r="L21" s="1831"/>
      <c r="M21" s="1830" t="str">
        <f>'112.8-9月菜單'!I25</f>
        <v xml:space="preserve">  螞蟻上樹</v>
      </c>
      <c r="N21" s="1829" t="s">
        <v>86</v>
      </c>
      <c r="O21" s="1828"/>
      <c r="P21" s="1802" t="str">
        <f>'112.8-9月菜單'!I26</f>
        <v>深色蔬菜</v>
      </c>
      <c r="Q21" s="1611" t="s">
        <v>83</v>
      </c>
      <c r="R21" s="1611"/>
      <c r="S21" s="1611" t="str">
        <f>'112.8-9月菜單'!I27</f>
        <v>紫菜蛋花湯</v>
      </c>
      <c r="T21" s="1827" t="s">
        <v>86</v>
      </c>
      <c r="U21" s="1611"/>
      <c r="V21" s="1608" t="s">
        <v>536</v>
      </c>
      <c r="W21" s="1627" t="s">
        <v>6</v>
      </c>
      <c r="X21" s="1626" t="s">
        <v>535</v>
      </c>
      <c r="Y21" s="1649">
        <v>5.7</v>
      </c>
      <c r="Z21" s="1762"/>
      <c r="AA21" s="1762"/>
      <c r="AB21" s="1763"/>
      <c r="AC21" s="1762" t="s">
        <v>534</v>
      </c>
      <c r="AD21" s="1762" t="s">
        <v>533</v>
      </c>
      <c r="AE21" s="1762" t="s">
        <v>532</v>
      </c>
      <c r="AF21" s="1762" t="s">
        <v>531</v>
      </c>
    </row>
    <row r="22" spans="2:32" s="1805" customFormat="1" ht="27.75" customHeight="1">
      <c r="B22" s="1821" t="s">
        <v>41</v>
      </c>
      <c r="C22" s="1792"/>
      <c r="D22" s="1826" t="s">
        <v>530</v>
      </c>
      <c r="E22" s="1825"/>
      <c r="F22" s="1824">
        <v>110</v>
      </c>
      <c r="G22" s="1635" t="s">
        <v>640</v>
      </c>
      <c r="H22" s="1588" t="s">
        <v>132</v>
      </c>
      <c r="I22" s="1588">
        <v>50</v>
      </c>
      <c r="J22" s="1572" t="s">
        <v>559</v>
      </c>
      <c r="K22" s="1571" t="s">
        <v>128</v>
      </c>
      <c r="L22" s="1572">
        <v>30</v>
      </c>
      <c r="M22" s="1556" t="s">
        <v>307</v>
      </c>
      <c r="N22" s="1556"/>
      <c r="O22" s="1556">
        <v>5</v>
      </c>
      <c r="P22" s="1637" t="s">
        <v>113</v>
      </c>
      <c r="Q22" s="1823"/>
      <c r="R22" s="1635">
        <v>100</v>
      </c>
      <c r="S22" s="1572" t="s">
        <v>639</v>
      </c>
      <c r="T22" s="1572"/>
      <c r="U22" s="1572">
        <v>2</v>
      </c>
      <c r="V22" s="1570"/>
      <c r="W22" s="1614" t="s">
        <v>638</v>
      </c>
      <c r="X22" s="1625" t="s">
        <v>525</v>
      </c>
      <c r="Y22" s="1780">
        <v>2.2000000000000002</v>
      </c>
      <c r="Z22" s="1808"/>
      <c r="AA22" s="1789" t="s">
        <v>524</v>
      </c>
      <c r="AB22" s="1763">
        <v>6</v>
      </c>
      <c r="AC22" s="1763">
        <f>AB22*2</f>
        <v>12</v>
      </c>
      <c r="AD22" s="1763"/>
      <c r="AE22" s="1763">
        <f>AB22*15</f>
        <v>90</v>
      </c>
      <c r="AF22" s="1763">
        <f>AC22*4+AE22*4</f>
        <v>408</v>
      </c>
    </row>
    <row r="23" spans="2:32" s="1805" customFormat="1" ht="27.95" customHeight="1">
      <c r="B23" s="1821">
        <v>13</v>
      </c>
      <c r="C23" s="1792"/>
      <c r="D23" s="1815"/>
      <c r="E23" s="1588"/>
      <c r="F23" s="1703"/>
      <c r="G23" s="1822"/>
      <c r="H23" s="1573"/>
      <c r="I23" s="1571"/>
      <c r="J23" s="1571" t="s">
        <v>312</v>
      </c>
      <c r="K23" s="1572"/>
      <c r="L23" s="1571">
        <v>20</v>
      </c>
      <c r="M23" s="1621" t="s">
        <v>514</v>
      </c>
      <c r="N23" s="1621"/>
      <c r="O23" s="1621">
        <v>15</v>
      </c>
      <c r="P23" s="1586"/>
      <c r="Q23" s="1809"/>
      <c r="R23" s="1586"/>
      <c r="S23" s="1572" t="s">
        <v>637</v>
      </c>
      <c r="T23" s="1621"/>
      <c r="U23" s="1621">
        <v>5</v>
      </c>
      <c r="V23" s="1570"/>
      <c r="W23" s="1619" t="s">
        <v>7</v>
      </c>
      <c r="X23" s="1622" t="s">
        <v>520</v>
      </c>
      <c r="Y23" s="1780">
        <v>1.8</v>
      </c>
      <c r="Z23" s="1806"/>
      <c r="AA23" s="1788" t="s">
        <v>519</v>
      </c>
      <c r="AB23" s="1763">
        <v>2</v>
      </c>
      <c r="AC23" s="1787">
        <f>AB23*7</f>
        <v>14</v>
      </c>
      <c r="AD23" s="1763">
        <f>AB23*5</f>
        <v>10</v>
      </c>
      <c r="AE23" s="1763" t="s">
        <v>511</v>
      </c>
      <c r="AF23" s="1786">
        <f>AC23*4+AD23*9</f>
        <v>146</v>
      </c>
    </row>
    <row r="24" spans="2:32" s="1805" customFormat="1" ht="27.95" customHeight="1">
      <c r="B24" s="1821" t="s">
        <v>44</v>
      </c>
      <c r="C24" s="1792"/>
      <c r="D24" s="1820"/>
      <c r="E24" s="1588"/>
      <c r="F24" s="1819"/>
      <c r="G24" s="1818"/>
      <c r="H24" s="1573"/>
      <c r="I24" s="1573"/>
      <c r="J24" s="1571" t="s">
        <v>619</v>
      </c>
      <c r="K24" s="1572"/>
      <c r="L24" s="1571">
        <v>5</v>
      </c>
      <c r="M24" s="1556" t="s">
        <v>636</v>
      </c>
      <c r="N24" s="1615"/>
      <c r="O24" s="1556">
        <v>20</v>
      </c>
      <c r="P24" s="1586"/>
      <c r="Q24" s="1809"/>
      <c r="R24" s="1586"/>
      <c r="S24" s="1572" t="s">
        <v>635</v>
      </c>
      <c r="T24" s="1624"/>
      <c r="U24" s="1624">
        <v>5</v>
      </c>
      <c r="V24" s="1570"/>
      <c r="W24" s="1614" t="s">
        <v>634</v>
      </c>
      <c r="X24" s="1622" t="s">
        <v>516</v>
      </c>
      <c r="Y24" s="1780">
        <v>2.4</v>
      </c>
      <c r="Z24" s="1808"/>
      <c r="AA24" s="1762" t="s">
        <v>515</v>
      </c>
      <c r="AB24" s="1763">
        <v>1.5</v>
      </c>
      <c r="AC24" s="1763">
        <f>AB24*1</f>
        <v>1.5</v>
      </c>
      <c r="AD24" s="1763" t="s">
        <v>511</v>
      </c>
      <c r="AE24" s="1763">
        <f>AB24*5</f>
        <v>7.5</v>
      </c>
      <c r="AF24" s="1763">
        <f>AC24*4+AE24*4</f>
        <v>36</v>
      </c>
    </row>
    <row r="25" spans="2:32" s="1805" customFormat="1" ht="27.95" customHeight="1">
      <c r="B25" s="1817" t="s">
        <v>272</v>
      </c>
      <c r="C25" s="1792"/>
      <c r="D25" s="1815"/>
      <c r="E25" s="1579"/>
      <c r="F25" s="1703"/>
      <c r="G25" s="1601"/>
      <c r="H25" s="1577"/>
      <c r="I25" s="1556"/>
      <c r="J25" s="1571" t="s">
        <v>514</v>
      </c>
      <c r="K25" s="1572"/>
      <c r="L25" s="1571">
        <v>5</v>
      </c>
      <c r="M25" s="1556" t="s">
        <v>633</v>
      </c>
      <c r="N25" s="1584"/>
      <c r="O25" s="1584">
        <v>3</v>
      </c>
      <c r="P25" s="1586"/>
      <c r="Q25" s="1809"/>
      <c r="R25" s="1586"/>
      <c r="S25" s="1578"/>
      <c r="T25" s="1579"/>
      <c r="U25" s="1579"/>
      <c r="V25" s="1570"/>
      <c r="W25" s="1619" t="s">
        <v>33</v>
      </c>
      <c r="X25" s="1622" t="s">
        <v>513</v>
      </c>
      <c r="Y25" s="1780">
        <f>AB26</f>
        <v>0</v>
      </c>
      <c r="Z25" s="1806"/>
      <c r="AA25" s="1762" t="s">
        <v>512</v>
      </c>
      <c r="AB25" s="1763">
        <v>2.5</v>
      </c>
      <c r="AC25" s="1763"/>
      <c r="AD25" s="1763">
        <f>AB25*5</f>
        <v>12.5</v>
      </c>
      <c r="AE25" s="1763" t="s">
        <v>511</v>
      </c>
      <c r="AF25" s="1763">
        <f>AD25*9</f>
        <v>112.5</v>
      </c>
    </row>
    <row r="26" spans="2:32" s="1805" customFormat="1" ht="27.95" customHeight="1">
      <c r="B26" s="1817"/>
      <c r="C26" s="1792"/>
      <c r="D26" s="1815"/>
      <c r="E26" s="1579"/>
      <c r="F26" s="1703"/>
      <c r="G26" s="1601"/>
      <c r="H26" s="1556"/>
      <c r="I26" s="1556"/>
      <c r="J26" s="1571" t="s">
        <v>522</v>
      </c>
      <c r="K26" s="1623"/>
      <c r="L26" s="1571">
        <v>5</v>
      </c>
      <c r="M26" s="1571"/>
      <c r="N26" s="1623"/>
      <c r="O26" s="1573"/>
      <c r="P26" s="1586"/>
      <c r="Q26" s="1809"/>
      <c r="R26" s="1586"/>
      <c r="S26" s="1579"/>
      <c r="T26" s="1579"/>
      <c r="U26" s="1579"/>
      <c r="V26" s="1570"/>
      <c r="W26" s="1614" t="s">
        <v>632</v>
      </c>
      <c r="X26" s="1620" t="s">
        <v>509</v>
      </c>
      <c r="Y26" s="1780">
        <v>0</v>
      </c>
      <c r="Z26" s="1808"/>
      <c r="AA26" s="1762" t="s">
        <v>508</v>
      </c>
      <c r="AB26" s="1763"/>
      <c r="AC26" s="1762"/>
      <c r="AD26" s="1762"/>
      <c r="AE26" s="1762">
        <f>AB26*15</f>
        <v>0</v>
      </c>
      <c r="AF26" s="1762"/>
    </row>
    <row r="27" spans="2:32" s="1805" customFormat="1" ht="27.95" customHeight="1">
      <c r="B27" s="1581" t="s">
        <v>507</v>
      </c>
      <c r="C27" s="1816"/>
      <c r="D27" s="1815"/>
      <c r="E27" s="1579"/>
      <c r="F27" s="1706"/>
      <c r="G27" s="1601"/>
      <c r="H27" s="1556"/>
      <c r="I27" s="1556"/>
      <c r="J27" s="1584"/>
      <c r="K27" s="1585"/>
      <c r="L27" s="1584"/>
      <c r="M27" s="1573"/>
      <c r="N27" s="1589"/>
      <c r="O27" s="1588"/>
      <c r="P27" s="1586"/>
      <c r="Q27" s="1809"/>
      <c r="R27" s="1586"/>
      <c r="S27" s="1588"/>
      <c r="T27" s="1589"/>
      <c r="U27" s="1588"/>
      <c r="V27" s="1570"/>
      <c r="W27" s="1619" t="s">
        <v>38</v>
      </c>
      <c r="X27" s="1618"/>
      <c r="Y27" s="1780"/>
      <c r="Z27" s="1806"/>
      <c r="AA27" s="1762"/>
      <c r="AB27" s="1763"/>
      <c r="AC27" s="1762">
        <f>SUM(AC22:AC26)</f>
        <v>27.5</v>
      </c>
      <c r="AD27" s="1762">
        <f>SUM(AD22:AD26)</f>
        <v>22.5</v>
      </c>
      <c r="AE27" s="1762">
        <f>SUM(AE22:AE26)</f>
        <v>97.5</v>
      </c>
      <c r="AF27" s="1762">
        <f>AC27*4+AD27*9+AE27*4</f>
        <v>702.5</v>
      </c>
    </row>
    <row r="28" spans="2:32" s="1805" customFormat="1" ht="27.95" customHeight="1" thickBot="1">
      <c r="B28" s="1814"/>
      <c r="C28" s="1813"/>
      <c r="D28" s="1812"/>
      <c r="E28" s="1811"/>
      <c r="F28" s="1810"/>
      <c r="G28" s="1588"/>
      <c r="H28" s="1589"/>
      <c r="I28" s="1588"/>
      <c r="J28" s="1699"/>
      <c r="K28" s="1556"/>
      <c r="L28" s="1556"/>
      <c r="M28" s="1573"/>
      <c r="N28" s="1589"/>
      <c r="O28" s="1588"/>
      <c r="P28" s="1586"/>
      <c r="Q28" s="1809"/>
      <c r="R28" s="1586"/>
      <c r="S28" s="1588"/>
      <c r="T28" s="1589"/>
      <c r="U28" s="1588"/>
      <c r="V28" s="1555"/>
      <c r="W28" s="1614" t="s">
        <v>615</v>
      </c>
      <c r="X28" s="1645"/>
      <c r="Y28" s="1780"/>
      <c r="Z28" s="1808"/>
      <c r="AA28" s="1806"/>
      <c r="AB28" s="1807"/>
      <c r="AC28" s="1770">
        <f>AC27*4/AF27</f>
        <v>0.15658362989323843</v>
      </c>
      <c r="AD28" s="1770">
        <f>AD27*9/AF27</f>
        <v>0.28825622775800713</v>
      </c>
      <c r="AE28" s="1770">
        <f>AE27*4/AF27</f>
        <v>0.55516014234875444</v>
      </c>
      <c r="AF28" s="1806"/>
    </row>
    <row r="29" spans="2:32" s="1790" customFormat="1" ht="27.95" customHeight="1">
      <c r="B29" s="1793">
        <v>9</v>
      </c>
      <c r="C29" s="1792"/>
      <c r="D29" s="1611" t="str">
        <f>'112.8-9月菜單'!M22</f>
        <v>地瓜蕎麥飯</v>
      </c>
      <c r="E29" s="1611" t="s">
        <v>69</v>
      </c>
      <c r="F29" s="1611"/>
      <c r="G29" s="1611" t="str">
        <f>'112.8-9月菜單'!M23</f>
        <v>咖哩排骨</v>
      </c>
      <c r="H29" s="1611" t="s">
        <v>86</v>
      </c>
      <c r="I29" s="1611"/>
      <c r="J29" s="1611" t="str">
        <f>'112.8-9月菜單'!M24</f>
        <v>聰明什蔬蛋</v>
      </c>
      <c r="K29" s="1611" t="s">
        <v>83</v>
      </c>
      <c r="L29" s="1611"/>
      <c r="M29" s="1804" t="str">
        <f>'112.8-9月菜單'!M25</f>
        <v xml:space="preserve">  滷味豆干(豆加)</v>
      </c>
      <c r="N29" s="1803" t="s">
        <v>92</v>
      </c>
      <c r="O29" s="1802"/>
      <c r="P29" s="1611" t="str">
        <f>'112.8-9月菜單'!M26</f>
        <v>有機深色蔬菜</v>
      </c>
      <c r="Q29" s="1611" t="s">
        <v>83</v>
      </c>
      <c r="R29" s="1611"/>
      <c r="S29" s="1611" t="str">
        <f>'112.8-9月菜單'!M27</f>
        <v>冬瓜骨湯</v>
      </c>
      <c r="T29" s="1611" t="s">
        <v>86</v>
      </c>
      <c r="U29" s="1611"/>
      <c r="V29" s="1608" t="s">
        <v>536</v>
      </c>
      <c r="W29" s="1627" t="s">
        <v>6</v>
      </c>
      <c r="X29" s="1626" t="s">
        <v>535</v>
      </c>
      <c r="Y29" s="1649">
        <v>5.85</v>
      </c>
      <c r="Z29" s="1762"/>
      <c r="AA29" s="1762"/>
      <c r="AB29" s="1763"/>
      <c r="AC29" s="1762" t="s">
        <v>534</v>
      </c>
      <c r="AD29" s="1762" t="s">
        <v>533</v>
      </c>
      <c r="AE29" s="1762" t="s">
        <v>532</v>
      </c>
      <c r="AF29" s="1762" t="s">
        <v>531</v>
      </c>
    </row>
    <row r="30" spans="2:32" ht="27.95" customHeight="1">
      <c r="B30" s="1785" t="s">
        <v>41</v>
      </c>
      <c r="C30" s="1792"/>
      <c r="D30" s="1588" t="s">
        <v>530</v>
      </c>
      <c r="E30" s="1588"/>
      <c r="F30" s="1571">
        <v>74</v>
      </c>
      <c r="G30" s="1588" t="s">
        <v>283</v>
      </c>
      <c r="H30" s="1588"/>
      <c r="I30" s="1571">
        <v>10</v>
      </c>
      <c r="J30" s="1584" t="s">
        <v>74</v>
      </c>
      <c r="K30" s="1584"/>
      <c r="L30" s="1584">
        <v>40</v>
      </c>
      <c r="M30" s="1571" t="s">
        <v>581</v>
      </c>
      <c r="N30" s="1571" t="s">
        <v>128</v>
      </c>
      <c r="O30" s="1571">
        <v>25</v>
      </c>
      <c r="P30" s="1556" t="s">
        <v>111</v>
      </c>
      <c r="Q30" s="1556"/>
      <c r="R30" s="1556">
        <v>100</v>
      </c>
      <c r="S30" s="1556" t="s">
        <v>622</v>
      </c>
      <c r="T30" s="1556"/>
      <c r="U30" s="1556">
        <v>35</v>
      </c>
      <c r="V30" s="1570"/>
      <c r="W30" s="1614" t="s">
        <v>631</v>
      </c>
      <c r="X30" s="1625" t="s">
        <v>525</v>
      </c>
      <c r="Y30" s="1780">
        <v>2.5</v>
      </c>
      <c r="Z30" s="1771"/>
      <c r="AA30" s="1789" t="s">
        <v>524</v>
      </c>
      <c r="AB30" s="1763">
        <v>6</v>
      </c>
      <c r="AC30" s="1763">
        <f>AB30*2</f>
        <v>12</v>
      </c>
      <c r="AD30" s="1763"/>
      <c r="AE30" s="1763">
        <f>AB30*15</f>
        <v>90</v>
      </c>
      <c r="AF30" s="1763">
        <f>AC30*4+AE30*4</f>
        <v>408</v>
      </c>
    </row>
    <row r="31" spans="2:32" ht="27.95" customHeight="1">
      <c r="B31" s="1785">
        <v>14</v>
      </c>
      <c r="C31" s="1792"/>
      <c r="D31" s="1588" t="s">
        <v>546</v>
      </c>
      <c r="E31" s="1588"/>
      <c r="F31" s="1571">
        <v>30</v>
      </c>
      <c r="G31" s="1588" t="s">
        <v>630</v>
      </c>
      <c r="H31" s="1588"/>
      <c r="I31" s="1571">
        <v>20</v>
      </c>
      <c r="J31" s="1584" t="s">
        <v>523</v>
      </c>
      <c r="K31" s="1584"/>
      <c r="L31" s="1584">
        <v>20</v>
      </c>
      <c r="M31" s="1584" t="s">
        <v>629</v>
      </c>
      <c r="N31" s="1571" t="s">
        <v>125</v>
      </c>
      <c r="O31" s="1571">
        <v>17</v>
      </c>
      <c r="P31" s="1784"/>
      <c r="Q31" s="1577"/>
      <c r="R31" s="1556"/>
      <c r="S31" s="1588" t="s">
        <v>591</v>
      </c>
      <c r="T31" s="1584"/>
      <c r="U31" s="1584">
        <v>3</v>
      </c>
      <c r="V31" s="1570"/>
      <c r="W31" s="1619" t="s">
        <v>7</v>
      </c>
      <c r="X31" s="1622" t="s">
        <v>520</v>
      </c>
      <c r="Y31" s="1780">
        <v>2.2000000000000002</v>
      </c>
      <c r="Z31" s="1762"/>
      <c r="AA31" s="1788" t="s">
        <v>519</v>
      </c>
      <c r="AB31" s="1763">
        <v>2.2999999999999998</v>
      </c>
      <c r="AC31" s="1787">
        <f>AB31*7</f>
        <v>16.099999999999998</v>
      </c>
      <c r="AD31" s="1763">
        <f>AB31*5</f>
        <v>11.5</v>
      </c>
      <c r="AE31" s="1763" t="s">
        <v>511</v>
      </c>
      <c r="AF31" s="1786">
        <f>AC31*4+AD31*9</f>
        <v>167.89999999999998</v>
      </c>
    </row>
    <row r="32" spans="2:32" ht="27.95" customHeight="1">
      <c r="B32" s="1785" t="s">
        <v>44</v>
      </c>
      <c r="C32" s="1792"/>
      <c r="D32" s="1588" t="s">
        <v>628</v>
      </c>
      <c r="E32" s="1588"/>
      <c r="F32" s="1571">
        <v>26</v>
      </c>
      <c r="G32" s="1556" t="s">
        <v>609</v>
      </c>
      <c r="H32" s="1589"/>
      <c r="I32" s="1571">
        <v>30</v>
      </c>
      <c r="J32" s="1584" t="s">
        <v>522</v>
      </c>
      <c r="K32" s="1584"/>
      <c r="L32" s="1584">
        <v>2</v>
      </c>
      <c r="M32" s="1584" t="s">
        <v>521</v>
      </c>
      <c r="N32" s="1585"/>
      <c r="O32" s="1584">
        <v>15</v>
      </c>
      <c r="P32" s="1556"/>
      <c r="Q32" s="1556"/>
      <c r="R32" s="1556"/>
      <c r="S32" s="1584" t="s">
        <v>627</v>
      </c>
      <c r="T32" s="1585"/>
      <c r="U32" s="1584">
        <v>0.03</v>
      </c>
      <c r="V32" s="1570"/>
      <c r="W32" s="1614" t="s">
        <v>626</v>
      </c>
      <c r="X32" s="1622" t="s">
        <v>516</v>
      </c>
      <c r="Y32" s="1780">
        <v>2.4</v>
      </c>
      <c r="Z32" s="1771"/>
      <c r="AA32" s="1762" t="s">
        <v>515</v>
      </c>
      <c r="AB32" s="1763">
        <v>1.5</v>
      </c>
      <c r="AC32" s="1763">
        <f>AB32*1</f>
        <v>1.5</v>
      </c>
      <c r="AD32" s="1763" t="s">
        <v>511</v>
      </c>
      <c r="AE32" s="1763">
        <f>AB32*5</f>
        <v>7.5</v>
      </c>
      <c r="AF32" s="1763">
        <f>AC32*4+AE32*4</f>
        <v>36</v>
      </c>
    </row>
    <row r="33" spans="2:32" ht="27.95" customHeight="1">
      <c r="B33" s="1783" t="s">
        <v>273</v>
      </c>
      <c r="C33" s="1792"/>
      <c r="D33" s="1589"/>
      <c r="E33" s="1589"/>
      <c r="F33" s="1588"/>
      <c r="G33" s="1588" t="s">
        <v>514</v>
      </c>
      <c r="H33" s="1589"/>
      <c r="I33" s="1588">
        <v>5</v>
      </c>
      <c r="J33" s="1578"/>
      <c r="K33" s="1579"/>
      <c r="L33" s="1579"/>
      <c r="M33" s="1584" t="s">
        <v>599</v>
      </c>
      <c r="N33" s="1585"/>
      <c r="O33" s="1584">
        <v>10</v>
      </c>
      <c r="P33" s="1556"/>
      <c r="Q33" s="1556"/>
      <c r="R33" s="1556"/>
      <c r="S33" s="1578"/>
      <c r="T33" s="1578"/>
      <c r="U33" s="1578"/>
      <c r="V33" s="1570"/>
      <c r="W33" s="1619" t="s">
        <v>33</v>
      </c>
      <c r="X33" s="1622" t="s">
        <v>513</v>
      </c>
      <c r="Y33" s="1780">
        <v>0</v>
      </c>
      <c r="Z33" s="1762"/>
      <c r="AA33" s="1762" t="s">
        <v>512</v>
      </c>
      <c r="AB33" s="1763">
        <v>2.5</v>
      </c>
      <c r="AC33" s="1763"/>
      <c r="AD33" s="1763">
        <f>AB33*5</f>
        <v>12.5</v>
      </c>
      <c r="AE33" s="1763" t="s">
        <v>511</v>
      </c>
      <c r="AF33" s="1763">
        <f>AD33*9</f>
        <v>112.5</v>
      </c>
    </row>
    <row r="34" spans="2:32" ht="27.95" customHeight="1">
      <c r="B34" s="1783"/>
      <c r="C34" s="1792"/>
      <c r="D34" s="1800"/>
      <c r="E34" s="1801"/>
      <c r="F34" s="1800"/>
      <c r="G34" s="1578"/>
      <c r="H34" s="1615"/>
      <c r="I34" s="1621"/>
      <c r="J34" s="1621"/>
      <c r="K34" s="1621"/>
      <c r="L34" s="1621"/>
      <c r="M34" s="1584"/>
      <c r="N34" s="1585"/>
      <c r="O34" s="1584"/>
      <c r="P34" s="1584"/>
      <c r="Q34" s="1585"/>
      <c r="R34" s="1584"/>
      <c r="S34" s="1578"/>
      <c r="T34" s="1577"/>
      <c r="U34" s="1556"/>
      <c r="V34" s="1570"/>
      <c r="W34" s="1614" t="s">
        <v>571</v>
      </c>
      <c r="X34" s="1620" t="s">
        <v>509</v>
      </c>
      <c r="Y34" s="1780">
        <v>0</v>
      </c>
      <c r="Z34" s="1771"/>
      <c r="AA34" s="1762" t="s">
        <v>508</v>
      </c>
      <c r="AB34" s="1763">
        <v>1</v>
      </c>
      <c r="AE34" s="1762">
        <f>AB34*15</f>
        <v>15</v>
      </c>
    </row>
    <row r="35" spans="2:32" ht="27.95" customHeight="1">
      <c r="B35" s="1581" t="s">
        <v>507</v>
      </c>
      <c r="C35" s="1799"/>
      <c r="D35" s="1586"/>
      <c r="E35" s="1798"/>
      <c r="F35" s="1586"/>
      <c r="G35" s="1573"/>
      <c r="H35" s="1712"/>
      <c r="I35" s="1624"/>
      <c r="J35" s="1621"/>
      <c r="K35" s="1556"/>
      <c r="L35" s="1621"/>
      <c r="M35" s="1588"/>
      <c r="N35" s="1589"/>
      <c r="O35" s="1588"/>
      <c r="P35" s="1584"/>
      <c r="Q35" s="1584"/>
      <c r="R35" s="1584"/>
      <c r="S35" s="1621"/>
      <c r="T35" s="1621"/>
      <c r="U35" s="1621"/>
      <c r="V35" s="1570"/>
      <c r="W35" s="1619" t="s">
        <v>38</v>
      </c>
      <c r="X35" s="1618"/>
      <c r="Y35" s="1780"/>
      <c r="Z35" s="1762"/>
      <c r="AC35" s="1762">
        <f>SUM(AC30:AC34)</f>
        <v>29.599999999999998</v>
      </c>
      <c r="AD35" s="1762">
        <f>SUM(AD30:AD34)</f>
        <v>24</v>
      </c>
      <c r="AE35" s="1762">
        <f>SUM(AE30:AE34)</f>
        <v>112.5</v>
      </c>
      <c r="AF35" s="1762">
        <f>AC35*4+AD35*9+AE35*4</f>
        <v>784.4</v>
      </c>
    </row>
    <row r="36" spans="2:32" ht="27.95" customHeight="1">
      <c r="B36" s="1797"/>
      <c r="C36" s="1796"/>
      <c r="D36" s="1712"/>
      <c r="E36" s="1712"/>
      <c r="F36" s="1624"/>
      <c r="G36" s="1794"/>
      <c r="H36" s="1795"/>
      <c r="I36" s="1794"/>
      <c r="J36" s="1578"/>
      <c r="K36" s="1585"/>
      <c r="L36" s="1584"/>
      <c r="M36" s="1556"/>
      <c r="N36" s="1556"/>
      <c r="O36" s="1556"/>
      <c r="P36" s="1584"/>
      <c r="Q36" s="1585"/>
      <c r="R36" s="1584"/>
      <c r="S36" s="1584"/>
      <c r="T36" s="1585"/>
      <c r="U36" s="1584"/>
      <c r="V36" s="1555"/>
      <c r="W36" s="1614" t="s">
        <v>625</v>
      </c>
      <c r="X36" s="1613"/>
      <c r="Y36" s="1780"/>
      <c r="Z36" s="1771"/>
      <c r="AC36" s="1770">
        <f>AC35*4/AF35</f>
        <v>0.15094339622641509</v>
      </c>
      <c r="AD36" s="1770">
        <f>AD35*9/AF35</f>
        <v>0.27536970933197347</v>
      </c>
      <c r="AE36" s="1770">
        <f>AE35*4/AF35</f>
        <v>0.57368689444161147</v>
      </c>
    </row>
    <row r="37" spans="2:32" s="1790" customFormat="1" ht="27.95" customHeight="1">
      <c r="B37" s="1793">
        <v>9</v>
      </c>
      <c r="C37" s="1792"/>
      <c r="D37" s="1791" t="str">
        <f>'112.8-9月菜單'!Q22</f>
        <v>夏威夷炒飯</v>
      </c>
      <c r="E37" s="1791" t="s">
        <v>538</v>
      </c>
      <c r="F37" s="1791"/>
      <c r="G37" s="1611" t="str">
        <f>'112.8-9月菜單'!Q23</f>
        <v xml:space="preserve">   卡拉雞肉排(炸加)  </v>
      </c>
      <c r="H37" s="1611" t="s">
        <v>65</v>
      </c>
      <c r="I37" s="1611"/>
      <c r="J37" s="1611" t="str">
        <f>'112.8-9月菜單'!Q24</f>
        <v xml:space="preserve"> 家常餃子(冷)</v>
      </c>
      <c r="K37" s="1611" t="s">
        <v>86</v>
      </c>
      <c r="L37" s="1611"/>
      <c r="M37" s="1611" t="str">
        <f>'112.8-9月菜單'!Q25</f>
        <v>什錦冬瓜盅</v>
      </c>
      <c r="N37" s="1611" t="s">
        <v>86</v>
      </c>
      <c r="O37" s="1611"/>
      <c r="P37" s="1611" t="str">
        <f>'112.8-9月菜單'!Q26</f>
        <v>淺色蔬菜</v>
      </c>
      <c r="Q37" s="1611" t="s">
        <v>83</v>
      </c>
      <c r="R37" s="1611"/>
      <c r="S37" s="1611" t="str">
        <f>'112.8-9月菜單'!Q27</f>
        <v>味噌湯</v>
      </c>
      <c r="T37" s="1611" t="s">
        <v>86</v>
      </c>
      <c r="U37" s="1611"/>
      <c r="V37" s="1608" t="s">
        <v>536</v>
      </c>
      <c r="W37" s="1627" t="s">
        <v>6</v>
      </c>
      <c r="X37" s="1626" t="s">
        <v>535</v>
      </c>
      <c r="Y37" s="1649">
        <v>5.5</v>
      </c>
      <c r="Z37" s="1762"/>
      <c r="AA37" s="1762"/>
      <c r="AB37" s="1763"/>
      <c r="AC37" s="1762" t="s">
        <v>534</v>
      </c>
      <c r="AD37" s="1762" t="s">
        <v>533</v>
      </c>
      <c r="AE37" s="1762" t="s">
        <v>532</v>
      </c>
      <c r="AF37" s="1762" t="s">
        <v>531</v>
      </c>
    </row>
    <row r="38" spans="2:32" ht="27.95" customHeight="1">
      <c r="B38" s="1785" t="s">
        <v>41</v>
      </c>
      <c r="C38" s="1782"/>
      <c r="D38" s="1588" t="s">
        <v>530</v>
      </c>
      <c r="E38" s="1579"/>
      <c r="F38" s="1588">
        <v>95</v>
      </c>
      <c r="G38" s="1621" t="s">
        <v>624</v>
      </c>
      <c r="H38" s="1621" t="s">
        <v>125</v>
      </c>
      <c r="I38" s="1584">
        <v>70</v>
      </c>
      <c r="J38" s="1556" t="s">
        <v>623</v>
      </c>
      <c r="K38" s="1584" t="s">
        <v>528</v>
      </c>
      <c r="L38" s="1584">
        <v>34</v>
      </c>
      <c r="M38" s="1556" t="s">
        <v>622</v>
      </c>
      <c r="N38" s="1556"/>
      <c r="O38" s="1584">
        <v>70</v>
      </c>
      <c r="P38" s="1556" t="s">
        <v>112</v>
      </c>
      <c r="Q38" s="1579"/>
      <c r="R38" s="1588">
        <v>100</v>
      </c>
      <c r="S38" s="1584" t="s">
        <v>621</v>
      </c>
      <c r="T38" s="1584"/>
      <c r="U38" s="1584">
        <v>10</v>
      </c>
      <c r="V38" s="1570"/>
      <c r="W38" s="1614" t="s">
        <v>620</v>
      </c>
      <c r="X38" s="1625" t="s">
        <v>525</v>
      </c>
      <c r="Y38" s="1780">
        <v>2.5</v>
      </c>
      <c r="Z38" s="1771"/>
      <c r="AA38" s="1789" t="s">
        <v>524</v>
      </c>
      <c r="AB38" s="1763">
        <v>6</v>
      </c>
      <c r="AC38" s="1763">
        <f>AB38*2</f>
        <v>12</v>
      </c>
      <c r="AD38" s="1763"/>
      <c r="AE38" s="1763">
        <f>AB38*15</f>
        <v>90</v>
      </c>
      <c r="AF38" s="1763">
        <f>AC38*4+AE38*4</f>
        <v>408</v>
      </c>
    </row>
    <row r="39" spans="2:32" ht="27.95" customHeight="1">
      <c r="B39" s="1785">
        <v>15</v>
      </c>
      <c r="C39" s="1782"/>
      <c r="D39" s="1588" t="s">
        <v>545</v>
      </c>
      <c r="E39" s="1588"/>
      <c r="F39" s="1588">
        <v>10</v>
      </c>
      <c r="G39" s="1621"/>
      <c r="H39" s="1621"/>
      <c r="I39" s="1584"/>
      <c r="J39" s="1588"/>
      <c r="K39" s="1579"/>
      <c r="L39" s="1588"/>
      <c r="M39" s="1571" t="s">
        <v>619</v>
      </c>
      <c r="N39" s="1556"/>
      <c r="O39" s="1584">
        <v>5</v>
      </c>
      <c r="P39" s="1588"/>
      <c r="Q39" s="1579"/>
      <c r="R39" s="1588"/>
      <c r="S39" s="1584" t="s">
        <v>144</v>
      </c>
      <c r="T39" s="1585"/>
      <c r="U39" s="1584">
        <v>2.5</v>
      </c>
      <c r="V39" s="1570"/>
      <c r="W39" s="1619" t="s">
        <v>7</v>
      </c>
      <c r="X39" s="1622" t="s">
        <v>520</v>
      </c>
      <c r="Y39" s="1780">
        <v>2</v>
      </c>
      <c r="Z39" s="1762"/>
      <c r="AA39" s="1788" t="s">
        <v>519</v>
      </c>
      <c r="AB39" s="1763">
        <v>2.2999999999999998</v>
      </c>
      <c r="AC39" s="1787">
        <f>AB39*7</f>
        <v>16.099999999999998</v>
      </c>
      <c r="AD39" s="1763">
        <f>AB39*5</f>
        <v>11.5</v>
      </c>
      <c r="AE39" s="1763" t="s">
        <v>511</v>
      </c>
      <c r="AF39" s="1786">
        <f>AC39*4+AD39*9</f>
        <v>167.89999999999998</v>
      </c>
    </row>
    <row r="40" spans="2:32" ht="27.95" customHeight="1">
      <c r="B40" s="1785" t="s">
        <v>44</v>
      </c>
      <c r="C40" s="1782"/>
      <c r="D40" s="1588" t="s">
        <v>514</v>
      </c>
      <c r="E40" s="1589"/>
      <c r="F40" s="1588">
        <v>5</v>
      </c>
      <c r="G40" s="1588"/>
      <c r="H40" s="1579"/>
      <c r="I40" s="1588"/>
      <c r="J40" s="1571"/>
      <c r="K40" s="1572"/>
      <c r="L40" s="1571"/>
      <c r="M40" s="1621" t="s">
        <v>514</v>
      </c>
      <c r="N40" s="1621"/>
      <c r="O40" s="1584">
        <v>5</v>
      </c>
      <c r="P40" s="1784"/>
      <c r="Q40" s="1577"/>
      <c r="R40" s="1556"/>
      <c r="S40" s="1556" t="s">
        <v>296</v>
      </c>
      <c r="T40" s="1556"/>
      <c r="U40" s="1556">
        <v>0.5</v>
      </c>
      <c r="V40" s="1570"/>
      <c r="W40" s="1614" t="s">
        <v>618</v>
      </c>
      <c r="X40" s="1622" t="s">
        <v>516</v>
      </c>
      <c r="Y40" s="1780">
        <v>2.2999999999999998</v>
      </c>
      <c r="Z40" s="1771"/>
      <c r="AA40" s="1762" t="s">
        <v>515</v>
      </c>
      <c r="AB40" s="1763">
        <v>1.6</v>
      </c>
      <c r="AC40" s="1763">
        <f>AB40*1</f>
        <v>1.6</v>
      </c>
      <c r="AD40" s="1763" t="s">
        <v>511</v>
      </c>
      <c r="AE40" s="1763">
        <f>AB40*5</f>
        <v>8</v>
      </c>
      <c r="AF40" s="1763">
        <f>AC40*4+AE40*4</f>
        <v>38.4</v>
      </c>
    </row>
    <row r="41" spans="2:32" ht="27.95" customHeight="1">
      <c r="B41" s="1783" t="s">
        <v>145</v>
      </c>
      <c r="C41" s="1782"/>
      <c r="D41" s="1588" t="s">
        <v>339</v>
      </c>
      <c r="E41" s="1589"/>
      <c r="F41" s="1588">
        <v>10</v>
      </c>
      <c r="G41" s="1578"/>
      <c r="H41" s="1579"/>
      <c r="I41" s="1588"/>
      <c r="J41" s="1571"/>
      <c r="K41" s="1572"/>
      <c r="L41" s="1571"/>
      <c r="M41" s="1556" t="s">
        <v>351</v>
      </c>
      <c r="N41" s="1577"/>
      <c r="O41" s="1584">
        <v>5</v>
      </c>
      <c r="P41" s="1556"/>
      <c r="Q41" s="1556"/>
      <c r="R41" s="1556"/>
      <c r="S41" s="1578"/>
      <c r="T41" s="1579"/>
      <c r="U41" s="1579"/>
      <c r="V41" s="1570"/>
      <c r="W41" s="1619" t="s">
        <v>33</v>
      </c>
      <c r="X41" s="1622" t="s">
        <v>513</v>
      </c>
      <c r="Y41" s="1780">
        <f>AB42</f>
        <v>0</v>
      </c>
      <c r="Z41" s="1762"/>
      <c r="AA41" s="1762" t="s">
        <v>512</v>
      </c>
      <c r="AB41" s="1763">
        <v>2.5</v>
      </c>
      <c r="AC41" s="1763"/>
      <c r="AD41" s="1763">
        <f>AB41*5</f>
        <v>12.5</v>
      </c>
      <c r="AE41" s="1763" t="s">
        <v>511</v>
      </c>
      <c r="AF41" s="1763">
        <f>AD41*9</f>
        <v>112.5</v>
      </c>
    </row>
    <row r="42" spans="2:32" ht="27.95" customHeight="1">
      <c r="B42" s="1783"/>
      <c r="C42" s="1782"/>
      <c r="D42" s="1778" t="s">
        <v>527</v>
      </c>
      <c r="E42" s="1584"/>
      <c r="F42" s="1777">
        <v>10</v>
      </c>
      <c r="G42" s="1590"/>
      <c r="H42" s="1589"/>
      <c r="I42" s="1588"/>
      <c r="J42" s="1578"/>
      <c r="K42" s="1578"/>
      <c r="L42" s="1578"/>
      <c r="M42" s="1578"/>
      <c r="N42" s="1781"/>
      <c r="O42" s="1578"/>
      <c r="P42" s="1556"/>
      <c r="Q42" s="1556"/>
      <c r="R42" s="1556"/>
      <c r="S42" s="1579"/>
      <c r="T42" s="1589"/>
      <c r="U42" s="1579"/>
      <c r="V42" s="1570"/>
      <c r="W42" s="1614" t="s">
        <v>617</v>
      </c>
      <c r="X42" s="1620" t="s">
        <v>509</v>
      </c>
      <c r="Y42" s="1780">
        <v>0</v>
      </c>
      <c r="Z42" s="1771"/>
      <c r="AA42" s="1762" t="s">
        <v>508</v>
      </c>
      <c r="AE42" s="1762">
        <f>AB42*15</f>
        <v>0</v>
      </c>
    </row>
    <row r="43" spans="2:32" ht="27.95" customHeight="1">
      <c r="B43" s="1581" t="s">
        <v>507</v>
      </c>
      <c r="C43" s="1779"/>
      <c r="D43" s="1778" t="s">
        <v>616</v>
      </c>
      <c r="E43" s="1584"/>
      <c r="F43" s="1777">
        <v>5</v>
      </c>
      <c r="G43" s="1588"/>
      <c r="H43" s="1589"/>
      <c r="I43" s="1588"/>
      <c r="J43" s="1588"/>
      <c r="K43" s="1589"/>
      <c r="L43" s="1588"/>
      <c r="M43" s="1556"/>
      <c r="N43" s="1556"/>
      <c r="O43" s="1556"/>
      <c r="P43" s="1584"/>
      <c r="Q43" s="1585"/>
      <c r="R43" s="1584"/>
      <c r="S43" s="1621"/>
      <c r="T43" s="1621"/>
      <c r="U43" s="1621"/>
      <c r="V43" s="1570"/>
      <c r="W43" s="1619" t="s">
        <v>38</v>
      </c>
      <c r="X43" s="1618"/>
      <c r="Y43" s="1647"/>
      <c r="Z43" s="1762"/>
      <c r="AC43" s="1762">
        <f>SUM(AC38:AC42)</f>
        <v>29.7</v>
      </c>
      <c r="AD43" s="1762">
        <f>SUM(AD38:AD42)</f>
        <v>24</v>
      </c>
      <c r="AE43" s="1762">
        <f>SUM(AE38:AE42)</f>
        <v>98</v>
      </c>
      <c r="AF43" s="1762">
        <f>AC43*4+AD43*9+AE43*4</f>
        <v>726.8</v>
      </c>
    </row>
    <row r="44" spans="2:32" ht="27.95" customHeight="1" thickBot="1">
      <c r="B44" s="1776"/>
      <c r="C44" s="1775"/>
      <c r="D44" s="1697"/>
      <c r="E44" s="1699"/>
      <c r="F44" s="1695"/>
      <c r="G44" s="1774"/>
      <c r="H44" s="1773"/>
      <c r="I44" s="1772"/>
      <c r="J44" s="1772"/>
      <c r="K44" s="1773"/>
      <c r="L44" s="1772"/>
      <c r="M44" s="1556"/>
      <c r="N44" s="1556"/>
      <c r="O44" s="1556"/>
      <c r="P44" s="1772"/>
      <c r="Q44" s="1773"/>
      <c r="R44" s="1772"/>
      <c r="S44" s="1772"/>
      <c r="T44" s="1773"/>
      <c r="U44" s="1772"/>
      <c r="V44" s="1555"/>
      <c r="W44" s="1614" t="s">
        <v>615</v>
      </c>
      <c r="X44" s="1645"/>
      <c r="Y44" s="1647"/>
      <c r="Z44" s="1771"/>
      <c r="AC44" s="1770">
        <f>AC43*4/AF43</f>
        <v>0.16345624656026417</v>
      </c>
      <c r="AD44" s="1770">
        <f>AD43*9/AF43</f>
        <v>0.29719317556411667</v>
      </c>
      <c r="AE44" s="1770">
        <f>AE43*4/AF43</f>
        <v>0.53935057787561924</v>
      </c>
    </row>
    <row r="45" spans="2:32" ht="21.75" customHeight="1">
      <c r="C45" s="1762"/>
      <c r="J45" s="1769"/>
      <c r="K45" s="1769"/>
      <c r="L45" s="1769"/>
      <c r="M45" s="1769"/>
      <c r="N45" s="1769"/>
      <c r="O45" s="1769"/>
      <c r="P45" s="1769"/>
      <c r="Q45" s="1769"/>
      <c r="R45" s="1769"/>
      <c r="S45" s="1769"/>
      <c r="T45" s="1769"/>
      <c r="U45" s="1769"/>
      <c r="V45" s="1769"/>
      <c r="W45" s="1769"/>
      <c r="X45" s="1769"/>
      <c r="Y45" s="1769"/>
      <c r="Z45" s="1768"/>
    </row>
    <row r="46" spans="2:32">
      <c r="V46" s="1543"/>
    </row>
  </sheetData>
  <mergeCells count="18">
    <mergeCell ref="B1:Y1"/>
    <mergeCell ref="B2:G2"/>
    <mergeCell ref="C5:C10"/>
    <mergeCell ref="B9:B10"/>
    <mergeCell ref="C13:C18"/>
    <mergeCell ref="B17:B18"/>
    <mergeCell ref="V5:V12"/>
    <mergeCell ref="V13:V20"/>
    <mergeCell ref="J45:Y45"/>
    <mergeCell ref="C29:C34"/>
    <mergeCell ref="B33:B34"/>
    <mergeCell ref="C37:C42"/>
    <mergeCell ref="B41:B42"/>
    <mergeCell ref="B25:B26"/>
    <mergeCell ref="C21:C26"/>
    <mergeCell ref="V21:V28"/>
    <mergeCell ref="V29:V36"/>
    <mergeCell ref="V37:V44"/>
  </mergeCells>
  <phoneticPr fontId="71" type="noConversion"/>
  <pageMargins left="0.39370078740157483" right="0.15748031496062992" top="0.19685039370078741" bottom="0.15748031496062992" header="0.51181102362204722" footer="0.23622047244094491"/>
  <pageSetup paperSize="9" scale="4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2D164-C647-4FA3-8E37-130879A9A423}">
  <dimension ref="B1:AF52"/>
  <sheetViews>
    <sheetView view="pageBreakPreview" topLeftCell="A13" zoomScale="60" zoomScaleNormal="40" workbookViewId="0">
      <selection activeCell="Q43" sqref="Q43:T43"/>
    </sheetView>
  </sheetViews>
  <sheetFormatPr defaultRowHeight="20.25"/>
  <cols>
    <col min="1" max="1" width="1.875" style="1761" customWidth="1"/>
    <col min="2" max="2" width="4.875" style="1767" customWidth="1"/>
    <col min="3" max="3" width="0" style="1761" hidden="1" customWidth="1"/>
    <col min="4" max="4" width="28.625" style="1761" customWidth="1"/>
    <col min="5" max="5" width="6.625" style="1766" customWidth="1"/>
    <col min="6" max="6" width="11.125" style="1761" customWidth="1"/>
    <col min="7" max="7" width="28.625" style="1761" customWidth="1"/>
    <col min="8" max="8" width="6.625" style="1766" customWidth="1"/>
    <col min="9" max="9" width="11.125" style="1761" customWidth="1"/>
    <col min="10" max="10" width="28.625" style="1761" customWidth="1"/>
    <col min="11" max="11" width="6.625" style="1766" customWidth="1"/>
    <col min="12" max="12" width="11.125" style="1761" customWidth="1"/>
    <col min="13" max="13" width="28.625" style="1761" customWidth="1"/>
    <col min="14" max="14" width="6.625" style="1766" customWidth="1"/>
    <col min="15" max="15" width="10.625" style="1761" customWidth="1"/>
    <col min="16" max="16" width="28.625" style="1761" customWidth="1"/>
    <col min="17" max="17" width="6.625" style="1766" customWidth="1"/>
    <col min="18" max="18" width="11.125" style="1761" customWidth="1"/>
    <col min="19" max="19" width="28.625" style="1761" customWidth="1"/>
    <col min="20" max="20" width="6.625" style="1766" customWidth="1"/>
    <col min="21" max="21" width="11.125" style="1761" customWidth="1"/>
    <col min="22" max="22" width="12.125" style="1539" customWidth="1"/>
    <col min="23" max="23" width="11.75" style="1765" customWidth="1"/>
    <col min="24" max="24" width="11.25" style="1537" customWidth="1"/>
    <col min="25" max="25" width="6.625" style="1764" customWidth="1"/>
    <col min="26" max="26" width="6.625" style="1761" customWidth="1"/>
    <col min="27" max="27" width="6" style="1762" hidden="1" customWidth="1"/>
    <col min="28" max="28" width="5.5" style="1763" hidden="1" customWidth="1"/>
    <col min="29" max="29" width="7.75" style="1762" hidden="1" customWidth="1"/>
    <col min="30" max="30" width="8" style="1762" hidden="1" customWidth="1"/>
    <col min="31" max="31" width="7.875" style="1762" hidden="1" customWidth="1"/>
    <col min="32" max="32" width="7.5" style="1762" hidden="1" customWidth="1"/>
    <col min="33" max="16384" width="9" style="1761"/>
  </cols>
  <sheetData>
    <row r="1" spans="2:32" s="1762" customFormat="1" ht="38.25">
      <c r="B1" s="1684" t="s">
        <v>689</v>
      </c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4"/>
      <c r="Y1" s="1684"/>
      <c r="Z1" s="1856"/>
      <c r="AB1" s="1763"/>
    </row>
    <row r="2" spans="2:32" s="1762" customFormat="1" ht="16.5" customHeight="1">
      <c r="B2" s="1860"/>
      <c r="C2" s="1859"/>
      <c r="D2" s="1859"/>
      <c r="E2" s="1859"/>
      <c r="F2" s="1859"/>
      <c r="G2" s="1859"/>
      <c r="H2" s="1858"/>
      <c r="I2" s="1856"/>
      <c r="J2" s="1856"/>
      <c r="K2" s="1858"/>
      <c r="L2" s="1856"/>
      <c r="M2" s="1856"/>
      <c r="N2" s="1858"/>
      <c r="O2" s="1856"/>
      <c r="P2" s="1856"/>
      <c r="Q2" s="1858"/>
      <c r="R2" s="1856"/>
      <c r="S2" s="1856"/>
      <c r="T2" s="1858"/>
      <c r="U2" s="1856"/>
      <c r="V2" s="1680"/>
      <c r="W2" s="1857"/>
      <c r="X2" s="1679"/>
      <c r="Y2" s="1857"/>
      <c r="Z2" s="1856"/>
      <c r="AB2" s="1763"/>
    </row>
    <row r="3" spans="2:32" s="1762" customFormat="1" ht="31.5" customHeight="1" thickBot="1">
      <c r="B3" s="1676" t="s">
        <v>568</v>
      </c>
      <c r="C3" s="1855"/>
      <c r="D3" s="1854"/>
      <c r="E3" s="1854"/>
      <c r="F3" s="1854"/>
      <c r="G3" s="1854"/>
      <c r="H3" s="1854"/>
      <c r="I3" s="1854"/>
      <c r="J3" s="1854"/>
      <c r="K3" s="1854"/>
      <c r="L3" s="1854"/>
      <c r="M3" s="1854"/>
      <c r="N3" s="1854"/>
      <c r="O3" s="1854"/>
      <c r="P3" s="1854"/>
      <c r="Q3" s="1854"/>
      <c r="R3" s="1854"/>
      <c r="T3" s="1854"/>
      <c r="U3" s="1854"/>
      <c r="V3" s="1673"/>
      <c r="W3" s="1853"/>
      <c r="X3" s="1671"/>
      <c r="Y3" s="1852"/>
      <c r="Z3" s="1771"/>
      <c r="AB3" s="1763"/>
    </row>
    <row r="4" spans="2:32" s="1843" customFormat="1" ht="43.5">
      <c r="B4" s="1851" t="s">
        <v>9</v>
      </c>
      <c r="C4" s="1850" t="s">
        <v>10</v>
      </c>
      <c r="D4" s="1847" t="s">
        <v>11</v>
      </c>
      <c r="E4" s="1666" t="s">
        <v>259</v>
      </c>
      <c r="F4" s="1847"/>
      <c r="G4" s="1847" t="s">
        <v>613</v>
      </c>
      <c r="H4" s="1666" t="s">
        <v>259</v>
      </c>
      <c r="I4" s="1847"/>
      <c r="J4" s="1847" t="s">
        <v>566</v>
      </c>
      <c r="K4" s="1920" t="s">
        <v>259</v>
      </c>
      <c r="L4" s="1849"/>
      <c r="M4" s="1848" t="s">
        <v>566</v>
      </c>
      <c r="N4" s="1919" t="s">
        <v>259</v>
      </c>
      <c r="O4" s="1918"/>
      <c r="P4" s="1847" t="s">
        <v>566</v>
      </c>
      <c r="Q4" s="1666" t="s">
        <v>259</v>
      </c>
      <c r="R4" s="1847"/>
      <c r="S4" s="1848" t="s">
        <v>12</v>
      </c>
      <c r="T4" s="1666" t="s">
        <v>259</v>
      </c>
      <c r="U4" s="1847"/>
      <c r="V4" s="1664" t="s">
        <v>565</v>
      </c>
      <c r="W4" s="1846" t="s">
        <v>13</v>
      </c>
      <c r="X4" s="1663" t="s">
        <v>261</v>
      </c>
      <c r="Y4" s="1845" t="s">
        <v>262</v>
      </c>
      <c r="Z4" s="1844"/>
      <c r="AA4" s="1789"/>
      <c r="AB4" s="1763"/>
      <c r="AC4" s="1762"/>
      <c r="AD4" s="1762"/>
      <c r="AE4" s="1762"/>
      <c r="AF4" s="1762"/>
    </row>
    <row r="5" spans="2:32" s="1790" customFormat="1" ht="49.5" customHeight="1">
      <c r="B5" s="1793">
        <v>9</v>
      </c>
      <c r="C5" s="1792"/>
      <c r="D5" s="1611" t="str">
        <f>'112.8-9月菜單'!A31</f>
        <v>香Q米飯</v>
      </c>
      <c r="E5" s="1611" t="s">
        <v>69</v>
      </c>
      <c r="F5" s="1659" t="s">
        <v>260</v>
      </c>
      <c r="G5" s="1611" t="str">
        <f>'112.8-9月菜單'!A32</f>
        <v xml:space="preserve">香酥雞(炸加)  </v>
      </c>
      <c r="H5" s="1611" t="s">
        <v>65</v>
      </c>
      <c r="I5" s="1659" t="s">
        <v>260</v>
      </c>
      <c r="J5" s="1804" t="str">
        <f>'112.8-9月菜單'!A33</f>
        <v xml:space="preserve"> 雙色海帶(豆)  </v>
      </c>
      <c r="K5" s="1877" t="s">
        <v>86</v>
      </c>
      <c r="L5" s="1917" t="s">
        <v>260</v>
      </c>
      <c r="M5" s="1804" t="str">
        <f>'112.8-9月菜單'!A34</f>
        <v>金穗炒刺瓜</v>
      </c>
      <c r="N5" s="1877" t="s">
        <v>86</v>
      </c>
      <c r="O5" s="1917" t="s">
        <v>260</v>
      </c>
      <c r="P5" s="1611" t="str">
        <f>'112.8-9月菜單'!A35</f>
        <v>深色蔬菜</v>
      </c>
      <c r="Q5" s="1611" t="s">
        <v>83</v>
      </c>
      <c r="R5" s="1659" t="s">
        <v>260</v>
      </c>
      <c r="S5" s="1611" t="str">
        <f>'112.8-9月菜單'!A36</f>
        <v xml:space="preserve">  麵線羹湯(芡)</v>
      </c>
      <c r="T5" s="1877" t="s">
        <v>86</v>
      </c>
      <c r="U5" s="1659" t="s">
        <v>260</v>
      </c>
      <c r="V5" s="1608" t="s">
        <v>536</v>
      </c>
      <c r="W5" s="1876" t="s">
        <v>6</v>
      </c>
      <c r="X5" s="1626" t="s">
        <v>535</v>
      </c>
      <c r="Y5" s="1881">
        <v>5.9</v>
      </c>
      <c r="Z5" s="1762"/>
      <c r="AA5" s="1762"/>
      <c r="AB5" s="1763"/>
      <c r="AC5" s="1762" t="s">
        <v>534</v>
      </c>
      <c r="AD5" s="1762" t="s">
        <v>533</v>
      </c>
      <c r="AE5" s="1762" t="s">
        <v>532</v>
      </c>
      <c r="AF5" s="1762" t="s">
        <v>531</v>
      </c>
    </row>
    <row r="6" spans="2:32" ht="30" customHeight="1">
      <c r="B6" s="1785" t="s">
        <v>41</v>
      </c>
      <c r="C6" s="1792"/>
      <c r="D6" s="1579" t="s">
        <v>530</v>
      </c>
      <c r="E6" s="1579"/>
      <c r="F6" s="1584">
        <v>110</v>
      </c>
      <c r="G6" s="1584" t="s">
        <v>688</v>
      </c>
      <c r="H6" s="1572" t="s">
        <v>125</v>
      </c>
      <c r="I6" s="1571">
        <v>60</v>
      </c>
      <c r="J6" s="1571" t="s">
        <v>687</v>
      </c>
      <c r="K6" s="1571" t="s">
        <v>128</v>
      </c>
      <c r="L6" s="1571">
        <v>35</v>
      </c>
      <c r="M6" s="1584" t="s">
        <v>686</v>
      </c>
      <c r="N6" s="1584"/>
      <c r="O6" s="1584">
        <v>40</v>
      </c>
      <c r="P6" s="1624" t="s">
        <v>113</v>
      </c>
      <c r="Q6" s="1624"/>
      <c r="R6" s="1624">
        <v>100</v>
      </c>
      <c r="S6" s="1579" t="s">
        <v>685</v>
      </c>
      <c r="T6" s="1588"/>
      <c r="U6" s="1571">
        <v>5</v>
      </c>
      <c r="V6" s="1570"/>
      <c r="W6" s="1874" t="s">
        <v>684</v>
      </c>
      <c r="X6" s="1625" t="s">
        <v>525</v>
      </c>
      <c r="Y6" s="1878">
        <v>2.4</v>
      </c>
      <c r="Z6" s="1771"/>
      <c r="AA6" s="1789" t="s">
        <v>524</v>
      </c>
      <c r="AB6" s="1763">
        <v>6</v>
      </c>
      <c r="AC6" s="1763">
        <f>AB6*2</f>
        <v>12</v>
      </c>
      <c r="AD6" s="1763"/>
      <c r="AE6" s="1763">
        <f>AB6*15</f>
        <v>90</v>
      </c>
      <c r="AF6" s="1763">
        <f>AC6*4+AE6*4</f>
        <v>408</v>
      </c>
    </row>
    <row r="7" spans="2:32" ht="30" customHeight="1">
      <c r="B7" s="1785">
        <v>18</v>
      </c>
      <c r="C7" s="1792"/>
      <c r="D7" s="1572"/>
      <c r="E7" s="1572"/>
      <c r="F7" s="1572"/>
      <c r="G7" s="1584"/>
      <c r="H7" s="1584"/>
      <c r="I7" s="1584"/>
      <c r="J7" s="1571" t="s">
        <v>205</v>
      </c>
      <c r="K7" s="1571"/>
      <c r="L7" s="1571">
        <v>15</v>
      </c>
      <c r="M7" s="1584" t="s">
        <v>597</v>
      </c>
      <c r="N7" s="1584"/>
      <c r="O7" s="1584">
        <v>15</v>
      </c>
      <c r="P7" s="1621"/>
      <c r="Q7" s="1621"/>
      <c r="R7" s="1621"/>
      <c r="S7" s="1579" t="s">
        <v>74</v>
      </c>
      <c r="T7" s="1588"/>
      <c r="U7" s="1571">
        <v>15</v>
      </c>
      <c r="V7" s="1570"/>
      <c r="W7" s="1872" t="s">
        <v>7</v>
      </c>
      <c r="X7" s="1622" t="s">
        <v>520</v>
      </c>
      <c r="Y7" s="1878">
        <v>2.2000000000000002</v>
      </c>
      <c r="Z7" s="1762"/>
      <c r="AA7" s="1788" t="s">
        <v>519</v>
      </c>
      <c r="AB7" s="1763">
        <v>2</v>
      </c>
      <c r="AC7" s="1787">
        <f>AB7*7</f>
        <v>14</v>
      </c>
      <c r="AD7" s="1763">
        <f>AB7*5</f>
        <v>10</v>
      </c>
      <c r="AE7" s="1763" t="s">
        <v>511</v>
      </c>
      <c r="AF7" s="1786">
        <f>AC7*4+AD7*9</f>
        <v>146</v>
      </c>
    </row>
    <row r="8" spans="2:32" ht="30" customHeight="1">
      <c r="B8" s="1785" t="s">
        <v>44</v>
      </c>
      <c r="C8" s="1792"/>
      <c r="D8" s="1572"/>
      <c r="E8" s="1572"/>
      <c r="F8" s="1572"/>
      <c r="G8" s="1584"/>
      <c r="H8" s="1584"/>
      <c r="I8" s="1584"/>
      <c r="J8" s="1571" t="s">
        <v>514</v>
      </c>
      <c r="K8" s="1623"/>
      <c r="L8" s="1571">
        <v>10</v>
      </c>
      <c r="M8" s="1584" t="s">
        <v>683</v>
      </c>
      <c r="N8" s="1584"/>
      <c r="O8" s="1584">
        <v>7</v>
      </c>
      <c r="P8" s="1556"/>
      <c r="Q8" s="1556"/>
      <c r="R8" s="1556"/>
      <c r="S8" s="1556" t="s">
        <v>556</v>
      </c>
      <c r="T8" s="1712"/>
      <c r="U8" s="1571">
        <v>3</v>
      </c>
      <c r="V8" s="1570"/>
      <c r="W8" s="1874" t="s">
        <v>634</v>
      </c>
      <c r="X8" s="1622" t="s">
        <v>516</v>
      </c>
      <c r="Y8" s="1878">
        <v>2.2999999999999998</v>
      </c>
      <c r="Z8" s="1771"/>
      <c r="AA8" s="1762" t="s">
        <v>515</v>
      </c>
      <c r="AB8" s="1763">
        <v>1.5</v>
      </c>
      <c r="AC8" s="1763">
        <f>AB8*1</f>
        <v>1.5</v>
      </c>
      <c r="AD8" s="1763" t="s">
        <v>511</v>
      </c>
      <c r="AE8" s="1763">
        <f>AB8*5</f>
        <v>7.5</v>
      </c>
      <c r="AF8" s="1763">
        <f>AC8*4+AE8*4</f>
        <v>36</v>
      </c>
    </row>
    <row r="9" spans="2:32" ht="30" customHeight="1">
      <c r="B9" s="1783" t="s">
        <v>268</v>
      </c>
      <c r="C9" s="1792"/>
      <c r="D9" s="1584"/>
      <c r="E9" s="1584"/>
      <c r="F9" s="1584"/>
      <c r="G9" s="1584"/>
      <c r="H9" s="1623"/>
      <c r="I9" s="1571"/>
      <c r="J9" s="1584"/>
      <c r="K9" s="1585"/>
      <c r="L9" s="1584"/>
      <c r="M9" s="1584" t="s">
        <v>554</v>
      </c>
      <c r="N9" s="1585"/>
      <c r="O9" s="1584">
        <v>5</v>
      </c>
      <c r="P9" s="1578"/>
      <c r="Q9" s="1556"/>
      <c r="R9" s="1556"/>
      <c r="S9" s="1584" t="s">
        <v>548</v>
      </c>
      <c r="T9" s="1623"/>
      <c r="U9" s="1571">
        <v>5</v>
      </c>
      <c r="V9" s="1570"/>
      <c r="W9" s="1872" t="s">
        <v>33</v>
      </c>
      <c r="X9" s="1622" t="s">
        <v>513</v>
      </c>
      <c r="Y9" s="1878">
        <f>AB10</f>
        <v>0</v>
      </c>
      <c r="Z9" s="1762"/>
      <c r="AA9" s="1762" t="s">
        <v>512</v>
      </c>
      <c r="AB9" s="1763">
        <v>2.5</v>
      </c>
      <c r="AC9" s="1763"/>
      <c r="AD9" s="1763">
        <f>AB9*5</f>
        <v>12.5</v>
      </c>
      <c r="AE9" s="1763" t="s">
        <v>511</v>
      </c>
      <c r="AF9" s="1763">
        <f>AD9*9</f>
        <v>112.5</v>
      </c>
    </row>
    <row r="10" spans="2:32" ht="30" customHeight="1">
      <c r="B10" s="1783"/>
      <c r="C10" s="1792"/>
      <c r="D10" s="1584"/>
      <c r="E10" s="1585"/>
      <c r="F10" s="1584"/>
      <c r="G10" s="1578"/>
      <c r="H10" s="1889"/>
      <c r="I10" s="1573"/>
      <c r="J10" s="1584"/>
      <c r="K10" s="1584"/>
      <c r="L10" s="1584"/>
      <c r="M10" s="1571" t="s">
        <v>514</v>
      </c>
      <c r="N10" s="1623"/>
      <c r="O10" s="1571">
        <v>5</v>
      </c>
      <c r="P10" s="1916"/>
      <c r="Q10" s="1915"/>
      <c r="R10" s="1914"/>
      <c r="S10" s="1572" t="s">
        <v>522</v>
      </c>
      <c r="T10" s="1889"/>
      <c r="U10" s="1571">
        <v>2</v>
      </c>
      <c r="V10" s="1570"/>
      <c r="W10" s="1874" t="s">
        <v>571</v>
      </c>
      <c r="X10" s="1620" t="s">
        <v>509</v>
      </c>
      <c r="Y10" s="1913">
        <v>0</v>
      </c>
      <c r="Z10" s="1771"/>
      <c r="AA10" s="1762" t="s">
        <v>508</v>
      </c>
      <c r="AE10" s="1762">
        <f>AB10*15</f>
        <v>0</v>
      </c>
    </row>
    <row r="11" spans="2:32" ht="30" customHeight="1">
      <c r="B11" s="1581" t="s">
        <v>507</v>
      </c>
      <c r="C11" s="1799"/>
      <c r="D11" s="1873"/>
      <c r="E11" s="1712"/>
      <c r="F11" s="1873"/>
      <c r="G11" s="1624"/>
      <c r="H11" s="1624"/>
      <c r="I11" s="1624"/>
      <c r="J11" s="1578"/>
      <c r="K11" s="1578"/>
      <c r="L11" s="1578"/>
      <c r="M11" s="1588"/>
      <c r="N11" s="1712"/>
      <c r="O11" s="1588"/>
      <c r="P11" s="1578"/>
      <c r="Q11" s="1577"/>
      <c r="R11" s="1556"/>
      <c r="S11" s="1624"/>
      <c r="T11" s="1712"/>
      <c r="U11" s="1624"/>
      <c r="V11" s="1570"/>
      <c r="W11" s="1872" t="s">
        <v>38</v>
      </c>
      <c r="X11" s="1618"/>
      <c r="Y11" s="1878"/>
      <c r="Z11" s="1762"/>
      <c r="AC11" s="1762">
        <f>SUM(AC6:AC10)</f>
        <v>27.5</v>
      </c>
      <c r="AD11" s="1762">
        <f>SUM(AD6:AD10)</f>
        <v>22.5</v>
      </c>
      <c r="AE11" s="1762">
        <f>SUM(AE6:AE10)</f>
        <v>97.5</v>
      </c>
      <c r="AF11" s="1762">
        <f>AC11*4+AD11*9+AE11*4</f>
        <v>702.5</v>
      </c>
    </row>
    <row r="12" spans="2:32" ht="30" customHeight="1">
      <c r="B12" s="1797"/>
      <c r="C12" s="1796"/>
      <c r="D12" s="1712"/>
      <c r="E12" s="1712"/>
      <c r="F12" s="1624"/>
      <c r="G12" s="1624"/>
      <c r="H12" s="1712"/>
      <c r="I12" s="1624"/>
      <c r="J12" s="1578"/>
      <c r="K12" s="1578"/>
      <c r="L12" s="1578"/>
      <c r="M12" s="1588"/>
      <c r="N12" s="1712"/>
      <c r="O12" s="1588"/>
      <c r="P12" s="1624"/>
      <c r="Q12" s="1712"/>
      <c r="R12" s="1624"/>
      <c r="S12" s="1624"/>
      <c r="T12" s="1712"/>
      <c r="U12" s="1624"/>
      <c r="V12" s="1555"/>
      <c r="W12" s="1874" t="s">
        <v>682</v>
      </c>
      <c r="X12" s="1645"/>
      <c r="Y12" s="1913"/>
      <c r="Z12" s="1771"/>
      <c r="AC12" s="1770">
        <f>AC11*4/AF11</f>
        <v>0.15658362989323843</v>
      </c>
      <c r="AD12" s="1770">
        <f>AD11*9/AF11</f>
        <v>0.28825622775800713</v>
      </c>
      <c r="AE12" s="1770">
        <f>AE11*4/AF11</f>
        <v>0.55516014234875444</v>
      </c>
    </row>
    <row r="13" spans="2:32" s="1790" customFormat="1" ht="30" customHeight="1">
      <c r="B13" s="1793">
        <v>9</v>
      </c>
      <c r="C13" s="1792"/>
      <c r="D13" s="1611" t="str">
        <f>'112.8-9月菜單'!E31</f>
        <v>燕麥Q飯</v>
      </c>
      <c r="E13" s="1611" t="s">
        <v>69</v>
      </c>
      <c r="F13" s="1611"/>
      <c r="G13" s="1611" t="str">
        <f>'112.8-9月菜單'!E32</f>
        <v xml:space="preserve">  桂筍肉片(醃) </v>
      </c>
      <c r="H13" s="1877" t="s">
        <v>86</v>
      </c>
      <c r="I13" s="1611"/>
      <c r="J13" s="1804" t="str">
        <f>'112.8-9月菜單'!E33</f>
        <v>小瓜豆腐(豆)+小籠湯包(冷)</v>
      </c>
      <c r="K13" s="1877" t="s">
        <v>86</v>
      </c>
      <c r="L13" s="1802"/>
      <c r="M13" s="1804" t="str">
        <f>'112.8-9月菜單'!E34</f>
        <v>金絲蛋</v>
      </c>
      <c r="N13" s="1877" t="s">
        <v>83</v>
      </c>
      <c r="O13" s="1802"/>
      <c r="P13" s="1611" t="str">
        <f>'112.8-9月菜單'!E35</f>
        <v xml:space="preserve">有機淺色蔬菜 </v>
      </c>
      <c r="Q13" s="1611" t="s">
        <v>83</v>
      </c>
      <c r="R13" s="1611"/>
      <c r="S13" s="1611" t="str">
        <f>'112.8-9月菜單'!E36</f>
        <v>元氣補湯</v>
      </c>
      <c r="T13" s="1877" t="s">
        <v>86</v>
      </c>
      <c r="U13" s="1611"/>
      <c r="V13" s="1608" t="s">
        <v>536</v>
      </c>
      <c r="W13" s="1876" t="s">
        <v>6</v>
      </c>
      <c r="X13" s="1626" t="s">
        <v>535</v>
      </c>
      <c r="Y13" s="1881">
        <v>6.2</v>
      </c>
      <c r="Z13" s="1762"/>
      <c r="AA13" s="1762"/>
      <c r="AB13" s="1763"/>
      <c r="AC13" s="1762" t="s">
        <v>534</v>
      </c>
      <c r="AD13" s="1762" t="s">
        <v>533</v>
      </c>
      <c r="AE13" s="1762" t="s">
        <v>532</v>
      </c>
      <c r="AF13" s="1762" t="s">
        <v>531</v>
      </c>
    </row>
    <row r="14" spans="2:32" ht="30" customHeight="1">
      <c r="B14" s="1785" t="s">
        <v>41</v>
      </c>
      <c r="C14" s="1792"/>
      <c r="D14" s="1576" t="s">
        <v>530</v>
      </c>
      <c r="E14" s="1912"/>
      <c r="F14" s="1574">
        <v>72</v>
      </c>
      <c r="G14" s="1571" t="s">
        <v>619</v>
      </c>
      <c r="H14" s="1556"/>
      <c r="I14" s="1556">
        <v>50</v>
      </c>
      <c r="J14" s="1908" t="s">
        <v>541</v>
      </c>
      <c r="K14" s="1911"/>
      <c r="L14" s="1907">
        <v>10</v>
      </c>
      <c r="M14" s="1584" t="s">
        <v>514</v>
      </c>
      <c r="N14" s="1584"/>
      <c r="O14" s="1584">
        <v>50</v>
      </c>
      <c r="P14" s="1584" t="s">
        <v>605</v>
      </c>
      <c r="Q14" s="1584"/>
      <c r="R14" s="1584">
        <v>100</v>
      </c>
      <c r="S14" s="1910" t="s">
        <v>622</v>
      </c>
      <c r="T14" s="1584"/>
      <c r="U14" s="1584">
        <v>35</v>
      </c>
      <c r="V14" s="1570"/>
      <c r="W14" s="1874" t="s">
        <v>681</v>
      </c>
      <c r="X14" s="1625" t="s">
        <v>525</v>
      </c>
      <c r="Y14" s="1878">
        <v>2.4500000000000002</v>
      </c>
      <c r="Z14" s="1771"/>
      <c r="AA14" s="1789" t="s">
        <v>524</v>
      </c>
      <c r="AB14" s="1763">
        <v>6</v>
      </c>
      <c r="AC14" s="1763">
        <f>AB14*2</f>
        <v>12</v>
      </c>
      <c r="AD14" s="1763"/>
      <c r="AE14" s="1763">
        <f>AB14*15</f>
        <v>90</v>
      </c>
      <c r="AF14" s="1763">
        <f>AC14*4+AE14*4</f>
        <v>408</v>
      </c>
    </row>
    <row r="15" spans="2:32" ht="30" customHeight="1">
      <c r="B15" s="1785">
        <v>19</v>
      </c>
      <c r="C15" s="1792"/>
      <c r="D15" s="1721" t="s">
        <v>680</v>
      </c>
      <c r="E15" s="1909"/>
      <c r="F15" s="1726">
        <v>38</v>
      </c>
      <c r="G15" s="1556" t="s">
        <v>679</v>
      </c>
      <c r="H15" s="1624" t="s">
        <v>129</v>
      </c>
      <c r="I15" s="1556">
        <v>20</v>
      </c>
      <c r="J15" s="1908" t="s">
        <v>559</v>
      </c>
      <c r="K15" s="1902" t="s">
        <v>128</v>
      </c>
      <c r="L15" s="1907">
        <v>50</v>
      </c>
      <c r="M15" s="1584" t="s">
        <v>594</v>
      </c>
      <c r="N15" s="1584"/>
      <c r="O15" s="1584">
        <v>20</v>
      </c>
      <c r="P15" s="1584"/>
      <c r="Q15" s="1585"/>
      <c r="R15" s="1584"/>
      <c r="S15" s="1584" t="s">
        <v>627</v>
      </c>
      <c r="T15" s="1584"/>
      <c r="U15" s="1584">
        <v>0.03</v>
      </c>
      <c r="V15" s="1570"/>
      <c r="W15" s="1872" t="s">
        <v>7</v>
      </c>
      <c r="X15" s="1622" t="s">
        <v>520</v>
      </c>
      <c r="Y15" s="1878">
        <v>2.1</v>
      </c>
      <c r="Z15" s="1762"/>
      <c r="AA15" s="1788" t="s">
        <v>519</v>
      </c>
      <c r="AB15" s="1763">
        <v>2.2000000000000002</v>
      </c>
      <c r="AC15" s="1787">
        <f>AB15*7</f>
        <v>15.400000000000002</v>
      </c>
      <c r="AD15" s="1763">
        <f>AB15*5</f>
        <v>11</v>
      </c>
      <c r="AE15" s="1763" t="s">
        <v>511</v>
      </c>
      <c r="AF15" s="1786">
        <f>AC15*4+AD15*9</f>
        <v>160.60000000000002</v>
      </c>
    </row>
    <row r="16" spans="2:32" ht="30" customHeight="1">
      <c r="B16" s="1785" t="s">
        <v>44</v>
      </c>
      <c r="C16" s="1792"/>
      <c r="D16" s="1621"/>
      <c r="E16" s="1615"/>
      <c r="F16" s="1621"/>
      <c r="G16" s="1578"/>
      <c r="H16" s="1556"/>
      <c r="I16" s="1556"/>
      <c r="J16" s="1906" t="s">
        <v>527</v>
      </c>
      <c r="K16" s="1585"/>
      <c r="L16" s="1584">
        <v>3</v>
      </c>
      <c r="M16" s="1584"/>
      <c r="N16" s="1584"/>
      <c r="O16" s="1584"/>
      <c r="P16" s="1584"/>
      <c r="Q16" s="1585"/>
      <c r="R16" s="1584"/>
      <c r="S16" s="1584"/>
      <c r="T16" s="1584"/>
      <c r="U16" s="1584"/>
      <c r="V16" s="1570"/>
      <c r="W16" s="1874" t="s">
        <v>644</v>
      </c>
      <c r="X16" s="1622" t="s">
        <v>516</v>
      </c>
      <c r="Y16" s="1878">
        <v>2.4</v>
      </c>
      <c r="Z16" s="1771"/>
      <c r="AA16" s="1762" t="s">
        <v>515</v>
      </c>
      <c r="AB16" s="1763">
        <v>1.6</v>
      </c>
      <c r="AC16" s="1763">
        <f>AB16*1</f>
        <v>1.6</v>
      </c>
      <c r="AD16" s="1763" t="s">
        <v>511</v>
      </c>
      <c r="AE16" s="1763">
        <f>AB16*5</f>
        <v>8</v>
      </c>
      <c r="AF16" s="1763">
        <f>AC16*4+AE16*4</f>
        <v>38.4</v>
      </c>
    </row>
    <row r="17" spans="2:32" ht="30" customHeight="1">
      <c r="B17" s="1783" t="s">
        <v>271</v>
      </c>
      <c r="C17" s="1792"/>
      <c r="D17" s="1556"/>
      <c r="E17" s="1577"/>
      <c r="F17" s="1556"/>
      <c r="G17" s="1578"/>
      <c r="H17" s="1615"/>
      <c r="I17" s="1621"/>
      <c r="J17" s="1556"/>
      <c r="K17" s="1556"/>
      <c r="L17" s="1556"/>
      <c r="M17" s="1556"/>
      <c r="N17" s="1556"/>
      <c r="O17" s="1556"/>
      <c r="P17" s="1556"/>
      <c r="Q17" s="1615"/>
      <c r="R17" s="1556"/>
      <c r="S17" s="1905"/>
      <c r="T17" s="1904"/>
      <c r="U17" s="1903"/>
      <c r="V17" s="1570"/>
      <c r="W17" s="1872" t="s">
        <v>33</v>
      </c>
      <c r="X17" s="1622" t="s">
        <v>513</v>
      </c>
      <c r="Y17" s="1878">
        <v>0</v>
      </c>
      <c r="Z17" s="1762"/>
      <c r="AA17" s="1762" t="s">
        <v>512</v>
      </c>
      <c r="AB17" s="1763">
        <v>2.5</v>
      </c>
      <c r="AC17" s="1763"/>
      <c r="AD17" s="1763">
        <f>AB17*5</f>
        <v>12.5</v>
      </c>
      <c r="AE17" s="1763" t="s">
        <v>511</v>
      </c>
      <c r="AF17" s="1763">
        <f>AD17*9</f>
        <v>112.5</v>
      </c>
    </row>
    <row r="18" spans="2:32" ht="30" customHeight="1">
      <c r="B18" s="1783"/>
      <c r="C18" s="1792"/>
      <c r="D18" s="1584"/>
      <c r="E18" s="1584"/>
      <c r="F18" s="1584"/>
      <c r="G18" s="1584"/>
      <c r="H18" s="1585"/>
      <c r="I18" s="1584"/>
      <c r="J18" s="1841"/>
      <c r="K18" s="1589"/>
      <c r="L18" s="1573"/>
      <c r="M18" s="1579"/>
      <c r="N18" s="1589"/>
      <c r="O18" s="1588"/>
      <c r="P18" s="1584"/>
      <c r="Q18" s="1556"/>
      <c r="R18" s="1584"/>
      <c r="S18" s="1584"/>
      <c r="T18" s="1623"/>
      <c r="U18" s="1571"/>
      <c r="V18" s="1570"/>
      <c r="W18" s="1874" t="s">
        <v>617</v>
      </c>
      <c r="X18" s="1620" t="s">
        <v>509</v>
      </c>
      <c r="Y18" s="1878">
        <v>0</v>
      </c>
      <c r="Z18" s="1771"/>
      <c r="AA18" s="1762" t="s">
        <v>508</v>
      </c>
      <c r="AB18" s="1763">
        <v>1</v>
      </c>
      <c r="AE18" s="1762">
        <f>AB18*15</f>
        <v>15</v>
      </c>
    </row>
    <row r="19" spans="2:32" ht="30" customHeight="1">
      <c r="B19" s="1581" t="s">
        <v>507</v>
      </c>
      <c r="C19" s="1799"/>
      <c r="D19" s="1584"/>
      <c r="E19" s="1585"/>
      <c r="F19" s="1584"/>
      <c r="G19" s="1584"/>
      <c r="H19" s="1584"/>
      <c r="I19" s="1584"/>
      <c r="J19" s="1588" t="s">
        <v>678</v>
      </c>
      <c r="K19" s="1902" t="s">
        <v>528</v>
      </c>
      <c r="L19" s="1588">
        <v>30</v>
      </c>
      <c r="M19" s="1588"/>
      <c r="N19" s="1589"/>
      <c r="O19" s="1588"/>
      <c r="P19" s="1584"/>
      <c r="Q19" s="1584"/>
      <c r="R19" s="1584"/>
      <c r="S19" s="1588"/>
      <c r="T19" s="1589"/>
      <c r="U19" s="1588"/>
      <c r="V19" s="1570"/>
      <c r="W19" s="1872" t="s">
        <v>38</v>
      </c>
      <c r="X19" s="1618"/>
      <c r="Y19" s="1878"/>
      <c r="Z19" s="1762"/>
      <c r="AC19" s="1762">
        <f>SUM(AC14:AC18)</f>
        <v>29.000000000000004</v>
      </c>
      <c r="AD19" s="1762">
        <f>SUM(AD14:AD18)</f>
        <v>23.5</v>
      </c>
      <c r="AE19" s="1762">
        <f>SUM(AE14:AE18)</f>
        <v>113</v>
      </c>
      <c r="AF19" s="1762">
        <f>AC19*4+AD19*9+AE19*4</f>
        <v>779.5</v>
      </c>
    </row>
    <row r="20" spans="2:32" ht="30" customHeight="1">
      <c r="B20" s="1797"/>
      <c r="C20" s="1796"/>
      <c r="D20" s="1584"/>
      <c r="E20" s="1585"/>
      <c r="F20" s="1584"/>
      <c r="G20" s="1584"/>
      <c r="H20" s="1585"/>
      <c r="I20" s="1584"/>
      <c r="J20" s="1588"/>
      <c r="K20" s="1589"/>
      <c r="L20" s="1588"/>
      <c r="M20" s="1588"/>
      <c r="N20" s="1589"/>
      <c r="O20" s="1588"/>
      <c r="P20" s="1584"/>
      <c r="Q20" s="1585"/>
      <c r="R20" s="1584"/>
      <c r="S20" s="1621"/>
      <c r="T20" s="1621"/>
      <c r="U20" s="1621"/>
      <c r="V20" s="1555"/>
      <c r="W20" s="1874" t="s">
        <v>677</v>
      </c>
      <c r="X20" s="1613"/>
      <c r="Y20" s="1878"/>
      <c r="Z20" s="1771"/>
      <c r="AC20" s="1770">
        <f>AC19*4/AF19</f>
        <v>0.14881334188582426</v>
      </c>
      <c r="AD20" s="1770">
        <f>AD19*9/AF19</f>
        <v>0.27132777421423987</v>
      </c>
      <c r="AE20" s="1770">
        <f>AE19*4/AF19</f>
        <v>0.5798588838999359</v>
      </c>
    </row>
    <row r="21" spans="2:32" s="1790" customFormat="1" ht="30" customHeight="1">
      <c r="B21" s="1836">
        <v>9</v>
      </c>
      <c r="C21" s="1792"/>
      <c r="D21" s="1611" t="str">
        <f>'112.8-9月菜單'!I31</f>
        <v>香Q米飯</v>
      </c>
      <c r="E21" s="1611" t="s">
        <v>69</v>
      </c>
      <c r="F21" s="1611"/>
      <c r="G21" s="1611" t="str">
        <f>'112.8-9月菜單'!I32</f>
        <v xml:space="preserve"> 鐵板豬柳 </v>
      </c>
      <c r="H21" s="1611" t="s">
        <v>86</v>
      </c>
      <c r="I21" s="1611"/>
      <c r="J21" s="1804" t="str">
        <f>'112.8-9月菜單'!I33</f>
        <v>醬汁燒蛋</v>
      </c>
      <c r="K21" s="1877" t="s">
        <v>92</v>
      </c>
      <c r="L21" s="1802"/>
      <c r="M21" s="1804" t="str">
        <f>'112.8-9月菜單'!I34</f>
        <v>敏豆炒絲</v>
      </c>
      <c r="N21" s="1877" t="s">
        <v>83</v>
      </c>
      <c r="O21" s="1802"/>
      <c r="P21" s="1611" t="str">
        <f>'112.8-9月菜單'!I35</f>
        <v>深色蔬菜</v>
      </c>
      <c r="Q21" s="1611" t="s">
        <v>83</v>
      </c>
      <c r="R21" s="1611"/>
      <c r="S21" s="1611" t="str">
        <f>'112.8-9月菜單'!I36</f>
        <v>時蔬豆腐湯(豆)</v>
      </c>
      <c r="T21" s="1611" t="s">
        <v>86</v>
      </c>
      <c r="U21" s="1611"/>
      <c r="V21" s="1608" t="s">
        <v>536</v>
      </c>
      <c r="W21" s="1876" t="s">
        <v>6</v>
      </c>
      <c r="X21" s="1626" t="s">
        <v>535</v>
      </c>
      <c r="Y21" s="1881">
        <v>5.7</v>
      </c>
      <c r="Z21" s="1762"/>
      <c r="AA21" s="1762"/>
      <c r="AB21" s="1763"/>
      <c r="AC21" s="1762" t="s">
        <v>534</v>
      </c>
      <c r="AD21" s="1762" t="s">
        <v>533</v>
      </c>
      <c r="AE21" s="1762" t="s">
        <v>532</v>
      </c>
      <c r="AF21" s="1762" t="s">
        <v>531</v>
      </c>
    </row>
    <row r="22" spans="2:32" s="1805" customFormat="1" ht="30" customHeight="1">
      <c r="B22" s="1821" t="s">
        <v>41</v>
      </c>
      <c r="C22" s="1792"/>
      <c r="D22" s="1901" t="s">
        <v>530</v>
      </c>
      <c r="E22" s="1900"/>
      <c r="F22" s="1899">
        <v>110</v>
      </c>
      <c r="G22" s="1584" t="s">
        <v>339</v>
      </c>
      <c r="H22" s="1584"/>
      <c r="I22" s="1584">
        <v>20</v>
      </c>
      <c r="J22" s="1584" t="s">
        <v>676</v>
      </c>
      <c r="K22" s="1584"/>
      <c r="L22" s="1584">
        <v>50</v>
      </c>
      <c r="M22" s="1897" t="s">
        <v>599</v>
      </c>
      <c r="N22" s="1896"/>
      <c r="O22" s="1822">
        <v>50</v>
      </c>
      <c r="P22" s="1624" t="s">
        <v>113</v>
      </c>
      <c r="Q22" s="1624"/>
      <c r="R22" s="1624">
        <v>100</v>
      </c>
      <c r="S22" s="1624" t="s">
        <v>559</v>
      </c>
      <c r="T22" s="1624" t="s">
        <v>128</v>
      </c>
      <c r="U22" s="1624">
        <v>10</v>
      </c>
      <c r="V22" s="1570"/>
      <c r="W22" s="1874" t="s">
        <v>675</v>
      </c>
      <c r="X22" s="1625" t="s">
        <v>525</v>
      </c>
      <c r="Y22" s="1878">
        <v>2.5</v>
      </c>
      <c r="Z22" s="1808"/>
      <c r="AA22" s="1789" t="s">
        <v>524</v>
      </c>
      <c r="AB22" s="1763">
        <v>6</v>
      </c>
      <c r="AC22" s="1763">
        <f>AB22*2</f>
        <v>12</v>
      </c>
      <c r="AD22" s="1763"/>
      <c r="AE22" s="1763">
        <f>AB22*15</f>
        <v>90</v>
      </c>
      <c r="AF22" s="1763">
        <f>AC22*4+AE22*4</f>
        <v>408</v>
      </c>
    </row>
    <row r="23" spans="2:32" s="1805" customFormat="1" ht="30" customHeight="1">
      <c r="B23" s="1821">
        <v>20</v>
      </c>
      <c r="C23" s="1792"/>
      <c r="D23" s="1895"/>
      <c r="E23" s="1624"/>
      <c r="F23" s="1898"/>
      <c r="G23" s="1584" t="s">
        <v>674</v>
      </c>
      <c r="H23" s="1584"/>
      <c r="I23" s="1584">
        <v>50</v>
      </c>
      <c r="J23" s="1584" t="s">
        <v>514</v>
      </c>
      <c r="K23" s="1584"/>
      <c r="L23" s="1584">
        <v>5</v>
      </c>
      <c r="M23" s="1897" t="s">
        <v>576</v>
      </c>
      <c r="N23" s="1896"/>
      <c r="O23" s="1822">
        <v>15</v>
      </c>
      <c r="P23" s="1624"/>
      <c r="Q23" s="1624"/>
      <c r="R23" s="1624"/>
      <c r="S23" s="1624" t="s">
        <v>74</v>
      </c>
      <c r="T23" s="1624"/>
      <c r="U23" s="1571">
        <v>30</v>
      </c>
      <c r="V23" s="1570"/>
      <c r="W23" s="1872" t="s">
        <v>7</v>
      </c>
      <c r="X23" s="1622" t="s">
        <v>520</v>
      </c>
      <c r="Y23" s="1878">
        <v>2.1</v>
      </c>
      <c r="Z23" s="1806"/>
      <c r="AA23" s="1788" t="s">
        <v>519</v>
      </c>
      <c r="AB23" s="1763">
        <v>2</v>
      </c>
      <c r="AC23" s="1787">
        <f>AB23*7</f>
        <v>14</v>
      </c>
      <c r="AD23" s="1763">
        <f>AB23*5</f>
        <v>10</v>
      </c>
      <c r="AE23" s="1763" t="s">
        <v>511</v>
      </c>
      <c r="AF23" s="1786">
        <f>AC23*4+AD23*9</f>
        <v>146</v>
      </c>
    </row>
    <row r="24" spans="2:32" s="1805" customFormat="1" ht="30" customHeight="1">
      <c r="B24" s="1821" t="s">
        <v>44</v>
      </c>
      <c r="C24" s="1792"/>
      <c r="D24" s="1895"/>
      <c r="E24" s="1712"/>
      <c r="F24" s="1898"/>
      <c r="G24" s="1584"/>
      <c r="H24" s="1585"/>
      <c r="I24" s="1584"/>
      <c r="J24" s="1584"/>
      <c r="K24" s="1585"/>
      <c r="L24" s="1584"/>
      <c r="M24" s="1897" t="s">
        <v>514</v>
      </c>
      <c r="N24" s="1896"/>
      <c r="O24" s="1822">
        <v>5</v>
      </c>
      <c r="P24" s="1556"/>
      <c r="Q24" s="1577"/>
      <c r="R24" s="1556"/>
      <c r="S24" s="1873"/>
      <c r="T24" s="1712"/>
      <c r="U24" s="1571"/>
      <c r="V24" s="1570"/>
      <c r="W24" s="1874" t="s">
        <v>673</v>
      </c>
      <c r="X24" s="1622" t="s">
        <v>516</v>
      </c>
      <c r="Y24" s="1878">
        <v>2.4</v>
      </c>
      <c r="Z24" s="1808"/>
      <c r="AA24" s="1762" t="s">
        <v>515</v>
      </c>
      <c r="AB24" s="1763">
        <v>1.5</v>
      </c>
      <c r="AC24" s="1763">
        <f>AB24*1</f>
        <v>1.5</v>
      </c>
      <c r="AD24" s="1763" t="s">
        <v>511</v>
      </c>
      <c r="AE24" s="1763">
        <f>AB24*5</f>
        <v>7.5</v>
      </c>
      <c r="AF24" s="1763">
        <f>AC24*4+AE24*4</f>
        <v>36</v>
      </c>
    </row>
    <row r="25" spans="2:32" s="1805" customFormat="1" ht="30" customHeight="1">
      <c r="B25" s="1817" t="s">
        <v>272</v>
      </c>
      <c r="C25" s="1792"/>
      <c r="D25" s="1895"/>
      <c r="E25" s="1712"/>
      <c r="F25" s="1894"/>
      <c r="G25" s="1884"/>
      <c r="H25" s="1624"/>
      <c r="I25" s="1624"/>
      <c r="J25" s="1556"/>
      <c r="K25" s="1621"/>
      <c r="L25" s="1556"/>
      <c r="M25" s="1886"/>
      <c r="N25" s="1885"/>
      <c r="O25" s="1884"/>
      <c r="P25" s="1556"/>
      <c r="Q25" s="1556"/>
      <c r="R25" s="1556"/>
      <c r="S25" s="1624"/>
      <c r="T25" s="1712"/>
      <c r="U25" s="1624"/>
      <c r="V25" s="1570"/>
      <c r="W25" s="1872" t="s">
        <v>33</v>
      </c>
      <c r="X25" s="1622" t="s">
        <v>513</v>
      </c>
      <c r="Y25" s="1878">
        <f>AB26</f>
        <v>0</v>
      </c>
      <c r="Z25" s="1806"/>
      <c r="AA25" s="1762" t="s">
        <v>512</v>
      </c>
      <c r="AB25" s="1763">
        <v>2.5</v>
      </c>
      <c r="AC25" s="1763"/>
      <c r="AD25" s="1763">
        <f>AB25*5</f>
        <v>12.5</v>
      </c>
      <c r="AE25" s="1763" t="s">
        <v>511</v>
      </c>
      <c r="AF25" s="1763">
        <f>AD25*9</f>
        <v>112.5</v>
      </c>
    </row>
    <row r="26" spans="2:32" s="1805" customFormat="1" ht="30" customHeight="1">
      <c r="B26" s="1817"/>
      <c r="C26" s="1792"/>
      <c r="D26" s="1895"/>
      <c r="E26" s="1712"/>
      <c r="F26" s="1894"/>
      <c r="G26" s="1601"/>
      <c r="H26" s="1556"/>
      <c r="I26" s="1556"/>
      <c r="J26" s="1573"/>
      <c r="K26" s="1841"/>
      <c r="L26" s="1573"/>
      <c r="M26" s="1893"/>
      <c r="N26" s="1892"/>
      <c r="O26" s="1891"/>
      <c r="P26" s="1556"/>
      <c r="Q26" s="1556"/>
      <c r="R26" s="1556"/>
      <c r="S26" s="1624"/>
      <c r="T26" s="1712"/>
      <c r="U26" s="1624"/>
      <c r="V26" s="1570"/>
      <c r="W26" s="1874" t="s">
        <v>672</v>
      </c>
      <c r="X26" s="1620" t="s">
        <v>509</v>
      </c>
      <c r="Y26" s="1878">
        <v>0</v>
      </c>
      <c r="Z26" s="1808"/>
      <c r="AA26" s="1762" t="s">
        <v>508</v>
      </c>
      <c r="AB26" s="1763"/>
      <c r="AC26" s="1762"/>
      <c r="AD26" s="1762"/>
      <c r="AE26" s="1762">
        <f>AB26*15</f>
        <v>0</v>
      </c>
      <c r="AF26" s="1762"/>
    </row>
    <row r="27" spans="2:32" s="1805" customFormat="1" ht="30" customHeight="1">
      <c r="B27" s="1581" t="s">
        <v>507</v>
      </c>
      <c r="C27" s="1816"/>
      <c r="D27" s="1890"/>
      <c r="E27" s="1889"/>
      <c r="F27" s="1706"/>
      <c r="G27" s="1601"/>
      <c r="H27" s="1577"/>
      <c r="I27" s="1556"/>
      <c r="J27" s="1573"/>
      <c r="K27" s="1841"/>
      <c r="L27" s="1573"/>
      <c r="M27" s="1888"/>
      <c r="N27" s="1887"/>
      <c r="O27" s="1884"/>
      <c r="P27" s="1584"/>
      <c r="Q27" s="1585"/>
      <c r="R27" s="1584"/>
      <c r="S27" s="1624"/>
      <c r="T27" s="1712"/>
      <c r="U27" s="1624"/>
      <c r="V27" s="1570"/>
      <c r="W27" s="1872" t="s">
        <v>38</v>
      </c>
      <c r="X27" s="1618"/>
      <c r="Y27" s="1878"/>
      <c r="Z27" s="1806"/>
      <c r="AA27" s="1762"/>
      <c r="AB27" s="1763"/>
      <c r="AC27" s="1762">
        <f>SUM(AC22:AC26)</f>
        <v>27.5</v>
      </c>
      <c r="AD27" s="1762">
        <f>SUM(AD22:AD26)</f>
        <v>22.5</v>
      </c>
      <c r="AE27" s="1762">
        <f>SUM(AE22:AE26)</f>
        <v>97.5</v>
      </c>
      <c r="AF27" s="1762">
        <f>AC27*4+AD27*9+AE27*4</f>
        <v>702.5</v>
      </c>
    </row>
    <row r="28" spans="2:32" s="1805" customFormat="1" ht="30" customHeight="1" thickBot="1">
      <c r="B28" s="1814"/>
      <c r="C28" s="1813"/>
      <c r="D28" s="1556"/>
      <c r="E28" s="1577"/>
      <c r="F28" s="1556"/>
      <c r="G28" s="1624"/>
      <c r="H28" s="1712"/>
      <c r="I28" s="1624"/>
      <c r="J28" s="1584"/>
      <c r="K28" s="1585"/>
      <c r="L28" s="1584"/>
      <c r="M28" s="1886"/>
      <c r="N28" s="1885"/>
      <c r="O28" s="1884"/>
      <c r="P28" s="1578"/>
      <c r="Q28" s="1578"/>
      <c r="R28" s="1578"/>
      <c r="S28" s="1624"/>
      <c r="T28" s="1712"/>
      <c r="U28" s="1624"/>
      <c r="V28" s="1555"/>
      <c r="W28" s="1874" t="s">
        <v>671</v>
      </c>
      <c r="X28" s="1645"/>
      <c r="Y28" s="1878"/>
      <c r="Z28" s="1808"/>
      <c r="AA28" s="1806"/>
      <c r="AB28" s="1807"/>
      <c r="AC28" s="1770">
        <f>AC27*4/AF27</f>
        <v>0.15658362989323843</v>
      </c>
      <c r="AD28" s="1770">
        <f>AD27*9/AF27</f>
        <v>0.28825622775800713</v>
      </c>
      <c r="AE28" s="1770">
        <f>AE27*4/AF27</f>
        <v>0.55516014234875444</v>
      </c>
      <c r="AF28" s="1806"/>
    </row>
    <row r="29" spans="2:32" s="1790" customFormat="1" ht="30" customHeight="1">
      <c r="B29" s="1793">
        <v>9</v>
      </c>
      <c r="C29" s="1792"/>
      <c r="D29" s="1611" t="str">
        <f>'112.8-9月菜單'!M31</f>
        <v>芋頭小米飯</v>
      </c>
      <c r="E29" s="1611" t="s">
        <v>69</v>
      </c>
      <c r="F29" s="1611"/>
      <c r="G29" s="1611" t="str">
        <f>'112.8-9月菜單'!M32</f>
        <v xml:space="preserve">  香汁鯛魚(海加) </v>
      </c>
      <c r="H29" s="1611" t="s">
        <v>537</v>
      </c>
      <c r="I29" s="1611"/>
      <c r="J29" s="1804" t="str">
        <f>'112.8-9月菜單'!M33</f>
        <v>絲瓜麵線</v>
      </c>
      <c r="K29" s="1877" t="s">
        <v>86</v>
      </c>
      <c r="L29" s="1883"/>
      <c r="M29" s="1882" t="str">
        <f>'112.8-9月菜單'!M34</f>
        <v>滷燒鴿蛋</v>
      </c>
      <c r="N29" s="1829" t="s">
        <v>86</v>
      </c>
      <c r="O29" s="1802"/>
      <c r="P29" s="1611" t="str">
        <f>'112.8-9月菜單'!M35</f>
        <v>淺色蔬菜</v>
      </c>
      <c r="Q29" s="1611" t="s">
        <v>83</v>
      </c>
      <c r="R29" s="1611"/>
      <c r="S29" s="1804" t="str">
        <f>'112.8-9月菜單'!M36</f>
        <v>筍片豆皮湯(豆)</v>
      </c>
      <c r="T29" s="1838" t="s">
        <v>86</v>
      </c>
      <c r="U29" s="1802"/>
      <c r="V29" s="1608" t="s">
        <v>536</v>
      </c>
      <c r="W29" s="1876" t="s">
        <v>6</v>
      </c>
      <c r="X29" s="1626" t="s">
        <v>535</v>
      </c>
      <c r="Y29" s="1881">
        <v>5.8</v>
      </c>
      <c r="Z29" s="1762"/>
      <c r="AA29" s="1762"/>
      <c r="AB29" s="1763"/>
      <c r="AC29" s="1762" t="s">
        <v>534</v>
      </c>
      <c r="AD29" s="1762" t="s">
        <v>533</v>
      </c>
      <c r="AE29" s="1762" t="s">
        <v>532</v>
      </c>
      <c r="AF29" s="1762" t="s">
        <v>531</v>
      </c>
    </row>
    <row r="30" spans="2:32" ht="30" customHeight="1">
      <c r="B30" s="1785" t="s">
        <v>41</v>
      </c>
      <c r="C30" s="1792"/>
      <c r="D30" s="1624" t="s">
        <v>530</v>
      </c>
      <c r="E30" s="1624"/>
      <c r="F30" s="1571">
        <v>74</v>
      </c>
      <c r="G30" s="1624" t="s">
        <v>670</v>
      </c>
      <c r="H30" s="1624" t="s">
        <v>309</v>
      </c>
      <c r="I30" s="1624">
        <v>50</v>
      </c>
      <c r="J30" s="1873" t="s">
        <v>669</v>
      </c>
      <c r="K30" s="1873"/>
      <c r="L30" s="1873">
        <v>65</v>
      </c>
      <c r="M30" s="1571" t="s">
        <v>668</v>
      </c>
      <c r="N30" s="1571"/>
      <c r="O30" s="1571">
        <v>35</v>
      </c>
      <c r="P30" s="1624" t="s">
        <v>112</v>
      </c>
      <c r="Q30" s="1624"/>
      <c r="R30" s="1624">
        <v>100</v>
      </c>
      <c r="S30" s="1873" t="s">
        <v>667</v>
      </c>
      <c r="T30" s="1873"/>
      <c r="U30" s="1873">
        <v>35</v>
      </c>
      <c r="V30" s="1570"/>
      <c r="W30" s="1874" t="s">
        <v>666</v>
      </c>
      <c r="X30" s="1625" t="s">
        <v>525</v>
      </c>
      <c r="Y30" s="1878">
        <v>2.4</v>
      </c>
      <c r="Z30" s="1771"/>
      <c r="AA30" s="1789" t="s">
        <v>524</v>
      </c>
      <c r="AB30" s="1763">
        <v>6</v>
      </c>
      <c r="AC30" s="1763">
        <f>AB30*2</f>
        <v>12</v>
      </c>
      <c r="AD30" s="1763"/>
      <c r="AE30" s="1763">
        <f>AB30*15</f>
        <v>90</v>
      </c>
      <c r="AF30" s="1763">
        <f>AC30*4+AE30*4</f>
        <v>408</v>
      </c>
    </row>
    <row r="31" spans="2:32" ht="30" customHeight="1">
      <c r="B31" s="1785">
        <v>21</v>
      </c>
      <c r="C31" s="1792"/>
      <c r="D31" s="1624" t="s">
        <v>665</v>
      </c>
      <c r="E31" s="1624"/>
      <c r="F31" s="1571">
        <v>30</v>
      </c>
      <c r="G31" s="1621" t="s">
        <v>664</v>
      </c>
      <c r="H31" s="1621"/>
      <c r="I31" s="1621">
        <v>0.01</v>
      </c>
      <c r="J31" s="1873" t="s">
        <v>663</v>
      </c>
      <c r="K31" s="1873"/>
      <c r="L31" s="1873">
        <v>3</v>
      </c>
      <c r="M31" s="1571" t="s">
        <v>122</v>
      </c>
      <c r="N31" s="1571"/>
      <c r="O31" s="1571">
        <v>10</v>
      </c>
      <c r="P31" s="1588"/>
      <c r="Q31" s="1589"/>
      <c r="R31" s="1588"/>
      <c r="S31" s="1873" t="s">
        <v>544</v>
      </c>
      <c r="T31" s="1624" t="s">
        <v>128</v>
      </c>
      <c r="U31" s="1572">
        <v>2</v>
      </c>
      <c r="V31" s="1570"/>
      <c r="W31" s="1872" t="s">
        <v>7</v>
      </c>
      <c r="X31" s="1622" t="s">
        <v>520</v>
      </c>
      <c r="Y31" s="1878">
        <v>2.1</v>
      </c>
      <c r="Z31" s="1762"/>
      <c r="AA31" s="1788" t="s">
        <v>519</v>
      </c>
      <c r="AB31" s="1763">
        <v>2.2999999999999998</v>
      </c>
      <c r="AC31" s="1787">
        <f>AB31*7</f>
        <v>16.099999999999998</v>
      </c>
      <c r="AD31" s="1763">
        <f>AB31*5</f>
        <v>11.5</v>
      </c>
      <c r="AE31" s="1763" t="s">
        <v>511</v>
      </c>
      <c r="AF31" s="1786">
        <f>AC31*4+AD31*9</f>
        <v>167.89999999999998</v>
      </c>
    </row>
    <row r="32" spans="2:32" ht="30" customHeight="1">
      <c r="B32" s="1785" t="s">
        <v>44</v>
      </c>
      <c r="C32" s="1792"/>
      <c r="D32" s="1624" t="s">
        <v>135</v>
      </c>
      <c r="E32" s="1712"/>
      <c r="F32" s="1571">
        <v>26</v>
      </c>
      <c r="G32" s="1584"/>
      <c r="H32" s="1584"/>
      <c r="I32" s="1584"/>
      <c r="J32" s="1578"/>
      <c r="K32" s="1712"/>
      <c r="L32" s="1588"/>
      <c r="M32" s="1584" t="s">
        <v>72</v>
      </c>
      <c r="N32" s="1584"/>
      <c r="O32" s="1584">
        <v>20</v>
      </c>
      <c r="P32" s="1556"/>
      <c r="Q32" s="1577"/>
      <c r="R32" s="1556"/>
      <c r="S32" s="1873"/>
      <c r="T32" s="1624"/>
      <c r="U32" s="1624"/>
      <c r="V32" s="1570"/>
      <c r="W32" s="1874" t="s">
        <v>574</v>
      </c>
      <c r="X32" s="1622" t="s">
        <v>516</v>
      </c>
      <c r="Y32" s="1878">
        <v>2.2000000000000002</v>
      </c>
      <c r="Z32" s="1771"/>
      <c r="AA32" s="1762" t="s">
        <v>515</v>
      </c>
      <c r="AB32" s="1763">
        <v>1.5</v>
      </c>
      <c r="AC32" s="1763">
        <f>AB32*1</f>
        <v>1.5</v>
      </c>
      <c r="AD32" s="1763" t="s">
        <v>511</v>
      </c>
      <c r="AE32" s="1763">
        <f>AB32*5</f>
        <v>7.5</v>
      </c>
      <c r="AF32" s="1763">
        <f>AC32*4+AE32*4</f>
        <v>36</v>
      </c>
    </row>
    <row r="33" spans="2:32" ht="30" customHeight="1">
      <c r="B33" s="1783" t="s">
        <v>273</v>
      </c>
      <c r="C33" s="1792"/>
      <c r="D33" s="1712"/>
      <c r="E33" s="1712"/>
      <c r="F33" s="1624"/>
      <c r="G33" s="1578"/>
      <c r="H33" s="1879"/>
      <c r="I33" s="1880"/>
      <c r="J33" s="1556"/>
      <c r="K33" s="1577"/>
      <c r="L33" s="1556"/>
      <c r="M33" s="1584"/>
      <c r="N33" s="1584"/>
      <c r="O33" s="1584"/>
      <c r="P33" s="1556"/>
      <c r="Q33" s="1556"/>
      <c r="R33" s="1556"/>
      <c r="S33" s="1556"/>
      <c r="T33" s="1577"/>
      <c r="U33" s="1556"/>
      <c r="V33" s="1570"/>
      <c r="W33" s="1872" t="s">
        <v>33</v>
      </c>
      <c r="X33" s="1622" t="s">
        <v>513</v>
      </c>
      <c r="Y33" s="1878">
        <v>0</v>
      </c>
      <c r="Z33" s="1762"/>
      <c r="AA33" s="1762" t="s">
        <v>512</v>
      </c>
      <c r="AB33" s="1763">
        <v>2.5</v>
      </c>
      <c r="AC33" s="1763"/>
      <c r="AD33" s="1763">
        <f>AB33*5</f>
        <v>12.5</v>
      </c>
      <c r="AE33" s="1763" t="s">
        <v>511</v>
      </c>
      <c r="AF33" s="1763">
        <f>AD33*9</f>
        <v>112.5</v>
      </c>
    </row>
    <row r="34" spans="2:32" ht="30" customHeight="1">
      <c r="B34" s="1783"/>
      <c r="C34" s="1792"/>
      <c r="D34" s="1615"/>
      <c r="E34" s="1615"/>
      <c r="F34" s="1621"/>
      <c r="G34" s="1578"/>
      <c r="H34" s="1879"/>
      <c r="I34" s="1880"/>
      <c r="J34" s="1556"/>
      <c r="K34" s="1556"/>
      <c r="L34" s="1556"/>
      <c r="M34" s="1556"/>
      <c r="N34" s="1615"/>
      <c r="O34" s="1556"/>
      <c r="P34" s="1556"/>
      <c r="Q34" s="1556"/>
      <c r="R34" s="1556"/>
      <c r="S34" s="1556"/>
      <c r="T34" s="1556"/>
      <c r="U34" s="1556"/>
      <c r="V34" s="1570"/>
      <c r="W34" s="1874" t="s">
        <v>662</v>
      </c>
      <c r="X34" s="1620" t="s">
        <v>509</v>
      </c>
      <c r="Y34" s="1878">
        <v>0</v>
      </c>
      <c r="Z34" s="1771"/>
      <c r="AA34" s="1762" t="s">
        <v>508</v>
      </c>
      <c r="AB34" s="1763">
        <v>1</v>
      </c>
      <c r="AE34" s="1762">
        <f>AB34*15</f>
        <v>15</v>
      </c>
    </row>
    <row r="35" spans="2:32" ht="30" customHeight="1">
      <c r="B35" s="1581" t="s">
        <v>507</v>
      </c>
      <c r="C35" s="1799"/>
      <c r="D35" s="1615"/>
      <c r="E35" s="1615"/>
      <c r="F35" s="1621"/>
      <c r="G35" s="1794"/>
      <c r="H35" s="1879"/>
      <c r="I35" s="1794"/>
      <c r="J35" s="1556"/>
      <c r="K35" s="1556"/>
      <c r="L35" s="1556"/>
      <c r="M35" s="1556"/>
      <c r="N35" s="1556"/>
      <c r="O35" s="1556"/>
      <c r="P35" s="1584"/>
      <c r="Q35" s="1585"/>
      <c r="R35" s="1584"/>
      <c r="S35" s="1556"/>
      <c r="T35" s="1556"/>
      <c r="U35" s="1556"/>
      <c r="V35" s="1570"/>
      <c r="W35" s="1872" t="s">
        <v>38</v>
      </c>
      <c r="X35" s="1618"/>
      <c r="Y35" s="1878"/>
      <c r="Z35" s="1762"/>
      <c r="AC35" s="1762">
        <f>SUM(AC30:AC34)</f>
        <v>29.599999999999998</v>
      </c>
      <c r="AD35" s="1762">
        <f>SUM(AD30:AD34)</f>
        <v>24</v>
      </c>
      <c r="AE35" s="1762">
        <f>SUM(AE30:AE34)</f>
        <v>112.5</v>
      </c>
      <c r="AF35" s="1762">
        <f>AC35*4+AD35*9+AE35*4</f>
        <v>784.4</v>
      </c>
    </row>
    <row r="36" spans="2:32" ht="30" customHeight="1">
      <c r="B36" s="1797"/>
      <c r="C36" s="1796"/>
      <c r="D36" s="1712"/>
      <c r="E36" s="1712"/>
      <c r="F36" s="1624"/>
      <c r="G36" s="1794"/>
      <c r="H36" s="1795"/>
      <c r="I36" s="1794"/>
      <c r="J36" s="1578"/>
      <c r="K36" s="1585"/>
      <c r="L36" s="1584"/>
      <c r="M36" s="1556"/>
      <c r="N36" s="1556"/>
      <c r="O36" s="1556"/>
      <c r="P36" s="1584"/>
      <c r="Q36" s="1585"/>
      <c r="R36" s="1584"/>
      <c r="S36" s="1584"/>
      <c r="T36" s="1585"/>
      <c r="U36" s="1584"/>
      <c r="V36" s="1555"/>
      <c r="W36" s="1874" t="s">
        <v>661</v>
      </c>
      <c r="X36" s="1613"/>
      <c r="Y36" s="1878"/>
      <c r="Z36" s="1771"/>
      <c r="AC36" s="1770">
        <f>AC35*4/AF35</f>
        <v>0.15094339622641509</v>
      </c>
      <c r="AD36" s="1770">
        <f>AD35*9/AF35</f>
        <v>0.27536970933197347</v>
      </c>
      <c r="AE36" s="1770">
        <f>AE35*4/AF35</f>
        <v>0.57368689444161147</v>
      </c>
    </row>
    <row r="37" spans="2:32" s="1790" customFormat="1" ht="30" customHeight="1">
      <c r="B37" s="1793">
        <v>9</v>
      </c>
      <c r="C37" s="1792"/>
      <c r="D37" s="1611" t="str">
        <f>'112.8-9月菜單'!Q31</f>
        <v>美味粿仔條</v>
      </c>
      <c r="E37" s="1611" t="s">
        <v>83</v>
      </c>
      <c r="F37" s="1611"/>
      <c r="G37" s="1611" t="str">
        <f>'112.8-9月菜單'!Q32</f>
        <v xml:space="preserve"> 香汁里肌(炸)  </v>
      </c>
      <c r="H37" s="1611" t="s">
        <v>65</v>
      </c>
      <c r="I37" s="1611"/>
      <c r="J37" s="1804" t="str">
        <f>'112.8-9月菜單'!Q33</f>
        <v>螺旋銀絲卷(冷)</v>
      </c>
      <c r="K37" s="1877" t="s">
        <v>69</v>
      </c>
      <c r="L37" s="1802"/>
      <c r="M37" s="1804" t="str">
        <f>'112.8-9月菜單'!Q34</f>
        <v>香筍肉絲</v>
      </c>
      <c r="N37" s="1838" t="s">
        <v>86</v>
      </c>
      <c r="O37" s="1802"/>
      <c r="P37" s="1611" t="str">
        <f>'112.8-9月菜單'!Q35</f>
        <v xml:space="preserve">深色蔬菜  </v>
      </c>
      <c r="Q37" s="1611" t="s">
        <v>83</v>
      </c>
      <c r="R37" s="1611"/>
      <c r="S37" s="1804" t="str">
        <f>'112.8-9月菜單'!Q36</f>
        <v>土瓶蒸湯</v>
      </c>
      <c r="T37" s="1803" t="s">
        <v>86</v>
      </c>
      <c r="U37" s="1802"/>
      <c r="V37" s="1608" t="s">
        <v>536</v>
      </c>
      <c r="W37" s="1876" t="s">
        <v>6</v>
      </c>
      <c r="X37" s="1626" t="s">
        <v>535</v>
      </c>
      <c r="Y37" s="1875">
        <v>5.7</v>
      </c>
      <c r="Z37" s="1762"/>
      <c r="AA37" s="1762"/>
      <c r="AB37" s="1763"/>
      <c r="AC37" s="1762" t="s">
        <v>534</v>
      </c>
      <c r="AD37" s="1762" t="s">
        <v>533</v>
      </c>
      <c r="AE37" s="1762" t="s">
        <v>532</v>
      </c>
      <c r="AF37" s="1762" t="s">
        <v>531</v>
      </c>
    </row>
    <row r="38" spans="2:32" ht="30" customHeight="1">
      <c r="B38" s="1785" t="s">
        <v>41</v>
      </c>
      <c r="C38" s="1792"/>
      <c r="D38" s="1624" t="s">
        <v>660</v>
      </c>
      <c r="E38" s="1624"/>
      <c r="F38" s="1624">
        <v>135</v>
      </c>
      <c r="G38" s="1822" t="s">
        <v>659</v>
      </c>
      <c r="H38" s="1571"/>
      <c r="I38" s="1571">
        <v>60</v>
      </c>
      <c r="J38" s="1588" t="s">
        <v>658</v>
      </c>
      <c r="K38" s="1579" t="s">
        <v>528</v>
      </c>
      <c r="L38" s="1588">
        <v>30</v>
      </c>
      <c r="M38" s="1624" t="s">
        <v>558</v>
      </c>
      <c r="N38" s="1624"/>
      <c r="O38" s="1624">
        <v>60</v>
      </c>
      <c r="P38" s="1584" t="s">
        <v>113</v>
      </c>
      <c r="Q38" s="1571"/>
      <c r="R38" s="1571">
        <v>100</v>
      </c>
      <c r="S38" s="1572" t="s">
        <v>657</v>
      </c>
      <c r="T38" s="1572"/>
      <c r="U38" s="1572">
        <v>30</v>
      </c>
      <c r="V38" s="1570"/>
      <c r="W38" s="1874" t="s">
        <v>656</v>
      </c>
      <c r="X38" s="1625" t="s">
        <v>525</v>
      </c>
      <c r="Y38" s="1871">
        <v>2.4500000000000002</v>
      </c>
      <c r="Z38" s="1771"/>
      <c r="AA38" s="1789" t="s">
        <v>524</v>
      </c>
      <c r="AB38" s="1763">
        <v>6</v>
      </c>
      <c r="AC38" s="1763">
        <f>AB38*2</f>
        <v>12</v>
      </c>
      <c r="AD38" s="1763"/>
      <c r="AE38" s="1763">
        <f>AB38*15</f>
        <v>90</v>
      </c>
      <c r="AF38" s="1763">
        <f>AC38*4+AE38*4</f>
        <v>408</v>
      </c>
    </row>
    <row r="39" spans="2:32" ht="30" customHeight="1">
      <c r="B39" s="1785">
        <v>22</v>
      </c>
      <c r="C39" s="1792"/>
      <c r="D39" s="1621" t="s">
        <v>74</v>
      </c>
      <c r="E39" s="1624"/>
      <c r="F39" s="1624">
        <v>10</v>
      </c>
      <c r="G39" s="1556"/>
      <c r="H39" s="1556"/>
      <c r="I39" s="1578"/>
      <c r="J39" s="1578"/>
      <c r="K39" s="1578"/>
      <c r="L39" s="1578"/>
      <c r="M39" s="1556" t="s">
        <v>556</v>
      </c>
      <c r="N39" s="1624"/>
      <c r="O39" s="1624">
        <v>5</v>
      </c>
      <c r="P39" s="1571"/>
      <c r="Q39" s="1572"/>
      <c r="R39" s="1571"/>
      <c r="S39" s="1588" t="s">
        <v>591</v>
      </c>
      <c r="T39" s="1584"/>
      <c r="U39" s="1584">
        <v>3</v>
      </c>
      <c r="V39" s="1570"/>
      <c r="W39" s="1872" t="s">
        <v>7</v>
      </c>
      <c r="X39" s="1622" t="s">
        <v>520</v>
      </c>
      <c r="Y39" s="1871">
        <v>2.1</v>
      </c>
      <c r="Z39" s="1762"/>
      <c r="AA39" s="1788" t="s">
        <v>519</v>
      </c>
      <c r="AB39" s="1763">
        <v>2.2999999999999998</v>
      </c>
      <c r="AC39" s="1787">
        <f>AB39*7</f>
        <v>16.099999999999998</v>
      </c>
      <c r="AD39" s="1763">
        <f>AB39*5</f>
        <v>11.5</v>
      </c>
      <c r="AE39" s="1763" t="s">
        <v>511</v>
      </c>
      <c r="AF39" s="1786">
        <f>AC39*4+AD39*9</f>
        <v>167.89999999999998</v>
      </c>
    </row>
    <row r="40" spans="2:32" ht="30" customHeight="1">
      <c r="B40" s="1785" t="s">
        <v>44</v>
      </c>
      <c r="C40" s="1792"/>
      <c r="D40" s="1624" t="s">
        <v>545</v>
      </c>
      <c r="E40" s="1712"/>
      <c r="F40" s="1624">
        <v>5</v>
      </c>
      <c r="G40" s="1556"/>
      <c r="H40" s="1577"/>
      <c r="I40" s="1556"/>
      <c r="J40" s="1578"/>
      <c r="K40" s="1781"/>
      <c r="L40" s="1578"/>
      <c r="M40" s="1624" t="s">
        <v>351</v>
      </c>
      <c r="N40" s="1712"/>
      <c r="O40" s="1624">
        <v>5</v>
      </c>
      <c r="P40" s="1571"/>
      <c r="Q40" s="1572"/>
      <c r="R40" s="1571"/>
      <c r="S40" s="1572" t="s">
        <v>351</v>
      </c>
      <c r="T40" s="1572"/>
      <c r="U40" s="1572">
        <v>3</v>
      </c>
      <c r="V40" s="1570"/>
      <c r="W40" s="1874" t="s">
        <v>655</v>
      </c>
      <c r="X40" s="1622" t="s">
        <v>516</v>
      </c>
      <c r="Y40" s="1871">
        <v>2.2999999999999998</v>
      </c>
      <c r="Z40" s="1771"/>
      <c r="AA40" s="1762" t="s">
        <v>515</v>
      </c>
      <c r="AB40" s="1763">
        <v>1.6</v>
      </c>
      <c r="AC40" s="1763">
        <f>AB40*1</f>
        <v>1.6</v>
      </c>
      <c r="AD40" s="1763" t="s">
        <v>511</v>
      </c>
      <c r="AE40" s="1763">
        <f>AB40*5</f>
        <v>8</v>
      </c>
      <c r="AF40" s="1763">
        <f>AC40*4+AE40*4</f>
        <v>38.4</v>
      </c>
    </row>
    <row r="41" spans="2:32" ht="30" customHeight="1">
      <c r="B41" s="1783" t="s">
        <v>145</v>
      </c>
      <c r="C41" s="1792"/>
      <c r="D41" s="1624" t="s">
        <v>514</v>
      </c>
      <c r="E41" s="1712"/>
      <c r="F41" s="1624">
        <v>5</v>
      </c>
      <c r="G41" s="1818"/>
      <c r="H41" s="1573"/>
      <c r="I41" s="1573"/>
      <c r="J41" s="1588"/>
      <c r="K41" s="1579"/>
      <c r="L41" s="1588"/>
      <c r="M41" s="1624" t="s">
        <v>514</v>
      </c>
      <c r="N41" s="1712"/>
      <c r="O41" s="1624">
        <v>5</v>
      </c>
      <c r="P41" s="1624"/>
      <c r="Q41" s="1873"/>
      <c r="R41" s="1624"/>
      <c r="S41" s="1841"/>
      <c r="T41" s="1841"/>
      <c r="U41" s="1841"/>
      <c r="V41" s="1570"/>
      <c r="W41" s="1872" t="s">
        <v>33</v>
      </c>
      <c r="X41" s="1622" t="s">
        <v>513</v>
      </c>
      <c r="Y41" s="1871">
        <f>AB42</f>
        <v>0</v>
      </c>
      <c r="Z41" s="1762"/>
      <c r="AA41" s="1762" t="s">
        <v>512</v>
      </c>
      <c r="AB41" s="1763">
        <v>2.5</v>
      </c>
      <c r="AC41" s="1763"/>
      <c r="AD41" s="1763">
        <f>AB41*5</f>
        <v>12.5</v>
      </c>
      <c r="AE41" s="1763" t="s">
        <v>511</v>
      </c>
      <c r="AF41" s="1763">
        <f>AD41*9</f>
        <v>112.5</v>
      </c>
    </row>
    <row r="42" spans="2:32" ht="30" customHeight="1">
      <c r="B42" s="1783"/>
      <c r="C42" s="1792"/>
      <c r="D42" s="1624"/>
      <c r="E42" s="1712"/>
      <c r="F42" s="1624"/>
      <c r="G42" s="1578"/>
      <c r="H42" s="1615"/>
      <c r="I42" s="1621"/>
      <c r="J42" s="1556"/>
      <c r="K42" s="1556"/>
      <c r="L42" s="1556"/>
      <c r="M42" s="1556" t="s">
        <v>296</v>
      </c>
      <c r="N42" s="1556"/>
      <c r="O42" s="1556">
        <v>0.05</v>
      </c>
      <c r="P42" s="1624"/>
      <c r="Q42" s="1712"/>
      <c r="R42" s="1624"/>
      <c r="S42" s="1873"/>
      <c r="T42" s="1712"/>
      <c r="U42" s="1873"/>
      <c r="V42" s="1570"/>
      <c r="W42" s="1874" t="s">
        <v>553</v>
      </c>
      <c r="X42" s="1620" t="s">
        <v>509</v>
      </c>
      <c r="Y42" s="1871">
        <v>0</v>
      </c>
      <c r="Z42" s="1771"/>
      <c r="AA42" s="1762" t="s">
        <v>508</v>
      </c>
      <c r="AE42" s="1762">
        <f>AB42*15</f>
        <v>0</v>
      </c>
    </row>
    <row r="43" spans="2:32" ht="30" customHeight="1">
      <c r="B43" s="1581" t="s">
        <v>507</v>
      </c>
      <c r="C43" s="1799"/>
      <c r="D43" s="1571"/>
      <c r="E43" s="1623"/>
      <c r="F43" s="1571"/>
      <c r="G43" s="1624"/>
      <c r="H43" s="1712"/>
      <c r="I43" s="1624"/>
      <c r="J43" s="1584"/>
      <c r="K43" s="1585"/>
      <c r="L43" s="1584"/>
      <c r="M43" s="1573"/>
      <c r="N43" s="1873"/>
      <c r="O43" s="1624"/>
      <c r="P43" s="1621"/>
      <c r="Q43" s="1621"/>
      <c r="R43" s="1621"/>
      <c r="S43" s="1873"/>
      <c r="T43" s="1712"/>
      <c r="U43" s="1624"/>
      <c r="V43" s="1570"/>
      <c r="W43" s="1872" t="s">
        <v>38</v>
      </c>
      <c r="X43" s="1618"/>
      <c r="Y43" s="1871"/>
      <c r="Z43" s="1762"/>
      <c r="AC43" s="1762">
        <f>SUM(AC38:AC42)</f>
        <v>29.7</v>
      </c>
      <c r="AD43" s="1762">
        <f>SUM(AD38:AD42)</f>
        <v>24</v>
      </c>
      <c r="AE43" s="1762">
        <f>SUM(AE38:AE42)</f>
        <v>98</v>
      </c>
      <c r="AF43" s="1762">
        <f>AC43*4+AD43*9+AE43*4</f>
        <v>726.8</v>
      </c>
    </row>
    <row r="44" spans="2:32" ht="30" customHeight="1" thickBot="1">
      <c r="B44" s="1776"/>
      <c r="C44" s="1796"/>
      <c r="D44" s="1870"/>
      <c r="E44" s="1869"/>
      <c r="F44" s="1868"/>
      <c r="G44" s="1774"/>
      <c r="H44" s="1773"/>
      <c r="I44" s="1772"/>
      <c r="J44" s="1573"/>
      <c r="K44" s="1841"/>
      <c r="L44" s="1573"/>
      <c r="M44" s="1603"/>
      <c r="N44" s="1692"/>
      <c r="O44" s="1601"/>
      <c r="P44" s="1772"/>
      <c r="Q44" s="1773"/>
      <c r="R44" s="1772"/>
      <c r="S44" s="1772"/>
      <c r="T44" s="1773"/>
      <c r="U44" s="1772"/>
      <c r="V44" s="1555"/>
      <c r="W44" s="1867" t="s">
        <v>654</v>
      </c>
      <c r="X44" s="1632"/>
      <c r="Y44" s="1866"/>
      <c r="Z44" s="1771"/>
      <c r="AC44" s="1770">
        <f>AC43*4/AF43</f>
        <v>0.16345624656026417</v>
      </c>
      <c r="AD44" s="1770">
        <f>AD43*9/AF43</f>
        <v>0.29719317556411667</v>
      </c>
      <c r="AE44" s="1770">
        <f>AE43*4/AF43</f>
        <v>0.53935057787561924</v>
      </c>
    </row>
    <row r="45" spans="2:32" ht="21.75" customHeight="1">
      <c r="C45" s="1762"/>
      <c r="J45" s="1769"/>
      <c r="K45" s="1865"/>
      <c r="L45" s="1769"/>
      <c r="M45" s="1769"/>
      <c r="N45" s="1865"/>
      <c r="O45" s="1769"/>
      <c r="P45" s="1769"/>
      <c r="Q45" s="1769"/>
      <c r="R45" s="1769"/>
      <c r="S45" s="1769"/>
      <c r="T45" s="1769"/>
      <c r="U45" s="1769"/>
      <c r="V45" s="1769"/>
      <c r="W45" s="1769"/>
      <c r="X45" s="1769"/>
      <c r="Y45" s="1769"/>
      <c r="Z45" s="1768"/>
    </row>
    <row r="46" spans="2:32">
      <c r="B46" s="1763"/>
      <c r="D46" s="1864"/>
      <c r="E46" s="1864"/>
      <c r="F46" s="1863"/>
      <c r="G46" s="1863"/>
      <c r="H46" s="1862"/>
      <c r="I46" s="1762"/>
      <c r="J46" s="1762"/>
      <c r="K46" s="1862"/>
      <c r="L46" s="1762"/>
      <c r="N46" s="1862"/>
      <c r="O46" s="1762"/>
      <c r="Q46" s="1862"/>
      <c r="R46" s="1762"/>
      <c r="T46" s="1862"/>
      <c r="U46" s="1762"/>
      <c r="V46" s="1543"/>
      <c r="Y46" s="1861"/>
    </row>
    <row r="47" spans="2:32">
      <c r="Y47" s="1861"/>
    </row>
    <row r="48" spans="2:32">
      <c r="Y48" s="1861"/>
    </row>
    <row r="49" spans="25:25">
      <c r="Y49" s="1861"/>
    </row>
    <row r="50" spans="25:25">
      <c r="Y50" s="1861"/>
    </row>
    <row r="51" spans="25:25">
      <c r="Y51" s="1861"/>
    </row>
    <row r="52" spans="25:25">
      <c r="Y52" s="1861"/>
    </row>
  </sheetData>
  <mergeCells count="19">
    <mergeCell ref="J45:Y45"/>
    <mergeCell ref="D46:G46"/>
    <mergeCell ref="C21:C26"/>
    <mergeCell ref="C37:C42"/>
    <mergeCell ref="B1:Y1"/>
    <mergeCell ref="B2:G2"/>
    <mergeCell ref="C5:C10"/>
    <mergeCell ref="B9:B10"/>
    <mergeCell ref="C13:C18"/>
    <mergeCell ref="B17:B18"/>
    <mergeCell ref="V13:V20"/>
    <mergeCell ref="B41:B42"/>
    <mergeCell ref="V5:V12"/>
    <mergeCell ref="B25:B26"/>
    <mergeCell ref="C29:C34"/>
    <mergeCell ref="B33:B34"/>
    <mergeCell ref="V37:V44"/>
    <mergeCell ref="V21:V28"/>
    <mergeCell ref="V29:V36"/>
  </mergeCells>
  <phoneticPr fontId="71" type="noConversion"/>
  <pageMargins left="0.39370078740157483" right="0.15748031496062992" top="0.19685039370078741" bottom="0.15748031496062992" header="0.51181102362204722" footer="0.23622047244094491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2341-9C84-48C8-AAF2-D6C3ACF58765}">
  <dimension ref="B1:AF52"/>
  <sheetViews>
    <sheetView view="pageBreakPreview" topLeftCell="A19" zoomScale="60" zoomScaleNormal="30" workbookViewId="0">
      <selection activeCell="Q43" sqref="Q43:T43"/>
    </sheetView>
  </sheetViews>
  <sheetFormatPr defaultRowHeight="20.25"/>
  <cols>
    <col min="1" max="1" width="1.875" style="1761" customWidth="1"/>
    <col min="2" max="2" width="4.875" style="1767" customWidth="1"/>
    <col min="3" max="3" width="0" style="1761" hidden="1" customWidth="1"/>
    <col min="4" max="4" width="28.625" style="1761" customWidth="1"/>
    <col min="5" max="5" width="5.625" style="1766" customWidth="1"/>
    <col min="6" max="6" width="9.625" style="1761" customWidth="1"/>
    <col min="7" max="7" width="28.625" style="1761" customWidth="1"/>
    <col min="8" max="8" width="5.625" style="1766" customWidth="1"/>
    <col min="9" max="9" width="9.625" style="1761" customWidth="1"/>
    <col min="10" max="10" width="28.625" style="1761" customWidth="1"/>
    <col min="11" max="11" width="5.625" style="1766" customWidth="1"/>
    <col min="12" max="12" width="9.625" style="1761" customWidth="1"/>
    <col min="13" max="13" width="28.625" style="1761" customWidth="1"/>
    <col min="14" max="14" width="5.625" style="1766" customWidth="1"/>
    <col min="15" max="15" width="9.625" style="1761" customWidth="1"/>
    <col min="16" max="16" width="28.625" style="1761" customWidth="1"/>
    <col min="17" max="17" width="5.625" style="1766" customWidth="1"/>
    <col min="18" max="18" width="9.625" style="1761" customWidth="1"/>
    <col min="19" max="19" width="28.625" style="1761" customWidth="1"/>
    <col min="20" max="20" width="5.625" style="1766" customWidth="1"/>
    <col min="21" max="21" width="9.625" style="1761" customWidth="1"/>
    <col min="22" max="22" width="12.125" style="1539" customWidth="1"/>
    <col min="23" max="23" width="11.75" style="1765" customWidth="1"/>
    <col min="24" max="24" width="11.25" style="1537" customWidth="1"/>
    <col min="25" max="25" width="6.625" style="1764" customWidth="1"/>
    <col min="26" max="26" width="6.625" style="1761" customWidth="1"/>
    <col min="27" max="27" width="6" style="1762" hidden="1" customWidth="1"/>
    <col min="28" max="28" width="5.5" style="1763" hidden="1" customWidth="1"/>
    <col min="29" max="29" width="7.75" style="1762" hidden="1" customWidth="1"/>
    <col min="30" max="30" width="8" style="1762" hidden="1" customWidth="1"/>
    <col min="31" max="31" width="7.875" style="1762" hidden="1" customWidth="1"/>
    <col min="32" max="32" width="7.5" style="1762" hidden="1" customWidth="1"/>
    <col min="33" max="16384" width="9" style="1761"/>
  </cols>
  <sheetData>
    <row r="1" spans="2:32" s="1762" customFormat="1" ht="38.25">
      <c r="B1" s="1684" t="s">
        <v>710</v>
      </c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4"/>
      <c r="W1" s="1684"/>
      <c r="X1" s="1684"/>
      <c r="Y1" s="1684"/>
      <c r="Z1" s="1856"/>
      <c r="AB1" s="1763"/>
    </row>
    <row r="2" spans="2:32" s="1762" customFormat="1" ht="16.5" customHeight="1">
      <c r="B2" s="1860"/>
      <c r="C2" s="1859"/>
      <c r="D2" s="1859"/>
      <c r="E2" s="1859"/>
      <c r="F2" s="1859"/>
      <c r="G2" s="1859"/>
      <c r="H2" s="1858"/>
      <c r="I2" s="1856"/>
      <c r="J2" s="1856"/>
      <c r="K2" s="1858"/>
      <c r="L2" s="1856"/>
      <c r="M2" s="1856"/>
      <c r="N2" s="1858"/>
      <c r="O2" s="1856"/>
      <c r="P2" s="1856"/>
      <c r="Q2" s="1858"/>
      <c r="R2" s="1856"/>
      <c r="S2" s="1856"/>
      <c r="T2" s="1858"/>
      <c r="U2" s="1856"/>
      <c r="V2" s="1680"/>
      <c r="W2" s="1857"/>
      <c r="X2" s="1679"/>
      <c r="Y2" s="1857"/>
      <c r="Z2" s="1856"/>
      <c r="AB2" s="1763"/>
    </row>
    <row r="3" spans="2:32" s="1762" customFormat="1" ht="31.5" customHeight="1" thickBot="1">
      <c r="B3" s="1676" t="s">
        <v>568</v>
      </c>
      <c r="C3" s="1855"/>
      <c r="D3" s="1854"/>
      <c r="E3" s="1854"/>
      <c r="F3" s="1854"/>
      <c r="G3" s="1854"/>
      <c r="H3" s="1854"/>
      <c r="I3" s="1854"/>
      <c r="J3" s="1854"/>
      <c r="K3" s="1854"/>
      <c r="L3" s="1854"/>
      <c r="M3" s="1854"/>
      <c r="N3" s="1854"/>
      <c r="O3" s="1854"/>
      <c r="P3" s="1854"/>
      <c r="Q3" s="1854"/>
      <c r="R3" s="1854"/>
      <c r="T3" s="1854"/>
      <c r="U3" s="1854"/>
      <c r="V3" s="1673"/>
      <c r="W3" s="1853"/>
      <c r="X3" s="1671"/>
      <c r="Y3" s="1852"/>
      <c r="Z3" s="1771"/>
      <c r="AB3" s="1763"/>
    </row>
    <row r="4" spans="2:32" s="1843" customFormat="1" ht="43.5">
      <c r="B4" s="1851" t="s">
        <v>9</v>
      </c>
      <c r="C4" s="1850" t="s">
        <v>10</v>
      </c>
      <c r="D4" s="1847" t="s">
        <v>11</v>
      </c>
      <c r="E4" s="1666" t="s">
        <v>259</v>
      </c>
      <c r="F4" s="1847"/>
      <c r="G4" s="1847" t="s">
        <v>613</v>
      </c>
      <c r="H4" s="1666" t="s">
        <v>259</v>
      </c>
      <c r="I4" s="1847"/>
      <c r="J4" s="1847" t="s">
        <v>566</v>
      </c>
      <c r="K4" s="1920" t="s">
        <v>259</v>
      </c>
      <c r="L4" s="1849"/>
      <c r="M4" s="1848" t="s">
        <v>566</v>
      </c>
      <c r="N4" s="1919" t="s">
        <v>259</v>
      </c>
      <c r="O4" s="1918"/>
      <c r="P4" s="1847" t="s">
        <v>566</v>
      </c>
      <c r="Q4" s="1666" t="s">
        <v>259</v>
      </c>
      <c r="R4" s="1847"/>
      <c r="S4" s="1848" t="s">
        <v>12</v>
      </c>
      <c r="T4" s="1666" t="s">
        <v>259</v>
      </c>
      <c r="U4" s="1847"/>
      <c r="V4" s="1664" t="s">
        <v>565</v>
      </c>
      <c r="W4" s="1846" t="s">
        <v>13</v>
      </c>
      <c r="X4" s="1663" t="s">
        <v>261</v>
      </c>
      <c r="Y4" s="1845" t="s">
        <v>262</v>
      </c>
      <c r="Z4" s="1844"/>
      <c r="AA4" s="1789"/>
      <c r="AB4" s="1763"/>
      <c r="AC4" s="1762"/>
      <c r="AD4" s="1762"/>
      <c r="AE4" s="1762"/>
      <c r="AF4" s="1762"/>
    </row>
    <row r="5" spans="2:32" s="1790" customFormat="1" ht="53.25" customHeight="1">
      <c r="B5" s="1793">
        <v>9</v>
      </c>
      <c r="C5" s="1792"/>
      <c r="D5" s="1611" t="str">
        <f>'112.8-9月菜單'!A40</f>
        <v>香Q米飯</v>
      </c>
      <c r="E5" s="1611" t="s">
        <v>69</v>
      </c>
      <c r="F5" s="1659" t="s">
        <v>260</v>
      </c>
      <c r="G5" s="1611" t="str">
        <f>'112.8-9月菜單'!A41</f>
        <v xml:space="preserve">  回鍋肉(豆)</v>
      </c>
      <c r="H5" s="1611" t="s">
        <v>86</v>
      </c>
      <c r="I5" s="1659" t="s">
        <v>260</v>
      </c>
      <c r="J5" s="1804" t="str">
        <f>'112.8-9月菜單'!A42</f>
        <v>玉米炒蛋</v>
      </c>
      <c r="K5" s="1838" t="s">
        <v>83</v>
      </c>
      <c r="L5" s="1917" t="s">
        <v>260</v>
      </c>
      <c r="M5" s="1804" t="str">
        <f>'112.8-9月菜單'!A43</f>
        <v xml:space="preserve">   東洋關東煮  </v>
      </c>
      <c r="N5" s="1803" t="s">
        <v>86</v>
      </c>
      <c r="O5" s="1917" t="s">
        <v>260</v>
      </c>
      <c r="P5" s="1611" t="str">
        <f>'112.8-9月菜單'!A44</f>
        <v>淺色蔬菜</v>
      </c>
      <c r="Q5" s="1611" t="s">
        <v>83</v>
      </c>
      <c r="R5" s="1659" t="s">
        <v>260</v>
      </c>
      <c r="S5" s="1611" t="str">
        <f>'112.8-9月菜單'!A45</f>
        <v>冬粉肉絲湯(醃)</v>
      </c>
      <c r="T5" s="1611" t="s">
        <v>86</v>
      </c>
      <c r="U5" s="1659" t="s">
        <v>260</v>
      </c>
      <c r="V5" s="1608" t="s">
        <v>536</v>
      </c>
      <c r="W5" s="1876" t="s">
        <v>6</v>
      </c>
      <c r="X5" s="1626" t="s">
        <v>535</v>
      </c>
      <c r="Y5" s="1881">
        <v>5.9</v>
      </c>
      <c r="Z5" s="1762"/>
      <c r="AA5" s="1762"/>
      <c r="AB5" s="1763"/>
      <c r="AC5" s="1762" t="s">
        <v>534</v>
      </c>
      <c r="AD5" s="1762" t="s">
        <v>533</v>
      </c>
      <c r="AE5" s="1762" t="s">
        <v>532</v>
      </c>
      <c r="AF5" s="1762" t="s">
        <v>531</v>
      </c>
    </row>
    <row r="6" spans="2:32" ht="27.95" customHeight="1">
      <c r="B6" s="1785" t="s">
        <v>41</v>
      </c>
      <c r="C6" s="1792"/>
      <c r="D6" s="1579" t="s">
        <v>530</v>
      </c>
      <c r="E6" s="1579"/>
      <c r="F6" s="1584">
        <v>110</v>
      </c>
      <c r="G6" s="1556" t="s">
        <v>612</v>
      </c>
      <c r="H6" s="1556" t="s">
        <v>128</v>
      </c>
      <c r="I6" s="1556">
        <v>18</v>
      </c>
      <c r="J6" s="1556" t="s">
        <v>527</v>
      </c>
      <c r="K6" s="1615"/>
      <c r="L6" s="1584">
        <v>35</v>
      </c>
      <c r="M6" s="1721" t="s">
        <v>709</v>
      </c>
      <c r="N6" s="1954"/>
      <c r="O6" s="1726">
        <v>45</v>
      </c>
      <c r="P6" s="1621" t="s">
        <v>112</v>
      </c>
      <c r="Q6" s="1621"/>
      <c r="R6" s="1621">
        <v>100</v>
      </c>
      <c r="S6" s="1621" t="s">
        <v>307</v>
      </c>
      <c r="T6" s="1621"/>
      <c r="U6" s="1584">
        <v>3</v>
      </c>
      <c r="V6" s="1570"/>
      <c r="W6" s="1874" t="s">
        <v>708</v>
      </c>
      <c r="X6" s="1625" t="s">
        <v>525</v>
      </c>
      <c r="Y6" s="1878">
        <v>2.5</v>
      </c>
      <c r="Z6" s="1771"/>
      <c r="AA6" s="1789" t="s">
        <v>524</v>
      </c>
      <c r="AB6" s="1763">
        <v>6</v>
      </c>
      <c r="AC6" s="1763">
        <f>AB6*2</f>
        <v>12</v>
      </c>
      <c r="AD6" s="1763"/>
      <c r="AE6" s="1763">
        <f>AB6*15</f>
        <v>90</v>
      </c>
      <c r="AF6" s="1763">
        <f>AC6*4+AE6*4</f>
        <v>408</v>
      </c>
    </row>
    <row r="7" spans="2:32" ht="27.95" customHeight="1">
      <c r="B7" s="1785">
        <v>25</v>
      </c>
      <c r="C7" s="1792"/>
      <c r="D7" s="1572"/>
      <c r="E7" s="1572"/>
      <c r="F7" s="1572"/>
      <c r="G7" s="1556" t="s">
        <v>609</v>
      </c>
      <c r="H7" s="1556"/>
      <c r="I7" s="1584">
        <v>35</v>
      </c>
      <c r="J7" s="1556" t="s">
        <v>523</v>
      </c>
      <c r="K7" s="1621"/>
      <c r="L7" s="1584">
        <v>30</v>
      </c>
      <c r="M7" s="1571" t="s">
        <v>619</v>
      </c>
      <c r="N7" s="1621"/>
      <c r="O7" s="1621">
        <v>5</v>
      </c>
      <c r="P7" s="1621"/>
      <c r="Q7" s="1621"/>
      <c r="R7" s="1621"/>
      <c r="S7" s="1576" t="s">
        <v>707</v>
      </c>
      <c r="T7" s="1621" t="s">
        <v>129</v>
      </c>
      <c r="U7" s="1621">
        <v>10</v>
      </c>
      <c r="V7" s="1570"/>
      <c r="W7" s="1872" t="s">
        <v>7</v>
      </c>
      <c r="X7" s="1622" t="s">
        <v>520</v>
      </c>
      <c r="Y7" s="1878">
        <v>2</v>
      </c>
      <c r="Z7" s="1762"/>
      <c r="AA7" s="1788" t="s">
        <v>519</v>
      </c>
      <c r="AB7" s="1763">
        <v>2</v>
      </c>
      <c r="AC7" s="1787">
        <f>AB7*7</f>
        <v>14</v>
      </c>
      <c r="AD7" s="1763">
        <f>AB7*5</f>
        <v>10</v>
      </c>
      <c r="AE7" s="1763" t="s">
        <v>511</v>
      </c>
      <c r="AF7" s="1786">
        <f>AC7*4+AD7*9</f>
        <v>146</v>
      </c>
    </row>
    <row r="8" spans="2:32" ht="27.95" customHeight="1">
      <c r="B8" s="1785" t="s">
        <v>44</v>
      </c>
      <c r="C8" s="1792"/>
      <c r="D8" s="1572"/>
      <c r="E8" s="1572"/>
      <c r="F8" s="1572"/>
      <c r="G8" s="1556" t="s">
        <v>514</v>
      </c>
      <c r="H8" s="1577"/>
      <c r="I8" s="1584">
        <v>10</v>
      </c>
      <c r="J8" s="1556" t="s">
        <v>514</v>
      </c>
      <c r="K8" s="1615"/>
      <c r="L8" s="1584">
        <v>5</v>
      </c>
      <c r="M8" s="1721" t="s">
        <v>706</v>
      </c>
      <c r="N8" s="1954"/>
      <c r="O8" s="1601">
        <v>10</v>
      </c>
      <c r="P8" s="1621"/>
      <c r="Q8" s="1615"/>
      <c r="R8" s="1621"/>
      <c r="S8" s="1556" t="s">
        <v>522</v>
      </c>
      <c r="T8" s="1577"/>
      <c r="U8" s="1556">
        <v>5</v>
      </c>
      <c r="V8" s="1570"/>
      <c r="W8" s="1874" t="s">
        <v>543</v>
      </c>
      <c r="X8" s="1622" t="s">
        <v>516</v>
      </c>
      <c r="Y8" s="1878">
        <v>2.4</v>
      </c>
      <c r="Z8" s="1771"/>
      <c r="AA8" s="1762" t="s">
        <v>515</v>
      </c>
      <c r="AB8" s="1763">
        <v>1.5</v>
      </c>
      <c r="AC8" s="1763">
        <f>AB8*1</f>
        <v>1.5</v>
      </c>
      <c r="AD8" s="1763" t="s">
        <v>511</v>
      </c>
      <c r="AE8" s="1763">
        <f>AB8*5</f>
        <v>7.5</v>
      </c>
      <c r="AF8" s="1763">
        <f>AC8*4+AE8*4</f>
        <v>36</v>
      </c>
    </row>
    <row r="9" spans="2:32" ht="27.95" customHeight="1">
      <c r="B9" s="1783" t="s">
        <v>268</v>
      </c>
      <c r="C9" s="1792"/>
      <c r="D9" s="1873"/>
      <c r="E9" s="1873"/>
      <c r="F9" s="1873"/>
      <c r="G9" s="1621"/>
      <c r="H9" s="1712"/>
      <c r="I9" s="1624"/>
      <c r="J9" s="1603"/>
      <c r="K9" s="1954"/>
      <c r="L9" s="1601"/>
      <c r="M9" s="1721" t="s">
        <v>514</v>
      </c>
      <c r="N9" s="1954"/>
      <c r="O9" s="1601">
        <v>5</v>
      </c>
      <c r="P9" s="1624"/>
      <c r="Q9" s="1712"/>
      <c r="R9" s="1624"/>
      <c r="S9" s="1556" t="s">
        <v>556</v>
      </c>
      <c r="T9" s="1621"/>
      <c r="U9" s="1624">
        <v>3</v>
      </c>
      <c r="V9" s="1570"/>
      <c r="W9" s="1872" t="s">
        <v>33</v>
      </c>
      <c r="X9" s="1622" t="s">
        <v>513</v>
      </c>
      <c r="Y9" s="1878">
        <v>0</v>
      </c>
      <c r="Z9" s="1762"/>
      <c r="AA9" s="1762" t="s">
        <v>512</v>
      </c>
      <c r="AB9" s="1763">
        <v>2.5</v>
      </c>
      <c r="AC9" s="1763"/>
      <c r="AD9" s="1763">
        <f>AB9*5</f>
        <v>12.5</v>
      </c>
      <c r="AE9" s="1763" t="s">
        <v>511</v>
      </c>
      <c r="AF9" s="1763">
        <f>AD9*9</f>
        <v>112.5</v>
      </c>
    </row>
    <row r="10" spans="2:32" ht="27.95" customHeight="1">
      <c r="B10" s="1783"/>
      <c r="C10" s="1792"/>
      <c r="D10" s="1873"/>
      <c r="E10" s="1873"/>
      <c r="F10" s="1873"/>
      <c r="G10" s="1603"/>
      <c r="H10" s="1952"/>
      <c r="I10" s="1601"/>
      <c r="J10" s="1886"/>
      <c r="K10" s="1885"/>
      <c r="L10" s="1884"/>
      <c r="M10" s="1953" t="s">
        <v>521</v>
      </c>
      <c r="N10" s="1944"/>
      <c r="O10" s="1635">
        <v>10</v>
      </c>
      <c r="P10" s="1624"/>
      <c r="Q10" s="1712"/>
      <c r="R10" s="1624"/>
      <c r="S10" s="1621"/>
      <c r="T10" s="1621"/>
      <c r="U10" s="1624"/>
      <c r="V10" s="1570"/>
      <c r="W10" s="1874" t="s">
        <v>553</v>
      </c>
      <c r="X10" s="1620" t="s">
        <v>509</v>
      </c>
      <c r="Y10" s="1913">
        <v>0</v>
      </c>
      <c r="Z10" s="1771"/>
      <c r="AA10" s="1762" t="s">
        <v>508</v>
      </c>
      <c r="AE10" s="1762">
        <f>AB10*15</f>
        <v>0</v>
      </c>
    </row>
    <row r="11" spans="2:32" ht="27.95" customHeight="1">
      <c r="B11" s="1581" t="s">
        <v>507</v>
      </c>
      <c r="C11" s="1799"/>
      <c r="D11" s="1873"/>
      <c r="E11" s="1712"/>
      <c r="F11" s="1873"/>
      <c r="G11" s="1603"/>
      <c r="H11" s="1952"/>
      <c r="I11" s="1601"/>
      <c r="J11" s="1886"/>
      <c r="K11" s="1885"/>
      <c r="L11" s="1884"/>
      <c r="M11" s="1637"/>
      <c r="N11" s="1885"/>
      <c r="O11" s="1635"/>
      <c r="P11" s="1624"/>
      <c r="Q11" s="1712"/>
      <c r="R11" s="1624"/>
      <c r="S11" s="1624"/>
      <c r="T11" s="1712"/>
      <c r="U11" s="1624"/>
      <c r="V11" s="1570"/>
      <c r="W11" s="1872" t="s">
        <v>38</v>
      </c>
      <c r="X11" s="1618"/>
      <c r="Y11" s="1878"/>
      <c r="Z11" s="1762"/>
      <c r="AC11" s="1762">
        <f>SUM(AC6:AC10)</f>
        <v>27.5</v>
      </c>
      <c r="AD11" s="1762">
        <f>SUM(AD6:AD10)</f>
        <v>22.5</v>
      </c>
      <c r="AE11" s="1762">
        <f>SUM(AE6:AE10)</f>
        <v>97.5</v>
      </c>
      <c r="AF11" s="1762">
        <f>AC11*4+AD11*9+AE11*4</f>
        <v>702.5</v>
      </c>
    </row>
    <row r="12" spans="2:32" ht="27.95" customHeight="1">
      <c r="B12" s="1797"/>
      <c r="C12" s="1796"/>
      <c r="D12" s="1712"/>
      <c r="E12" s="1712"/>
      <c r="F12" s="1624"/>
      <c r="G12" s="1624"/>
      <c r="H12" s="1712"/>
      <c r="I12" s="1624"/>
      <c r="J12" s="1886"/>
      <c r="K12" s="1885"/>
      <c r="L12" s="1884"/>
      <c r="M12" s="1637"/>
      <c r="N12" s="1951"/>
      <c r="O12" s="1635"/>
      <c r="P12" s="1624"/>
      <c r="Q12" s="1712"/>
      <c r="R12" s="1624"/>
      <c r="S12" s="1624"/>
      <c r="T12" s="1712"/>
      <c r="U12" s="1624"/>
      <c r="V12" s="1555"/>
      <c r="W12" s="1874" t="s">
        <v>705</v>
      </c>
      <c r="X12" s="1645"/>
      <c r="Y12" s="1913"/>
      <c r="Z12" s="1771"/>
      <c r="AC12" s="1770">
        <f>AC11*4/AF11</f>
        <v>0.15658362989323843</v>
      </c>
      <c r="AD12" s="1770">
        <f>AD11*9/AF11</f>
        <v>0.28825622775800713</v>
      </c>
      <c r="AE12" s="1770">
        <f>AE11*4/AF11</f>
        <v>0.55516014234875444</v>
      </c>
    </row>
    <row r="13" spans="2:32" s="1790" customFormat="1" ht="27.95" customHeight="1">
      <c r="B13" s="1793">
        <v>9</v>
      </c>
      <c r="C13" s="1792"/>
      <c r="D13" s="1611" t="str">
        <f>'112.8-9月菜單'!E40</f>
        <v>什穀糧Q飯</v>
      </c>
      <c r="E13" s="1611" t="s">
        <v>69</v>
      </c>
      <c r="F13" s="1611"/>
      <c r="G13" s="1611" t="str">
        <f>'112.8-9月菜單'!E41</f>
        <v>北香冰海魚(炸海加)</v>
      </c>
      <c r="H13" s="1611" t="s">
        <v>65</v>
      </c>
      <c r="I13" s="1611"/>
      <c r="J13" s="1611" t="str">
        <f>'112.8-9月菜單'!E42</f>
        <v xml:space="preserve">香菇肉醬+港點蒸餃(冷)   </v>
      </c>
      <c r="K13" s="1877" t="s">
        <v>86</v>
      </c>
      <c r="L13" s="1802"/>
      <c r="M13" s="1611" t="str">
        <f>'112.8-9月菜單'!E43</f>
        <v>海苔大阪燒</v>
      </c>
      <c r="N13" s="1950" t="s">
        <v>86</v>
      </c>
      <c r="O13" s="1802"/>
      <c r="P13" s="1611" t="str">
        <f>'112.8-9月菜單'!E44</f>
        <v xml:space="preserve">有機深色蔬菜  </v>
      </c>
      <c r="Q13" s="1611" t="s">
        <v>83</v>
      </c>
      <c r="R13" s="1611"/>
      <c r="S13" s="1611" t="str">
        <f>'112.8-9月菜單'!E45</f>
        <v>三絲湯</v>
      </c>
      <c r="T13" s="1611" t="s">
        <v>86</v>
      </c>
      <c r="U13" s="1611"/>
      <c r="V13" s="1608" t="s">
        <v>536</v>
      </c>
      <c r="W13" s="1876" t="s">
        <v>6</v>
      </c>
      <c r="X13" s="1626" t="s">
        <v>535</v>
      </c>
      <c r="Y13" s="1881">
        <v>6</v>
      </c>
      <c r="Z13" s="1762"/>
      <c r="AA13" s="1762"/>
      <c r="AB13" s="1763"/>
      <c r="AC13" s="1762" t="s">
        <v>534</v>
      </c>
      <c r="AD13" s="1762" t="s">
        <v>533</v>
      </c>
      <c r="AE13" s="1762" t="s">
        <v>532</v>
      </c>
      <c r="AF13" s="1762" t="s">
        <v>531</v>
      </c>
    </row>
    <row r="14" spans="2:32" ht="27.95" customHeight="1">
      <c r="B14" s="1785" t="s">
        <v>41</v>
      </c>
      <c r="C14" s="1792"/>
      <c r="D14" s="1624" t="s">
        <v>530</v>
      </c>
      <c r="E14" s="1624"/>
      <c r="F14" s="1584">
        <v>72</v>
      </c>
      <c r="G14" s="1556" t="s">
        <v>704</v>
      </c>
      <c r="H14" s="1556" t="s">
        <v>309</v>
      </c>
      <c r="I14" s="1556">
        <v>50</v>
      </c>
      <c r="J14" s="1572" t="s">
        <v>351</v>
      </c>
      <c r="K14" s="1571"/>
      <c r="L14" s="1572">
        <v>10</v>
      </c>
      <c r="M14" s="1572" t="s">
        <v>74</v>
      </c>
      <c r="N14" s="1623"/>
      <c r="O14" s="1584">
        <v>50</v>
      </c>
      <c r="P14" s="1624" t="s">
        <v>111</v>
      </c>
      <c r="Q14" s="1624"/>
      <c r="R14" s="1624">
        <v>100</v>
      </c>
      <c r="S14" s="1873" t="s">
        <v>548</v>
      </c>
      <c r="T14" s="1588"/>
      <c r="U14" s="1624">
        <v>30</v>
      </c>
      <c r="V14" s="1570"/>
      <c r="W14" s="1874" t="s">
        <v>703</v>
      </c>
      <c r="X14" s="1625" t="s">
        <v>525</v>
      </c>
      <c r="Y14" s="1878">
        <v>2.4</v>
      </c>
      <c r="Z14" s="1771"/>
      <c r="AA14" s="1789" t="s">
        <v>524</v>
      </c>
      <c r="AB14" s="1763">
        <v>6</v>
      </c>
      <c r="AC14" s="1763">
        <f>AB14*2</f>
        <v>12</v>
      </c>
      <c r="AD14" s="1763"/>
      <c r="AE14" s="1763">
        <f>AB14*15</f>
        <v>90</v>
      </c>
      <c r="AF14" s="1763">
        <f>AC14*4+AE14*4</f>
        <v>408</v>
      </c>
    </row>
    <row r="15" spans="2:32" ht="27.95" customHeight="1">
      <c r="B15" s="1785">
        <v>26</v>
      </c>
      <c r="C15" s="1792"/>
      <c r="D15" s="1624" t="s">
        <v>603</v>
      </c>
      <c r="E15" s="1624"/>
      <c r="F15" s="1571">
        <v>38</v>
      </c>
      <c r="G15" s="1571"/>
      <c r="H15" s="1572"/>
      <c r="I15" s="1571"/>
      <c r="J15" s="1572" t="s">
        <v>339</v>
      </c>
      <c r="K15" s="1571"/>
      <c r="L15" s="1572">
        <v>10</v>
      </c>
      <c r="M15" s="1572" t="s">
        <v>514</v>
      </c>
      <c r="N15" s="1571"/>
      <c r="O15" s="1571">
        <v>5</v>
      </c>
      <c r="P15" s="1624"/>
      <c r="Q15" s="1624"/>
      <c r="R15" s="1624"/>
      <c r="S15" s="1873" t="s">
        <v>514</v>
      </c>
      <c r="T15" s="1712"/>
      <c r="U15" s="1571">
        <v>3</v>
      </c>
      <c r="V15" s="1570"/>
      <c r="W15" s="1872" t="s">
        <v>7</v>
      </c>
      <c r="X15" s="1622" t="s">
        <v>520</v>
      </c>
      <c r="Y15" s="1878">
        <v>2.2000000000000002</v>
      </c>
      <c r="Z15" s="1762"/>
      <c r="AA15" s="1788" t="s">
        <v>519</v>
      </c>
      <c r="AB15" s="1763">
        <v>2.2000000000000002</v>
      </c>
      <c r="AC15" s="1787">
        <f>AB15*7</f>
        <v>15.400000000000002</v>
      </c>
      <c r="AD15" s="1763">
        <f>AB15*5</f>
        <v>11</v>
      </c>
      <c r="AE15" s="1763" t="s">
        <v>511</v>
      </c>
      <c r="AF15" s="1786">
        <f>AC15*4+AD15*9</f>
        <v>160.60000000000002</v>
      </c>
    </row>
    <row r="16" spans="2:32" ht="27.95" customHeight="1">
      <c r="B16" s="1785" t="s">
        <v>44</v>
      </c>
      <c r="C16" s="1792"/>
      <c r="D16" s="1624"/>
      <c r="E16" s="1712"/>
      <c r="F16" s="1571"/>
      <c r="G16" s="1584"/>
      <c r="H16" s="1585"/>
      <c r="I16" s="1584"/>
      <c r="J16" s="1572" t="s">
        <v>545</v>
      </c>
      <c r="K16" s="1623"/>
      <c r="L16" s="1572">
        <v>35</v>
      </c>
      <c r="M16" s="1584" t="s">
        <v>522</v>
      </c>
      <c r="N16" s="1571"/>
      <c r="O16" s="1571">
        <v>5</v>
      </c>
      <c r="P16" s="1556"/>
      <c r="Q16" s="1577"/>
      <c r="R16" s="1556"/>
      <c r="S16" s="1873" t="s">
        <v>554</v>
      </c>
      <c r="T16" s="1712"/>
      <c r="U16" s="1624">
        <v>5</v>
      </c>
      <c r="V16" s="1570"/>
      <c r="W16" s="1874" t="s">
        <v>655</v>
      </c>
      <c r="X16" s="1622" t="s">
        <v>516</v>
      </c>
      <c r="Y16" s="1878">
        <v>2.4</v>
      </c>
      <c r="Z16" s="1771"/>
      <c r="AA16" s="1762" t="s">
        <v>515</v>
      </c>
      <c r="AB16" s="1763">
        <v>1.6</v>
      </c>
      <c r="AC16" s="1763">
        <f>AB16*1</f>
        <v>1.6</v>
      </c>
      <c r="AD16" s="1763" t="s">
        <v>511</v>
      </c>
      <c r="AE16" s="1763">
        <f>AB16*5</f>
        <v>8</v>
      </c>
      <c r="AF16" s="1763">
        <f>AC16*4+AE16*4</f>
        <v>38.4</v>
      </c>
    </row>
    <row r="17" spans="2:32" ht="27.95" customHeight="1">
      <c r="B17" s="1783" t="s">
        <v>271</v>
      </c>
      <c r="C17" s="1792"/>
      <c r="D17" s="1624"/>
      <c r="E17" s="1712"/>
      <c r="F17" s="1571"/>
      <c r="G17" s="1584"/>
      <c r="H17" s="1584"/>
      <c r="I17" s="1584"/>
      <c r="J17" s="1572"/>
      <c r="K17" s="1571"/>
      <c r="L17" s="1572"/>
      <c r="M17" s="1584" t="s">
        <v>527</v>
      </c>
      <c r="N17" s="1585"/>
      <c r="O17" s="1584">
        <v>2</v>
      </c>
      <c r="P17" s="1556"/>
      <c r="Q17" s="1556"/>
      <c r="R17" s="1556"/>
      <c r="S17" s="1556"/>
      <c r="T17" s="1577"/>
      <c r="U17" s="1556"/>
      <c r="V17" s="1570"/>
      <c r="W17" s="1872" t="s">
        <v>33</v>
      </c>
      <c r="X17" s="1622" t="s">
        <v>513</v>
      </c>
      <c r="Y17" s="1878">
        <v>0</v>
      </c>
      <c r="Z17" s="1762"/>
      <c r="AA17" s="1762" t="s">
        <v>512</v>
      </c>
      <c r="AB17" s="1763">
        <v>2.5</v>
      </c>
      <c r="AC17" s="1763"/>
      <c r="AD17" s="1763">
        <f>AB17*5</f>
        <v>12.5</v>
      </c>
      <c r="AE17" s="1763" t="s">
        <v>511</v>
      </c>
      <c r="AF17" s="1763">
        <f>AD17*9</f>
        <v>112.5</v>
      </c>
    </row>
    <row r="18" spans="2:32" ht="27.95" customHeight="1">
      <c r="B18" s="1783"/>
      <c r="C18" s="1792"/>
      <c r="D18" s="1712"/>
      <c r="E18" s="1712"/>
      <c r="F18" s="1571"/>
      <c r="G18" s="1584"/>
      <c r="H18" s="1584"/>
      <c r="I18" s="1584"/>
      <c r="J18" s="1571"/>
      <c r="K18" s="1623"/>
      <c r="L18" s="1571"/>
      <c r="M18" s="1584" t="s">
        <v>702</v>
      </c>
      <c r="N18" s="1585"/>
      <c r="O18" s="1584">
        <v>0.05</v>
      </c>
      <c r="P18" s="1556"/>
      <c r="Q18" s="1556"/>
      <c r="R18" s="1556"/>
      <c r="S18" s="1556"/>
      <c r="T18" s="1556"/>
      <c r="U18" s="1556"/>
      <c r="V18" s="1570"/>
      <c r="W18" s="1874" t="s">
        <v>701</v>
      </c>
      <c r="X18" s="1620" t="s">
        <v>509</v>
      </c>
      <c r="Y18" s="1913">
        <v>0</v>
      </c>
      <c r="Z18" s="1771"/>
      <c r="AA18" s="1762" t="s">
        <v>508</v>
      </c>
      <c r="AB18" s="1763">
        <v>1</v>
      </c>
      <c r="AE18" s="1762">
        <f>AB18*15</f>
        <v>15</v>
      </c>
    </row>
    <row r="19" spans="2:32" ht="27.95" customHeight="1">
      <c r="B19" s="1581" t="s">
        <v>507</v>
      </c>
      <c r="C19" s="1799"/>
      <c r="D19" s="1712"/>
      <c r="E19" s="1712"/>
      <c r="F19" s="1571"/>
      <c r="G19" s="1584"/>
      <c r="H19" s="1585"/>
      <c r="I19" s="1584"/>
      <c r="J19" s="1949" t="s">
        <v>623</v>
      </c>
      <c r="K19" s="1842" t="s">
        <v>528</v>
      </c>
      <c r="L19" s="1949">
        <v>34</v>
      </c>
      <c r="M19" s="1556" t="s">
        <v>296</v>
      </c>
      <c r="N19" s="1556"/>
      <c r="O19" s="1556">
        <v>0.05</v>
      </c>
      <c r="P19" s="1584"/>
      <c r="Q19" s="1585"/>
      <c r="R19" s="1584"/>
      <c r="S19" s="1556"/>
      <c r="T19" s="1556"/>
      <c r="U19" s="1556"/>
      <c r="V19" s="1570"/>
      <c r="W19" s="1872" t="s">
        <v>38</v>
      </c>
      <c r="X19" s="1618"/>
      <c r="Y19" s="1878"/>
      <c r="Z19" s="1762"/>
      <c r="AC19" s="1762">
        <f>SUM(AC14:AC18)</f>
        <v>29.000000000000004</v>
      </c>
      <c r="AD19" s="1762">
        <f>SUM(AD14:AD18)</f>
        <v>23.5</v>
      </c>
      <c r="AE19" s="1762">
        <f>SUM(AE14:AE18)</f>
        <v>113</v>
      </c>
      <c r="AF19" s="1762">
        <f>AC19*4+AD19*9+AE19*4</f>
        <v>779.5</v>
      </c>
    </row>
    <row r="20" spans="2:32" ht="27.95" customHeight="1">
      <c r="B20" s="1797"/>
      <c r="C20" s="1796"/>
      <c r="D20" s="1712"/>
      <c r="E20" s="1712"/>
      <c r="F20" s="1624"/>
      <c r="G20" s="1624"/>
      <c r="H20" s="1712"/>
      <c r="I20" s="1624"/>
      <c r="J20" s="1794"/>
      <c r="K20" s="1944"/>
      <c r="L20" s="1794"/>
      <c r="M20" s="1556"/>
      <c r="N20" s="1556"/>
      <c r="O20" s="1556"/>
      <c r="P20" s="1584"/>
      <c r="Q20" s="1584"/>
      <c r="R20" s="1584"/>
      <c r="S20" s="1584"/>
      <c r="T20" s="1585"/>
      <c r="U20" s="1584"/>
      <c r="V20" s="1555"/>
      <c r="W20" s="1874" t="s">
        <v>700</v>
      </c>
      <c r="X20" s="1613"/>
      <c r="Y20" s="1913"/>
      <c r="Z20" s="1771"/>
      <c r="AC20" s="1770">
        <f>AC19*4/AF19</f>
        <v>0.14881334188582426</v>
      </c>
      <c r="AD20" s="1770">
        <f>AD19*9/AF19</f>
        <v>0.27132777421423987</v>
      </c>
      <c r="AE20" s="1770">
        <f>AE19*4/AF19</f>
        <v>0.5798588838999359</v>
      </c>
    </row>
    <row r="21" spans="2:32" s="1790" customFormat="1" ht="27.95" customHeight="1">
      <c r="B21" s="1836">
        <v>9</v>
      </c>
      <c r="C21" s="1792"/>
      <c r="D21" s="1611" t="str">
        <f>'112.8-9月菜單'!I40</f>
        <v>香Q米飯</v>
      </c>
      <c r="E21" s="1611" t="s">
        <v>69</v>
      </c>
      <c r="F21" s="1611"/>
      <c r="G21" s="1611" t="str">
        <f>'112.8-9月菜單'!I41</f>
        <v>壽喜燒</v>
      </c>
      <c r="H21" s="1611" t="s">
        <v>86</v>
      </c>
      <c r="I21" s="1611"/>
      <c r="J21" s="1611" t="str">
        <f>'112.8-9月菜單'!I42</f>
        <v>絲瓜冬粉</v>
      </c>
      <c r="K21" s="1877" t="s">
        <v>86</v>
      </c>
      <c r="L21" s="1802"/>
      <c r="M21" s="1611" t="str">
        <f>'112.8-9月菜單'!I43</f>
        <v xml:space="preserve"> 可口翅小腿  </v>
      </c>
      <c r="N21" s="1829" t="s">
        <v>561</v>
      </c>
      <c r="O21" s="1802"/>
      <c r="P21" s="1611" t="str">
        <f>'112.8-9月菜單'!I44</f>
        <v>深色蔬菜</v>
      </c>
      <c r="Q21" s="1611" t="s">
        <v>83</v>
      </c>
      <c r="R21" s="1611"/>
      <c r="S21" s="1611" t="str">
        <f>'112.8-9月菜單'!I45</f>
        <v>什味湯(豆)</v>
      </c>
      <c r="T21" s="1611" t="s">
        <v>86</v>
      </c>
      <c r="U21" s="1611"/>
      <c r="V21" s="1608" t="s">
        <v>536</v>
      </c>
      <c r="W21" s="1876" t="s">
        <v>6</v>
      </c>
      <c r="X21" s="1626" t="s">
        <v>535</v>
      </c>
      <c r="Y21" s="1881">
        <v>5.8</v>
      </c>
      <c r="Z21" s="1762"/>
      <c r="AA21" s="1762"/>
      <c r="AB21" s="1763"/>
      <c r="AC21" s="1762" t="s">
        <v>534</v>
      </c>
      <c r="AD21" s="1762" t="s">
        <v>533</v>
      </c>
      <c r="AE21" s="1762" t="s">
        <v>532</v>
      </c>
      <c r="AF21" s="1762" t="s">
        <v>531</v>
      </c>
    </row>
    <row r="22" spans="2:32" s="1805" customFormat="1" ht="27.75" customHeight="1">
      <c r="B22" s="1821" t="s">
        <v>41</v>
      </c>
      <c r="C22" s="1792"/>
      <c r="D22" s="1576" t="s">
        <v>530</v>
      </c>
      <c r="E22" s="1873"/>
      <c r="F22" s="1624">
        <v>110</v>
      </c>
      <c r="G22" s="1624" t="s">
        <v>339</v>
      </c>
      <c r="H22" s="1624"/>
      <c r="I22" s="1624">
        <v>20</v>
      </c>
      <c r="J22" s="1908" t="s">
        <v>669</v>
      </c>
      <c r="K22" s="1902"/>
      <c r="L22" s="1907">
        <v>60</v>
      </c>
      <c r="M22" s="1794" t="s">
        <v>549</v>
      </c>
      <c r="N22" s="1948"/>
      <c r="O22" s="1880">
        <v>40</v>
      </c>
      <c r="P22" s="1624" t="s">
        <v>113</v>
      </c>
      <c r="Q22" s="1624"/>
      <c r="R22" s="1624">
        <v>100</v>
      </c>
      <c r="S22" s="1624" t="s">
        <v>74</v>
      </c>
      <c r="T22" s="1624"/>
      <c r="U22" s="1624">
        <v>25</v>
      </c>
      <c r="V22" s="1570"/>
      <c r="W22" s="1874" t="s">
        <v>699</v>
      </c>
      <c r="X22" s="1625" t="s">
        <v>525</v>
      </c>
      <c r="Y22" s="1878">
        <v>2.4</v>
      </c>
      <c r="Z22" s="1808"/>
      <c r="AA22" s="1789" t="s">
        <v>524</v>
      </c>
      <c r="AB22" s="1763">
        <v>6</v>
      </c>
      <c r="AC22" s="1763">
        <f>AB22*2</f>
        <v>12</v>
      </c>
      <c r="AD22" s="1763"/>
      <c r="AE22" s="1763">
        <f>AB22*15</f>
        <v>90</v>
      </c>
      <c r="AF22" s="1763">
        <f>AC22*4+AE22*4</f>
        <v>408</v>
      </c>
    </row>
    <row r="23" spans="2:32" s="1805" customFormat="1" ht="27.95" customHeight="1">
      <c r="B23" s="1821">
        <v>27</v>
      </c>
      <c r="C23" s="1792"/>
      <c r="D23" s="1624"/>
      <c r="E23" s="1624"/>
      <c r="F23" s="1624"/>
      <c r="G23" s="1571" t="s">
        <v>619</v>
      </c>
      <c r="H23" s="1624"/>
      <c r="I23" s="1624">
        <v>50</v>
      </c>
      <c r="J23" s="1873" t="s">
        <v>307</v>
      </c>
      <c r="K23" s="1624"/>
      <c r="L23" s="1873">
        <v>5</v>
      </c>
      <c r="M23" s="1556"/>
      <c r="N23" s="1577"/>
      <c r="O23" s="1556"/>
      <c r="P23" s="1624"/>
      <c r="Q23" s="1624"/>
      <c r="R23" s="1624"/>
      <c r="S23" s="1556" t="s">
        <v>544</v>
      </c>
      <c r="T23" s="1624" t="s">
        <v>128</v>
      </c>
      <c r="U23" s="1571">
        <v>3</v>
      </c>
      <c r="V23" s="1570"/>
      <c r="W23" s="1872" t="s">
        <v>7</v>
      </c>
      <c r="X23" s="1622" t="s">
        <v>520</v>
      </c>
      <c r="Y23" s="1878">
        <v>2.1</v>
      </c>
      <c r="Z23" s="1806"/>
      <c r="AA23" s="1788" t="s">
        <v>519</v>
      </c>
      <c r="AB23" s="1763">
        <v>2</v>
      </c>
      <c r="AC23" s="1787">
        <f>AB23*7</f>
        <v>14</v>
      </c>
      <c r="AD23" s="1763">
        <f>AB23*5</f>
        <v>10</v>
      </c>
      <c r="AE23" s="1763" t="s">
        <v>511</v>
      </c>
      <c r="AF23" s="1786">
        <f>AC23*4+AD23*9</f>
        <v>146</v>
      </c>
    </row>
    <row r="24" spans="2:32" s="1805" customFormat="1" ht="27.95" customHeight="1">
      <c r="B24" s="1821" t="s">
        <v>44</v>
      </c>
      <c r="C24" s="1792"/>
      <c r="D24" s="1624"/>
      <c r="E24" s="1712"/>
      <c r="F24" s="1624"/>
      <c r="G24" s="1873" t="s">
        <v>514</v>
      </c>
      <c r="H24" s="1624"/>
      <c r="I24" s="1873">
        <v>5</v>
      </c>
      <c r="J24" s="1621"/>
      <c r="K24" s="1712"/>
      <c r="L24" s="1624"/>
      <c r="M24" s="1556"/>
      <c r="N24" s="1556"/>
      <c r="O24" s="1556"/>
      <c r="P24" s="1624"/>
      <c r="Q24" s="1712"/>
      <c r="R24" s="1624"/>
      <c r="S24" s="1873" t="s">
        <v>554</v>
      </c>
      <c r="T24" s="1712"/>
      <c r="U24" s="1624">
        <v>5</v>
      </c>
      <c r="V24" s="1570"/>
      <c r="W24" s="1874" t="s">
        <v>698</v>
      </c>
      <c r="X24" s="1622" t="s">
        <v>516</v>
      </c>
      <c r="Y24" s="1878">
        <v>2.5</v>
      </c>
      <c r="Z24" s="1808"/>
      <c r="AA24" s="1762" t="s">
        <v>515</v>
      </c>
      <c r="AB24" s="1763">
        <v>1.5</v>
      </c>
      <c r="AC24" s="1763">
        <f>AB24*1</f>
        <v>1.5</v>
      </c>
      <c r="AD24" s="1763" t="s">
        <v>511</v>
      </c>
      <c r="AE24" s="1763">
        <f>AB24*5</f>
        <v>7.5</v>
      </c>
      <c r="AF24" s="1763">
        <f>AC24*4+AE24*4</f>
        <v>36</v>
      </c>
    </row>
    <row r="25" spans="2:32" s="1805" customFormat="1" ht="27.95" customHeight="1">
      <c r="B25" s="1817" t="s">
        <v>272</v>
      </c>
      <c r="C25" s="1792"/>
      <c r="D25" s="1624"/>
      <c r="E25" s="1712"/>
      <c r="F25" s="1624"/>
      <c r="G25" s="1578"/>
      <c r="H25" s="1556"/>
      <c r="I25" s="1556"/>
      <c r="J25" s="1841"/>
      <c r="K25" s="1712"/>
      <c r="L25" s="1573"/>
      <c r="M25" s="1556"/>
      <c r="N25" s="1556"/>
      <c r="O25" s="1556"/>
      <c r="P25" s="1624"/>
      <c r="Q25" s="1712"/>
      <c r="R25" s="1624"/>
      <c r="S25" s="1556" t="s">
        <v>522</v>
      </c>
      <c r="T25" s="1577"/>
      <c r="U25" s="1556">
        <v>2</v>
      </c>
      <c r="V25" s="1570"/>
      <c r="W25" s="1872" t="s">
        <v>33</v>
      </c>
      <c r="X25" s="1622" t="s">
        <v>513</v>
      </c>
      <c r="Y25" s="1878">
        <f>AB26</f>
        <v>0</v>
      </c>
      <c r="Z25" s="1806"/>
      <c r="AA25" s="1762" t="s">
        <v>512</v>
      </c>
      <c r="AB25" s="1763">
        <v>2.5</v>
      </c>
      <c r="AC25" s="1763"/>
      <c r="AD25" s="1763">
        <f>AB25*5</f>
        <v>12.5</v>
      </c>
      <c r="AE25" s="1763" t="s">
        <v>511</v>
      </c>
      <c r="AF25" s="1763">
        <f>AD25*9</f>
        <v>112.5</v>
      </c>
    </row>
    <row r="26" spans="2:32" s="1805" customFormat="1" ht="27.95" customHeight="1">
      <c r="B26" s="1817"/>
      <c r="C26" s="1792"/>
      <c r="D26" s="1588"/>
      <c r="E26" s="1579"/>
      <c r="F26" s="1588"/>
      <c r="G26" s="1947"/>
      <c r="H26" s="1712"/>
      <c r="I26" s="1624"/>
      <c r="J26" s="1573"/>
      <c r="K26" s="1712"/>
      <c r="L26" s="1624"/>
      <c r="M26" s="1584"/>
      <c r="N26" s="1585"/>
      <c r="O26" s="1584"/>
      <c r="P26" s="1624"/>
      <c r="Q26" s="1712"/>
      <c r="R26" s="1624"/>
      <c r="S26" s="1624"/>
      <c r="T26" s="1712"/>
      <c r="U26" s="1624"/>
      <c r="V26" s="1570"/>
      <c r="W26" s="1874" t="s">
        <v>697</v>
      </c>
      <c r="X26" s="1620" t="s">
        <v>509</v>
      </c>
      <c r="Y26" s="1878">
        <v>0</v>
      </c>
      <c r="Z26" s="1808"/>
      <c r="AA26" s="1762" t="s">
        <v>508</v>
      </c>
      <c r="AB26" s="1763"/>
      <c r="AC26" s="1762"/>
      <c r="AD26" s="1762"/>
      <c r="AE26" s="1762">
        <f>AB26*15</f>
        <v>0</v>
      </c>
      <c r="AF26" s="1762"/>
    </row>
    <row r="27" spans="2:32" s="1805" customFormat="1" ht="27.95" customHeight="1">
      <c r="B27" s="1581" t="s">
        <v>507</v>
      </c>
      <c r="C27" s="1816"/>
      <c r="D27" s="1946"/>
      <c r="E27" s="1712"/>
      <c r="F27" s="1624"/>
      <c r="G27" s="1624"/>
      <c r="H27" s="1712"/>
      <c r="I27" s="1624"/>
      <c r="J27" s="1945"/>
      <c r="K27" s="1944"/>
      <c r="L27" s="1945"/>
      <c r="M27" s="1556"/>
      <c r="N27" s="1615"/>
      <c r="O27" s="1556"/>
      <c r="P27" s="1624"/>
      <c r="Q27" s="1712"/>
      <c r="R27" s="1624"/>
      <c r="S27" s="1624"/>
      <c r="T27" s="1712"/>
      <c r="U27" s="1624"/>
      <c r="V27" s="1570"/>
      <c r="W27" s="1872" t="s">
        <v>38</v>
      </c>
      <c r="X27" s="1618"/>
      <c r="Y27" s="1878"/>
      <c r="Z27" s="1806"/>
      <c r="AA27" s="1762"/>
      <c r="AB27" s="1763"/>
      <c r="AC27" s="1762">
        <f>SUM(AC22:AC26)</f>
        <v>27.5</v>
      </c>
      <c r="AD27" s="1762">
        <f>SUM(AD22:AD26)</f>
        <v>22.5</v>
      </c>
      <c r="AE27" s="1762">
        <f>SUM(AE22:AE26)</f>
        <v>97.5</v>
      </c>
      <c r="AF27" s="1762">
        <f>AC27*4+AD27*9+AE27*4</f>
        <v>702.5</v>
      </c>
    </row>
    <row r="28" spans="2:32" s="1805" customFormat="1" ht="27.95" customHeight="1" thickBot="1">
      <c r="B28" s="1814"/>
      <c r="C28" s="1813"/>
      <c r="D28" s="1931"/>
      <c r="E28" s="1712"/>
      <c r="F28" s="1621"/>
      <c r="G28" s="1624"/>
      <c r="H28" s="1712"/>
      <c r="I28" s="1624"/>
      <c r="J28" s="1886"/>
      <c r="K28" s="1885"/>
      <c r="L28" s="1884"/>
      <c r="M28" s="1584"/>
      <c r="N28" s="1585"/>
      <c r="O28" s="1584"/>
      <c r="P28" s="1624"/>
      <c r="Q28" s="1712"/>
      <c r="R28" s="1624"/>
      <c r="S28" s="1621"/>
      <c r="T28" s="1621"/>
      <c r="U28" s="1621"/>
      <c r="V28" s="1555"/>
      <c r="W28" s="1874" t="s">
        <v>696</v>
      </c>
      <c r="X28" s="1645"/>
      <c r="Y28" s="1878"/>
      <c r="Z28" s="1808"/>
      <c r="AA28" s="1806"/>
      <c r="AB28" s="1807"/>
      <c r="AC28" s="1770">
        <f>AC27*4/AF27</f>
        <v>0.15658362989323843</v>
      </c>
      <c r="AD28" s="1770">
        <f>AD27*9/AF27</f>
        <v>0.28825622775800713</v>
      </c>
      <c r="AE28" s="1770">
        <f>AE27*4/AF27</f>
        <v>0.55516014234875444</v>
      </c>
      <c r="AF28" s="1806"/>
    </row>
    <row r="29" spans="2:32" s="1790" customFormat="1" ht="27.95" customHeight="1">
      <c r="B29" s="1793">
        <v>9</v>
      </c>
      <c r="C29" s="1792"/>
      <c r="D29" s="1611" t="str">
        <f>'112.8-9月菜單'!M40</f>
        <v>地瓜燕麥飯</v>
      </c>
      <c r="E29" s="1611" t="s">
        <v>69</v>
      </c>
      <c r="F29" s="1611"/>
      <c r="G29" s="1611" t="str">
        <f>'112.8-9月菜單'!M41</f>
        <v xml:space="preserve"> 瓜仔燒腿丁(醃)</v>
      </c>
      <c r="H29" s="1611" t="s">
        <v>86</v>
      </c>
      <c r="I29" s="1611"/>
      <c r="J29" s="1611" t="str">
        <f>'112.8-9月菜單'!M42</f>
        <v xml:space="preserve">  咖哩豆腐(豆) </v>
      </c>
      <c r="K29" s="1877" t="s">
        <v>86</v>
      </c>
      <c r="L29" s="1802"/>
      <c r="M29" s="1611" t="str">
        <f>'112.8-9月菜單'!M43</f>
        <v>芋香白菜</v>
      </c>
      <c r="N29" s="1829" t="s">
        <v>86</v>
      </c>
      <c r="O29" s="1802"/>
      <c r="P29" s="1611" t="str">
        <f>'112.8-9月菜單'!M44</f>
        <v xml:space="preserve">深色蔬菜 </v>
      </c>
      <c r="Q29" s="1611" t="s">
        <v>83</v>
      </c>
      <c r="R29" s="1611"/>
      <c r="S29" s="1611" t="str">
        <f>'112.8-9月菜單'!M45</f>
        <v>玉米蛋花湯</v>
      </c>
      <c r="T29" s="1611" t="s">
        <v>86</v>
      </c>
      <c r="U29" s="1611"/>
      <c r="V29" s="1608" t="s">
        <v>536</v>
      </c>
      <c r="W29" s="1876" t="s">
        <v>6</v>
      </c>
      <c r="X29" s="1626" t="s">
        <v>535</v>
      </c>
      <c r="Y29" s="1881">
        <v>5.8</v>
      </c>
      <c r="Z29" s="1762"/>
      <c r="AA29" s="1762"/>
      <c r="AB29" s="1763"/>
      <c r="AC29" s="1762" t="s">
        <v>534</v>
      </c>
      <c r="AD29" s="1762" t="s">
        <v>533</v>
      </c>
      <c r="AE29" s="1762" t="s">
        <v>532</v>
      </c>
      <c r="AF29" s="1762" t="s">
        <v>531</v>
      </c>
    </row>
    <row r="30" spans="2:32" ht="27.95" customHeight="1">
      <c r="B30" s="1785" t="s">
        <v>41</v>
      </c>
      <c r="C30" s="1792"/>
      <c r="D30" s="1588" t="s">
        <v>530</v>
      </c>
      <c r="E30" s="1588"/>
      <c r="F30" s="1571">
        <v>74</v>
      </c>
      <c r="G30" s="1588" t="s">
        <v>585</v>
      </c>
      <c r="H30" s="1873"/>
      <c r="I30" s="1571">
        <v>45</v>
      </c>
      <c r="J30" s="1572" t="s">
        <v>559</v>
      </c>
      <c r="K30" s="1572" t="s">
        <v>128</v>
      </c>
      <c r="L30" s="1572">
        <v>40</v>
      </c>
      <c r="M30" s="1935" t="s">
        <v>77</v>
      </c>
      <c r="N30" s="1935"/>
      <c r="O30" s="1726">
        <v>60</v>
      </c>
      <c r="P30" s="1624" t="s">
        <v>113</v>
      </c>
      <c r="Q30" s="1624"/>
      <c r="R30" s="1624">
        <v>100</v>
      </c>
      <c r="S30" s="1572" t="s">
        <v>527</v>
      </c>
      <c r="T30" s="1571"/>
      <c r="U30" s="1571">
        <v>20</v>
      </c>
      <c r="V30" s="1570"/>
      <c r="W30" s="1874" t="s">
        <v>547</v>
      </c>
      <c r="X30" s="1625" t="s">
        <v>525</v>
      </c>
      <c r="Y30" s="1878">
        <v>2.5</v>
      </c>
      <c r="Z30" s="1771"/>
      <c r="AA30" s="1789" t="s">
        <v>524</v>
      </c>
      <c r="AB30" s="1763">
        <v>6</v>
      </c>
      <c r="AC30" s="1763">
        <f>AB30*2</f>
        <v>12</v>
      </c>
      <c r="AD30" s="1763"/>
      <c r="AE30" s="1763">
        <f>AB30*15</f>
        <v>90</v>
      </c>
      <c r="AF30" s="1763">
        <f>AC30*4+AE30*4</f>
        <v>408</v>
      </c>
    </row>
    <row r="31" spans="2:32" ht="27.95" customHeight="1">
      <c r="B31" s="1785">
        <v>28</v>
      </c>
      <c r="C31" s="1792"/>
      <c r="D31" s="1588" t="s">
        <v>546</v>
      </c>
      <c r="E31" s="1588"/>
      <c r="F31" s="1571">
        <v>30</v>
      </c>
      <c r="G31" s="1572" t="s">
        <v>695</v>
      </c>
      <c r="H31" s="1571" t="s">
        <v>129</v>
      </c>
      <c r="I31" s="1572">
        <v>10</v>
      </c>
      <c r="J31" s="1572" t="s">
        <v>545</v>
      </c>
      <c r="K31" s="1572"/>
      <c r="L31" s="1572">
        <v>10</v>
      </c>
      <c r="M31" s="1935" t="s">
        <v>544</v>
      </c>
      <c r="N31" s="1935"/>
      <c r="O31" s="1726">
        <v>5</v>
      </c>
      <c r="P31" s="1624"/>
      <c r="Q31" s="1624"/>
      <c r="R31" s="1624"/>
      <c r="S31" s="1572" t="s">
        <v>694</v>
      </c>
      <c r="T31" s="1571"/>
      <c r="U31" s="1571">
        <v>10</v>
      </c>
      <c r="V31" s="1570"/>
      <c r="W31" s="1872" t="s">
        <v>7</v>
      </c>
      <c r="X31" s="1622" t="s">
        <v>520</v>
      </c>
      <c r="Y31" s="1878">
        <v>2.0499999999999998</v>
      </c>
      <c r="Z31" s="1762"/>
      <c r="AA31" s="1788" t="s">
        <v>519</v>
      </c>
      <c r="AB31" s="1763">
        <v>2.2999999999999998</v>
      </c>
      <c r="AC31" s="1787">
        <f>AB31*7</f>
        <v>16.099999999999998</v>
      </c>
      <c r="AD31" s="1763">
        <f>AB31*5</f>
        <v>11.5</v>
      </c>
      <c r="AE31" s="1763" t="s">
        <v>511</v>
      </c>
      <c r="AF31" s="1786">
        <f>AC31*4+AD31*9</f>
        <v>167.89999999999998</v>
      </c>
    </row>
    <row r="32" spans="2:32" ht="27.95" customHeight="1">
      <c r="B32" s="1785" t="s">
        <v>44</v>
      </c>
      <c r="C32" s="1792"/>
      <c r="D32" s="1588" t="s">
        <v>680</v>
      </c>
      <c r="E32" s="1588"/>
      <c r="F32" s="1571">
        <v>26</v>
      </c>
      <c r="G32" s="1588" t="s">
        <v>351</v>
      </c>
      <c r="H32" s="1589"/>
      <c r="I32" s="1571">
        <v>10</v>
      </c>
      <c r="J32" s="1572" t="s">
        <v>514</v>
      </c>
      <c r="K32" s="1572"/>
      <c r="L32" s="1572">
        <v>10</v>
      </c>
      <c r="M32" s="1935" t="s">
        <v>554</v>
      </c>
      <c r="N32" s="1909"/>
      <c r="O32" s="1726">
        <v>5</v>
      </c>
      <c r="P32" s="1556"/>
      <c r="Q32" s="1577"/>
      <c r="R32" s="1556"/>
      <c r="S32" s="1572" t="s">
        <v>283</v>
      </c>
      <c r="T32" s="1623"/>
      <c r="U32" s="1571">
        <v>10</v>
      </c>
      <c r="V32" s="1570"/>
      <c r="W32" s="1874" t="s">
        <v>590</v>
      </c>
      <c r="X32" s="1622" t="s">
        <v>516</v>
      </c>
      <c r="Y32" s="1878">
        <v>2.4</v>
      </c>
      <c r="Z32" s="1771"/>
      <c r="AA32" s="1762" t="s">
        <v>515</v>
      </c>
      <c r="AB32" s="1763">
        <v>1.5</v>
      </c>
      <c r="AC32" s="1763">
        <f>AB32*1</f>
        <v>1.5</v>
      </c>
      <c r="AD32" s="1763" t="s">
        <v>511</v>
      </c>
      <c r="AE32" s="1763">
        <f>AB32*5</f>
        <v>7.5</v>
      </c>
      <c r="AF32" s="1763">
        <f>AC32*4+AE32*4</f>
        <v>36</v>
      </c>
    </row>
    <row r="33" spans="2:32" ht="27.95" customHeight="1">
      <c r="B33" s="1783" t="s">
        <v>273</v>
      </c>
      <c r="C33" s="1792"/>
      <c r="D33" s="1712"/>
      <c r="E33" s="1712"/>
      <c r="F33" s="1624"/>
      <c r="G33" s="1556"/>
      <c r="H33" s="1556"/>
      <c r="I33" s="1584"/>
      <c r="J33" s="1579"/>
      <c r="K33" s="1579"/>
      <c r="L33" s="1579"/>
      <c r="M33" s="1584" t="s">
        <v>665</v>
      </c>
      <c r="N33" s="1585"/>
      <c r="O33" s="1584">
        <v>10</v>
      </c>
      <c r="P33" s="1556"/>
      <c r="Q33" s="1556"/>
      <c r="R33" s="1556"/>
      <c r="S33" s="1721" t="s">
        <v>514</v>
      </c>
      <c r="T33" s="1909"/>
      <c r="U33" s="1725">
        <v>5</v>
      </c>
      <c r="V33" s="1570"/>
      <c r="W33" s="1872" t="s">
        <v>33</v>
      </c>
      <c r="X33" s="1622" t="s">
        <v>513</v>
      </c>
      <c r="Y33" s="1878">
        <v>0</v>
      </c>
      <c r="Z33" s="1762"/>
      <c r="AA33" s="1762" t="s">
        <v>512</v>
      </c>
      <c r="AB33" s="1763">
        <v>2.5</v>
      </c>
      <c r="AC33" s="1763"/>
      <c r="AD33" s="1763">
        <f>AB33*5</f>
        <v>12.5</v>
      </c>
      <c r="AE33" s="1763" t="s">
        <v>511</v>
      </c>
      <c r="AF33" s="1763">
        <f>AD33*9</f>
        <v>112.5</v>
      </c>
    </row>
    <row r="34" spans="2:32" ht="27.95" customHeight="1">
      <c r="B34" s="1783"/>
      <c r="C34" s="1792"/>
      <c r="D34" s="1712"/>
      <c r="E34" s="1712"/>
      <c r="F34" s="1624"/>
      <c r="G34" s="1578"/>
      <c r="H34" s="1621"/>
      <c r="I34" s="1621"/>
      <c r="J34" s="1621"/>
      <c r="K34" s="1556"/>
      <c r="L34" s="1621"/>
      <c r="M34" s="1571" t="s">
        <v>522</v>
      </c>
      <c r="N34" s="1623"/>
      <c r="O34" s="1571">
        <v>5</v>
      </c>
      <c r="P34" s="1556"/>
      <c r="Q34" s="1556"/>
      <c r="R34" s="1556"/>
      <c r="S34" s="1873"/>
      <c r="T34" s="1712"/>
      <c r="U34" s="1624"/>
      <c r="V34" s="1570"/>
      <c r="W34" s="1874" t="s">
        <v>553</v>
      </c>
      <c r="X34" s="1620" t="s">
        <v>509</v>
      </c>
      <c r="Y34" s="1913">
        <v>0</v>
      </c>
      <c r="Z34" s="1771"/>
      <c r="AA34" s="1762" t="s">
        <v>508</v>
      </c>
      <c r="AB34" s="1763">
        <v>1</v>
      </c>
      <c r="AE34" s="1762">
        <f>AB34*15</f>
        <v>15</v>
      </c>
    </row>
    <row r="35" spans="2:32" ht="27.95" customHeight="1">
      <c r="B35" s="1581" t="s">
        <v>507</v>
      </c>
      <c r="C35" s="1799"/>
      <c r="D35" s="1712"/>
      <c r="E35" s="1712"/>
      <c r="F35" s="1886"/>
      <c r="G35" s="1556"/>
      <c r="H35" s="1615"/>
      <c r="I35" s="1556"/>
      <c r="J35" s="1556"/>
      <c r="K35" s="1556"/>
      <c r="L35" s="1556"/>
      <c r="M35" s="1571" t="s">
        <v>296</v>
      </c>
      <c r="N35" s="1623"/>
      <c r="O35" s="1571">
        <v>0.05</v>
      </c>
      <c r="P35" s="1556"/>
      <c r="Q35" s="1556"/>
      <c r="R35" s="1556"/>
      <c r="S35" s="1886"/>
      <c r="T35" s="1902"/>
      <c r="U35" s="1884"/>
      <c r="V35" s="1570"/>
      <c r="W35" s="1872" t="s">
        <v>38</v>
      </c>
      <c r="X35" s="1618"/>
      <c r="Y35" s="1878"/>
      <c r="Z35" s="1762"/>
      <c r="AC35" s="1762">
        <f>SUM(AC30:AC34)</f>
        <v>29.599999999999998</v>
      </c>
      <c r="AD35" s="1762">
        <f>SUM(AD30:AD34)</f>
        <v>24</v>
      </c>
      <c r="AE35" s="1762">
        <f>SUM(AE30:AE34)</f>
        <v>112.5</v>
      </c>
      <c r="AF35" s="1762">
        <f>AC35*4+AD35*9+AE35*4</f>
        <v>784.4</v>
      </c>
    </row>
    <row r="36" spans="2:32" ht="27.95" customHeight="1" thickBot="1">
      <c r="B36" s="1797"/>
      <c r="C36" s="1796"/>
      <c r="D36" s="1712"/>
      <c r="E36" s="1712"/>
      <c r="F36" s="1624"/>
      <c r="G36" s="1624"/>
      <c r="H36" s="1712"/>
      <c r="I36" s="1624"/>
      <c r="J36" s="1794"/>
      <c r="K36" s="1944"/>
      <c r="L36" s="1794"/>
      <c r="M36" s="1556"/>
      <c r="N36" s="1556"/>
      <c r="O36" s="1556"/>
      <c r="P36" s="1624"/>
      <c r="Q36" s="1712"/>
      <c r="R36" s="1624"/>
      <c r="S36" s="1624"/>
      <c r="T36" s="1712"/>
      <c r="U36" s="1624"/>
      <c r="V36" s="1555"/>
      <c r="W36" s="1874" t="s">
        <v>693</v>
      </c>
      <c r="X36" s="1613"/>
      <c r="Y36" s="1913"/>
      <c r="Z36" s="1771"/>
      <c r="AC36" s="1770">
        <f>AC35*4/AF35</f>
        <v>0.15094339622641509</v>
      </c>
      <c r="AD36" s="1770">
        <f>AD35*9/AF35</f>
        <v>0.27536970933197347</v>
      </c>
      <c r="AE36" s="1770">
        <f>AE35*4/AF35</f>
        <v>0.57368689444161147</v>
      </c>
    </row>
    <row r="37" spans="2:32" s="1790" customFormat="1" ht="27.95" customHeight="1" thickTop="1">
      <c r="B37" s="1943">
        <v>9</v>
      </c>
      <c r="C37" s="1942"/>
      <c r="D37" s="1938" t="str">
        <f>'112.8-9月菜單'!Q40</f>
        <v>香Q米飯</v>
      </c>
      <c r="E37" s="1938" t="s">
        <v>69</v>
      </c>
      <c r="F37" s="1938"/>
      <c r="G37" s="1938" t="str">
        <f>'112.8-9月菜單'!Q41</f>
        <v>日式香翅</v>
      </c>
      <c r="H37" s="1938" t="s">
        <v>561</v>
      </c>
      <c r="I37" s="1938"/>
      <c r="J37" s="1938" t="str">
        <f>'112.8-9月菜單'!Q42</f>
        <v>馬鈴薯滷肉</v>
      </c>
      <c r="K37" s="1941" t="s">
        <v>92</v>
      </c>
      <c r="L37" s="1939"/>
      <c r="M37" s="1938" t="str">
        <f>'112.8-9月菜單'!Q43</f>
        <v xml:space="preserve"> 爆炒粉絲</v>
      </c>
      <c r="N37" s="1940" t="s">
        <v>86</v>
      </c>
      <c r="O37" s="1939"/>
      <c r="P37" s="1938" t="str">
        <f>'112.8-9月菜單'!Q44</f>
        <v>深色蔬菜</v>
      </c>
      <c r="Q37" s="1938" t="s">
        <v>83</v>
      </c>
      <c r="R37" s="1938"/>
      <c r="S37" s="1938" t="str">
        <f>'112.8-9月菜單'!Q45</f>
        <v>柴魚海芽湯</v>
      </c>
      <c r="T37" s="1938" t="s">
        <v>86</v>
      </c>
      <c r="U37" s="1937"/>
      <c r="V37" s="1608" t="s">
        <v>536</v>
      </c>
      <c r="W37" s="1876" t="s">
        <v>6</v>
      </c>
      <c r="X37" s="1626" t="s">
        <v>535</v>
      </c>
      <c r="Y37" s="1875">
        <v>6.2</v>
      </c>
      <c r="Z37" s="1762"/>
      <c r="AA37" s="1762"/>
      <c r="AB37" s="1763"/>
      <c r="AC37" s="1762" t="s">
        <v>534</v>
      </c>
      <c r="AD37" s="1762" t="s">
        <v>533</v>
      </c>
      <c r="AE37" s="1762" t="s">
        <v>532</v>
      </c>
      <c r="AF37" s="1762" t="s">
        <v>531</v>
      </c>
    </row>
    <row r="38" spans="2:32" ht="27.95" customHeight="1">
      <c r="B38" s="1936" t="s">
        <v>41</v>
      </c>
      <c r="C38" s="1782"/>
      <c r="D38" s="1588" t="s">
        <v>530</v>
      </c>
      <c r="E38" s="1588"/>
      <c r="F38" s="1571">
        <v>110</v>
      </c>
      <c r="G38" s="1571" t="s">
        <v>560</v>
      </c>
      <c r="H38" s="1571"/>
      <c r="I38" s="1571">
        <v>60</v>
      </c>
      <c r="J38" s="1572" t="s">
        <v>283</v>
      </c>
      <c r="K38" s="1571"/>
      <c r="L38" s="1572">
        <v>45</v>
      </c>
      <c r="M38" s="1556" t="s">
        <v>307</v>
      </c>
      <c r="N38" s="1556"/>
      <c r="O38" s="1556">
        <v>5</v>
      </c>
      <c r="P38" s="1588" t="s">
        <v>113</v>
      </c>
      <c r="Q38" s="1588"/>
      <c r="R38" s="1588">
        <v>100</v>
      </c>
      <c r="S38" s="1584" t="s">
        <v>621</v>
      </c>
      <c r="T38" s="1584"/>
      <c r="U38" s="1584">
        <v>2</v>
      </c>
      <c r="V38" s="1570"/>
      <c r="W38" s="1874" t="s">
        <v>692</v>
      </c>
      <c r="X38" s="1625" t="s">
        <v>525</v>
      </c>
      <c r="Y38" s="1871">
        <v>2.2999999999999998</v>
      </c>
      <c r="Z38" s="1771"/>
      <c r="AA38" s="1789" t="s">
        <v>524</v>
      </c>
      <c r="AB38" s="1763">
        <v>6</v>
      </c>
      <c r="AC38" s="1763">
        <f>AB38*2</f>
        <v>12</v>
      </c>
      <c r="AD38" s="1763"/>
      <c r="AE38" s="1763">
        <f>AB38*15</f>
        <v>90</v>
      </c>
      <c r="AF38" s="1763">
        <f>AC38*4+AE38*4</f>
        <v>408</v>
      </c>
    </row>
    <row r="39" spans="2:32" ht="27.95" customHeight="1">
      <c r="B39" s="1936">
        <v>23</v>
      </c>
      <c r="C39" s="1782"/>
      <c r="D39" s="1588"/>
      <c r="E39" s="1588"/>
      <c r="F39" s="1571"/>
      <c r="G39" s="1571"/>
      <c r="H39" s="1572"/>
      <c r="I39" s="1571"/>
      <c r="J39" s="1572" t="s">
        <v>514</v>
      </c>
      <c r="K39" s="1571"/>
      <c r="L39" s="1572">
        <v>10</v>
      </c>
      <c r="M39" s="1621" t="s">
        <v>514</v>
      </c>
      <c r="N39" s="1621"/>
      <c r="O39" s="1621">
        <v>15</v>
      </c>
      <c r="P39" s="1588"/>
      <c r="Q39" s="1588"/>
      <c r="R39" s="1588"/>
      <c r="S39" s="1556" t="s">
        <v>296</v>
      </c>
      <c r="T39" s="1556"/>
      <c r="U39" s="1556">
        <v>0.5</v>
      </c>
      <c r="V39" s="1570"/>
      <c r="W39" s="1872" t="s">
        <v>7</v>
      </c>
      <c r="X39" s="1622" t="s">
        <v>520</v>
      </c>
      <c r="Y39" s="1871">
        <v>1.8</v>
      </c>
      <c r="Z39" s="1762"/>
      <c r="AA39" s="1788" t="s">
        <v>519</v>
      </c>
      <c r="AB39" s="1763">
        <v>2.2999999999999998</v>
      </c>
      <c r="AC39" s="1787">
        <f>AB39*7</f>
        <v>16.099999999999998</v>
      </c>
      <c r="AD39" s="1763">
        <f>AB39*5</f>
        <v>11.5</v>
      </c>
      <c r="AE39" s="1763" t="s">
        <v>511</v>
      </c>
      <c r="AF39" s="1786">
        <f>AC39*4+AD39*9</f>
        <v>167.89999999999998</v>
      </c>
    </row>
    <row r="40" spans="2:32" ht="27.95" customHeight="1">
      <c r="B40" s="1936" t="s">
        <v>44</v>
      </c>
      <c r="C40" s="1782"/>
      <c r="D40" s="1588"/>
      <c r="E40" s="1589"/>
      <c r="F40" s="1571"/>
      <c r="G40" s="1571"/>
      <c r="H40" s="1623"/>
      <c r="I40" s="1571"/>
      <c r="J40" s="1556" t="s">
        <v>609</v>
      </c>
      <c r="K40" s="1623"/>
      <c r="L40" s="1572">
        <v>10</v>
      </c>
      <c r="M40" s="1935" t="s">
        <v>74</v>
      </c>
      <c r="N40" s="1935"/>
      <c r="O40" s="1726">
        <v>25</v>
      </c>
      <c r="P40" s="1588"/>
      <c r="Q40" s="1588"/>
      <c r="R40" s="1588"/>
      <c r="S40" s="1556"/>
      <c r="T40" s="1556"/>
      <c r="U40" s="1556"/>
      <c r="V40" s="1570"/>
      <c r="W40" s="1874" t="s">
        <v>691</v>
      </c>
      <c r="X40" s="1622" t="s">
        <v>516</v>
      </c>
      <c r="Y40" s="1871">
        <v>2.2000000000000002</v>
      </c>
      <c r="Z40" s="1771"/>
      <c r="AA40" s="1762" t="s">
        <v>515</v>
      </c>
      <c r="AB40" s="1763">
        <v>1.6</v>
      </c>
      <c r="AC40" s="1763">
        <f>AB40*1</f>
        <v>1.6</v>
      </c>
      <c r="AD40" s="1763" t="s">
        <v>511</v>
      </c>
      <c r="AE40" s="1763">
        <f>AB40*5</f>
        <v>8</v>
      </c>
      <c r="AF40" s="1763">
        <f>AC40*4+AE40*4</f>
        <v>38.4</v>
      </c>
    </row>
    <row r="41" spans="2:32" ht="27.95" customHeight="1">
      <c r="B41" s="1934" t="s">
        <v>269</v>
      </c>
      <c r="C41" s="1782"/>
      <c r="D41" s="1589"/>
      <c r="E41" s="1589"/>
      <c r="F41" s="1588"/>
      <c r="G41" s="1579"/>
      <c r="H41" s="1588"/>
      <c r="I41" s="1588"/>
      <c r="J41" s="1584"/>
      <c r="K41" s="1585"/>
      <c r="L41" s="1584"/>
      <c r="M41" s="1556" t="s">
        <v>633</v>
      </c>
      <c r="N41" s="1584"/>
      <c r="O41" s="1584">
        <v>3</v>
      </c>
      <c r="P41" s="1588"/>
      <c r="Q41" s="1588"/>
      <c r="R41" s="1588"/>
      <c r="S41" s="1579"/>
      <c r="T41" s="1589"/>
      <c r="U41" s="1933"/>
      <c r="V41" s="1570"/>
      <c r="W41" s="1872" t="s">
        <v>33</v>
      </c>
      <c r="X41" s="1622" t="s">
        <v>513</v>
      </c>
      <c r="Y41" s="1871">
        <v>0</v>
      </c>
      <c r="Z41" s="1762"/>
      <c r="AA41" s="1762" t="s">
        <v>512</v>
      </c>
      <c r="AB41" s="1763">
        <v>2.5</v>
      </c>
      <c r="AC41" s="1763"/>
      <c r="AD41" s="1763">
        <f>AB41*5</f>
        <v>12.5</v>
      </c>
      <c r="AE41" s="1763" t="s">
        <v>511</v>
      </c>
      <c r="AF41" s="1763">
        <f>AD41*9</f>
        <v>112.5</v>
      </c>
    </row>
    <row r="42" spans="2:32" ht="27.95" customHeight="1">
      <c r="B42" s="1934"/>
      <c r="C42" s="1782"/>
      <c r="D42" s="1589"/>
      <c r="E42" s="1589"/>
      <c r="F42" s="1588"/>
      <c r="G42" s="1579"/>
      <c r="H42" s="1589"/>
      <c r="I42" s="1588"/>
      <c r="J42" s="1556"/>
      <c r="K42" s="1589"/>
      <c r="L42" s="1588"/>
      <c r="M42" s="1579"/>
      <c r="N42" s="1589"/>
      <c r="O42" s="1588"/>
      <c r="P42" s="1588"/>
      <c r="Q42" s="1588"/>
      <c r="R42" s="1588"/>
      <c r="S42" s="1579"/>
      <c r="T42" s="1589"/>
      <c r="U42" s="1933"/>
      <c r="V42" s="1570"/>
      <c r="W42" s="1874" t="s">
        <v>571</v>
      </c>
      <c r="X42" s="1620" t="s">
        <v>509</v>
      </c>
      <c r="Y42" s="1871">
        <v>0</v>
      </c>
      <c r="Z42" s="1771"/>
      <c r="AA42" s="1762" t="s">
        <v>508</v>
      </c>
      <c r="AE42" s="1762">
        <f>AB42*15</f>
        <v>0</v>
      </c>
    </row>
    <row r="43" spans="2:32" ht="27.95" customHeight="1">
      <c r="B43" s="1932" t="s">
        <v>507</v>
      </c>
      <c r="C43" s="1779"/>
      <c r="D43" s="1931"/>
      <c r="E43" s="1712"/>
      <c r="F43" s="1621"/>
      <c r="G43" s="1884"/>
      <c r="H43" s="1712"/>
      <c r="I43" s="1624"/>
      <c r="J43" s="1556"/>
      <c r="K43" s="1556"/>
      <c r="L43" s="1556"/>
      <c r="M43" s="1624"/>
      <c r="N43" s="1712"/>
      <c r="O43" s="1624"/>
      <c r="P43" s="1588"/>
      <c r="Q43" s="1588"/>
      <c r="R43" s="1588"/>
      <c r="S43" s="1624"/>
      <c r="T43" s="1712"/>
      <c r="U43" s="1930"/>
      <c r="V43" s="1570"/>
      <c r="W43" s="1872" t="s">
        <v>38</v>
      </c>
      <c r="X43" s="1618"/>
      <c r="Y43" s="1871"/>
      <c r="Z43" s="1762"/>
      <c r="AC43" s="1762">
        <f>SUM(AC38:AC42)</f>
        <v>29.7</v>
      </c>
      <c r="AD43" s="1762">
        <f>SUM(AD38:AD42)</f>
        <v>24</v>
      </c>
      <c r="AE43" s="1762">
        <f>SUM(AE38:AE42)</f>
        <v>98</v>
      </c>
      <c r="AF43" s="1762">
        <f>AC43*4+AD43*9+AE43*4</f>
        <v>726.8</v>
      </c>
    </row>
    <row r="44" spans="2:32" ht="27.95" customHeight="1" thickBot="1">
      <c r="B44" s="1929"/>
      <c r="C44" s="1928"/>
      <c r="D44" s="1927"/>
      <c r="E44" s="1922"/>
      <c r="F44" s="1923"/>
      <c r="G44" s="1923"/>
      <c r="H44" s="1922"/>
      <c r="I44" s="1923"/>
      <c r="J44" s="1925"/>
      <c r="K44" s="1926"/>
      <c r="L44" s="1925"/>
      <c r="M44" s="1924"/>
      <c r="N44" s="1924"/>
      <c r="O44" s="1924"/>
      <c r="P44" s="1923"/>
      <c r="Q44" s="1922"/>
      <c r="R44" s="1923"/>
      <c r="S44" s="1923"/>
      <c r="T44" s="1922"/>
      <c r="U44" s="1921"/>
      <c r="V44" s="1555"/>
      <c r="W44" s="1867" t="s">
        <v>690</v>
      </c>
      <c r="X44" s="1632"/>
      <c r="Y44" s="1866"/>
      <c r="Z44" s="1771"/>
      <c r="AC44" s="1770">
        <f>AC43*4/AF43</f>
        <v>0.16345624656026417</v>
      </c>
      <c r="AD44" s="1770">
        <f>AD43*9/AF43</f>
        <v>0.29719317556411667</v>
      </c>
      <c r="AE44" s="1770">
        <f>AE43*4/AF43</f>
        <v>0.53935057787561924</v>
      </c>
    </row>
    <row r="45" spans="2:32" ht="21.75" customHeight="1" thickTop="1">
      <c r="C45" s="1762"/>
      <c r="J45" s="1865"/>
      <c r="K45" s="1865"/>
      <c r="L45" s="1865"/>
      <c r="M45" s="1865"/>
      <c r="N45" s="1865"/>
      <c r="O45" s="1865"/>
      <c r="P45" s="1865"/>
      <c r="Q45" s="1865"/>
      <c r="R45" s="1865"/>
      <c r="S45" s="1865"/>
      <c r="T45" s="1865"/>
      <c r="U45" s="1865"/>
      <c r="V45" s="1865"/>
      <c r="W45" s="1865"/>
      <c r="X45" s="1865"/>
      <c r="Y45" s="1865"/>
      <c r="Z45" s="1768"/>
    </row>
    <row r="46" spans="2:32">
      <c r="B46" s="1763"/>
      <c r="D46" s="1864"/>
      <c r="E46" s="1864"/>
      <c r="F46" s="1863"/>
      <c r="G46" s="1863"/>
      <c r="H46" s="1862"/>
      <c r="I46" s="1762"/>
      <c r="J46" s="1762"/>
      <c r="K46" s="1862"/>
      <c r="L46" s="1762"/>
      <c r="N46" s="1862"/>
      <c r="O46" s="1762"/>
      <c r="Q46" s="1862"/>
      <c r="R46" s="1762"/>
      <c r="T46" s="1862"/>
      <c r="U46" s="1762"/>
      <c r="V46" s="1543"/>
      <c r="Y46" s="1861"/>
    </row>
    <row r="47" spans="2:32">
      <c r="Y47" s="1861"/>
    </row>
    <row r="48" spans="2:32">
      <c r="Y48" s="1861"/>
    </row>
    <row r="49" spans="25:25">
      <c r="Y49" s="1861"/>
    </row>
    <row r="50" spans="25:25">
      <c r="Y50" s="1861"/>
    </row>
    <row r="51" spans="25:25">
      <c r="Y51" s="1861"/>
    </row>
    <row r="52" spans="25:25">
      <c r="Y52" s="1861"/>
    </row>
  </sheetData>
  <mergeCells count="19">
    <mergeCell ref="B41:B42"/>
    <mergeCell ref="V5:V12"/>
    <mergeCell ref="C21:C26"/>
    <mergeCell ref="B25:B26"/>
    <mergeCell ref="C29:C34"/>
    <mergeCell ref="B33:B34"/>
    <mergeCell ref="V21:V28"/>
    <mergeCell ref="V29:V36"/>
    <mergeCell ref="V37:V44"/>
    <mergeCell ref="J45:Y45"/>
    <mergeCell ref="D46:G46"/>
    <mergeCell ref="B1:Y1"/>
    <mergeCell ref="B2:G2"/>
    <mergeCell ref="C5:C10"/>
    <mergeCell ref="B9:B10"/>
    <mergeCell ref="C13:C18"/>
    <mergeCell ref="B17:B18"/>
    <mergeCell ref="V13:V20"/>
    <mergeCell ref="C37:C42"/>
  </mergeCells>
  <phoneticPr fontId="71" type="noConversion"/>
  <pageMargins left="0.39370078740157483" right="0.15748031496062992" top="0.19685039370078741" bottom="0.15748031496062992" header="0.51181102362204722" footer="0.23622047244094491"/>
  <pageSetup paperSize="9" scale="45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4506668294322"/>
  </sheetPr>
  <dimension ref="A1:AD81"/>
  <sheetViews>
    <sheetView view="pageBreakPreview" topLeftCell="A6" zoomScale="20" zoomScaleNormal="100" zoomScaleSheetLayoutView="20" workbookViewId="0">
      <selection activeCell="M36" sqref="M36:R36"/>
    </sheetView>
  </sheetViews>
  <sheetFormatPr defaultColWidth="9" defaultRowHeight="16.5"/>
  <cols>
    <col min="1" max="3" width="27.5" customWidth="1"/>
    <col min="4" max="6" width="27.5" style="89" customWidth="1"/>
    <col min="7" max="9" width="27.5" customWidth="1"/>
    <col min="10" max="12" width="27.5" style="89" customWidth="1"/>
    <col min="13" max="14" width="27.5" style="124" customWidth="1"/>
    <col min="15" max="18" width="27.5" style="89" customWidth="1"/>
    <col min="19" max="20" width="27.5" style="124" customWidth="1"/>
    <col min="21" max="24" width="27.5" style="89" customWidth="1"/>
    <col min="25" max="27" width="27.5" style="124" customWidth="1"/>
    <col min="28" max="30" width="27.5" style="89" customWidth="1"/>
    <col min="31" max="16384" width="9" style="89"/>
  </cols>
  <sheetData>
    <row r="1" spans="1:30" ht="120" customHeight="1">
      <c r="A1" s="1182" t="s">
        <v>229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2"/>
      <c r="AB1" s="1182"/>
      <c r="AC1" s="1182"/>
      <c r="AD1" s="1182"/>
    </row>
    <row r="2" spans="1:30" ht="113.45" customHeight="1" thickBot="1">
      <c r="A2" s="1276" t="s">
        <v>353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6"/>
      <c r="N2" s="1276"/>
      <c r="O2" s="1276"/>
      <c r="P2" s="1276"/>
      <c r="Q2" s="1276"/>
      <c r="R2" s="1276"/>
      <c r="S2" s="1276"/>
      <c r="T2" s="1276"/>
      <c r="U2" s="1276"/>
      <c r="V2" s="1276"/>
      <c r="W2" s="1276"/>
      <c r="X2" s="1276"/>
      <c r="Y2" s="1276"/>
      <c r="Z2" s="1277" t="s">
        <v>0</v>
      </c>
      <c r="AA2" s="1277"/>
      <c r="AB2" s="1277"/>
      <c r="AC2" s="267"/>
      <c r="AD2" s="267"/>
    </row>
    <row r="3" spans="1:30" s="230" customFormat="1" ht="76.7" customHeight="1" thickTop="1" thickBot="1">
      <c r="A3" s="1278"/>
      <c r="B3" s="1279"/>
      <c r="C3" s="1279"/>
      <c r="D3" s="1279"/>
      <c r="E3" s="1279"/>
      <c r="F3" s="1279"/>
      <c r="G3" s="1280"/>
      <c r="H3" s="1280"/>
      <c r="I3" s="1280"/>
      <c r="J3" s="1280"/>
      <c r="K3" s="1280"/>
      <c r="L3" s="1280"/>
      <c r="M3" s="1281">
        <v>30</v>
      </c>
      <c r="N3" s="1282"/>
      <c r="O3" s="1282"/>
      <c r="P3" s="1282"/>
      <c r="Q3" s="1282"/>
      <c r="R3" s="1283"/>
      <c r="S3" s="1284">
        <v>31</v>
      </c>
      <c r="T3" s="1285"/>
      <c r="U3" s="1285"/>
      <c r="V3" s="1285"/>
      <c r="W3" s="1285"/>
      <c r="X3" s="1286"/>
      <c r="Y3" s="1287">
        <v>1</v>
      </c>
      <c r="Z3" s="1288"/>
      <c r="AA3" s="1288"/>
      <c r="AB3" s="1288"/>
      <c r="AC3" s="1288"/>
      <c r="AD3" s="1289"/>
    </row>
    <row r="4" spans="1:30" s="111" customFormat="1" ht="80.099999999999994" customHeight="1">
      <c r="A4" s="1221"/>
      <c r="B4" s="1222"/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3" t="s">
        <v>116</v>
      </c>
      <c r="N4" s="1202"/>
      <c r="O4" s="1202"/>
      <c r="P4" s="1202"/>
      <c r="Q4" s="1202"/>
      <c r="R4" s="1203"/>
      <c r="S4" s="1223" t="s">
        <v>4</v>
      </c>
      <c r="T4" s="1202"/>
      <c r="U4" s="1202"/>
      <c r="V4" s="1202"/>
      <c r="W4" s="1202"/>
      <c r="X4" s="1202"/>
      <c r="Y4" s="1183" t="s">
        <v>110</v>
      </c>
      <c r="Z4" s="1184"/>
      <c r="AA4" s="1184"/>
      <c r="AB4" s="1184"/>
      <c r="AC4" s="1184"/>
      <c r="AD4" s="1185"/>
    </row>
    <row r="5" spans="1:30" s="113" customFormat="1" ht="80.099999999999994" customHeight="1">
      <c r="A5" s="1204"/>
      <c r="B5" s="1205"/>
      <c r="C5" s="1205"/>
      <c r="D5" s="1205"/>
      <c r="E5" s="1205"/>
      <c r="F5" s="1205"/>
      <c r="G5" s="1208"/>
      <c r="H5" s="1208"/>
      <c r="I5" s="1208"/>
      <c r="J5" s="1208"/>
      <c r="K5" s="1208"/>
      <c r="L5" s="1208"/>
      <c r="M5" s="1207" t="s">
        <v>230</v>
      </c>
      <c r="N5" s="1208"/>
      <c r="O5" s="1208"/>
      <c r="P5" s="1208"/>
      <c r="Q5" s="1208"/>
      <c r="R5" s="1290"/>
      <c r="S5" s="1269" t="s">
        <v>157</v>
      </c>
      <c r="T5" s="1205"/>
      <c r="U5" s="1205"/>
      <c r="V5" s="1205"/>
      <c r="W5" s="1205"/>
      <c r="X5" s="1205"/>
      <c r="Y5" s="1207" t="s">
        <v>232</v>
      </c>
      <c r="Z5" s="1208"/>
      <c r="AA5" s="1208"/>
      <c r="AB5" s="1208"/>
      <c r="AC5" s="1208"/>
      <c r="AD5" s="1291"/>
    </row>
    <row r="6" spans="1:30" s="112" customFormat="1" ht="80.099999999999994" customHeight="1">
      <c r="A6" s="1209"/>
      <c r="B6" s="1210"/>
      <c r="C6" s="1210"/>
      <c r="D6" s="1210"/>
      <c r="E6" s="1210"/>
      <c r="F6" s="1210"/>
      <c r="G6" s="1213"/>
      <c r="H6" s="1213"/>
      <c r="I6" s="1213"/>
      <c r="J6" s="1213"/>
      <c r="K6" s="1213"/>
      <c r="L6" s="1213"/>
      <c r="M6" s="1212" t="s">
        <v>173</v>
      </c>
      <c r="N6" s="1213"/>
      <c r="O6" s="1213"/>
      <c r="P6" s="1213"/>
      <c r="Q6" s="1213"/>
      <c r="R6" s="1224"/>
      <c r="S6" s="1225" t="s">
        <v>97</v>
      </c>
      <c r="T6" s="1226"/>
      <c r="U6" s="1226"/>
      <c r="V6" s="1226"/>
      <c r="W6" s="1226"/>
      <c r="X6" s="1227"/>
      <c r="Y6" s="1225" t="s">
        <v>147</v>
      </c>
      <c r="Z6" s="1226"/>
      <c r="AA6" s="1226"/>
      <c r="AB6" s="1226"/>
      <c r="AC6" s="1226"/>
      <c r="AD6" s="1228"/>
    </row>
    <row r="7" spans="1:30" s="112" customFormat="1" ht="80.099999999999994" customHeight="1">
      <c r="A7" s="1214"/>
      <c r="B7" s="1215"/>
      <c r="C7" s="1215"/>
      <c r="D7" s="1215"/>
      <c r="E7" s="1215"/>
      <c r="F7" s="1215"/>
      <c r="G7" s="1229"/>
      <c r="H7" s="1229"/>
      <c r="I7" s="1229"/>
      <c r="J7" s="1229"/>
      <c r="K7" s="1229"/>
      <c r="L7" s="1229"/>
      <c r="M7" s="1230" t="s">
        <v>231</v>
      </c>
      <c r="N7" s="1229"/>
      <c r="O7" s="1229"/>
      <c r="P7" s="1229"/>
      <c r="Q7" s="1229"/>
      <c r="R7" s="1231"/>
      <c r="S7" s="1232" t="s">
        <v>246</v>
      </c>
      <c r="T7" s="1233"/>
      <c r="U7" s="1233"/>
      <c r="V7" s="1233"/>
      <c r="W7" s="1233"/>
      <c r="X7" s="1233"/>
      <c r="Y7" s="1234" t="s">
        <v>114</v>
      </c>
      <c r="Z7" s="1215"/>
      <c r="AA7" s="1215"/>
      <c r="AB7" s="1215"/>
      <c r="AC7" s="1215"/>
      <c r="AD7" s="1235"/>
    </row>
    <row r="8" spans="1:30" s="115" customFormat="1" ht="80.099999999999994" customHeight="1">
      <c r="A8" s="1219"/>
      <c r="B8" s="1196"/>
      <c r="C8" s="1196"/>
      <c r="D8" s="1196"/>
      <c r="E8" s="1196"/>
      <c r="F8" s="1196"/>
      <c r="G8" s="1196"/>
      <c r="H8" s="1196"/>
      <c r="I8" s="1196"/>
      <c r="J8" s="1196"/>
      <c r="K8" s="1196"/>
      <c r="L8" s="1196"/>
      <c r="M8" s="1195" t="s">
        <v>113</v>
      </c>
      <c r="N8" s="1196"/>
      <c r="O8" s="1196"/>
      <c r="P8" s="1196"/>
      <c r="Q8" s="1196"/>
      <c r="R8" s="1220"/>
      <c r="S8" s="1195" t="s">
        <v>113</v>
      </c>
      <c r="T8" s="1196"/>
      <c r="U8" s="1196"/>
      <c r="V8" s="1196"/>
      <c r="W8" s="1196"/>
      <c r="X8" s="1196"/>
      <c r="Y8" s="1195" t="s">
        <v>113</v>
      </c>
      <c r="Z8" s="1196"/>
      <c r="AA8" s="1196"/>
      <c r="AB8" s="1196"/>
      <c r="AC8" s="1196"/>
      <c r="AD8" s="1197"/>
    </row>
    <row r="9" spans="1:30" s="116" customFormat="1" ht="80.099999999999994" customHeight="1">
      <c r="A9" s="1244"/>
      <c r="B9" s="1245"/>
      <c r="C9" s="1245"/>
      <c r="D9" s="1245"/>
      <c r="E9" s="1245"/>
      <c r="F9" s="1245"/>
      <c r="G9" s="1246"/>
      <c r="H9" s="1246"/>
      <c r="I9" s="1246"/>
      <c r="J9" s="1246"/>
      <c r="K9" s="1246"/>
      <c r="L9" s="1246"/>
      <c r="M9" s="1247" t="s">
        <v>256</v>
      </c>
      <c r="N9" s="1246"/>
      <c r="O9" s="1246"/>
      <c r="P9" s="1246"/>
      <c r="Q9" s="1246"/>
      <c r="R9" s="1248"/>
      <c r="S9" s="1247" t="s">
        <v>183</v>
      </c>
      <c r="T9" s="1246"/>
      <c r="U9" s="1246"/>
      <c r="V9" s="1246"/>
      <c r="W9" s="1246"/>
      <c r="X9" s="1248"/>
      <c r="Y9" s="1249" t="s">
        <v>181</v>
      </c>
      <c r="Z9" s="1250"/>
      <c r="AA9" s="1250"/>
      <c r="AB9" s="1250"/>
      <c r="AC9" s="1250"/>
      <c r="AD9" s="1251"/>
    </row>
    <row r="10" spans="1:30" s="117" customFormat="1" ht="70.5" customHeight="1">
      <c r="A10" s="1244" t="s">
        <v>267</v>
      </c>
      <c r="B10" s="1245"/>
      <c r="C10" s="1245"/>
      <c r="D10" s="1245"/>
      <c r="E10" s="1245"/>
      <c r="F10" s="1245"/>
      <c r="G10" s="1245"/>
      <c r="H10" s="1245"/>
      <c r="I10" s="1245"/>
      <c r="J10" s="1245"/>
      <c r="K10" s="1245"/>
      <c r="L10" s="1259"/>
      <c r="M10" s="1252"/>
      <c r="N10" s="1253"/>
      <c r="O10" s="1253"/>
      <c r="P10" s="1253"/>
      <c r="Q10" s="1253"/>
      <c r="R10" s="1254"/>
      <c r="S10" s="1255"/>
      <c r="T10" s="1256"/>
      <c r="U10" s="1256"/>
      <c r="V10" s="1256"/>
      <c r="W10" s="1256"/>
      <c r="X10" s="1257"/>
      <c r="Y10" s="1252"/>
      <c r="Z10" s="1253"/>
      <c r="AA10" s="1253"/>
      <c r="AB10" s="1253"/>
      <c r="AC10" s="1253"/>
      <c r="AD10" s="1258"/>
    </row>
    <row r="11" spans="1:30" s="168" customFormat="1" ht="24.6" customHeight="1">
      <c r="A11" s="1244"/>
      <c r="B11" s="1245"/>
      <c r="C11" s="1245"/>
      <c r="D11" s="1245"/>
      <c r="E11" s="1245"/>
      <c r="F11" s="1245"/>
      <c r="G11" s="1245"/>
      <c r="H11" s="1245"/>
      <c r="I11" s="1245"/>
      <c r="J11" s="1245"/>
      <c r="K11" s="1245"/>
      <c r="L11" s="1259"/>
      <c r="M11" s="285" t="s">
        <v>106</v>
      </c>
      <c r="N11" s="1113">
        <f>第一週明細!W27</f>
        <v>739.3</v>
      </c>
      <c r="O11" s="1114" t="s">
        <v>1</v>
      </c>
      <c r="P11" s="1115" t="s">
        <v>108</v>
      </c>
      <c r="Q11" s="1116">
        <f>第一週明細!W23</f>
        <v>24.5</v>
      </c>
      <c r="R11" s="1117" t="s">
        <v>2</v>
      </c>
      <c r="S11" s="285" t="s">
        <v>106</v>
      </c>
      <c r="T11" s="1113">
        <f>第一週明細!W35</f>
        <v>745.2</v>
      </c>
      <c r="U11" s="1114" t="s">
        <v>1</v>
      </c>
      <c r="V11" s="1115" t="s">
        <v>108</v>
      </c>
      <c r="W11" s="1116">
        <f>第一週明細!W31</f>
        <v>26</v>
      </c>
      <c r="X11" s="1114" t="s">
        <v>2</v>
      </c>
      <c r="Y11" s="285" t="s">
        <v>106</v>
      </c>
      <c r="Z11" s="1113">
        <f>第一週明細!W43</f>
        <v>749.2</v>
      </c>
      <c r="AA11" s="1114" t="s">
        <v>1</v>
      </c>
      <c r="AB11" s="1115" t="s">
        <v>108</v>
      </c>
      <c r="AC11" s="1116">
        <f>第一週明細!W39</f>
        <v>26</v>
      </c>
      <c r="AD11" s="1118" t="s">
        <v>2</v>
      </c>
    </row>
    <row r="12" spans="1:30" s="168" customFormat="1" ht="31.35" customHeight="1" thickBot="1">
      <c r="A12" s="1260"/>
      <c r="B12" s="1261"/>
      <c r="C12" s="1261"/>
      <c r="D12" s="1261"/>
      <c r="E12" s="1261"/>
      <c r="F12" s="1261"/>
      <c r="G12" s="1261"/>
      <c r="H12" s="1261"/>
      <c r="I12" s="1261"/>
      <c r="J12" s="1261"/>
      <c r="K12" s="1261"/>
      <c r="L12" s="1262"/>
      <c r="M12" s="1119" t="s">
        <v>107</v>
      </c>
      <c r="N12" s="1120">
        <f>第一週明細!W21</f>
        <v>103</v>
      </c>
      <c r="O12" s="1121" t="s">
        <v>2</v>
      </c>
      <c r="P12" s="1122" t="s">
        <v>109</v>
      </c>
      <c r="Q12" s="1123">
        <f>第一週明細!W25</f>
        <v>26.700000000000003</v>
      </c>
      <c r="R12" s="1124" t="s">
        <v>2</v>
      </c>
      <c r="S12" s="1119" t="s">
        <v>107</v>
      </c>
      <c r="T12" s="1120">
        <f>第一週明細!W29</f>
        <v>99</v>
      </c>
      <c r="U12" s="1121" t="s">
        <v>2</v>
      </c>
      <c r="V12" s="1122" t="s">
        <v>109</v>
      </c>
      <c r="W12" s="1123">
        <f>第一週明細!W33</f>
        <v>28.8</v>
      </c>
      <c r="X12" s="1121" t="s">
        <v>2</v>
      </c>
      <c r="Y12" s="1119" t="s">
        <v>107</v>
      </c>
      <c r="Z12" s="1120">
        <f>第一週明細!W37</f>
        <v>100</v>
      </c>
      <c r="AA12" s="1121" t="s">
        <v>2</v>
      </c>
      <c r="AB12" s="1122" t="s">
        <v>109</v>
      </c>
      <c r="AC12" s="1123">
        <f>第一週明細!W41</f>
        <v>28.8</v>
      </c>
      <c r="AD12" s="1125" t="s">
        <v>2</v>
      </c>
    </row>
    <row r="13" spans="1:30" s="230" customFormat="1" ht="76.7" customHeight="1" thickBot="1">
      <c r="A13" s="1236">
        <v>4</v>
      </c>
      <c r="B13" s="1237"/>
      <c r="C13" s="1237"/>
      <c r="D13" s="1237"/>
      <c r="E13" s="1237"/>
      <c r="F13" s="1238"/>
      <c r="G13" s="1239">
        <v>5</v>
      </c>
      <c r="H13" s="1240"/>
      <c r="I13" s="1240"/>
      <c r="J13" s="1240"/>
      <c r="K13" s="1240"/>
      <c r="L13" s="1240"/>
      <c r="M13" s="1241">
        <v>6</v>
      </c>
      <c r="N13" s="1242"/>
      <c r="O13" s="1242"/>
      <c r="P13" s="1242"/>
      <c r="Q13" s="1242"/>
      <c r="R13" s="1243"/>
      <c r="S13" s="1263">
        <v>7</v>
      </c>
      <c r="T13" s="1264"/>
      <c r="U13" s="1264"/>
      <c r="V13" s="1264"/>
      <c r="W13" s="1264"/>
      <c r="X13" s="1265"/>
      <c r="Y13" s="1266">
        <v>8</v>
      </c>
      <c r="Z13" s="1267"/>
      <c r="AA13" s="1267"/>
      <c r="AB13" s="1267"/>
      <c r="AC13" s="1267"/>
      <c r="AD13" s="1268"/>
    </row>
    <row r="14" spans="1:30" s="112" customFormat="1" ht="80.099999999999994" customHeight="1">
      <c r="A14" s="1201" t="s">
        <v>73</v>
      </c>
      <c r="B14" s="1202"/>
      <c r="C14" s="1202"/>
      <c r="D14" s="1202"/>
      <c r="E14" s="1202"/>
      <c r="F14" s="1202"/>
      <c r="G14" s="1223" t="s">
        <v>116</v>
      </c>
      <c r="H14" s="1202"/>
      <c r="I14" s="1202"/>
      <c r="J14" s="1202"/>
      <c r="K14" s="1202"/>
      <c r="L14" s="1203"/>
      <c r="M14" s="1292" t="s">
        <v>76</v>
      </c>
      <c r="N14" s="1293"/>
      <c r="O14" s="1293"/>
      <c r="P14" s="1293"/>
      <c r="Q14" s="1293"/>
      <c r="R14" s="1294"/>
      <c r="S14" s="1223" t="s">
        <v>5</v>
      </c>
      <c r="T14" s="1202"/>
      <c r="U14" s="1202"/>
      <c r="V14" s="1202"/>
      <c r="W14" s="1202"/>
      <c r="X14" s="1202"/>
      <c r="Y14" s="1223" t="s">
        <v>73</v>
      </c>
      <c r="Z14" s="1202"/>
      <c r="AA14" s="1202"/>
      <c r="AB14" s="1202"/>
      <c r="AC14" s="1202"/>
      <c r="AD14" s="1203"/>
    </row>
    <row r="15" spans="1:30" s="113" customFormat="1" ht="80.099999999999994" customHeight="1">
      <c r="A15" s="1204" t="s">
        <v>248</v>
      </c>
      <c r="B15" s="1205"/>
      <c r="C15" s="1205"/>
      <c r="D15" s="1205"/>
      <c r="E15" s="1205"/>
      <c r="F15" s="1205"/>
      <c r="G15" s="1207" t="s">
        <v>233</v>
      </c>
      <c r="H15" s="1208"/>
      <c r="I15" s="1208"/>
      <c r="J15" s="1208"/>
      <c r="K15" s="1208"/>
      <c r="L15" s="1290"/>
      <c r="M15" s="1269" t="s">
        <v>160</v>
      </c>
      <c r="N15" s="1205"/>
      <c r="O15" s="1205"/>
      <c r="P15" s="1205"/>
      <c r="Q15" s="1205"/>
      <c r="R15" s="1206"/>
      <c r="S15" s="1295" t="s">
        <v>234</v>
      </c>
      <c r="T15" s="1296"/>
      <c r="U15" s="1296"/>
      <c r="V15" s="1296"/>
      <c r="W15" s="1296"/>
      <c r="X15" s="1296"/>
      <c r="Y15" s="1269" t="s">
        <v>174</v>
      </c>
      <c r="Z15" s="1205"/>
      <c r="AA15" s="1205"/>
      <c r="AB15" s="1205"/>
      <c r="AC15" s="1205"/>
      <c r="AD15" s="1206"/>
    </row>
    <row r="16" spans="1:30" s="112" customFormat="1" ht="80.099999999999994" customHeight="1">
      <c r="A16" s="1209" t="s">
        <v>158</v>
      </c>
      <c r="B16" s="1210"/>
      <c r="C16" s="1210"/>
      <c r="D16" s="1210"/>
      <c r="E16" s="1210"/>
      <c r="F16" s="1210"/>
      <c r="G16" s="1212" t="s">
        <v>369</v>
      </c>
      <c r="H16" s="1213"/>
      <c r="I16" s="1213"/>
      <c r="J16" s="1213"/>
      <c r="K16" s="1213"/>
      <c r="L16" s="1224"/>
      <c r="M16" s="1270" t="s">
        <v>115</v>
      </c>
      <c r="N16" s="1271"/>
      <c r="O16" s="1271"/>
      <c r="P16" s="1271"/>
      <c r="Q16" s="1271"/>
      <c r="R16" s="1272"/>
      <c r="S16" s="1212" t="s">
        <v>169</v>
      </c>
      <c r="T16" s="1213"/>
      <c r="U16" s="1213"/>
      <c r="V16" s="1213"/>
      <c r="W16" s="1213"/>
      <c r="X16" s="1213"/>
      <c r="Y16" s="1297" t="s">
        <v>249</v>
      </c>
      <c r="Z16" s="1210"/>
      <c r="AA16" s="1210"/>
      <c r="AB16" s="1210"/>
      <c r="AC16" s="1210"/>
      <c r="AD16" s="1211"/>
    </row>
    <row r="17" spans="1:30" s="112" customFormat="1" ht="80.099999999999994" customHeight="1">
      <c r="A17" s="1214" t="s">
        <v>251</v>
      </c>
      <c r="B17" s="1215"/>
      <c r="C17" s="1215"/>
      <c r="D17" s="1215"/>
      <c r="E17" s="1215"/>
      <c r="F17" s="1215"/>
      <c r="G17" s="1230" t="s">
        <v>159</v>
      </c>
      <c r="H17" s="1229"/>
      <c r="I17" s="1229"/>
      <c r="J17" s="1229"/>
      <c r="K17" s="1229"/>
      <c r="L17" s="1231"/>
      <c r="M17" s="1230" t="s">
        <v>198</v>
      </c>
      <c r="N17" s="1229"/>
      <c r="O17" s="1229"/>
      <c r="P17" s="1229"/>
      <c r="Q17" s="1229"/>
      <c r="R17" s="1231"/>
      <c r="S17" s="1230" t="s">
        <v>295</v>
      </c>
      <c r="T17" s="1229"/>
      <c r="U17" s="1229"/>
      <c r="V17" s="1229"/>
      <c r="W17" s="1229"/>
      <c r="X17" s="1229"/>
      <c r="Y17" s="1234" t="s">
        <v>250</v>
      </c>
      <c r="Z17" s="1215"/>
      <c r="AA17" s="1215"/>
      <c r="AB17" s="1215"/>
      <c r="AC17" s="1215"/>
      <c r="AD17" s="1216"/>
    </row>
    <row r="18" spans="1:30" s="118" customFormat="1" ht="80.099999999999994" customHeight="1">
      <c r="A18" s="1219" t="s">
        <v>113</v>
      </c>
      <c r="B18" s="1196"/>
      <c r="C18" s="1196"/>
      <c r="D18" s="1196"/>
      <c r="E18" s="1196"/>
      <c r="F18" s="1196"/>
      <c r="G18" s="1195" t="s">
        <v>113</v>
      </c>
      <c r="H18" s="1196"/>
      <c r="I18" s="1196"/>
      <c r="J18" s="1196"/>
      <c r="K18" s="1196"/>
      <c r="L18" s="1220"/>
      <c r="M18" s="1195" t="s">
        <v>111</v>
      </c>
      <c r="N18" s="1196"/>
      <c r="O18" s="1196"/>
      <c r="P18" s="1196"/>
      <c r="Q18" s="1196"/>
      <c r="R18" s="1220"/>
      <c r="S18" s="1195" t="s">
        <v>113</v>
      </c>
      <c r="T18" s="1196"/>
      <c r="U18" s="1196"/>
      <c r="V18" s="1196"/>
      <c r="W18" s="1196"/>
      <c r="X18" s="1196"/>
      <c r="Y18" s="1195" t="s">
        <v>112</v>
      </c>
      <c r="Z18" s="1196"/>
      <c r="AA18" s="1196"/>
      <c r="AB18" s="1196"/>
      <c r="AC18" s="1196"/>
      <c r="AD18" s="1220"/>
    </row>
    <row r="19" spans="1:30" s="116" customFormat="1" ht="80.099999999999994" customHeight="1">
      <c r="A19" s="1298" t="s">
        <v>227</v>
      </c>
      <c r="B19" s="1250"/>
      <c r="C19" s="1250"/>
      <c r="D19" s="1250"/>
      <c r="E19" s="1250"/>
      <c r="F19" s="1250"/>
      <c r="G19" s="1247" t="s">
        <v>80</v>
      </c>
      <c r="H19" s="1246"/>
      <c r="I19" s="1246"/>
      <c r="J19" s="1246"/>
      <c r="K19" s="1246"/>
      <c r="L19" s="1248"/>
      <c r="M19" s="1249" t="s">
        <v>346</v>
      </c>
      <c r="N19" s="1250"/>
      <c r="O19" s="1250"/>
      <c r="P19" s="1250"/>
      <c r="Q19" s="1250"/>
      <c r="R19" s="1299"/>
      <c r="S19" s="1249" t="s">
        <v>182</v>
      </c>
      <c r="T19" s="1250"/>
      <c r="U19" s="1250"/>
      <c r="V19" s="1250"/>
      <c r="W19" s="1250"/>
      <c r="X19" s="1250"/>
      <c r="Y19" s="1247" t="s">
        <v>254</v>
      </c>
      <c r="Z19" s="1246"/>
      <c r="AA19" s="1246"/>
      <c r="AB19" s="1246"/>
      <c r="AC19" s="1246"/>
      <c r="AD19" s="1248"/>
    </row>
    <row r="20" spans="1:30" s="117" customFormat="1" ht="80.099999999999994" customHeight="1">
      <c r="A20" s="1317"/>
      <c r="B20" s="1253"/>
      <c r="C20" s="1253"/>
      <c r="D20" s="1253"/>
      <c r="E20" s="1253"/>
      <c r="F20" s="1253"/>
      <c r="G20" s="1212"/>
      <c r="H20" s="1213"/>
      <c r="I20" s="1213"/>
      <c r="J20" s="1213"/>
      <c r="K20" s="1213"/>
      <c r="L20" s="1224"/>
      <c r="M20" s="1252"/>
      <c r="N20" s="1253"/>
      <c r="O20" s="1253"/>
      <c r="P20" s="1253"/>
      <c r="Q20" s="1253"/>
      <c r="R20" s="1254"/>
      <c r="S20" s="1255"/>
      <c r="T20" s="1256"/>
      <c r="U20" s="1256"/>
      <c r="V20" s="1256"/>
      <c r="W20" s="1256"/>
      <c r="X20" s="1256"/>
      <c r="Y20" s="1300"/>
      <c r="Z20" s="1301"/>
      <c r="AA20" s="1301"/>
      <c r="AB20" s="1301"/>
      <c r="AC20" s="1301"/>
      <c r="AD20" s="1302"/>
    </row>
    <row r="21" spans="1:30" s="168" customFormat="1" ht="25.7" customHeight="1">
      <c r="A21" s="1126" t="s">
        <v>106</v>
      </c>
      <c r="B21" s="1113">
        <f>第二週明細!W11</f>
        <v>734</v>
      </c>
      <c r="C21" s="1114" t="s">
        <v>1</v>
      </c>
      <c r="D21" s="1115" t="s">
        <v>108</v>
      </c>
      <c r="E21" s="1116">
        <f>第二週明細!W7</f>
        <v>24</v>
      </c>
      <c r="F21" s="1149" t="s">
        <v>2</v>
      </c>
      <c r="G21" s="1150" t="s">
        <v>106</v>
      </c>
      <c r="H21" s="1151">
        <f>第二週明細!W19</f>
        <v>737.9</v>
      </c>
      <c r="I21" s="1149" t="s">
        <v>1</v>
      </c>
      <c r="J21" s="1152" t="s">
        <v>108</v>
      </c>
      <c r="K21" s="1153">
        <f>第二週明細!W15</f>
        <v>25.5</v>
      </c>
      <c r="L21" s="1154" t="s">
        <v>2</v>
      </c>
      <c r="M21" s="285" t="s">
        <v>106</v>
      </c>
      <c r="N21" s="1113">
        <f>第二週明細!W27</f>
        <v>743.9</v>
      </c>
      <c r="O21" s="1114" t="s">
        <v>1</v>
      </c>
      <c r="P21" s="1115" t="s">
        <v>108</v>
      </c>
      <c r="Q21" s="1116">
        <f>第二週明細!W23</f>
        <v>25.5</v>
      </c>
      <c r="R21" s="1117" t="s">
        <v>2</v>
      </c>
      <c r="S21" s="285" t="s">
        <v>106</v>
      </c>
      <c r="T21" s="1113">
        <f>第二週明細!W35</f>
        <v>735.3</v>
      </c>
      <c r="U21" s="1114" t="s">
        <v>1</v>
      </c>
      <c r="V21" s="1115" t="s">
        <v>108</v>
      </c>
      <c r="W21" s="1116">
        <f>第二週明細!W31</f>
        <v>24.5</v>
      </c>
      <c r="X21" s="1149" t="s">
        <v>2</v>
      </c>
      <c r="Y21" s="1150" t="s">
        <v>106</v>
      </c>
      <c r="Z21" s="1151" t="e">
        <f>第二週明細!#REF!</f>
        <v>#REF!</v>
      </c>
      <c r="AA21" s="1149" t="s">
        <v>1</v>
      </c>
      <c r="AB21" s="1152" t="s">
        <v>108</v>
      </c>
      <c r="AC21" s="1153" t="e">
        <f>第二週明細!#REF!</f>
        <v>#REF!</v>
      </c>
      <c r="AD21" s="1154" t="s">
        <v>2</v>
      </c>
    </row>
    <row r="22" spans="1:30" s="168" customFormat="1" ht="30" customHeight="1" thickBot="1">
      <c r="A22" s="1127" t="s">
        <v>107</v>
      </c>
      <c r="B22" s="1120">
        <f>第二週明細!W5</f>
        <v>103.5</v>
      </c>
      <c r="C22" s="1121" t="s">
        <v>2</v>
      </c>
      <c r="D22" s="1122" t="s">
        <v>109</v>
      </c>
      <c r="E22" s="1123">
        <f>第二週明細!W9</f>
        <v>26</v>
      </c>
      <c r="F22" s="1121" t="s">
        <v>2</v>
      </c>
      <c r="G22" s="1119" t="s">
        <v>107</v>
      </c>
      <c r="H22" s="1120">
        <f>第二週明細!W13</f>
        <v>99</v>
      </c>
      <c r="I22" s="1121" t="s">
        <v>2</v>
      </c>
      <c r="J22" s="1122" t="s">
        <v>109</v>
      </c>
      <c r="K22" s="1123">
        <f>第二週明細!W17</f>
        <v>28.099999999999998</v>
      </c>
      <c r="L22" s="1124" t="s">
        <v>2</v>
      </c>
      <c r="M22" s="1119" t="s">
        <v>107</v>
      </c>
      <c r="N22" s="1120">
        <f>第二週明細!W21</f>
        <v>100.5</v>
      </c>
      <c r="O22" s="1121" t="s">
        <v>2</v>
      </c>
      <c r="P22" s="1122" t="s">
        <v>109</v>
      </c>
      <c r="Q22" s="1123">
        <f>第二週明細!W25</f>
        <v>28.099999999999998</v>
      </c>
      <c r="R22" s="1124" t="s">
        <v>2</v>
      </c>
      <c r="S22" s="1119" t="s">
        <v>107</v>
      </c>
      <c r="T22" s="1120">
        <f>第二週明細!W29</f>
        <v>102</v>
      </c>
      <c r="U22" s="1121" t="s">
        <v>2</v>
      </c>
      <c r="V22" s="1122" t="s">
        <v>109</v>
      </c>
      <c r="W22" s="1123">
        <f>第二週明細!W33</f>
        <v>26.700000000000003</v>
      </c>
      <c r="X22" s="1121" t="s">
        <v>2</v>
      </c>
      <c r="Y22" s="1119" t="s">
        <v>107</v>
      </c>
      <c r="Z22" s="1120" t="e">
        <f>第二週明細!#REF!</f>
        <v>#REF!</v>
      </c>
      <c r="AA22" s="1121" t="s">
        <v>2</v>
      </c>
      <c r="AB22" s="1122" t="s">
        <v>109</v>
      </c>
      <c r="AC22" s="1123" t="e">
        <f>第二週明細!#REF!</f>
        <v>#REF!</v>
      </c>
      <c r="AD22" s="1124" t="s">
        <v>2</v>
      </c>
    </row>
    <row r="23" spans="1:30" s="230" customFormat="1" ht="76.7" customHeight="1" thickBot="1">
      <c r="A23" s="1303">
        <v>11</v>
      </c>
      <c r="B23" s="1304"/>
      <c r="C23" s="1304"/>
      <c r="D23" s="1304"/>
      <c r="E23" s="1304"/>
      <c r="F23" s="1305"/>
      <c r="G23" s="1306">
        <v>12</v>
      </c>
      <c r="H23" s="1307"/>
      <c r="I23" s="1307"/>
      <c r="J23" s="1307"/>
      <c r="K23" s="1307"/>
      <c r="L23" s="1307"/>
      <c r="M23" s="1308">
        <v>13</v>
      </c>
      <c r="N23" s="1309"/>
      <c r="O23" s="1309"/>
      <c r="P23" s="1309"/>
      <c r="Q23" s="1309"/>
      <c r="R23" s="1310"/>
      <c r="S23" s="1311">
        <v>14</v>
      </c>
      <c r="T23" s="1312"/>
      <c r="U23" s="1312"/>
      <c r="V23" s="1312"/>
      <c r="W23" s="1312"/>
      <c r="X23" s="1313"/>
      <c r="Y23" s="1314">
        <v>15</v>
      </c>
      <c r="Z23" s="1315"/>
      <c r="AA23" s="1315"/>
      <c r="AB23" s="1315"/>
      <c r="AC23" s="1315"/>
      <c r="AD23" s="1316"/>
    </row>
    <row r="24" spans="1:30" s="114" customFormat="1" ht="80.099999999999994" customHeight="1">
      <c r="A24" s="1201" t="s">
        <v>73</v>
      </c>
      <c r="B24" s="1202"/>
      <c r="C24" s="1202"/>
      <c r="D24" s="1202"/>
      <c r="E24" s="1202"/>
      <c r="F24" s="1202"/>
      <c r="G24" s="1183" t="s">
        <v>4</v>
      </c>
      <c r="H24" s="1184"/>
      <c r="I24" s="1184"/>
      <c r="J24" s="1184"/>
      <c r="K24" s="1184"/>
      <c r="L24" s="1318"/>
      <c r="M24" s="1292" t="s">
        <v>75</v>
      </c>
      <c r="N24" s="1293"/>
      <c r="O24" s="1293"/>
      <c r="P24" s="1293"/>
      <c r="Q24" s="1293"/>
      <c r="R24" s="1294"/>
      <c r="S24" s="1223" t="s">
        <v>156</v>
      </c>
      <c r="T24" s="1202"/>
      <c r="U24" s="1202"/>
      <c r="V24" s="1202"/>
      <c r="W24" s="1202"/>
      <c r="X24" s="1202"/>
      <c r="Y24" s="1183" t="s">
        <v>110</v>
      </c>
      <c r="Z24" s="1184"/>
      <c r="AA24" s="1184"/>
      <c r="AB24" s="1184"/>
      <c r="AC24" s="1184"/>
      <c r="AD24" s="1185"/>
    </row>
    <row r="25" spans="1:30" s="113" customFormat="1" ht="80.099999999999994" customHeight="1">
      <c r="A25" s="1204" t="s">
        <v>149</v>
      </c>
      <c r="B25" s="1205"/>
      <c r="C25" s="1205"/>
      <c r="D25" s="1205"/>
      <c r="E25" s="1205"/>
      <c r="F25" s="1205"/>
      <c r="G25" s="1207" t="s">
        <v>235</v>
      </c>
      <c r="H25" s="1208"/>
      <c r="I25" s="1208"/>
      <c r="J25" s="1208"/>
      <c r="K25" s="1208"/>
      <c r="L25" s="1290"/>
      <c r="M25" s="1269" t="s">
        <v>118</v>
      </c>
      <c r="N25" s="1205"/>
      <c r="O25" s="1205"/>
      <c r="P25" s="1205"/>
      <c r="Q25" s="1205"/>
      <c r="R25" s="1206"/>
      <c r="S25" s="1269" t="s">
        <v>117</v>
      </c>
      <c r="T25" s="1205"/>
      <c r="U25" s="1205"/>
      <c r="V25" s="1205"/>
      <c r="W25" s="1205"/>
      <c r="X25" s="1206"/>
      <c r="Y25" s="1295" t="s">
        <v>163</v>
      </c>
      <c r="Z25" s="1296"/>
      <c r="AA25" s="1296"/>
      <c r="AB25" s="1296"/>
      <c r="AC25" s="1296"/>
      <c r="AD25" s="1319"/>
    </row>
    <row r="26" spans="1:30" s="114" customFormat="1" ht="80.099999999999994" customHeight="1">
      <c r="A26" s="1209" t="s">
        <v>253</v>
      </c>
      <c r="B26" s="1210"/>
      <c r="C26" s="1210"/>
      <c r="D26" s="1210"/>
      <c r="E26" s="1210"/>
      <c r="F26" s="1210"/>
      <c r="G26" s="1212" t="s">
        <v>359</v>
      </c>
      <c r="H26" s="1213"/>
      <c r="I26" s="1213"/>
      <c r="J26" s="1213"/>
      <c r="K26" s="1213"/>
      <c r="L26" s="1224"/>
      <c r="M26" s="1270" t="s">
        <v>155</v>
      </c>
      <c r="N26" s="1271"/>
      <c r="O26" s="1271"/>
      <c r="P26" s="1271"/>
      <c r="Q26" s="1271"/>
      <c r="R26" s="1272"/>
      <c r="S26" s="1225" t="s">
        <v>162</v>
      </c>
      <c r="T26" s="1226"/>
      <c r="U26" s="1226"/>
      <c r="V26" s="1226"/>
      <c r="W26" s="1226"/>
      <c r="X26" s="1227"/>
      <c r="Y26" s="1320" t="s">
        <v>98</v>
      </c>
      <c r="Z26" s="1321"/>
      <c r="AA26" s="1321"/>
      <c r="AB26" s="1321"/>
      <c r="AC26" s="1321"/>
      <c r="AD26" s="1322"/>
    </row>
    <row r="27" spans="1:30" s="114" customFormat="1" ht="80.099999999999994" customHeight="1">
      <c r="A27" s="1214" t="s">
        <v>161</v>
      </c>
      <c r="B27" s="1215"/>
      <c r="C27" s="1215"/>
      <c r="D27" s="1215"/>
      <c r="E27" s="1215"/>
      <c r="F27" s="1215"/>
      <c r="G27" s="1217" t="s">
        <v>245</v>
      </c>
      <c r="H27" s="1218"/>
      <c r="I27" s="1218"/>
      <c r="J27" s="1218"/>
      <c r="K27" s="1218"/>
      <c r="L27" s="1323"/>
      <c r="M27" s="1230" t="s">
        <v>154</v>
      </c>
      <c r="N27" s="1229"/>
      <c r="O27" s="1229"/>
      <c r="P27" s="1229"/>
      <c r="Q27" s="1229"/>
      <c r="R27" s="1231"/>
      <c r="S27" s="1217" t="s">
        <v>336</v>
      </c>
      <c r="T27" s="1218"/>
      <c r="U27" s="1218"/>
      <c r="V27" s="1218"/>
      <c r="W27" s="1218"/>
      <c r="X27" s="1323"/>
      <c r="Y27" s="1324" t="s">
        <v>189</v>
      </c>
      <c r="Z27" s="1325"/>
      <c r="AA27" s="1325"/>
      <c r="AB27" s="1325"/>
      <c r="AC27" s="1325"/>
      <c r="AD27" s="1326"/>
    </row>
    <row r="28" spans="1:30" s="119" customFormat="1" ht="80.099999999999994" customHeight="1">
      <c r="A28" s="1219" t="s">
        <v>113</v>
      </c>
      <c r="B28" s="1196"/>
      <c r="C28" s="1196"/>
      <c r="D28" s="1196"/>
      <c r="E28" s="1196"/>
      <c r="F28" s="1196"/>
      <c r="G28" s="1195" t="s">
        <v>113</v>
      </c>
      <c r="H28" s="1196"/>
      <c r="I28" s="1196"/>
      <c r="J28" s="1196"/>
      <c r="K28" s="1196"/>
      <c r="L28" s="1220"/>
      <c r="M28" s="1195" t="s">
        <v>111</v>
      </c>
      <c r="N28" s="1196"/>
      <c r="O28" s="1196"/>
      <c r="P28" s="1196"/>
      <c r="Q28" s="1196"/>
      <c r="R28" s="1220"/>
      <c r="S28" s="1195" t="s">
        <v>113</v>
      </c>
      <c r="T28" s="1196"/>
      <c r="U28" s="1196"/>
      <c r="V28" s="1196"/>
      <c r="W28" s="1196"/>
      <c r="X28" s="1220"/>
      <c r="Y28" s="1195" t="s">
        <v>113</v>
      </c>
      <c r="Z28" s="1196"/>
      <c r="AA28" s="1196"/>
      <c r="AB28" s="1196"/>
      <c r="AC28" s="1196"/>
      <c r="AD28" s="1197"/>
    </row>
    <row r="29" spans="1:30" s="120" customFormat="1" ht="80.099999999999994" customHeight="1">
      <c r="A29" s="1327" t="s">
        <v>255</v>
      </c>
      <c r="B29" s="1246"/>
      <c r="C29" s="1246"/>
      <c r="D29" s="1246"/>
      <c r="E29" s="1246"/>
      <c r="F29" s="1246"/>
      <c r="G29" s="1247" t="s">
        <v>252</v>
      </c>
      <c r="H29" s="1246"/>
      <c r="I29" s="1246"/>
      <c r="J29" s="1246"/>
      <c r="K29" s="1246"/>
      <c r="L29" s="1248"/>
      <c r="M29" s="1249" t="s">
        <v>146</v>
      </c>
      <c r="N29" s="1250"/>
      <c r="O29" s="1250"/>
      <c r="P29" s="1250"/>
      <c r="Q29" s="1250"/>
      <c r="R29" s="1299"/>
      <c r="S29" s="1328" t="s">
        <v>123</v>
      </c>
      <c r="T29" s="1329"/>
      <c r="U29" s="1329"/>
      <c r="V29" s="1329"/>
      <c r="W29" s="1329"/>
      <c r="X29" s="1330"/>
      <c r="Y29" s="1328" t="s">
        <v>247</v>
      </c>
      <c r="Z29" s="1329"/>
      <c r="AA29" s="1329"/>
      <c r="AB29" s="1329"/>
      <c r="AC29" s="1329"/>
      <c r="AD29" s="1331"/>
    </row>
    <row r="30" spans="1:30" s="121" customFormat="1" ht="80.099999999999994" customHeight="1">
      <c r="A30" s="1317"/>
      <c r="B30" s="1253"/>
      <c r="C30" s="1253"/>
      <c r="D30" s="1253"/>
      <c r="E30" s="1253"/>
      <c r="F30" s="1253"/>
      <c r="G30" s="1255"/>
      <c r="H30" s="1256"/>
      <c r="I30" s="1256"/>
      <c r="J30" s="1256"/>
      <c r="K30" s="1256"/>
      <c r="L30" s="1257"/>
      <c r="M30" s="239"/>
      <c r="N30" s="642"/>
      <c r="O30" s="642"/>
      <c r="P30" s="642"/>
      <c r="Q30" s="642"/>
      <c r="R30" s="643"/>
      <c r="S30" s="1255"/>
      <c r="T30" s="1256"/>
      <c r="U30" s="1256"/>
      <c r="V30" s="1256"/>
      <c r="W30" s="1256"/>
      <c r="X30" s="1257"/>
      <c r="Y30" s="1255"/>
      <c r="Z30" s="1256"/>
      <c r="AA30" s="1256"/>
      <c r="AB30" s="1256"/>
      <c r="AC30" s="1256"/>
      <c r="AD30" s="1332"/>
    </row>
    <row r="31" spans="1:30" s="168" customFormat="1" ht="24" customHeight="1">
      <c r="A31" s="1126" t="s">
        <v>106</v>
      </c>
      <c r="B31" s="1113">
        <f>第三週明細!W11</f>
        <v>744.6</v>
      </c>
      <c r="C31" s="1114" t="s">
        <v>1</v>
      </c>
      <c r="D31" s="1115" t="s">
        <v>108</v>
      </c>
      <c r="E31" s="1116">
        <f>第三週明細!W7</f>
        <v>25</v>
      </c>
      <c r="F31" s="1149" t="s">
        <v>2</v>
      </c>
      <c r="G31" s="169" t="s">
        <v>106</v>
      </c>
      <c r="H31" s="252">
        <f>第三週明細!W19</f>
        <v>751.2</v>
      </c>
      <c r="I31" s="253" t="s">
        <v>1</v>
      </c>
      <c r="J31" s="254" t="s">
        <v>108</v>
      </c>
      <c r="K31" s="255">
        <f>第三週明細!W15</f>
        <v>26</v>
      </c>
      <c r="L31" s="170" t="s">
        <v>2</v>
      </c>
      <c r="M31" s="169" t="s">
        <v>106</v>
      </c>
      <c r="N31" s="252">
        <f>第三週明細!W27</f>
        <v>756.3</v>
      </c>
      <c r="O31" s="253" t="s">
        <v>1</v>
      </c>
      <c r="P31" s="254" t="s">
        <v>108</v>
      </c>
      <c r="Q31" s="255">
        <f>第三週明細!W23</f>
        <v>25.5</v>
      </c>
      <c r="R31" s="170" t="s">
        <v>2</v>
      </c>
      <c r="S31" s="285" t="s">
        <v>106</v>
      </c>
      <c r="T31" s="252">
        <f>第三週明細!W35</f>
        <v>741.9</v>
      </c>
      <c r="U31" s="253" t="s">
        <v>1</v>
      </c>
      <c r="V31" s="1115" t="s">
        <v>108</v>
      </c>
      <c r="W31" s="255">
        <f>第三週明細!W31</f>
        <v>25.5</v>
      </c>
      <c r="X31" s="253" t="s">
        <v>2</v>
      </c>
      <c r="Y31" s="285" t="s">
        <v>106</v>
      </c>
      <c r="Z31" s="252">
        <f>第三週明細!W43</f>
        <v>749.2</v>
      </c>
      <c r="AA31" s="253" t="s">
        <v>1</v>
      </c>
      <c r="AB31" s="1115" t="s">
        <v>108</v>
      </c>
      <c r="AC31" s="255">
        <f>第三週明細!W39</f>
        <v>26</v>
      </c>
      <c r="AD31" s="263" t="s">
        <v>2</v>
      </c>
    </row>
    <row r="32" spans="1:30" s="168" customFormat="1" ht="24.6" customHeight="1" thickBot="1">
      <c r="A32" s="1127" t="s">
        <v>107</v>
      </c>
      <c r="B32" s="1120">
        <f>第三週明細!W5</f>
        <v>102.5</v>
      </c>
      <c r="C32" s="1121" t="s">
        <v>2</v>
      </c>
      <c r="D32" s="1122" t="s">
        <v>109</v>
      </c>
      <c r="E32" s="1123">
        <f>第三週明細!W9</f>
        <v>27.400000000000002</v>
      </c>
      <c r="F32" s="1121" t="s">
        <v>2</v>
      </c>
      <c r="G32" s="1119" t="s">
        <v>107</v>
      </c>
      <c r="H32" s="1120">
        <f>第三週明細!W13</f>
        <v>100.5</v>
      </c>
      <c r="I32" s="1121" t="s">
        <v>2</v>
      </c>
      <c r="J32" s="1122" t="s">
        <v>109</v>
      </c>
      <c r="K32" s="1123">
        <f>第三週明細!W17</f>
        <v>28.8</v>
      </c>
      <c r="L32" s="1124" t="s">
        <v>2</v>
      </c>
      <c r="M32" s="1119" t="s">
        <v>107</v>
      </c>
      <c r="N32" s="252">
        <f>第三週明細!W21</f>
        <v>103</v>
      </c>
      <c r="O32" s="253" t="s">
        <v>2</v>
      </c>
      <c r="P32" s="1122" t="s">
        <v>109</v>
      </c>
      <c r="Q32" s="255">
        <f>第三週明細!W25</f>
        <v>28.699999999999996</v>
      </c>
      <c r="R32" s="170" t="s">
        <v>2</v>
      </c>
      <c r="S32" s="1119" t="s">
        <v>107</v>
      </c>
      <c r="T32" s="252">
        <f>第三週明細!W29</f>
        <v>100</v>
      </c>
      <c r="U32" s="253" t="s">
        <v>2</v>
      </c>
      <c r="V32" s="1122" t="s">
        <v>109</v>
      </c>
      <c r="W32" s="255">
        <f>第三週明細!W33</f>
        <v>28.099999999999998</v>
      </c>
      <c r="X32" s="253" t="s">
        <v>2</v>
      </c>
      <c r="Y32" s="1119" t="s">
        <v>107</v>
      </c>
      <c r="Z32" s="252">
        <f>第三週明細!W37</f>
        <v>100</v>
      </c>
      <c r="AA32" s="253" t="s">
        <v>2</v>
      </c>
      <c r="AB32" s="1122" t="s">
        <v>109</v>
      </c>
      <c r="AC32" s="255">
        <f>第三週明細!W41</f>
        <v>28.8</v>
      </c>
      <c r="AD32" s="263" t="s">
        <v>2</v>
      </c>
    </row>
    <row r="33" spans="1:30" s="231" customFormat="1" ht="76.7" customHeight="1" thickBot="1">
      <c r="A33" s="1303">
        <v>18</v>
      </c>
      <c r="B33" s="1304"/>
      <c r="C33" s="1304"/>
      <c r="D33" s="1304"/>
      <c r="E33" s="1304"/>
      <c r="F33" s="1305"/>
      <c r="G33" s="1306">
        <v>19</v>
      </c>
      <c r="H33" s="1307"/>
      <c r="I33" s="1307"/>
      <c r="J33" s="1307"/>
      <c r="K33" s="1307"/>
      <c r="L33" s="1307"/>
      <c r="M33" s="1308">
        <v>20</v>
      </c>
      <c r="N33" s="1309"/>
      <c r="O33" s="1309"/>
      <c r="P33" s="1309"/>
      <c r="Q33" s="1309"/>
      <c r="R33" s="1310"/>
      <c r="S33" s="1311">
        <v>21</v>
      </c>
      <c r="T33" s="1312"/>
      <c r="U33" s="1312"/>
      <c r="V33" s="1312"/>
      <c r="W33" s="1312"/>
      <c r="X33" s="1313"/>
      <c r="Y33" s="1314">
        <v>22</v>
      </c>
      <c r="Z33" s="1315"/>
      <c r="AA33" s="1315"/>
      <c r="AB33" s="1315"/>
      <c r="AC33" s="1315"/>
      <c r="AD33" s="1316"/>
    </row>
    <row r="34" spans="1:30" s="121" customFormat="1" ht="80.099999999999994" customHeight="1">
      <c r="A34" s="1201" t="s">
        <v>73</v>
      </c>
      <c r="B34" s="1202"/>
      <c r="C34" s="1202"/>
      <c r="D34" s="1202"/>
      <c r="E34" s="1202"/>
      <c r="F34" s="1203"/>
      <c r="G34" s="1183" t="s">
        <v>3</v>
      </c>
      <c r="H34" s="1184"/>
      <c r="I34" s="1184"/>
      <c r="J34" s="1184"/>
      <c r="K34" s="1184"/>
      <c r="L34" s="1184"/>
      <c r="M34" s="1333" t="s">
        <v>152</v>
      </c>
      <c r="N34" s="1334"/>
      <c r="O34" s="1334"/>
      <c r="P34" s="1334"/>
      <c r="Q34" s="1334"/>
      <c r="R34" s="1335"/>
      <c r="S34" s="1223" t="s">
        <v>78</v>
      </c>
      <c r="T34" s="1202"/>
      <c r="U34" s="1202"/>
      <c r="V34" s="1202"/>
      <c r="W34" s="1202"/>
      <c r="X34" s="1202"/>
      <c r="Y34" s="1183" t="s">
        <v>110</v>
      </c>
      <c r="Z34" s="1184"/>
      <c r="AA34" s="1184"/>
      <c r="AB34" s="1184"/>
      <c r="AC34" s="1184"/>
      <c r="AD34" s="1185"/>
    </row>
    <row r="35" spans="1:30" s="121" customFormat="1" ht="80.099999999999994" customHeight="1">
      <c r="A35" s="1204" t="s">
        <v>164</v>
      </c>
      <c r="B35" s="1205"/>
      <c r="C35" s="1205"/>
      <c r="D35" s="1205"/>
      <c r="E35" s="1205"/>
      <c r="F35" s="1206"/>
      <c r="G35" s="1207" t="s">
        <v>236</v>
      </c>
      <c r="H35" s="1208"/>
      <c r="I35" s="1208"/>
      <c r="J35" s="1208"/>
      <c r="K35" s="1208"/>
      <c r="L35" s="1208"/>
      <c r="M35" s="1207" t="s">
        <v>166</v>
      </c>
      <c r="N35" s="1208"/>
      <c r="O35" s="1208"/>
      <c r="P35" s="1208"/>
      <c r="Q35" s="1208"/>
      <c r="R35" s="1290"/>
      <c r="S35" s="1269" t="s">
        <v>167</v>
      </c>
      <c r="T35" s="1205"/>
      <c r="U35" s="1205"/>
      <c r="V35" s="1205"/>
      <c r="W35" s="1205"/>
      <c r="X35" s="1206"/>
      <c r="Y35" s="1269" t="s">
        <v>222</v>
      </c>
      <c r="Z35" s="1205"/>
      <c r="AA35" s="1205"/>
      <c r="AB35" s="1205"/>
      <c r="AC35" s="1205"/>
      <c r="AD35" s="1336"/>
    </row>
    <row r="36" spans="1:30" s="121" customFormat="1" ht="80.099999999999994" customHeight="1">
      <c r="A36" s="1209" t="s">
        <v>165</v>
      </c>
      <c r="B36" s="1210"/>
      <c r="C36" s="1210"/>
      <c r="D36" s="1210"/>
      <c r="E36" s="1210"/>
      <c r="F36" s="1211"/>
      <c r="G36" s="1212" t="s">
        <v>360</v>
      </c>
      <c r="H36" s="1213"/>
      <c r="I36" s="1213"/>
      <c r="J36" s="1213"/>
      <c r="K36" s="1213"/>
      <c r="L36" s="1213"/>
      <c r="M36" s="1270" t="s">
        <v>223</v>
      </c>
      <c r="N36" s="1271"/>
      <c r="O36" s="1271"/>
      <c r="P36" s="1271"/>
      <c r="Q36" s="1271"/>
      <c r="R36" s="1272"/>
      <c r="S36" s="1270" t="s">
        <v>151</v>
      </c>
      <c r="T36" s="1271"/>
      <c r="U36" s="1271"/>
      <c r="V36" s="1271"/>
      <c r="W36" s="1271"/>
      <c r="X36" s="1271"/>
      <c r="Y36" s="1189" t="s">
        <v>120</v>
      </c>
      <c r="Z36" s="1190"/>
      <c r="AA36" s="1190"/>
      <c r="AB36" s="1190"/>
      <c r="AC36" s="1190"/>
      <c r="AD36" s="1191"/>
    </row>
    <row r="37" spans="1:30" s="121" customFormat="1" ht="80.099999999999994" customHeight="1">
      <c r="A37" s="1214" t="s">
        <v>150</v>
      </c>
      <c r="B37" s="1215"/>
      <c r="C37" s="1215"/>
      <c r="D37" s="1215"/>
      <c r="E37" s="1215"/>
      <c r="F37" s="1216"/>
      <c r="G37" s="1217" t="s">
        <v>153</v>
      </c>
      <c r="H37" s="1218"/>
      <c r="I37" s="1218"/>
      <c r="J37" s="1218"/>
      <c r="K37" s="1218"/>
      <c r="L37" s="1218"/>
      <c r="M37" s="1230" t="s">
        <v>175</v>
      </c>
      <c r="N37" s="1229"/>
      <c r="O37" s="1229"/>
      <c r="P37" s="1229"/>
      <c r="Q37" s="1229"/>
      <c r="R37" s="1231"/>
      <c r="S37" s="1230" t="s">
        <v>237</v>
      </c>
      <c r="T37" s="1229"/>
      <c r="U37" s="1229"/>
      <c r="V37" s="1229"/>
      <c r="W37" s="1229"/>
      <c r="X37" s="1231"/>
      <c r="Y37" s="1192" t="s">
        <v>239</v>
      </c>
      <c r="Z37" s="1193"/>
      <c r="AA37" s="1193"/>
      <c r="AB37" s="1193"/>
      <c r="AC37" s="1193"/>
      <c r="AD37" s="1194"/>
    </row>
    <row r="38" spans="1:30" s="122" customFormat="1" ht="80.099999999999994" customHeight="1">
      <c r="A38" s="1219" t="s">
        <v>112</v>
      </c>
      <c r="B38" s="1196"/>
      <c r="C38" s="1196"/>
      <c r="D38" s="1196"/>
      <c r="E38" s="1196"/>
      <c r="F38" s="1220"/>
      <c r="G38" s="1195" t="s">
        <v>113</v>
      </c>
      <c r="H38" s="1196"/>
      <c r="I38" s="1196"/>
      <c r="J38" s="1196"/>
      <c r="K38" s="1196"/>
      <c r="L38" s="1196"/>
      <c r="M38" s="1195" t="s">
        <v>111</v>
      </c>
      <c r="N38" s="1196"/>
      <c r="O38" s="1196"/>
      <c r="P38" s="1196"/>
      <c r="Q38" s="1196"/>
      <c r="R38" s="1220"/>
      <c r="S38" s="1195" t="s">
        <v>113</v>
      </c>
      <c r="T38" s="1196"/>
      <c r="U38" s="1196"/>
      <c r="V38" s="1196"/>
      <c r="W38" s="1196"/>
      <c r="X38" s="1220"/>
      <c r="Y38" s="1195" t="s">
        <v>112</v>
      </c>
      <c r="Z38" s="1196"/>
      <c r="AA38" s="1196"/>
      <c r="AB38" s="1196"/>
      <c r="AC38" s="1196"/>
      <c r="AD38" s="1197"/>
    </row>
    <row r="39" spans="1:30" s="123" customFormat="1" ht="80.099999999999994" customHeight="1">
      <c r="A39" s="1327" t="s">
        <v>226</v>
      </c>
      <c r="B39" s="1246"/>
      <c r="C39" s="1246"/>
      <c r="D39" s="1246"/>
      <c r="E39" s="1246"/>
      <c r="F39" s="1248"/>
      <c r="G39" s="1347" t="s">
        <v>184</v>
      </c>
      <c r="H39" s="1348"/>
      <c r="I39" s="1348"/>
      <c r="J39" s="1348"/>
      <c r="K39" s="1348"/>
      <c r="L39" s="1348"/>
      <c r="M39" s="1347" t="s">
        <v>347</v>
      </c>
      <c r="N39" s="1348"/>
      <c r="O39" s="1348"/>
      <c r="P39" s="1348"/>
      <c r="Q39" s="1348"/>
      <c r="R39" s="1349"/>
      <c r="S39" s="1347" t="s">
        <v>102</v>
      </c>
      <c r="T39" s="1348"/>
      <c r="U39" s="1348"/>
      <c r="V39" s="1348"/>
      <c r="W39" s="1348"/>
      <c r="X39" s="1348"/>
      <c r="Y39" s="1350" t="s">
        <v>148</v>
      </c>
      <c r="Z39" s="1351"/>
      <c r="AA39" s="1351"/>
      <c r="AB39" s="1351"/>
      <c r="AC39" s="1351"/>
      <c r="AD39" s="1352"/>
    </row>
    <row r="40" spans="1:30" s="121" customFormat="1" ht="70.5" customHeight="1">
      <c r="A40" s="1353"/>
      <c r="B40" s="1338"/>
      <c r="C40" s="1338"/>
      <c r="D40" s="1338"/>
      <c r="E40" s="1338"/>
      <c r="F40" s="1339"/>
      <c r="G40" s="1252" t="s">
        <v>224</v>
      </c>
      <c r="H40" s="1253"/>
      <c r="I40" s="1253"/>
      <c r="J40" s="1253"/>
      <c r="K40" s="1253"/>
      <c r="L40" s="1253"/>
      <c r="M40" s="1337"/>
      <c r="N40" s="1338"/>
      <c r="O40" s="1338"/>
      <c r="P40" s="1338"/>
      <c r="Q40" s="1338"/>
      <c r="R40" s="1339"/>
      <c r="S40" s="1269"/>
      <c r="T40" s="1205"/>
      <c r="U40" s="1205"/>
      <c r="V40" s="1205"/>
      <c r="W40" s="1205"/>
      <c r="X40" s="1206"/>
      <c r="Y40" s="1337"/>
      <c r="Z40" s="1338"/>
      <c r="AA40" s="1338"/>
      <c r="AB40" s="1338"/>
      <c r="AC40" s="1338"/>
      <c r="AD40" s="1340"/>
    </row>
    <row r="41" spans="1:30" s="172" customFormat="1" ht="25.7" customHeight="1">
      <c r="A41" s="1126" t="s">
        <v>106</v>
      </c>
      <c r="B41" s="1113">
        <f>第三週明細!W21</f>
        <v>103</v>
      </c>
      <c r="C41" s="1114" t="s">
        <v>1</v>
      </c>
      <c r="D41" s="1115" t="s">
        <v>108</v>
      </c>
      <c r="E41" s="1116">
        <f>第三週明細!W17</f>
        <v>28.8</v>
      </c>
      <c r="F41" s="1117" t="s">
        <v>2</v>
      </c>
      <c r="G41" s="285" t="s">
        <v>106</v>
      </c>
      <c r="H41" s="1113">
        <f>第三週明細!W29</f>
        <v>100</v>
      </c>
      <c r="I41" s="1114" t="s">
        <v>1</v>
      </c>
      <c r="J41" s="1115" t="s">
        <v>108</v>
      </c>
      <c r="K41" s="1116">
        <f>第三週明細!W25</f>
        <v>28.699999999999996</v>
      </c>
      <c r="L41" s="1114" t="s">
        <v>2</v>
      </c>
      <c r="M41" s="285" t="s">
        <v>106</v>
      </c>
      <c r="N41" s="1113">
        <f>第四週明細!W27</f>
        <v>739.9</v>
      </c>
      <c r="O41" s="1114" t="s">
        <v>1</v>
      </c>
      <c r="P41" s="1115" t="s">
        <v>108</v>
      </c>
      <c r="Q41" s="1116">
        <f>第四週明細!W23</f>
        <v>25.5</v>
      </c>
      <c r="R41" s="1117" t="s">
        <v>2</v>
      </c>
      <c r="S41" s="285" t="s">
        <v>106</v>
      </c>
      <c r="T41" s="1113">
        <f>第四週明細!W27</f>
        <v>739.9</v>
      </c>
      <c r="U41" s="1114" t="s">
        <v>1</v>
      </c>
      <c r="V41" s="1115" t="s">
        <v>108</v>
      </c>
      <c r="W41" s="1116">
        <f>第四週明細!W23</f>
        <v>25.5</v>
      </c>
      <c r="X41" s="1114" t="s">
        <v>2</v>
      </c>
      <c r="Y41" s="285" t="s">
        <v>106</v>
      </c>
      <c r="Z41" s="1113">
        <f>第四週明細!W43</f>
        <v>746.5</v>
      </c>
      <c r="AA41" s="1114" t="s">
        <v>1</v>
      </c>
      <c r="AB41" s="1115" t="s">
        <v>108</v>
      </c>
      <c r="AC41" s="1116">
        <f>第四週明細!W39</f>
        <v>26.5</v>
      </c>
      <c r="AD41" s="1118" t="s">
        <v>2</v>
      </c>
    </row>
    <row r="42" spans="1:30" s="172" customFormat="1" ht="25.35" customHeight="1" thickBot="1">
      <c r="A42" s="1127" t="s">
        <v>107</v>
      </c>
      <c r="B42" s="1120">
        <f>第三週明細!W15</f>
        <v>26</v>
      </c>
      <c r="C42" s="1121" t="s">
        <v>2</v>
      </c>
      <c r="D42" s="1122" t="s">
        <v>109</v>
      </c>
      <c r="E42" s="1123">
        <f>第三週明細!W19</f>
        <v>751.2</v>
      </c>
      <c r="F42" s="1124" t="s">
        <v>2</v>
      </c>
      <c r="G42" s="1119" t="s">
        <v>107</v>
      </c>
      <c r="H42" s="1120">
        <f>第三週明細!W23</f>
        <v>25.5</v>
      </c>
      <c r="I42" s="1121" t="s">
        <v>2</v>
      </c>
      <c r="J42" s="1122" t="s">
        <v>109</v>
      </c>
      <c r="K42" s="1123">
        <f>第三週明細!W27</f>
        <v>756.3</v>
      </c>
      <c r="L42" s="1121" t="s">
        <v>2</v>
      </c>
      <c r="M42" s="1119" t="s">
        <v>107</v>
      </c>
      <c r="N42" s="1120">
        <f>第四週明細!W21</f>
        <v>99.5</v>
      </c>
      <c r="O42" s="1121" t="s">
        <v>2</v>
      </c>
      <c r="P42" s="1122" t="s">
        <v>109</v>
      </c>
      <c r="Q42" s="1123">
        <f>第四週明細!W25</f>
        <v>28.099999999999998</v>
      </c>
      <c r="R42" s="1124" t="s">
        <v>2</v>
      </c>
      <c r="S42" s="1119" t="s">
        <v>107</v>
      </c>
      <c r="T42" s="1120">
        <f>第四週明細!W21</f>
        <v>99.5</v>
      </c>
      <c r="U42" s="1121" t="s">
        <v>2</v>
      </c>
      <c r="V42" s="1122" t="s">
        <v>109</v>
      </c>
      <c r="W42" s="1123">
        <f>第四週明細!W25</f>
        <v>28.099999999999998</v>
      </c>
      <c r="X42" s="1121" t="s">
        <v>2</v>
      </c>
      <c r="Y42" s="1119" t="s">
        <v>107</v>
      </c>
      <c r="Z42" s="1120">
        <f>第四週明細!W37</f>
        <v>97.5</v>
      </c>
      <c r="AA42" s="1121" t="s">
        <v>2</v>
      </c>
      <c r="AB42" s="1122" t="s">
        <v>109</v>
      </c>
      <c r="AC42" s="1123">
        <f>第四週明細!W41</f>
        <v>29.5</v>
      </c>
      <c r="AD42" s="1125" t="s">
        <v>2</v>
      </c>
    </row>
    <row r="43" spans="1:30" s="231" customFormat="1" ht="76.7" customHeight="1" thickBot="1">
      <c r="A43" s="1341">
        <v>23</v>
      </c>
      <c r="B43" s="1342"/>
      <c r="C43" s="1342"/>
      <c r="D43" s="1342"/>
      <c r="E43" s="1342"/>
      <c r="F43" s="1343"/>
      <c r="G43" s="1344">
        <v>25</v>
      </c>
      <c r="H43" s="1304"/>
      <c r="I43" s="1304"/>
      <c r="J43" s="1304"/>
      <c r="K43" s="1304"/>
      <c r="L43" s="1304"/>
      <c r="M43" s="1306">
        <v>26</v>
      </c>
      <c r="N43" s="1307"/>
      <c r="O43" s="1307"/>
      <c r="P43" s="1307"/>
      <c r="Q43" s="1307"/>
      <c r="R43" s="1345"/>
      <c r="S43" s="1308">
        <v>27</v>
      </c>
      <c r="T43" s="1309"/>
      <c r="U43" s="1309"/>
      <c r="V43" s="1309"/>
      <c r="W43" s="1309"/>
      <c r="X43" s="1310"/>
      <c r="Y43" s="1311">
        <v>28</v>
      </c>
      <c r="Z43" s="1312"/>
      <c r="AA43" s="1312"/>
      <c r="AB43" s="1312"/>
      <c r="AC43" s="1312"/>
      <c r="AD43" s="1346"/>
    </row>
    <row r="44" spans="1:30" s="121" customFormat="1" ht="80.099999999999994" customHeight="1">
      <c r="A44" s="1354" t="s">
        <v>110</v>
      </c>
      <c r="B44" s="1184"/>
      <c r="C44" s="1184"/>
      <c r="D44" s="1184"/>
      <c r="E44" s="1184"/>
      <c r="F44" s="1318"/>
      <c r="G44" s="1355" t="s">
        <v>121</v>
      </c>
      <c r="H44" s="1356"/>
      <c r="I44" s="1356"/>
      <c r="J44" s="1356"/>
      <c r="K44" s="1356"/>
      <c r="L44" s="1356"/>
      <c r="M44" s="1333" t="s">
        <v>119</v>
      </c>
      <c r="N44" s="1334"/>
      <c r="O44" s="1334"/>
      <c r="P44" s="1334"/>
      <c r="Q44" s="1334"/>
      <c r="R44" s="1335"/>
      <c r="S44" s="1223" t="s">
        <v>116</v>
      </c>
      <c r="T44" s="1202"/>
      <c r="U44" s="1202"/>
      <c r="V44" s="1202"/>
      <c r="W44" s="1202"/>
      <c r="X44" s="1203"/>
      <c r="Y44" s="1183" t="s">
        <v>110</v>
      </c>
      <c r="Z44" s="1184"/>
      <c r="AA44" s="1184"/>
      <c r="AB44" s="1184"/>
      <c r="AC44" s="1184"/>
      <c r="AD44" s="1185"/>
    </row>
    <row r="45" spans="1:30" s="121" customFormat="1" ht="80.099999999999994" customHeight="1">
      <c r="A45" s="1204" t="s">
        <v>168</v>
      </c>
      <c r="B45" s="1205"/>
      <c r="C45" s="1205"/>
      <c r="D45" s="1205"/>
      <c r="E45" s="1205"/>
      <c r="F45" s="1206"/>
      <c r="G45" s="1269" t="s">
        <v>238</v>
      </c>
      <c r="H45" s="1205"/>
      <c r="I45" s="1205"/>
      <c r="J45" s="1205"/>
      <c r="K45" s="1205"/>
      <c r="L45" s="1205"/>
      <c r="M45" s="1269" t="s">
        <v>241</v>
      </c>
      <c r="N45" s="1205"/>
      <c r="O45" s="1205"/>
      <c r="P45" s="1205"/>
      <c r="Q45" s="1205"/>
      <c r="R45" s="1206"/>
      <c r="S45" s="1269" t="s">
        <v>171</v>
      </c>
      <c r="T45" s="1205"/>
      <c r="U45" s="1205"/>
      <c r="V45" s="1205"/>
      <c r="W45" s="1205"/>
      <c r="X45" s="1206"/>
      <c r="Y45" s="1186" t="s">
        <v>172</v>
      </c>
      <c r="Z45" s="1187"/>
      <c r="AA45" s="1187"/>
      <c r="AB45" s="1187"/>
      <c r="AC45" s="1187"/>
      <c r="AD45" s="1188"/>
    </row>
    <row r="46" spans="1:30" s="121" customFormat="1" ht="80.099999999999994" customHeight="1">
      <c r="A46" s="1357" t="s">
        <v>176</v>
      </c>
      <c r="B46" s="1226"/>
      <c r="C46" s="1226"/>
      <c r="D46" s="1226"/>
      <c r="E46" s="1226"/>
      <c r="F46" s="1227"/>
      <c r="G46" s="1212" t="s">
        <v>364</v>
      </c>
      <c r="H46" s="1213"/>
      <c r="I46" s="1213"/>
      <c r="J46" s="1213"/>
      <c r="K46" s="1213"/>
      <c r="L46" s="1213"/>
      <c r="M46" s="1270" t="s">
        <v>244</v>
      </c>
      <c r="N46" s="1271"/>
      <c r="O46" s="1271"/>
      <c r="P46" s="1271"/>
      <c r="Q46" s="1271"/>
      <c r="R46" s="1272"/>
      <c r="S46" s="1270" t="s">
        <v>221</v>
      </c>
      <c r="T46" s="1271"/>
      <c r="U46" s="1271"/>
      <c r="V46" s="1271"/>
      <c r="W46" s="1271"/>
      <c r="X46" s="1272"/>
      <c r="Y46" s="1189" t="s">
        <v>328</v>
      </c>
      <c r="Z46" s="1190"/>
      <c r="AA46" s="1190"/>
      <c r="AB46" s="1190"/>
      <c r="AC46" s="1190"/>
      <c r="AD46" s="1191"/>
    </row>
    <row r="47" spans="1:30" s="121" customFormat="1" ht="80.099999999999994" customHeight="1">
      <c r="A47" s="1358" t="s">
        <v>240</v>
      </c>
      <c r="B47" s="1229"/>
      <c r="C47" s="1229"/>
      <c r="D47" s="1229"/>
      <c r="E47" s="1229"/>
      <c r="F47" s="1231"/>
      <c r="G47" s="1234" t="s">
        <v>170</v>
      </c>
      <c r="H47" s="1215"/>
      <c r="I47" s="1215"/>
      <c r="J47" s="1215"/>
      <c r="K47" s="1215"/>
      <c r="L47" s="1215"/>
      <c r="M47" s="1230" t="s">
        <v>177</v>
      </c>
      <c r="N47" s="1229"/>
      <c r="O47" s="1229"/>
      <c r="P47" s="1229"/>
      <c r="Q47" s="1229"/>
      <c r="R47" s="1231"/>
      <c r="S47" s="1230" t="s">
        <v>79</v>
      </c>
      <c r="T47" s="1229"/>
      <c r="U47" s="1229"/>
      <c r="V47" s="1229"/>
      <c r="W47" s="1229"/>
      <c r="X47" s="1231"/>
      <c r="Y47" s="1192" t="s">
        <v>178</v>
      </c>
      <c r="Z47" s="1193"/>
      <c r="AA47" s="1193"/>
      <c r="AB47" s="1193"/>
      <c r="AC47" s="1193"/>
      <c r="AD47" s="1194"/>
    </row>
    <row r="48" spans="1:30" s="122" customFormat="1" ht="80.099999999999994" customHeight="1">
      <c r="A48" s="1219" t="s">
        <v>113</v>
      </c>
      <c r="B48" s="1196"/>
      <c r="C48" s="1196"/>
      <c r="D48" s="1196"/>
      <c r="E48" s="1196"/>
      <c r="F48" s="1220"/>
      <c r="G48" s="1195" t="s">
        <v>113</v>
      </c>
      <c r="H48" s="1196"/>
      <c r="I48" s="1196"/>
      <c r="J48" s="1196"/>
      <c r="K48" s="1196"/>
      <c r="L48" s="1196"/>
      <c r="M48" s="1195" t="s">
        <v>111</v>
      </c>
      <c r="N48" s="1196"/>
      <c r="O48" s="1196"/>
      <c r="P48" s="1196"/>
      <c r="Q48" s="1196"/>
      <c r="R48" s="1220"/>
      <c r="S48" s="1195" t="s">
        <v>113</v>
      </c>
      <c r="T48" s="1196"/>
      <c r="U48" s="1196"/>
      <c r="V48" s="1196"/>
      <c r="W48" s="1196"/>
      <c r="X48" s="1196"/>
      <c r="Y48" s="1195" t="s">
        <v>112</v>
      </c>
      <c r="Z48" s="1196"/>
      <c r="AA48" s="1196"/>
      <c r="AB48" s="1196"/>
      <c r="AC48" s="1196"/>
      <c r="AD48" s="1197"/>
    </row>
    <row r="49" spans="1:30" s="123" customFormat="1" ht="80.099999999999994" customHeight="1">
      <c r="A49" s="1327" t="s">
        <v>187</v>
      </c>
      <c r="B49" s="1246"/>
      <c r="C49" s="1246"/>
      <c r="D49" s="1246"/>
      <c r="E49" s="1246"/>
      <c r="F49" s="1248"/>
      <c r="G49" s="1198" t="s">
        <v>242</v>
      </c>
      <c r="H49" s="1199"/>
      <c r="I49" s="1199"/>
      <c r="J49" s="1199"/>
      <c r="K49" s="1199"/>
      <c r="L49" s="1199"/>
      <c r="M49" s="1247" t="s">
        <v>180</v>
      </c>
      <c r="N49" s="1246"/>
      <c r="O49" s="1246"/>
      <c r="P49" s="1246"/>
      <c r="Q49" s="1246"/>
      <c r="R49" s="1248"/>
      <c r="S49" s="1247" t="s">
        <v>243</v>
      </c>
      <c r="T49" s="1246"/>
      <c r="U49" s="1246"/>
      <c r="V49" s="1246"/>
      <c r="W49" s="1246"/>
      <c r="X49" s="1248"/>
      <c r="Y49" s="1198" t="s">
        <v>188</v>
      </c>
      <c r="Z49" s="1199"/>
      <c r="AA49" s="1199"/>
      <c r="AB49" s="1199"/>
      <c r="AC49" s="1199"/>
      <c r="AD49" s="1200"/>
    </row>
    <row r="50" spans="1:30" s="121" customFormat="1" ht="3" customHeight="1">
      <c r="A50" s="1359"/>
      <c r="B50" s="1274"/>
      <c r="C50" s="1274"/>
      <c r="D50" s="1274"/>
      <c r="E50" s="1274"/>
      <c r="F50" s="1275"/>
      <c r="G50" s="1338"/>
      <c r="H50" s="1338"/>
      <c r="I50" s="1338"/>
      <c r="J50" s="1338"/>
      <c r="K50" s="1338"/>
      <c r="L50" s="1338"/>
      <c r="M50" s="1273"/>
      <c r="N50" s="1274"/>
      <c r="O50" s="1274"/>
      <c r="P50" s="1274"/>
      <c r="Q50" s="1274"/>
      <c r="R50" s="1275"/>
      <c r="S50" s="1273"/>
      <c r="T50" s="1274"/>
      <c r="U50" s="1274"/>
      <c r="V50" s="1274"/>
      <c r="W50" s="1274"/>
      <c r="X50" s="1275"/>
      <c r="Y50" s="229"/>
      <c r="Z50" s="1128"/>
      <c r="AA50" s="1128"/>
      <c r="AB50" s="1128"/>
      <c r="AC50" s="1128"/>
      <c r="AD50" s="1129"/>
    </row>
    <row r="51" spans="1:30" s="172" customFormat="1" ht="25.7" customHeight="1">
      <c r="A51" s="1126" t="s">
        <v>106</v>
      </c>
      <c r="B51" s="252">
        <f>第五週明細!W12</f>
        <v>751.5</v>
      </c>
      <c r="C51" s="253" t="s">
        <v>1</v>
      </c>
      <c r="D51" s="1115" t="s">
        <v>108</v>
      </c>
      <c r="E51" s="255">
        <f>第五週明細!W8</f>
        <v>25.5</v>
      </c>
      <c r="F51" s="171" t="s">
        <v>2</v>
      </c>
      <c r="G51" s="285" t="s">
        <v>106</v>
      </c>
      <c r="H51" s="1113">
        <f>第五週明細!W20</f>
        <v>764.4</v>
      </c>
      <c r="I51" s="1114" t="s">
        <v>1</v>
      </c>
      <c r="J51" s="1115" t="s">
        <v>108</v>
      </c>
      <c r="K51" s="1116">
        <f>第五週明細!W16</f>
        <v>26</v>
      </c>
      <c r="L51" s="1114" t="s">
        <v>2</v>
      </c>
      <c r="M51" s="285" t="s">
        <v>106</v>
      </c>
      <c r="N51" s="1113">
        <f>第五週明細!W28</f>
        <v>740.7</v>
      </c>
      <c r="O51" s="1114" t="s">
        <v>1</v>
      </c>
      <c r="P51" s="1115" t="s">
        <v>108</v>
      </c>
      <c r="Q51" s="1116">
        <f>第五週明細!W24</f>
        <v>25.5</v>
      </c>
      <c r="R51" s="1117" t="s">
        <v>2</v>
      </c>
      <c r="S51" s="285" t="s">
        <v>106</v>
      </c>
      <c r="T51" s="252">
        <f>第四週明細!W37</f>
        <v>97.5</v>
      </c>
      <c r="U51" s="253" t="s">
        <v>1</v>
      </c>
      <c r="V51" s="1115" t="s">
        <v>108</v>
      </c>
      <c r="W51" s="255">
        <f>第四週明細!W33</f>
        <v>30.2</v>
      </c>
      <c r="X51" s="170" t="s">
        <v>2</v>
      </c>
      <c r="Y51" s="169" t="s">
        <v>106</v>
      </c>
      <c r="Z51" s="252">
        <f>第五週明細!W44</f>
        <v>757.8</v>
      </c>
      <c r="AA51" s="253" t="s">
        <v>1</v>
      </c>
      <c r="AB51" s="254" t="s">
        <v>108</v>
      </c>
      <c r="AC51" s="255">
        <f>第五週明細!W40</f>
        <v>27</v>
      </c>
      <c r="AD51" s="263" t="s">
        <v>2</v>
      </c>
    </row>
    <row r="52" spans="1:30" s="172" customFormat="1" ht="25.35" customHeight="1" thickBot="1">
      <c r="A52" s="1130" t="s">
        <v>107</v>
      </c>
      <c r="B52" s="1131">
        <f>第五週明細!W6</f>
        <v>101</v>
      </c>
      <c r="C52" s="1132" t="s">
        <v>2</v>
      </c>
      <c r="D52" s="1133" t="s">
        <v>109</v>
      </c>
      <c r="E52" s="1134">
        <f>第五週明細!W10</f>
        <v>29.5</v>
      </c>
      <c r="F52" s="1135" t="s">
        <v>2</v>
      </c>
      <c r="G52" s="1136" t="s">
        <v>107</v>
      </c>
      <c r="H52" s="1131">
        <f>第五週明細!W14</f>
        <v>105</v>
      </c>
      <c r="I52" s="1132" t="s">
        <v>2</v>
      </c>
      <c r="J52" s="1133" t="s">
        <v>109</v>
      </c>
      <c r="K52" s="1134">
        <f>第五週明細!W18</f>
        <v>27.6</v>
      </c>
      <c r="L52" s="1132" t="s">
        <v>2</v>
      </c>
      <c r="M52" s="1136" t="s">
        <v>107</v>
      </c>
      <c r="N52" s="1131">
        <f>第五週明細!W22</f>
        <v>99.5</v>
      </c>
      <c r="O52" s="1132" t="s">
        <v>2</v>
      </c>
      <c r="P52" s="1133" t="s">
        <v>109</v>
      </c>
      <c r="Q52" s="1134">
        <f>第五週明細!W26</f>
        <v>28.299999999999997</v>
      </c>
      <c r="R52" s="1137" t="s">
        <v>2</v>
      </c>
      <c r="S52" s="1136" t="s">
        <v>107</v>
      </c>
      <c r="T52" s="1131">
        <f>第四週明細!W31</f>
        <v>27</v>
      </c>
      <c r="U52" s="1132" t="s">
        <v>2</v>
      </c>
      <c r="V52" s="1133" t="s">
        <v>109</v>
      </c>
      <c r="W52" s="1134">
        <f>第四週明細!W35</f>
        <v>759.8</v>
      </c>
      <c r="X52" s="1137" t="s">
        <v>2</v>
      </c>
      <c r="Y52" s="1136" t="s">
        <v>107</v>
      </c>
      <c r="Z52" s="1131">
        <f>第五週明細!W38</f>
        <v>98.5</v>
      </c>
      <c r="AA52" s="1132" t="s">
        <v>2</v>
      </c>
      <c r="AB52" s="1133" t="s">
        <v>109</v>
      </c>
      <c r="AC52" s="1134">
        <f>第五週明細!W42</f>
        <v>30.2</v>
      </c>
      <c r="AD52" s="1138" t="s">
        <v>2</v>
      </c>
    </row>
    <row r="53" spans="1:30" ht="70.7" customHeight="1" thickTop="1">
      <c r="A53" s="1362" t="s">
        <v>8</v>
      </c>
      <c r="B53" s="1362"/>
      <c r="C53" s="1362"/>
      <c r="D53" s="1362"/>
      <c r="E53" s="1362"/>
      <c r="F53" s="1362"/>
      <c r="G53" s="1362"/>
      <c r="H53" s="1362"/>
      <c r="I53" s="1362"/>
      <c r="J53" s="1362"/>
      <c r="K53" s="1362"/>
      <c r="L53" s="1362"/>
      <c r="M53" s="1362"/>
      <c r="N53" s="1362"/>
      <c r="O53" s="1362"/>
      <c r="P53" s="1362"/>
      <c r="Q53" s="1362"/>
      <c r="R53" s="1362"/>
      <c r="S53" s="1362"/>
      <c r="T53" s="1362"/>
      <c r="U53" s="1362"/>
      <c r="V53" s="1362"/>
      <c r="W53" s="1362"/>
      <c r="X53" s="1362"/>
      <c r="Y53" s="1362"/>
      <c r="Z53" s="1362"/>
      <c r="AA53" s="1362"/>
      <c r="AB53" s="1362"/>
      <c r="AC53" s="1362"/>
      <c r="AD53" s="1362"/>
    </row>
    <row r="54" spans="1:30" ht="33.75" customHeight="1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</row>
    <row r="55" spans="1:30" ht="27.75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</row>
    <row r="59" spans="1:30">
      <c r="F59" s="127"/>
      <c r="M59" s="1364"/>
      <c r="N59" s="1364"/>
      <c r="O59" s="1364"/>
      <c r="P59" s="1364"/>
      <c r="Q59" s="1364"/>
      <c r="R59" s="1364"/>
    </row>
    <row r="60" spans="1:30" ht="105" customHeight="1">
      <c r="F60" s="128"/>
      <c r="M60" s="1364"/>
      <c r="N60" s="1364"/>
      <c r="O60" s="1364"/>
      <c r="P60" s="1364"/>
      <c r="Q60" s="1364"/>
      <c r="R60" s="1364"/>
    </row>
    <row r="61" spans="1:30" ht="36" customHeight="1">
      <c r="A61" s="1360"/>
      <c r="B61" s="1360"/>
      <c r="C61" s="1360"/>
      <c r="D61" s="1360"/>
      <c r="E61" s="1360"/>
      <c r="F61" s="1360"/>
      <c r="G61" s="1360"/>
      <c r="H61" s="1360"/>
      <c r="I61" s="1360"/>
      <c r="J61" s="1360"/>
      <c r="K61" s="1360"/>
      <c r="L61" s="1360"/>
      <c r="M61" s="1360"/>
      <c r="N61" s="1360"/>
      <c r="O61" s="1360"/>
      <c r="P61" s="1360"/>
      <c r="Q61" s="1360"/>
      <c r="R61" s="1360"/>
      <c r="S61" s="1360"/>
      <c r="T61" s="1360"/>
      <c r="U61" s="1360"/>
      <c r="V61" s="1360"/>
      <c r="W61" s="1360"/>
      <c r="X61" s="1360"/>
      <c r="Y61" s="1360"/>
      <c r="Z61" s="1360"/>
      <c r="AA61" s="1360"/>
      <c r="AB61" s="1360"/>
      <c r="AC61" s="1360"/>
      <c r="AD61" s="1360"/>
    </row>
    <row r="62" spans="1:30" ht="28.5" customHeight="1">
      <c r="A62" s="1361"/>
      <c r="B62" s="1361"/>
      <c r="C62" s="1361"/>
      <c r="D62" s="1361"/>
      <c r="E62" s="1361"/>
      <c r="F62" s="1361"/>
      <c r="G62" s="1361"/>
      <c r="H62" s="1361"/>
      <c r="I62" s="1361"/>
      <c r="J62" s="1361"/>
      <c r="K62" s="1361"/>
      <c r="L62" s="1361"/>
      <c r="M62" s="1361"/>
      <c r="N62" s="1361"/>
      <c r="O62" s="1361"/>
      <c r="P62" s="1361"/>
      <c r="Q62" s="1361"/>
      <c r="R62" s="1361"/>
      <c r="S62" s="1361"/>
      <c r="T62" s="1361"/>
      <c r="U62" s="1361"/>
      <c r="V62" s="1361"/>
      <c r="W62" s="1361"/>
      <c r="X62" s="1361"/>
      <c r="Y62" s="1361"/>
      <c r="Z62" s="1361"/>
      <c r="AA62" s="1361"/>
      <c r="AB62" s="1361"/>
      <c r="AC62" s="1361"/>
      <c r="AD62" s="1361"/>
    </row>
    <row r="63" spans="1:30" ht="26.1" customHeight="1">
      <c r="A63" s="1363"/>
      <c r="B63" s="1363"/>
      <c r="C63" s="1363"/>
      <c r="D63" s="1363"/>
      <c r="E63" s="1363"/>
      <c r="F63" s="1363"/>
      <c r="G63" s="1363"/>
      <c r="H63" s="1363"/>
      <c r="I63" s="1363"/>
      <c r="J63" s="1363"/>
      <c r="K63" s="1363"/>
      <c r="L63" s="1363"/>
      <c r="M63" s="1363"/>
      <c r="N63" s="1363"/>
      <c r="O63" s="1363"/>
      <c r="P63" s="1363"/>
      <c r="Q63" s="1363"/>
      <c r="R63" s="1363"/>
      <c r="S63" s="1363"/>
      <c r="T63" s="1363"/>
      <c r="U63" s="1363"/>
      <c r="V63" s="1363"/>
      <c r="W63" s="1363"/>
      <c r="X63" s="1363"/>
      <c r="Y63" s="1363"/>
      <c r="Z63" s="1363"/>
      <c r="AA63" s="1363"/>
      <c r="AB63" s="1363"/>
      <c r="AC63" s="1363"/>
      <c r="AD63" s="1363"/>
    </row>
    <row r="64" spans="1:30" ht="26.1" customHeight="1">
      <c r="A64" s="1361"/>
      <c r="B64" s="1361"/>
      <c r="C64" s="1361"/>
      <c r="D64" s="1361"/>
      <c r="E64" s="1361"/>
      <c r="F64" s="1361"/>
      <c r="G64" s="1361"/>
      <c r="H64" s="1361"/>
      <c r="I64" s="1361"/>
      <c r="J64" s="1361"/>
      <c r="K64" s="1361"/>
      <c r="L64" s="1361"/>
      <c r="M64" s="1361"/>
      <c r="N64" s="1361"/>
      <c r="O64" s="1361"/>
      <c r="P64" s="1361"/>
      <c r="Q64" s="1361"/>
      <c r="R64" s="1361"/>
      <c r="S64" s="1361"/>
      <c r="T64" s="1361"/>
      <c r="U64" s="1361"/>
      <c r="V64" s="1361"/>
      <c r="W64" s="1361"/>
      <c r="X64" s="1361"/>
      <c r="Y64" s="1361"/>
      <c r="Z64" s="1361"/>
      <c r="AA64" s="1361"/>
      <c r="AB64" s="1361"/>
      <c r="AC64" s="1361"/>
      <c r="AD64" s="1361"/>
    </row>
    <row r="65" spans="1:30" ht="26.1" customHeight="1">
      <c r="A65" s="1363"/>
      <c r="B65" s="1363"/>
      <c r="C65" s="1363"/>
      <c r="D65" s="1363"/>
      <c r="E65" s="1363"/>
      <c r="F65" s="1363"/>
      <c r="G65" s="1363"/>
      <c r="H65" s="1363"/>
      <c r="I65" s="1363"/>
      <c r="J65" s="1363"/>
      <c r="K65" s="1363"/>
      <c r="L65" s="1363"/>
      <c r="M65" s="1363"/>
      <c r="N65" s="1363"/>
      <c r="O65" s="1363"/>
      <c r="P65" s="1363"/>
      <c r="Q65" s="1363"/>
      <c r="R65" s="1363"/>
      <c r="S65" s="1363"/>
      <c r="T65" s="1363"/>
      <c r="U65" s="1363"/>
      <c r="V65" s="1363"/>
      <c r="W65" s="1363"/>
      <c r="X65" s="1363"/>
      <c r="Y65" s="1363"/>
      <c r="Z65" s="1363"/>
      <c r="AA65" s="1363"/>
      <c r="AB65" s="1363"/>
      <c r="AC65" s="1363"/>
      <c r="AD65" s="1363"/>
    </row>
    <row r="66" spans="1:30" ht="26.1" customHeight="1">
      <c r="A66" s="1361"/>
      <c r="B66" s="1361"/>
      <c r="C66" s="1361"/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</row>
    <row r="67" spans="1:30" ht="354.6" customHeight="1"/>
    <row r="68" spans="1:30" ht="26.1" customHeight="1">
      <c r="A68" s="1363"/>
      <c r="B68" s="1363"/>
      <c r="C68" s="1363"/>
      <c r="D68" s="1363"/>
      <c r="E68" s="1363"/>
      <c r="F68" s="1363"/>
      <c r="G68" s="1363"/>
      <c r="H68" s="1363"/>
      <c r="I68" s="1363"/>
      <c r="J68" s="1363"/>
      <c r="K68" s="1363"/>
      <c r="L68" s="1363"/>
      <c r="M68" s="1363"/>
      <c r="N68" s="1363"/>
      <c r="O68" s="1363"/>
      <c r="P68" s="1363"/>
      <c r="Q68" s="1363"/>
      <c r="R68" s="1363"/>
      <c r="S68" s="1363"/>
      <c r="T68" s="1363"/>
      <c r="U68" s="1363"/>
      <c r="V68" s="1363"/>
      <c r="W68" s="1363"/>
      <c r="X68" s="1363"/>
      <c r="Y68" s="1363"/>
      <c r="Z68" s="1363"/>
      <c r="AA68" s="1363"/>
      <c r="AB68" s="1363"/>
      <c r="AC68" s="1363"/>
      <c r="AD68" s="1363"/>
    </row>
    <row r="69" spans="1:30" ht="26.1" customHeight="1">
      <c r="A69" s="1363"/>
      <c r="B69" s="1363"/>
      <c r="C69" s="1363"/>
      <c r="D69" s="1363"/>
      <c r="E69" s="1363"/>
      <c r="F69" s="1363"/>
      <c r="G69" s="1363"/>
      <c r="H69" s="1363"/>
      <c r="I69" s="1363"/>
      <c r="J69" s="1363"/>
      <c r="K69" s="1363"/>
      <c r="L69" s="1363"/>
      <c r="M69" s="1363"/>
      <c r="N69" s="1363"/>
      <c r="O69" s="1363"/>
      <c r="P69" s="1363"/>
      <c r="Q69" s="1363"/>
      <c r="R69" s="1363"/>
      <c r="S69" s="1363"/>
      <c r="T69" s="1363"/>
      <c r="U69" s="1363"/>
      <c r="V69" s="1363"/>
      <c r="W69" s="1363"/>
      <c r="X69" s="1363"/>
      <c r="Y69" s="1363"/>
      <c r="Z69" s="1363"/>
      <c r="AA69" s="1363"/>
      <c r="AB69" s="1363"/>
      <c r="AC69" s="1363"/>
      <c r="AD69" s="1363"/>
    </row>
    <row r="70" spans="1:30" ht="27" customHeight="1">
      <c r="A70" s="1361"/>
      <c r="B70" s="1361"/>
      <c r="C70" s="1361"/>
      <c r="D70" s="1361"/>
      <c r="E70" s="1361"/>
      <c r="F70" s="1361"/>
      <c r="G70" s="1361"/>
      <c r="H70" s="1361"/>
      <c r="I70" s="1361"/>
      <c r="J70" s="1361"/>
      <c r="K70" s="1361"/>
      <c r="L70" s="1361"/>
      <c r="M70" s="1361"/>
      <c r="N70" s="1361"/>
      <c r="O70" s="1361"/>
      <c r="P70" s="1361"/>
      <c r="Q70" s="1361"/>
      <c r="R70" s="1361"/>
      <c r="S70" s="1361"/>
      <c r="T70" s="1361"/>
      <c r="U70" s="1361"/>
      <c r="V70" s="1361"/>
      <c r="W70" s="1361"/>
      <c r="X70" s="1361"/>
      <c r="Y70" s="1361"/>
      <c r="Z70" s="1361"/>
      <c r="AA70" s="1361"/>
      <c r="AB70" s="1361"/>
      <c r="AC70" s="1361"/>
      <c r="AD70" s="1361"/>
    </row>
    <row r="71" spans="1:30" ht="26.1" customHeight="1">
      <c r="A71" s="1363"/>
      <c r="B71" s="1363"/>
      <c r="C71" s="1363"/>
      <c r="D71" s="1363"/>
      <c r="E71" s="1363"/>
      <c r="F71" s="1363"/>
      <c r="G71" s="1363"/>
      <c r="H71" s="1363"/>
      <c r="I71" s="1363"/>
      <c r="J71" s="1363"/>
      <c r="K71" s="1363"/>
      <c r="L71" s="1363"/>
      <c r="M71" s="1363"/>
      <c r="N71" s="1363"/>
      <c r="O71" s="1363"/>
      <c r="P71" s="1363"/>
      <c r="Q71" s="1363"/>
      <c r="R71" s="1363"/>
      <c r="S71" s="1363"/>
      <c r="T71" s="1363"/>
      <c r="U71" s="1363"/>
      <c r="V71" s="1363"/>
      <c r="W71" s="1363"/>
      <c r="X71" s="1363"/>
      <c r="Y71" s="1363"/>
      <c r="Z71" s="1363"/>
      <c r="AA71" s="1363"/>
      <c r="AB71" s="1363"/>
      <c r="AC71" s="1363"/>
      <c r="AD71" s="1363"/>
    </row>
    <row r="72" spans="1:30" ht="26.1" customHeight="1">
      <c r="A72" s="1363"/>
      <c r="B72" s="1363"/>
      <c r="C72" s="1363"/>
      <c r="D72" s="1363"/>
      <c r="E72" s="1363"/>
      <c r="F72" s="1363"/>
      <c r="G72" s="1363"/>
      <c r="H72" s="1363"/>
      <c r="I72" s="1363"/>
      <c r="J72" s="1363"/>
      <c r="K72" s="1363"/>
      <c r="L72" s="1363"/>
      <c r="M72" s="1363"/>
      <c r="N72" s="1363"/>
      <c r="O72" s="1363"/>
      <c r="P72" s="1363"/>
      <c r="Q72" s="1363"/>
      <c r="R72" s="1363"/>
      <c r="S72" s="1363"/>
      <c r="T72" s="1363"/>
      <c r="U72" s="1363"/>
      <c r="V72" s="1363"/>
      <c r="W72" s="1363"/>
      <c r="X72" s="1363"/>
      <c r="Y72" s="1363"/>
      <c r="Z72" s="1363"/>
      <c r="AA72" s="1363"/>
      <c r="AB72" s="1363"/>
      <c r="AC72" s="1363"/>
      <c r="AD72" s="1363"/>
    </row>
    <row r="73" spans="1:30" ht="26.1" customHeight="1">
      <c r="A73" s="1363"/>
      <c r="B73" s="1363"/>
      <c r="C73" s="1363"/>
      <c r="D73" s="1363"/>
      <c r="E73" s="1363"/>
      <c r="F73" s="1363"/>
      <c r="G73" s="1363"/>
      <c r="H73" s="1363"/>
      <c r="I73" s="1363"/>
      <c r="J73" s="1363"/>
      <c r="K73" s="1363"/>
      <c r="L73" s="1363"/>
      <c r="M73" s="1363"/>
      <c r="N73" s="1363"/>
      <c r="O73" s="1363"/>
      <c r="P73" s="1363"/>
      <c r="Q73" s="1363"/>
      <c r="R73" s="1363"/>
      <c r="S73" s="1363"/>
      <c r="T73" s="1363"/>
      <c r="U73" s="1363"/>
      <c r="V73" s="1363"/>
      <c r="W73" s="1363"/>
      <c r="X73" s="1363"/>
      <c r="Y73" s="1363"/>
      <c r="Z73" s="1363"/>
      <c r="AA73" s="1363"/>
      <c r="AB73" s="1363"/>
      <c r="AC73" s="1363"/>
      <c r="AD73" s="1363"/>
    </row>
    <row r="74" spans="1:30" ht="37.5" customHeight="1">
      <c r="A74" s="1363"/>
      <c r="B74" s="1363"/>
      <c r="C74" s="1363"/>
      <c r="D74" s="1363"/>
      <c r="E74" s="1363"/>
      <c r="F74" s="1363"/>
      <c r="G74" s="1363"/>
      <c r="H74" s="1363"/>
      <c r="I74" s="1363"/>
      <c r="J74" s="1363"/>
      <c r="K74" s="1363"/>
      <c r="L74" s="1363"/>
      <c r="M74" s="1363"/>
      <c r="N74" s="1363"/>
      <c r="O74" s="1363"/>
      <c r="P74" s="1363"/>
      <c r="Q74" s="1363"/>
      <c r="R74" s="1363"/>
      <c r="S74" s="1363"/>
      <c r="T74" s="1363"/>
      <c r="U74" s="1363"/>
      <c r="V74" s="1363"/>
      <c r="W74" s="1363"/>
      <c r="X74" s="1363"/>
      <c r="Y74" s="1363"/>
      <c r="Z74" s="1363"/>
      <c r="AA74" s="1363"/>
      <c r="AB74" s="1363"/>
      <c r="AC74" s="1363"/>
      <c r="AD74" s="1363"/>
    </row>
    <row r="75" spans="1:30" ht="27">
      <c r="A75" s="1366"/>
      <c r="B75" s="1366"/>
      <c r="C75" s="1366"/>
      <c r="D75" s="1366"/>
      <c r="E75" s="1366"/>
      <c r="F75" s="1366"/>
      <c r="G75" s="1366"/>
      <c r="H75" s="1366"/>
      <c r="I75" s="1366"/>
      <c r="J75" s="1366"/>
      <c r="K75" s="1366"/>
      <c r="L75" s="1366"/>
      <c r="M75" s="1366"/>
      <c r="N75" s="1366"/>
      <c r="O75" s="1366"/>
      <c r="P75" s="1366"/>
      <c r="Q75" s="1366"/>
      <c r="R75" s="1366"/>
      <c r="S75" s="1366"/>
      <c r="T75" s="1366"/>
      <c r="U75" s="1366"/>
      <c r="V75" s="1366"/>
      <c r="W75" s="1366"/>
      <c r="X75" s="1366"/>
      <c r="Y75" s="1366"/>
      <c r="Z75" s="1366"/>
      <c r="AA75" s="1366"/>
      <c r="AB75" s="1366"/>
      <c r="AC75" s="1366"/>
      <c r="AD75" s="1366"/>
    </row>
    <row r="76" spans="1:30" ht="21" customHeight="1">
      <c r="A76" s="1365"/>
      <c r="B76" s="1365"/>
      <c r="C76" s="1365"/>
      <c r="D76" s="1365"/>
      <c r="E76" s="1365"/>
      <c r="F76" s="1365"/>
      <c r="G76" s="1365"/>
      <c r="H76" s="1365"/>
      <c r="I76" s="1365"/>
      <c r="J76" s="1365"/>
      <c r="K76" s="1365"/>
      <c r="L76" s="1365"/>
      <c r="M76" s="1365"/>
      <c r="N76" s="1365"/>
      <c r="O76" s="1365"/>
      <c r="P76" s="1365"/>
      <c r="Q76" s="1365"/>
      <c r="R76" s="1365"/>
      <c r="S76" s="1365"/>
      <c r="T76" s="1365"/>
      <c r="U76" s="1365"/>
      <c r="V76" s="1365"/>
      <c r="W76" s="1365"/>
      <c r="X76" s="1365"/>
      <c r="Y76" s="1365"/>
      <c r="Z76" s="1365"/>
      <c r="AA76" s="1365"/>
      <c r="AB76" s="1365"/>
      <c r="AC76" s="1365"/>
      <c r="AD76" s="1365"/>
    </row>
    <row r="77" spans="1:30" ht="30">
      <c r="A77" s="1367"/>
      <c r="B77" s="1367"/>
      <c r="C77" s="1367"/>
      <c r="D77" s="1367"/>
      <c r="E77" s="129"/>
      <c r="F77" s="130"/>
      <c r="G77" s="82"/>
      <c r="H77" s="82"/>
      <c r="I77" s="82"/>
      <c r="J77" s="130"/>
      <c r="K77" s="130"/>
      <c r="L77" s="130"/>
      <c r="M77" s="132"/>
      <c r="N77" s="132"/>
      <c r="O77" s="130"/>
      <c r="P77" s="130"/>
      <c r="Q77" s="130"/>
      <c r="R77" s="130"/>
      <c r="S77" s="132"/>
      <c r="T77" s="132"/>
      <c r="U77" s="130"/>
      <c r="V77" s="130"/>
      <c r="W77" s="130"/>
      <c r="X77" s="130"/>
      <c r="Y77" s="132"/>
      <c r="Z77" s="132"/>
      <c r="AA77" s="132"/>
      <c r="AB77" s="130"/>
      <c r="AC77" s="130"/>
      <c r="AD77" s="130"/>
    </row>
    <row r="78" spans="1:30" ht="45" customHeight="1">
      <c r="A78" s="1365"/>
      <c r="B78" s="1365"/>
      <c r="C78" s="1365"/>
      <c r="D78" s="1365"/>
      <c r="E78" s="1365"/>
      <c r="F78" s="1365"/>
      <c r="G78" s="1365"/>
      <c r="H78" s="1365"/>
      <c r="I78" s="1365"/>
      <c r="J78" s="1365"/>
      <c r="K78" s="1365"/>
      <c r="L78" s="1365"/>
      <c r="M78" s="1365"/>
      <c r="N78" s="1365"/>
      <c r="O78" s="1365"/>
      <c r="P78" s="1365"/>
      <c r="Q78" s="1365"/>
      <c r="R78" s="1365"/>
      <c r="S78" s="1365"/>
      <c r="T78" s="1365"/>
      <c r="U78" s="1365"/>
      <c r="V78" s="1365"/>
      <c r="W78" s="1365"/>
      <c r="X78" s="1365"/>
      <c r="Y78" s="1365"/>
      <c r="Z78" s="1365"/>
      <c r="AA78" s="1365"/>
      <c r="AB78" s="1365"/>
      <c r="AC78" s="1365"/>
      <c r="AD78" s="1365"/>
    </row>
    <row r="79" spans="1:30" ht="33.75" customHeight="1">
      <c r="A79" s="1365"/>
      <c r="B79" s="1365"/>
      <c r="C79" s="1365"/>
      <c r="D79" s="1365"/>
      <c r="E79" s="1365"/>
      <c r="F79" s="1365"/>
      <c r="G79" s="1365"/>
      <c r="H79" s="1365"/>
      <c r="I79" s="1365"/>
      <c r="J79" s="1365"/>
      <c r="K79" s="1365"/>
      <c r="L79" s="1365"/>
      <c r="M79" s="1365"/>
      <c r="N79" s="1365"/>
      <c r="O79" s="1365"/>
      <c r="P79" s="1365"/>
      <c r="Q79" s="1365"/>
      <c r="R79" s="1365"/>
      <c r="S79" s="1365"/>
      <c r="T79" s="1365"/>
      <c r="U79" s="1365"/>
      <c r="V79" s="1365"/>
      <c r="W79" s="1365"/>
      <c r="X79" s="1365"/>
      <c r="Y79" s="1365"/>
      <c r="Z79" s="1365"/>
      <c r="AA79" s="1365"/>
      <c r="AB79" s="1365"/>
      <c r="AC79" s="1365"/>
      <c r="AD79" s="1365"/>
    </row>
    <row r="80" spans="1:30" ht="56.25" customHeight="1">
      <c r="A80" s="1365"/>
      <c r="B80" s="1365"/>
      <c r="C80" s="1365"/>
      <c r="D80" s="1365"/>
      <c r="E80" s="1365"/>
      <c r="F80" s="1365"/>
      <c r="G80" s="1365"/>
      <c r="H80" s="1365"/>
      <c r="I80" s="1365"/>
      <c r="J80" s="1365"/>
      <c r="K80" s="1365"/>
      <c r="L80" s="1365"/>
      <c r="M80" s="1365"/>
      <c r="N80" s="1365"/>
      <c r="O80" s="1365"/>
      <c r="P80" s="1365"/>
      <c r="Q80" s="1365"/>
      <c r="R80" s="1365"/>
      <c r="S80" s="1365"/>
      <c r="T80" s="1365"/>
      <c r="U80" s="1365"/>
      <c r="V80" s="1365"/>
      <c r="W80" s="1365"/>
      <c r="X80" s="1365"/>
      <c r="Y80" s="1365"/>
      <c r="Z80" s="1365"/>
      <c r="AA80" s="1365"/>
      <c r="AB80" s="1365"/>
      <c r="AC80" s="1365"/>
      <c r="AD80" s="1365"/>
    </row>
    <row r="81" spans="1:30" ht="30">
      <c r="A81" s="82"/>
      <c r="B81" s="82"/>
      <c r="C81" s="82"/>
      <c r="D81" s="130"/>
      <c r="E81" s="130"/>
      <c r="F81" s="130"/>
      <c r="G81" s="82"/>
      <c r="H81" s="82"/>
      <c r="I81" s="82"/>
      <c r="J81" s="130"/>
      <c r="K81" s="130"/>
      <c r="L81" s="130"/>
      <c r="M81" s="132"/>
      <c r="N81" s="132"/>
      <c r="O81" s="130"/>
      <c r="P81" s="130"/>
      <c r="Q81" s="130"/>
      <c r="R81" s="130"/>
      <c r="S81" s="132"/>
      <c r="T81" s="132"/>
      <c r="U81" s="130"/>
      <c r="V81" s="130"/>
      <c r="W81" s="130"/>
      <c r="X81" s="130"/>
      <c r="Y81" s="132"/>
      <c r="Z81" s="132"/>
      <c r="AA81" s="132"/>
      <c r="AB81" s="130"/>
      <c r="AC81" s="130"/>
      <c r="AD81" s="130"/>
    </row>
  </sheetData>
  <mergeCells count="221">
    <mergeCell ref="A66:AD66"/>
    <mergeCell ref="A68:AD68"/>
    <mergeCell ref="A78:AD78"/>
    <mergeCell ref="A79:AD79"/>
    <mergeCell ref="A80:AD80"/>
    <mergeCell ref="A69:AD69"/>
    <mergeCell ref="A70:AD70"/>
    <mergeCell ref="A71:AD71"/>
    <mergeCell ref="A72:AD72"/>
    <mergeCell ref="A73:AD73"/>
    <mergeCell ref="A74:AD74"/>
    <mergeCell ref="A75:AD75"/>
    <mergeCell ref="A76:AD76"/>
    <mergeCell ref="A77:D77"/>
    <mergeCell ref="G50:L50"/>
    <mergeCell ref="M50:R50"/>
    <mergeCell ref="A50:F50"/>
    <mergeCell ref="A61:AD61"/>
    <mergeCell ref="A62:AD62"/>
    <mergeCell ref="A53:AD53"/>
    <mergeCell ref="A63:AD63"/>
    <mergeCell ref="A64:AD64"/>
    <mergeCell ref="A65:AD65"/>
    <mergeCell ref="M59:R60"/>
    <mergeCell ref="A47:F47"/>
    <mergeCell ref="G47:L47"/>
    <mergeCell ref="M47:R47"/>
    <mergeCell ref="A48:F48"/>
    <mergeCell ref="G48:L48"/>
    <mergeCell ref="M48:R48"/>
    <mergeCell ref="A49:F49"/>
    <mergeCell ref="G49:L49"/>
    <mergeCell ref="M49:R49"/>
    <mergeCell ref="A44:F44"/>
    <mergeCell ref="G44:L44"/>
    <mergeCell ref="M44:R44"/>
    <mergeCell ref="A45:F45"/>
    <mergeCell ref="G45:L45"/>
    <mergeCell ref="M45:R45"/>
    <mergeCell ref="A46:F46"/>
    <mergeCell ref="G46:L46"/>
    <mergeCell ref="M46:R46"/>
    <mergeCell ref="A43:F43"/>
    <mergeCell ref="G43:L43"/>
    <mergeCell ref="M43:R43"/>
    <mergeCell ref="S43:X43"/>
    <mergeCell ref="Y43:AD43"/>
    <mergeCell ref="M38:R38"/>
    <mergeCell ref="S38:X38"/>
    <mergeCell ref="Y38:AD38"/>
    <mergeCell ref="M39:R39"/>
    <mergeCell ref="S39:X39"/>
    <mergeCell ref="Y39:AD39"/>
    <mergeCell ref="A39:F39"/>
    <mergeCell ref="G39:L39"/>
    <mergeCell ref="A40:F40"/>
    <mergeCell ref="G40:L40"/>
    <mergeCell ref="G30:L30"/>
    <mergeCell ref="S40:X40"/>
    <mergeCell ref="S30:X30"/>
    <mergeCell ref="Y30:AD30"/>
    <mergeCell ref="A33:F33"/>
    <mergeCell ref="G33:L33"/>
    <mergeCell ref="M33:R33"/>
    <mergeCell ref="S33:X33"/>
    <mergeCell ref="Y33:AD33"/>
    <mergeCell ref="A30:F30"/>
    <mergeCell ref="M34:R34"/>
    <mergeCell ref="S34:X34"/>
    <mergeCell ref="Y34:AD34"/>
    <mergeCell ref="M35:R35"/>
    <mergeCell ref="S35:X35"/>
    <mergeCell ref="Y35:AD35"/>
    <mergeCell ref="M36:R36"/>
    <mergeCell ref="S36:X36"/>
    <mergeCell ref="Y36:AD36"/>
    <mergeCell ref="M37:R37"/>
    <mergeCell ref="S37:X37"/>
    <mergeCell ref="Y37:AD37"/>
    <mergeCell ref="M40:R40"/>
    <mergeCell ref="Y40:AD40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26:F26"/>
    <mergeCell ref="G26:L26"/>
    <mergeCell ref="M26:R26"/>
    <mergeCell ref="S26:X26"/>
    <mergeCell ref="Y26:AD26"/>
    <mergeCell ref="A27:F27"/>
    <mergeCell ref="G27:L27"/>
    <mergeCell ref="M27:R27"/>
    <mergeCell ref="S27:X27"/>
    <mergeCell ref="Y27:AD27"/>
    <mergeCell ref="A24:F24"/>
    <mergeCell ref="G24:L24"/>
    <mergeCell ref="M24:R24"/>
    <mergeCell ref="S24:X24"/>
    <mergeCell ref="Y24:AD24"/>
    <mergeCell ref="A25:F25"/>
    <mergeCell ref="G25:L25"/>
    <mergeCell ref="M25:R25"/>
    <mergeCell ref="S25:X25"/>
    <mergeCell ref="Y25:AD25"/>
    <mergeCell ref="G20:L20"/>
    <mergeCell ref="M20:R20"/>
    <mergeCell ref="S20:X20"/>
    <mergeCell ref="Y20:AD20"/>
    <mergeCell ref="A23:F23"/>
    <mergeCell ref="G23:L23"/>
    <mergeCell ref="M23:R23"/>
    <mergeCell ref="S23:X23"/>
    <mergeCell ref="Y23:AD23"/>
    <mergeCell ref="A20:F20"/>
    <mergeCell ref="A18:F18"/>
    <mergeCell ref="G18:L18"/>
    <mergeCell ref="M18:R18"/>
    <mergeCell ref="S18:X18"/>
    <mergeCell ref="Y18:AD18"/>
    <mergeCell ref="Y16:AD16"/>
    <mergeCell ref="A19:F19"/>
    <mergeCell ref="G19:L19"/>
    <mergeCell ref="M19:R19"/>
    <mergeCell ref="S19:X19"/>
    <mergeCell ref="Y19:AD19"/>
    <mergeCell ref="A14:F14"/>
    <mergeCell ref="G14:L14"/>
    <mergeCell ref="M14:R14"/>
    <mergeCell ref="S14:X14"/>
    <mergeCell ref="Y14:AD14"/>
    <mergeCell ref="A17:F17"/>
    <mergeCell ref="G17:L17"/>
    <mergeCell ref="M17:R17"/>
    <mergeCell ref="S17:X17"/>
    <mergeCell ref="Y17:AD17"/>
    <mergeCell ref="A15:F15"/>
    <mergeCell ref="G15:L15"/>
    <mergeCell ref="M15:R15"/>
    <mergeCell ref="S15:X15"/>
    <mergeCell ref="Y15:AD15"/>
    <mergeCell ref="A16:F16"/>
    <mergeCell ref="G16:L16"/>
    <mergeCell ref="M16:R16"/>
    <mergeCell ref="S16:X16"/>
    <mergeCell ref="S45:X45"/>
    <mergeCell ref="S46:X46"/>
    <mergeCell ref="S47:X47"/>
    <mergeCell ref="S48:X48"/>
    <mergeCell ref="S49:X49"/>
    <mergeCell ref="S50:X50"/>
    <mergeCell ref="A2:Y2"/>
    <mergeCell ref="Z2:AB2"/>
    <mergeCell ref="A3:F3"/>
    <mergeCell ref="G3:L3"/>
    <mergeCell ref="M3:R3"/>
    <mergeCell ref="S3:X3"/>
    <mergeCell ref="Y3:AD3"/>
    <mergeCell ref="A5:F5"/>
    <mergeCell ref="G5:L5"/>
    <mergeCell ref="M5:R5"/>
    <mergeCell ref="S5:X5"/>
    <mergeCell ref="Y5:AD5"/>
    <mergeCell ref="A8:F8"/>
    <mergeCell ref="G8:L8"/>
    <mergeCell ref="M8:R8"/>
    <mergeCell ref="S8:X8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A13:F13"/>
    <mergeCell ref="G13:L13"/>
    <mergeCell ref="M13:R13"/>
    <mergeCell ref="A9:F9"/>
    <mergeCell ref="G9:L9"/>
    <mergeCell ref="M9:R9"/>
    <mergeCell ref="S9:X9"/>
    <mergeCell ref="Y9:AD9"/>
    <mergeCell ref="M10:R10"/>
    <mergeCell ref="S10:X10"/>
    <mergeCell ref="Y10:AD10"/>
    <mergeCell ref="A10:L12"/>
    <mergeCell ref="S13:X13"/>
    <mergeCell ref="Y13:AD13"/>
    <mergeCell ref="A1:AD1"/>
    <mergeCell ref="Y44:AD44"/>
    <mergeCell ref="Y45:AD45"/>
    <mergeCell ref="Y46:AD46"/>
    <mergeCell ref="Y47:AD47"/>
    <mergeCell ref="Y48:AD48"/>
    <mergeCell ref="Y49:AD49"/>
    <mergeCell ref="A34:F34"/>
    <mergeCell ref="G34:L34"/>
    <mergeCell ref="A35:F35"/>
    <mergeCell ref="G35:L35"/>
    <mergeCell ref="A36:F36"/>
    <mergeCell ref="G36:L36"/>
    <mergeCell ref="A37:F37"/>
    <mergeCell ref="G37:L37"/>
    <mergeCell ref="A38:F38"/>
    <mergeCell ref="G38:L38"/>
    <mergeCell ref="A4:F4"/>
    <mergeCell ref="G4:L4"/>
    <mergeCell ref="M4:R4"/>
    <mergeCell ref="S4:X4"/>
    <mergeCell ref="Y4:AD4"/>
    <mergeCell ref="S44:X44"/>
    <mergeCell ref="Y8:AD8"/>
  </mergeCells>
  <phoneticPr fontId="71" type="noConversion"/>
  <pageMargins left="0.78680555555555598" right="0.156944444444444" top="7.8472222222222193E-2" bottom="0" header="0.59027777777777801" footer="0.51180555555555596"/>
  <pageSetup paperSize="9" scale="1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G67"/>
  <sheetViews>
    <sheetView view="pageBreakPreview" topLeftCell="A24" zoomScale="30" zoomScaleNormal="60" zoomScaleSheetLayoutView="30" workbookViewId="0">
      <selection activeCell="M46" sqref="M46"/>
    </sheetView>
  </sheetViews>
  <sheetFormatPr defaultColWidth="9" defaultRowHeight="26.25"/>
  <cols>
    <col min="1" max="1" width="3.125" customWidth="1"/>
    <col min="2" max="2" width="12.125" style="83" customWidth="1"/>
    <col min="3" max="3" width="9" hidden="1" customWidth="1"/>
    <col min="4" max="4" width="30.125" customWidth="1"/>
    <col min="5" max="5" width="6.125" style="85" customWidth="1"/>
    <col min="6" max="6" width="11.875" customWidth="1"/>
    <col min="7" max="7" width="38.5" customWidth="1"/>
    <col min="8" max="8" width="7.125" style="85" customWidth="1"/>
    <col min="9" max="9" width="11.125" customWidth="1"/>
    <col min="10" max="10" width="36.875" customWidth="1"/>
    <col min="11" max="11" width="7.875" style="85" customWidth="1"/>
    <col min="12" max="12" width="11.625" customWidth="1"/>
    <col min="13" max="13" width="36.875" customWidth="1"/>
    <col min="14" max="14" width="7.5" style="85" customWidth="1"/>
    <col min="15" max="15" width="12.125" customWidth="1"/>
    <col min="16" max="16" width="31.875" customWidth="1"/>
    <col min="17" max="17" width="7" style="85" customWidth="1"/>
    <col min="18" max="18" width="12.5" customWidth="1"/>
    <col min="19" max="19" width="34.125" customWidth="1"/>
    <col min="20" max="20" width="6.625" style="85" customWidth="1"/>
    <col min="21" max="21" width="12.625" customWidth="1"/>
    <col min="22" max="22" width="6.125" customWidth="1"/>
    <col min="23" max="23" width="12.375" style="87" customWidth="1"/>
    <col min="24" max="24" width="9.875" style="11" customWidth="1"/>
    <col min="25" max="25" width="15.625" style="88" customWidth="1"/>
    <col min="26" max="26" width="13.875" customWidth="1"/>
    <col min="27" max="27" width="6" hidden="1" customWidth="1"/>
    <col min="28" max="28" width="5.5" style="89" hidden="1" customWidth="1"/>
    <col min="29" max="29" width="7.875" hidden="1" customWidth="1"/>
    <col min="30" max="30" width="8" hidden="1" customWidth="1"/>
    <col min="31" max="31" width="7.875" hidden="1" customWidth="1"/>
    <col min="32" max="32" width="7.5" hidden="1" customWidth="1"/>
  </cols>
  <sheetData>
    <row r="1" spans="1:33" ht="120" customHeight="1">
      <c r="A1" s="381"/>
      <c r="B1" s="1379" t="s">
        <v>354</v>
      </c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281"/>
      <c r="AB1" s="282"/>
      <c r="AC1" s="281"/>
      <c r="AD1" s="281"/>
      <c r="AE1" s="104"/>
      <c r="AF1" s="104"/>
    </row>
    <row r="2" spans="1:33" ht="31.5" customHeight="1" thickBot="1">
      <c r="A2" s="382"/>
      <c r="B2" s="671" t="s">
        <v>274</v>
      </c>
      <c r="C2" s="273"/>
      <c r="D2" s="274"/>
      <c r="E2" s="270"/>
      <c r="F2" s="274"/>
      <c r="G2" s="274"/>
      <c r="H2" s="270"/>
      <c r="I2" s="274"/>
      <c r="J2" s="274"/>
      <c r="K2" s="270"/>
      <c r="L2" s="274"/>
      <c r="M2" s="274"/>
      <c r="N2" s="270"/>
      <c r="O2" s="274"/>
      <c r="P2" s="274"/>
      <c r="Q2" s="270"/>
      <c r="R2" s="274"/>
      <c r="S2" s="271"/>
      <c r="T2" s="270"/>
      <c r="U2" s="274"/>
      <c r="V2" s="1380"/>
      <c r="W2" s="1381"/>
      <c r="X2" s="1381"/>
      <c r="Y2" s="275"/>
      <c r="Z2" s="276"/>
      <c r="AA2" s="271"/>
      <c r="AB2" s="272"/>
      <c r="AC2" s="271"/>
      <c r="AD2" s="271"/>
      <c r="AE2" s="104"/>
      <c r="AF2" s="104"/>
    </row>
    <row r="3" spans="1:33" s="79" customFormat="1" ht="58.5" thickTop="1" thickBot="1">
      <c r="A3" s="383"/>
      <c r="B3" s="528" t="s">
        <v>9</v>
      </c>
      <c r="C3" s="511" t="s">
        <v>10</v>
      </c>
      <c r="D3" s="611" t="s">
        <v>264</v>
      </c>
      <c r="E3" s="512" t="s">
        <v>259</v>
      </c>
      <c r="F3" s="513" t="s">
        <v>260</v>
      </c>
      <c r="G3" s="611" t="s">
        <v>265</v>
      </c>
      <c r="H3" s="512" t="s">
        <v>259</v>
      </c>
      <c r="I3" s="513" t="s">
        <v>260</v>
      </c>
      <c r="J3" s="611" t="s">
        <v>266</v>
      </c>
      <c r="K3" s="514" t="s">
        <v>259</v>
      </c>
      <c r="L3" s="513" t="s">
        <v>260</v>
      </c>
      <c r="M3" s="611" t="s">
        <v>266</v>
      </c>
      <c r="N3" s="514" t="s">
        <v>259</v>
      </c>
      <c r="O3" s="513" t="s">
        <v>260</v>
      </c>
      <c r="P3" s="611" t="s">
        <v>266</v>
      </c>
      <c r="Q3" s="514" t="s">
        <v>259</v>
      </c>
      <c r="R3" s="515" t="s">
        <v>260</v>
      </c>
      <c r="S3" s="612" t="s">
        <v>12</v>
      </c>
      <c r="T3" s="516" t="s">
        <v>259</v>
      </c>
      <c r="U3" s="515" t="s">
        <v>260</v>
      </c>
      <c r="V3" s="517" t="s">
        <v>259</v>
      </c>
      <c r="W3" s="1382" t="s">
        <v>13</v>
      </c>
      <c r="X3" s="1383"/>
      <c r="Y3" s="518" t="s">
        <v>261</v>
      </c>
      <c r="Z3" s="385" t="s">
        <v>262</v>
      </c>
      <c r="AA3" s="368"/>
      <c r="AB3" s="368"/>
      <c r="AC3" s="369"/>
      <c r="AD3" s="370"/>
      <c r="AE3" s="104"/>
      <c r="AF3" s="104"/>
      <c r="AG3" s="733"/>
    </row>
    <row r="4" spans="1:33" s="82" customFormat="1" ht="51.95" customHeight="1">
      <c r="B4" s="408">
        <v>8</v>
      </c>
      <c r="C4" s="613"/>
      <c r="D4" s="614"/>
      <c r="E4" s="615"/>
      <c r="F4" s="1059"/>
      <c r="G4" s="1063"/>
      <c r="H4" s="1064"/>
      <c r="I4" s="1065"/>
      <c r="J4" s="442"/>
      <c r="K4" s="440"/>
      <c r="L4" s="441"/>
      <c r="M4" s="443"/>
      <c r="N4" s="440"/>
      <c r="O4" s="441"/>
      <c r="P4" s="442"/>
      <c r="Q4" s="440"/>
      <c r="R4" s="441"/>
      <c r="S4" s="442"/>
      <c r="T4" s="440"/>
      <c r="U4" s="441"/>
      <c r="V4" s="1384"/>
      <c r="W4" s="59"/>
      <c r="X4" s="62"/>
      <c r="Y4" s="68"/>
      <c r="Z4" s="410"/>
      <c r="AA4" s="211"/>
      <c r="AB4" s="210"/>
      <c r="AC4" s="211" t="s">
        <v>18</v>
      </c>
      <c r="AD4" s="346" t="s">
        <v>19</v>
      </c>
      <c r="AE4" s="211" t="s">
        <v>20</v>
      </c>
      <c r="AF4" s="211" t="s">
        <v>21</v>
      </c>
      <c r="AG4" s="734"/>
    </row>
    <row r="5" spans="1:33" ht="33.950000000000003" customHeight="1">
      <c r="B5" s="392" t="s">
        <v>41</v>
      </c>
      <c r="C5" s="423"/>
      <c r="D5" s="259"/>
      <c r="E5" s="439"/>
      <c r="F5" s="1060"/>
      <c r="G5" s="91"/>
      <c r="H5" s="1066"/>
      <c r="I5" s="759"/>
      <c r="J5" s="139"/>
      <c r="K5" s="140"/>
      <c r="L5" s="51"/>
      <c r="M5" s="371"/>
      <c r="N5" s="372"/>
      <c r="O5" s="51"/>
      <c r="P5" s="139"/>
      <c r="Q5" s="140"/>
      <c r="R5" s="51"/>
      <c r="S5" s="183"/>
      <c r="T5" s="184"/>
      <c r="U5" s="444"/>
      <c r="V5" s="1384"/>
      <c r="W5" s="57"/>
      <c r="X5" s="58"/>
      <c r="Y5" s="348"/>
      <c r="Z5" s="387"/>
      <c r="AA5" s="68" t="s">
        <v>11</v>
      </c>
      <c r="AB5" s="68">
        <v>6</v>
      </c>
      <c r="AC5" s="68">
        <f>AB5*2</f>
        <v>12</v>
      </c>
      <c r="AD5" s="349"/>
      <c r="AE5" s="68">
        <f>AB5*15</f>
        <v>90</v>
      </c>
      <c r="AF5" s="68">
        <f>AC5*4+AE5*4</f>
        <v>408</v>
      </c>
      <c r="AG5" s="736"/>
    </row>
    <row r="6" spans="1:33" ht="33.950000000000003" customHeight="1">
      <c r="B6" s="392">
        <v>28</v>
      </c>
      <c r="C6" s="423"/>
      <c r="D6" s="259"/>
      <c r="E6" s="439"/>
      <c r="F6" s="1060"/>
      <c r="G6" s="763"/>
      <c r="H6" s="760"/>
      <c r="I6" s="759"/>
      <c r="J6" s="139"/>
      <c r="K6" s="152"/>
      <c r="L6" s="51"/>
      <c r="M6" s="105"/>
      <c r="N6" s="147"/>
      <c r="O6" s="51"/>
      <c r="P6" s="139"/>
      <c r="Q6" s="152"/>
      <c r="R6" s="51"/>
      <c r="S6" s="183"/>
      <c r="T6" s="184"/>
      <c r="U6" s="444"/>
      <c r="V6" s="1384"/>
      <c r="W6" s="59"/>
      <c r="X6" s="60"/>
      <c r="Y6" s="68"/>
      <c r="Z6" s="387"/>
      <c r="AA6" s="335" t="s">
        <v>29</v>
      </c>
      <c r="AB6" s="68">
        <v>2</v>
      </c>
      <c r="AC6" s="350">
        <f>AB6*7</f>
        <v>14</v>
      </c>
      <c r="AD6" s="349">
        <f>AB6*5</f>
        <v>10</v>
      </c>
      <c r="AE6" s="68" t="s">
        <v>30</v>
      </c>
      <c r="AF6" s="102">
        <f>AC6*4+AD6*9</f>
        <v>146</v>
      </c>
      <c r="AG6" s="733"/>
    </row>
    <row r="7" spans="1:33" ht="33.950000000000003" customHeight="1">
      <c r="B7" s="392" t="s">
        <v>44</v>
      </c>
      <c r="C7" s="423"/>
      <c r="D7" s="259"/>
      <c r="E7" s="439"/>
      <c r="F7" s="1060"/>
      <c r="G7" s="763"/>
      <c r="H7" s="706"/>
      <c r="I7" s="1067"/>
      <c r="J7" s="139"/>
      <c r="K7" s="152"/>
      <c r="L7" s="51"/>
      <c r="M7" s="105"/>
      <c r="N7" s="178"/>
      <c r="O7" s="427"/>
      <c r="P7" s="139"/>
      <c r="Q7" s="152"/>
      <c r="R7" s="51"/>
      <c r="S7" s="183"/>
      <c r="T7" s="184"/>
      <c r="U7" s="444"/>
      <c r="V7" s="1384"/>
      <c r="W7" s="57"/>
      <c r="X7" s="58"/>
      <c r="Y7" s="68"/>
      <c r="Z7" s="387"/>
      <c r="AA7" s="67" t="s">
        <v>32</v>
      </c>
      <c r="AB7" s="68">
        <v>1.7</v>
      </c>
      <c r="AC7" s="68">
        <f>AB7*1</f>
        <v>1.7</v>
      </c>
      <c r="AD7" s="349" t="s">
        <v>30</v>
      </c>
      <c r="AE7" s="68">
        <f>AB7*5</f>
        <v>8.5</v>
      </c>
      <c r="AF7" s="68">
        <f>AC7*4+AE7*4</f>
        <v>40.799999999999997</v>
      </c>
      <c r="AG7" s="733"/>
    </row>
    <row r="8" spans="1:33" ht="33.950000000000003" customHeight="1">
      <c r="B8" s="1369" t="s">
        <v>268</v>
      </c>
      <c r="C8" s="423"/>
      <c r="D8" s="259"/>
      <c r="E8" s="439"/>
      <c r="F8" s="1060"/>
      <c r="G8" s="763"/>
      <c r="H8" s="706"/>
      <c r="I8" s="1067"/>
      <c r="J8" s="139"/>
      <c r="K8" s="152"/>
      <c r="L8" s="51"/>
      <c r="M8" s="105"/>
      <c r="N8" s="178"/>
      <c r="O8" s="427"/>
      <c r="P8" s="139"/>
      <c r="Q8" s="152"/>
      <c r="R8" s="51"/>
      <c r="S8" s="183"/>
      <c r="T8" s="185"/>
      <c r="U8" s="444"/>
      <c r="V8" s="1384"/>
      <c r="W8" s="59"/>
      <c r="X8" s="60"/>
      <c r="Y8" s="68"/>
      <c r="Z8" s="387"/>
      <c r="AA8" s="67" t="s">
        <v>35</v>
      </c>
      <c r="AB8" s="68">
        <v>2.5</v>
      </c>
      <c r="AC8" s="68"/>
      <c r="AD8" s="349">
        <f>AB8*5</f>
        <v>12.5</v>
      </c>
      <c r="AE8" s="68" t="s">
        <v>30</v>
      </c>
      <c r="AF8" s="68">
        <f>AD8*9</f>
        <v>112.5</v>
      </c>
      <c r="AG8" s="733"/>
    </row>
    <row r="9" spans="1:33" ht="33.950000000000003" customHeight="1">
      <c r="A9" s="384"/>
      <c r="B9" s="1370"/>
      <c r="C9" s="424"/>
      <c r="D9" s="284"/>
      <c r="E9" s="445"/>
      <c r="F9" s="1061"/>
      <c r="G9" s="763"/>
      <c r="H9" s="706"/>
      <c r="I9" s="1067"/>
      <c r="J9" s="139"/>
      <c r="K9" s="152"/>
      <c r="L9" s="51"/>
      <c r="M9" s="105"/>
      <c r="N9" s="178"/>
      <c r="O9" s="427"/>
      <c r="P9" s="139"/>
      <c r="Q9" s="152"/>
      <c r="R9" s="51"/>
      <c r="S9" s="183"/>
      <c r="T9" s="184"/>
      <c r="U9" s="444"/>
      <c r="V9" s="1384"/>
      <c r="W9" s="61"/>
      <c r="X9" s="58"/>
      <c r="Y9" s="351"/>
      <c r="Z9" s="388"/>
      <c r="AA9" s="67" t="s">
        <v>37</v>
      </c>
      <c r="AB9" s="68"/>
      <c r="AC9" s="67"/>
      <c r="AD9" s="347"/>
      <c r="AE9" s="67">
        <f>AB9*15</f>
        <v>0</v>
      </c>
      <c r="AF9" s="67"/>
      <c r="AG9" s="733"/>
    </row>
    <row r="10" spans="1:33" ht="33.950000000000003" customHeight="1">
      <c r="B10" s="394" t="s">
        <v>46</v>
      </c>
      <c r="C10" s="67"/>
      <c r="D10" s="259"/>
      <c r="E10" s="446"/>
      <c r="F10" s="1060"/>
      <c r="G10" s="763"/>
      <c r="H10" s="680"/>
      <c r="I10" s="759"/>
      <c r="J10" s="139"/>
      <c r="K10" s="152"/>
      <c r="L10" s="51"/>
      <c r="M10" s="190"/>
      <c r="N10" s="187"/>
      <c r="O10" s="447"/>
      <c r="P10" s="139"/>
      <c r="Q10" s="178"/>
      <c r="R10" s="51"/>
      <c r="S10" s="142"/>
      <c r="T10" s="144"/>
      <c r="U10" s="52"/>
      <c r="V10" s="1384"/>
      <c r="W10" s="59"/>
      <c r="X10" s="60"/>
      <c r="Y10" s="352"/>
      <c r="Z10" s="387"/>
      <c r="AA10" s="67"/>
      <c r="AB10" s="68"/>
      <c r="AC10" s="67">
        <f>SUM(AC5:AC9)</f>
        <v>27.7</v>
      </c>
      <c r="AD10" s="347">
        <f>SUM(AD5:AD9)</f>
        <v>22.5</v>
      </c>
      <c r="AE10" s="67">
        <f>SUM(AE5:AE9)</f>
        <v>98.5</v>
      </c>
      <c r="AF10" s="67">
        <f>AC10*4+AD10*9+AE10*4</f>
        <v>707.3</v>
      </c>
      <c r="AG10" s="733"/>
    </row>
    <row r="11" spans="1:33" ht="33.950000000000003" customHeight="1" thickBot="1">
      <c r="B11" s="398"/>
      <c r="C11" s="342"/>
      <c r="D11" s="616"/>
      <c r="E11" s="529"/>
      <c r="F11" s="1062"/>
      <c r="G11" s="716"/>
      <c r="H11" s="685"/>
      <c r="I11" s="715"/>
      <c r="J11" s="197"/>
      <c r="K11" s="337"/>
      <c r="L11" s="338"/>
      <c r="M11" s="197"/>
      <c r="N11" s="337"/>
      <c r="O11" s="338"/>
      <c r="P11" s="197"/>
      <c r="Q11" s="353"/>
      <c r="R11" s="338"/>
      <c r="S11" s="197"/>
      <c r="T11" s="337"/>
      <c r="U11" s="338"/>
      <c r="V11" s="1385"/>
      <c r="W11" s="198"/>
      <c r="X11" s="339"/>
      <c r="Y11" s="354"/>
      <c r="Z11" s="390"/>
      <c r="AA11" s="67"/>
      <c r="AB11" s="68"/>
      <c r="AC11" s="103">
        <f>AC10*4/AF10</f>
        <v>0.1566520571186201</v>
      </c>
      <c r="AD11" s="355">
        <f>AD10*9/AF10</f>
        <v>0.28630001413827233</v>
      </c>
      <c r="AE11" s="103">
        <f>AE10*4/AF10</f>
        <v>0.5570479287431076</v>
      </c>
      <c r="AF11" s="67"/>
      <c r="AG11" s="733"/>
    </row>
    <row r="12" spans="1:33" s="82" customFormat="1" ht="51.95" customHeight="1" thickBot="1">
      <c r="B12" s="408">
        <v>8</v>
      </c>
      <c r="C12" s="430"/>
      <c r="D12" s="633"/>
      <c r="E12" s="634"/>
      <c r="F12" s="635"/>
      <c r="G12" s="636"/>
      <c r="H12" s="637"/>
      <c r="I12" s="638"/>
      <c r="J12" s="639"/>
      <c r="K12" s="637"/>
      <c r="L12" s="638"/>
      <c r="M12" s="636"/>
      <c r="N12" s="637"/>
      <c r="O12" s="638"/>
      <c r="P12" s="636"/>
      <c r="Q12" s="640"/>
      <c r="R12" s="638"/>
      <c r="S12" s="636"/>
      <c r="T12" s="637"/>
      <c r="U12" s="641"/>
      <c r="V12" s="1386"/>
      <c r="W12" s="55"/>
      <c r="X12" s="56"/>
      <c r="Y12" s="106"/>
      <c r="Z12" s="391"/>
      <c r="AA12" s="67"/>
      <c r="AB12" s="68"/>
      <c r="AC12" s="67" t="s">
        <v>18</v>
      </c>
      <c r="AD12" s="347" t="s">
        <v>19</v>
      </c>
      <c r="AE12" s="67" t="s">
        <v>20</v>
      </c>
      <c r="AF12" s="67" t="s">
        <v>21</v>
      </c>
      <c r="AG12" s="733"/>
    </row>
    <row r="13" spans="1:33" ht="33.950000000000003" customHeight="1" thickTop="1">
      <c r="B13" s="392" t="s">
        <v>41</v>
      </c>
      <c r="C13" s="431"/>
      <c r="D13" s="470"/>
      <c r="E13" s="628"/>
      <c r="F13" s="259"/>
      <c r="G13" s="621"/>
      <c r="H13" s="624"/>
      <c r="I13" s="54"/>
      <c r="J13" s="249"/>
      <c r="K13" s="143"/>
      <c r="L13" s="52"/>
      <c r="M13" s="259"/>
      <c r="N13" s="617"/>
      <c r="O13" s="54"/>
      <c r="P13" s="139"/>
      <c r="Q13" s="147"/>
      <c r="R13" s="51"/>
      <c r="S13" s="142"/>
      <c r="T13" s="143"/>
      <c r="U13" s="52"/>
      <c r="V13" s="1384"/>
      <c r="W13" s="57"/>
      <c r="X13" s="58"/>
      <c r="Y13" s="107"/>
      <c r="Z13" s="387"/>
      <c r="AA13" s="68" t="s">
        <v>11</v>
      </c>
      <c r="AB13" s="68">
        <v>6.2</v>
      </c>
      <c r="AC13" s="68">
        <f>AB13*2</f>
        <v>12.4</v>
      </c>
      <c r="AD13" s="349"/>
      <c r="AE13" s="68">
        <f>AB13*15</f>
        <v>93</v>
      </c>
      <c r="AF13" s="68">
        <f>AC13*4+AE13*4</f>
        <v>421.6</v>
      </c>
      <c r="AG13" s="737"/>
    </row>
    <row r="14" spans="1:33" ht="33.950000000000003" customHeight="1">
      <c r="B14" s="392">
        <v>29</v>
      </c>
      <c r="C14" s="431"/>
      <c r="D14" s="470"/>
      <c r="E14" s="459"/>
      <c r="F14" s="259"/>
      <c r="G14" s="470"/>
      <c r="H14" s="617"/>
      <c r="I14" s="54"/>
      <c r="J14" s="249"/>
      <c r="K14" s="143"/>
      <c r="L14" s="52"/>
      <c r="M14" s="259"/>
      <c r="N14" s="429"/>
      <c r="O14" s="54"/>
      <c r="P14" s="139"/>
      <c r="Q14" s="147"/>
      <c r="R14" s="51"/>
      <c r="S14" s="142"/>
      <c r="T14" s="143"/>
      <c r="U14" s="52"/>
      <c r="V14" s="1384"/>
      <c r="W14" s="59"/>
      <c r="X14" s="60"/>
      <c r="Y14" s="108"/>
      <c r="Z14" s="397"/>
      <c r="AA14" s="335"/>
      <c r="AB14" s="68"/>
      <c r="AC14" s="350"/>
      <c r="AD14" s="349"/>
      <c r="AE14" s="68" t="s">
        <v>30</v>
      </c>
      <c r="AF14" s="102">
        <f>AC14*4+AD14*9</f>
        <v>0</v>
      </c>
      <c r="AG14" s="738"/>
    </row>
    <row r="15" spans="1:33" ht="33.950000000000003" customHeight="1">
      <c r="B15" s="392" t="s">
        <v>44</v>
      </c>
      <c r="C15" s="431"/>
      <c r="D15" s="618"/>
      <c r="E15" s="460"/>
      <c r="F15" s="259"/>
      <c r="G15" s="470"/>
      <c r="H15" s="429"/>
      <c r="I15" s="623"/>
      <c r="J15" s="249"/>
      <c r="K15" s="144"/>
      <c r="L15" s="52"/>
      <c r="M15" s="259"/>
      <c r="N15" s="506"/>
      <c r="O15" s="54"/>
      <c r="P15" s="139"/>
      <c r="Q15" s="178"/>
      <c r="R15" s="51"/>
      <c r="S15" s="142"/>
      <c r="T15" s="143"/>
      <c r="U15" s="52"/>
      <c r="V15" s="1384"/>
      <c r="W15" s="57"/>
      <c r="X15" s="58"/>
      <c r="Y15" s="108"/>
      <c r="Z15" s="397"/>
      <c r="AA15" s="67" t="s">
        <v>32</v>
      </c>
      <c r="AB15" s="68">
        <v>1.8</v>
      </c>
      <c r="AC15" s="68">
        <f>AB15*1</f>
        <v>1.8</v>
      </c>
      <c r="AD15" s="349" t="s">
        <v>30</v>
      </c>
      <c r="AE15" s="68">
        <f>AB15*5</f>
        <v>9</v>
      </c>
      <c r="AF15" s="68">
        <f>AC15*4+AE15*4</f>
        <v>43.2</v>
      </c>
      <c r="AG15" s="737"/>
    </row>
    <row r="16" spans="1:33" ht="33.950000000000003" customHeight="1">
      <c r="B16" s="1369" t="s">
        <v>48</v>
      </c>
      <c r="C16" s="431"/>
      <c r="D16" s="618"/>
      <c r="E16" s="460"/>
      <c r="F16" s="259"/>
      <c r="G16" s="470"/>
      <c r="H16" s="429"/>
      <c r="I16" s="623"/>
      <c r="J16" s="249"/>
      <c r="K16" s="144"/>
      <c r="L16" s="52"/>
      <c r="M16" s="259"/>
      <c r="N16" s="429"/>
      <c r="O16" s="54"/>
      <c r="P16" s="139"/>
      <c r="Q16" s="178"/>
      <c r="R16" s="51"/>
      <c r="S16" s="142"/>
      <c r="T16" s="144"/>
      <c r="U16" s="52"/>
      <c r="V16" s="1384"/>
      <c r="W16" s="59"/>
      <c r="X16" s="60"/>
      <c r="Y16" s="108"/>
      <c r="Z16" s="397"/>
      <c r="AA16" s="67" t="s">
        <v>35</v>
      </c>
      <c r="AB16" s="68">
        <v>2.5</v>
      </c>
      <c r="AC16" s="68"/>
      <c r="AD16" s="349">
        <f>AB16*5</f>
        <v>12.5</v>
      </c>
      <c r="AE16" s="68" t="s">
        <v>30</v>
      </c>
      <c r="AF16" s="68">
        <f>AD16*9</f>
        <v>112.5</v>
      </c>
      <c r="AG16" s="737"/>
    </row>
    <row r="17" spans="2:33" ht="33.950000000000003" customHeight="1">
      <c r="B17" s="1370"/>
      <c r="C17" s="432"/>
      <c r="D17" s="618"/>
      <c r="E17" s="460"/>
      <c r="F17" s="259"/>
      <c r="G17" s="470"/>
      <c r="H17" s="625"/>
      <c r="I17" s="54"/>
      <c r="J17" s="249"/>
      <c r="K17" s="151"/>
      <c r="L17" s="428"/>
      <c r="M17" s="139"/>
      <c r="N17" s="429"/>
      <c r="O17" s="54"/>
      <c r="P17" s="139"/>
      <c r="Q17" s="178"/>
      <c r="R17" s="51"/>
      <c r="S17" s="142"/>
      <c r="T17" s="144"/>
      <c r="U17" s="52"/>
      <c r="V17" s="1384"/>
      <c r="W17" s="61"/>
      <c r="X17" s="58"/>
      <c r="Y17" s="109"/>
      <c r="Z17" s="393"/>
      <c r="AA17" s="67" t="s">
        <v>37</v>
      </c>
      <c r="AB17" s="68">
        <v>1</v>
      </c>
      <c r="AC17" s="67"/>
      <c r="AD17" s="347"/>
      <c r="AE17" s="67">
        <f>AB17*15</f>
        <v>15</v>
      </c>
      <c r="AF17" s="67"/>
      <c r="AG17" s="737"/>
    </row>
    <row r="18" spans="2:33" ht="33.950000000000003" customHeight="1">
      <c r="B18" s="394" t="s">
        <v>46</v>
      </c>
      <c r="C18" s="395"/>
      <c r="D18" s="618"/>
      <c r="E18" s="460"/>
      <c r="F18" s="259"/>
      <c r="G18" s="470"/>
      <c r="H18" s="626"/>
      <c r="I18" s="65"/>
      <c r="J18" s="620"/>
      <c r="K18" s="186"/>
      <c r="L18" s="396"/>
      <c r="M18" s="139"/>
      <c r="N18" s="152"/>
      <c r="O18" s="51"/>
      <c r="P18" s="139"/>
      <c r="Q18" s="178"/>
      <c r="R18" s="51"/>
      <c r="S18" s="142"/>
      <c r="T18" s="144"/>
      <c r="U18" s="52"/>
      <c r="V18" s="1384"/>
      <c r="W18" s="59"/>
      <c r="X18" s="60"/>
      <c r="Y18" s="352"/>
      <c r="Z18" s="397"/>
      <c r="AA18" s="67"/>
      <c r="AB18" s="68"/>
      <c r="AC18" s="67">
        <f>SUM(AC13:AC17)</f>
        <v>14.200000000000001</v>
      </c>
      <c r="AD18" s="347">
        <f>SUM(AD13:AD17)</f>
        <v>12.5</v>
      </c>
      <c r="AE18" s="67">
        <f>SUM(AE13:AE17)</f>
        <v>117</v>
      </c>
      <c r="AF18" s="67">
        <f>AC18*4+AD18*9+AE18*4</f>
        <v>637.29999999999995</v>
      </c>
      <c r="AG18" s="737"/>
    </row>
    <row r="19" spans="2:33" ht="33.950000000000003" customHeight="1" thickBot="1">
      <c r="B19" s="398"/>
      <c r="C19" s="342"/>
      <c r="D19" s="619"/>
      <c r="E19" s="629"/>
      <c r="F19" s="627"/>
      <c r="G19" s="622"/>
      <c r="H19" s="343"/>
      <c r="I19" s="344"/>
      <c r="J19" s="251"/>
      <c r="K19" s="337"/>
      <c r="L19" s="338"/>
      <c r="M19" s="197"/>
      <c r="N19" s="337"/>
      <c r="O19" s="338"/>
      <c r="P19" s="197"/>
      <c r="Q19" s="353"/>
      <c r="R19" s="338"/>
      <c r="S19" s="197"/>
      <c r="T19" s="337"/>
      <c r="U19" s="338"/>
      <c r="V19" s="1385"/>
      <c r="W19" s="198"/>
      <c r="X19" s="339"/>
      <c r="Y19" s="354"/>
      <c r="Z19" s="390"/>
      <c r="AA19" s="67"/>
      <c r="AB19" s="68"/>
      <c r="AC19" s="103">
        <f>AC18*4/AF18</f>
        <v>8.9126000313823964E-2</v>
      </c>
      <c r="AD19" s="355">
        <f>AD18*9/AF18</f>
        <v>0.17652596893142949</v>
      </c>
      <c r="AE19" s="103">
        <f>AE18*4/AF18</f>
        <v>0.73434803075474664</v>
      </c>
      <c r="AF19" s="67"/>
      <c r="AG19" s="737"/>
    </row>
    <row r="20" spans="2:33" s="82" customFormat="1" ht="51.95" customHeight="1">
      <c r="B20" s="399">
        <v>8</v>
      </c>
      <c r="C20" s="1372"/>
      <c r="D20" s="473" t="str">
        <f>'8~9月份菜單'!M4</f>
        <v>胚芽米飯</v>
      </c>
      <c r="E20" s="448" t="s">
        <v>105</v>
      </c>
      <c r="F20" s="400"/>
      <c r="G20" s="473" t="str">
        <f>'8~9月份菜單'!M5</f>
        <v>京醬肉絲</v>
      </c>
      <c r="H20" s="448" t="s">
        <v>83</v>
      </c>
      <c r="I20" s="400"/>
      <c r="J20" s="473" t="str">
        <f>'8~9月份菜單'!M6</f>
        <v>彩繪玉米</v>
      </c>
      <c r="K20" s="448" t="s">
        <v>86</v>
      </c>
      <c r="L20" s="400"/>
      <c r="M20" s="473" t="str">
        <f>'8~9月份菜單'!M7</f>
        <v>XO醬燴高麗</v>
      </c>
      <c r="N20" s="448" t="s">
        <v>83</v>
      </c>
      <c r="O20" s="400"/>
      <c r="P20" s="473" t="str">
        <f>'8~9月份菜單'!M8</f>
        <v>深色蔬菜</v>
      </c>
      <c r="Q20" s="448" t="s">
        <v>16</v>
      </c>
      <c r="R20" s="400"/>
      <c r="S20" s="473" t="str">
        <f>'8~9月份菜單'!M9</f>
        <v>薑絲海帶湯</v>
      </c>
      <c r="T20" s="448" t="s">
        <v>15</v>
      </c>
      <c r="U20" s="400"/>
      <c r="V20" s="1387"/>
      <c r="W20" s="59" t="s">
        <v>6</v>
      </c>
      <c r="X20" s="62"/>
      <c r="Y20" s="106" t="s">
        <v>17</v>
      </c>
      <c r="Z20" s="391">
        <v>6</v>
      </c>
      <c r="AA20" s="44"/>
      <c r="AB20" s="42"/>
      <c r="AC20" s="44" t="s">
        <v>18</v>
      </c>
      <c r="AD20" s="328" t="s">
        <v>19</v>
      </c>
      <c r="AE20" s="44" t="s">
        <v>20</v>
      </c>
      <c r="AF20" s="44" t="s">
        <v>21</v>
      </c>
      <c r="AG20" s="733"/>
    </row>
    <row r="21" spans="2:33" s="81" customFormat="1" ht="33.950000000000003" customHeight="1">
      <c r="B21" s="399" t="s">
        <v>41</v>
      </c>
      <c r="C21" s="1373"/>
      <c r="D21" s="142" t="s">
        <v>22</v>
      </c>
      <c r="E21" s="143"/>
      <c r="F21" s="52">
        <v>72</v>
      </c>
      <c r="G21" s="142" t="s">
        <v>62</v>
      </c>
      <c r="H21" s="143"/>
      <c r="I21" s="52">
        <v>65</v>
      </c>
      <c r="J21" s="142" t="s">
        <v>87</v>
      </c>
      <c r="K21" s="143"/>
      <c r="L21" s="52">
        <v>40</v>
      </c>
      <c r="M21" s="188" t="s">
        <v>74</v>
      </c>
      <c r="N21" s="189"/>
      <c r="O21" s="401">
        <v>100</v>
      </c>
      <c r="P21" s="139" t="str">
        <f>P20</f>
        <v>深色蔬菜</v>
      </c>
      <c r="Q21" s="140"/>
      <c r="R21" s="51">
        <v>100</v>
      </c>
      <c r="S21" s="142" t="s">
        <v>88</v>
      </c>
      <c r="T21" s="150"/>
      <c r="U21" s="52">
        <v>40</v>
      </c>
      <c r="V21" s="1387"/>
      <c r="W21" s="57">
        <f>SUM(Z20*15)+(Z22*5)+(Z24*15)</f>
        <v>103</v>
      </c>
      <c r="X21" s="58" t="s">
        <v>2</v>
      </c>
      <c r="Y21" s="107" t="s">
        <v>25</v>
      </c>
      <c r="Z21" s="402">
        <v>2.1</v>
      </c>
      <c r="AA21" s="68" t="s">
        <v>11</v>
      </c>
      <c r="AB21" s="68">
        <v>6.2</v>
      </c>
      <c r="AC21" s="68">
        <f>AB21*2</f>
        <v>12.4</v>
      </c>
      <c r="AD21" s="349"/>
      <c r="AE21" s="68">
        <f>AB21*15</f>
        <v>93</v>
      </c>
      <c r="AF21" s="68">
        <f>AC21*4+AE21*4</f>
        <v>421.6</v>
      </c>
      <c r="AG21" s="736"/>
    </row>
    <row r="22" spans="2:33" s="81" customFormat="1" ht="33.950000000000003" customHeight="1">
      <c r="B22" s="399">
        <v>30</v>
      </c>
      <c r="C22" s="1373"/>
      <c r="D22" s="142" t="s">
        <v>275</v>
      </c>
      <c r="E22" s="143"/>
      <c r="F22" s="52">
        <v>35</v>
      </c>
      <c r="G22" s="142" t="s">
        <v>276</v>
      </c>
      <c r="H22" s="140"/>
      <c r="I22" s="240"/>
      <c r="J22" s="142" t="s">
        <v>279</v>
      </c>
      <c r="K22" s="143"/>
      <c r="L22" s="52">
        <v>10</v>
      </c>
      <c r="M22" s="191" t="s">
        <v>61</v>
      </c>
      <c r="N22" s="189"/>
      <c r="O22" s="401"/>
      <c r="P22" s="139" t="s">
        <v>26</v>
      </c>
      <c r="Q22" s="140"/>
      <c r="R22" s="51"/>
      <c r="S22" s="142" t="s">
        <v>89</v>
      </c>
      <c r="T22" s="151"/>
      <c r="U22" s="52">
        <v>15</v>
      </c>
      <c r="V22" s="1387"/>
      <c r="W22" s="59" t="s">
        <v>7</v>
      </c>
      <c r="X22" s="60"/>
      <c r="Y22" s="108" t="s">
        <v>28</v>
      </c>
      <c r="Z22" s="402">
        <v>2.6</v>
      </c>
      <c r="AA22" s="335" t="s">
        <v>29</v>
      </c>
      <c r="AB22" s="68">
        <v>2.2000000000000002</v>
      </c>
      <c r="AC22" s="350">
        <f>AB22*7</f>
        <v>15.400000000000002</v>
      </c>
      <c r="AD22" s="349">
        <f>AB22*5</f>
        <v>11</v>
      </c>
      <c r="AE22" s="68" t="s">
        <v>30</v>
      </c>
      <c r="AF22" s="102">
        <f>AC22*4+AD22*9</f>
        <v>160.60000000000002</v>
      </c>
      <c r="AG22" s="735"/>
    </row>
    <row r="23" spans="2:33" s="81" customFormat="1" ht="33.950000000000003" customHeight="1">
      <c r="B23" s="399" t="s">
        <v>44</v>
      </c>
      <c r="C23" s="1373"/>
      <c r="D23" s="142"/>
      <c r="E23" s="151"/>
      <c r="F23" s="52"/>
      <c r="G23" s="139" t="s">
        <v>277</v>
      </c>
      <c r="H23" s="152"/>
      <c r="I23" s="240"/>
      <c r="J23" s="142" t="s">
        <v>280</v>
      </c>
      <c r="K23" s="143"/>
      <c r="L23" s="52">
        <v>10</v>
      </c>
      <c r="M23" s="177" t="s">
        <v>281</v>
      </c>
      <c r="N23" s="193"/>
      <c r="O23" s="403"/>
      <c r="P23" s="142"/>
      <c r="Q23" s="151"/>
      <c r="R23" s="52"/>
      <c r="S23" s="142" t="s">
        <v>90</v>
      </c>
      <c r="T23" s="151"/>
      <c r="U23" s="52"/>
      <c r="V23" s="1387"/>
      <c r="W23" s="57">
        <f>SUM(Z21*5)+(Z23*5)</f>
        <v>24.5</v>
      </c>
      <c r="X23" s="58" t="s">
        <v>2</v>
      </c>
      <c r="Y23" s="108" t="s">
        <v>31</v>
      </c>
      <c r="Z23" s="404">
        <v>2.8</v>
      </c>
      <c r="AA23" s="67" t="s">
        <v>32</v>
      </c>
      <c r="AB23" s="68">
        <v>1.6</v>
      </c>
      <c r="AC23" s="68">
        <f>AB23*1</f>
        <v>1.6</v>
      </c>
      <c r="AD23" s="349" t="s">
        <v>30</v>
      </c>
      <c r="AE23" s="68">
        <f>AB23*5</f>
        <v>8</v>
      </c>
      <c r="AF23" s="68">
        <f>AC23*4+AE23*4</f>
        <v>38.4</v>
      </c>
      <c r="AG23" s="735"/>
    </row>
    <row r="24" spans="2:33" s="81" customFormat="1" ht="33.950000000000003" customHeight="1">
      <c r="B24" s="1371" t="s">
        <v>51</v>
      </c>
      <c r="C24" s="1373"/>
      <c r="D24" s="175"/>
      <c r="E24" s="151"/>
      <c r="F24" s="52"/>
      <c r="G24" s="139" t="s">
        <v>63</v>
      </c>
      <c r="H24" s="152"/>
      <c r="I24" s="240"/>
      <c r="J24" s="142" t="s">
        <v>276</v>
      </c>
      <c r="K24" s="143"/>
      <c r="L24" s="52"/>
      <c r="M24" s="192"/>
      <c r="N24" s="193"/>
      <c r="O24" s="403"/>
      <c r="P24" s="139"/>
      <c r="Q24" s="152"/>
      <c r="R24" s="51"/>
      <c r="S24" s="142"/>
      <c r="T24" s="151"/>
      <c r="U24" s="52"/>
      <c r="V24" s="1387"/>
      <c r="W24" s="59" t="s">
        <v>33</v>
      </c>
      <c r="X24" s="60"/>
      <c r="Y24" s="108" t="s">
        <v>34</v>
      </c>
      <c r="Z24" s="402">
        <v>0</v>
      </c>
      <c r="AA24" s="67" t="s">
        <v>35</v>
      </c>
      <c r="AB24" s="68">
        <v>2.5</v>
      </c>
      <c r="AC24" s="68"/>
      <c r="AD24" s="349">
        <f>AB24*5</f>
        <v>12.5</v>
      </c>
      <c r="AE24" s="68" t="s">
        <v>30</v>
      </c>
      <c r="AF24" s="68">
        <f>AD24*9</f>
        <v>112.5</v>
      </c>
      <c r="AG24" s="735"/>
    </row>
    <row r="25" spans="2:33" s="81" customFormat="1" ht="33.950000000000003" customHeight="1">
      <c r="B25" s="1371"/>
      <c r="C25" s="1373"/>
      <c r="D25" s="142"/>
      <c r="E25" s="176"/>
      <c r="F25" s="405"/>
      <c r="G25" s="139"/>
      <c r="H25" s="153"/>
      <c r="I25" s="51"/>
      <c r="J25" s="142"/>
      <c r="K25" s="144"/>
      <c r="L25" s="52"/>
      <c r="M25" s="142"/>
      <c r="N25" s="144"/>
      <c r="O25" s="52"/>
      <c r="P25" s="139"/>
      <c r="Q25" s="152"/>
      <c r="R25" s="51"/>
      <c r="S25" s="139"/>
      <c r="T25" s="152"/>
      <c r="U25" s="51"/>
      <c r="V25" s="1387"/>
      <c r="W25" s="61">
        <f>SUM(Z20*2)+(Z21*7)</f>
        <v>26.700000000000003</v>
      </c>
      <c r="X25" s="58" t="s">
        <v>2</v>
      </c>
      <c r="Y25" s="109" t="s">
        <v>36</v>
      </c>
      <c r="Z25" s="402">
        <v>0</v>
      </c>
      <c r="AA25" s="67" t="s">
        <v>37</v>
      </c>
      <c r="AB25" s="68"/>
      <c r="AC25" s="67"/>
      <c r="AD25" s="347"/>
      <c r="AE25" s="67">
        <f>AB25*15</f>
        <v>0</v>
      </c>
      <c r="AF25" s="67"/>
      <c r="AG25" s="735"/>
    </row>
    <row r="26" spans="2:33" s="81" customFormat="1" ht="33.950000000000003" customHeight="1">
      <c r="B26" s="406" t="s">
        <v>46</v>
      </c>
      <c r="C26" s="373"/>
      <c r="D26" s="139"/>
      <c r="E26" s="152"/>
      <c r="F26" s="374"/>
      <c r="G26" s="141"/>
      <c r="H26" s="144"/>
      <c r="I26" s="52"/>
      <c r="J26" s="139"/>
      <c r="K26" s="152"/>
      <c r="L26" s="51"/>
      <c r="M26" s="105"/>
      <c r="N26" s="152"/>
      <c r="O26" s="51"/>
      <c r="P26" s="139"/>
      <c r="Q26" s="152"/>
      <c r="R26" s="51"/>
      <c r="S26" s="142"/>
      <c r="T26" s="144"/>
      <c r="U26" s="52"/>
      <c r="V26" s="1387"/>
      <c r="W26" s="59" t="s">
        <v>38</v>
      </c>
      <c r="X26" s="60"/>
      <c r="Y26" s="75"/>
      <c r="Z26" s="402"/>
      <c r="AA26" s="67"/>
      <c r="AB26" s="68"/>
      <c r="AC26" s="67">
        <f>SUM(AC21:AC25)</f>
        <v>29.400000000000006</v>
      </c>
      <c r="AD26" s="347">
        <f>SUM(AD21:AD25)</f>
        <v>23.5</v>
      </c>
      <c r="AE26" s="67">
        <f>SUM(AE21:AE25)</f>
        <v>101</v>
      </c>
      <c r="AF26" s="67">
        <f>AC26*4+AD26*9+AE26*4</f>
        <v>733.1</v>
      </c>
      <c r="AG26" s="735"/>
    </row>
    <row r="27" spans="2:33" s="81" customFormat="1" ht="33.950000000000003" customHeight="1" thickBot="1">
      <c r="B27" s="407"/>
      <c r="C27" s="104"/>
      <c r="D27" s="203"/>
      <c r="E27" s="152"/>
      <c r="F27" s="51"/>
      <c r="G27" s="139"/>
      <c r="H27" s="223"/>
      <c r="I27" s="222"/>
      <c r="J27" s="139"/>
      <c r="K27" s="152"/>
      <c r="L27" s="51"/>
      <c r="M27" s="139"/>
      <c r="N27" s="152"/>
      <c r="O27" s="51"/>
      <c r="P27" s="139"/>
      <c r="Q27" s="152"/>
      <c r="R27" s="51"/>
      <c r="S27" s="139"/>
      <c r="T27" s="152"/>
      <c r="U27" s="51"/>
      <c r="V27" s="1387"/>
      <c r="W27" s="57">
        <f>SUM(W21+W25)*4+(W23*9)</f>
        <v>739.3</v>
      </c>
      <c r="X27" s="58" t="s">
        <v>1</v>
      </c>
      <c r="Y27" s="78"/>
      <c r="Z27" s="402"/>
      <c r="AA27" s="67"/>
      <c r="AB27" s="68"/>
      <c r="AC27" s="103">
        <f>AC26*4/AF26</f>
        <v>0.16041467739735374</v>
      </c>
      <c r="AD27" s="355">
        <f>AD26*9/AF26</f>
        <v>0.28850088664575091</v>
      </c>
      <c r="AE27" s="103">
        <f>AE26*4/AF26</f>
        <v>0.55108443595689538</v>
      </c>
      <c r="AF27" s="67"/>
      <c r="AG27" s="735"/>
    </row>
    <row r="28" spans="2:33" s="82" customFormat="1" ht="51.95" customHeight="1">
      <c r="B28" s="408">
        <v>8</v>
      </c>
      <c r="C28" s="1374"/>
      <c r="D28" s="843" t="str">
        <f>'8~9月份菜單'!S4</f>
        <v>小 米 飯</v>
      </c>
      <c r="E28" s="630" t="s">
        <v>14</v>
      </c>
      <c r="F28" s="631"/>
      <c r="G28" s="843" t="str">
        <f>'8~9月份菜單'!S5</f>
        <v>五香滷肉</v>
      </c>
      <c r="H28" s="630" t="s">
        <v>92</v>
      </c>
      <c r="I28" s="631"/>
      <c r="J28" s="843" t="str">
        <f>'8~9月份菜單'!$S$6</f>
        <v>日式咖哩</v>
      </c>
      <c r="K28" s="630" t="s">
        <v>86</v>
      </c>
      <c r="L28" s="631"/>
      <c r="M28" s="843" t="str">
        <f>'8~9月份菜單'!$S$7</f>
        <v>蒜味香腸（加.烤）</v>
      </c>
      <c r="N28" s="630" t="s">
        <v>84</v>
      </c>
      <c r="O28" s="631"/>
      <c r="P28" s="843" t="str">
        <f>'8~9月份菜單'!$S$8</f>
        <v>深色蔬菜</v>
      </c>
      <c r="Q28" s="630" t="s">
        <v>16</v>
      </c>
      <c r="R28" s="631"/>
      <c r="S28" s="843" t="str">
        <f>'8~9月份菜單'!$S$9</f>
        <v>酸菜肉片湯(醃)</v>
      </c>
      <c r="T28" s="630" t="s">
        <v>15</v>
      </c>
      <c r="U28" s="631"/>
      <c r="V28" s="1376"/>
      <c r="W28" s="99" t="s">
        <v>6</v>
      </c>
      <c r="X28" s="100"/>
      <c r="Y28" s="106" t="s">
        <v>17</v>
      </c>
      <c r="Z28" s="391">
        <v>6</v>
      </c>
      <c r="AA28" s="67"/>
      <c r="AB28" s="68"/>
      <c r="AC28" s="67" t="s">
        <v>18</v>
      </c>
      <c r="AD28" s="347" t="s">
        <v>19</v>
      </c>
      <c r="AE28" s="67" t="s">
        <v>20</v>
      </c>
      <c r="AF28" s="67" t="s">
        <v>21</v>
      </c>
      <c r="AG28" s="735"/>
    </row>
    <row r="29" spans="2:33" ht="33.950000000000003" customHeight="1">
      <c r="B29" s="392" t="s">
        <v>41</v>
      </c>
      <c r="C29" s="1375"/>
      <c r="D29" s="142" t="s">
        <v>22</v>
      </c>
      <c r="E29" s="143"/>
      <c r="F29" s="52">
        <v>71</v>
      </c>
      <c r="G29" s="139" t="s">
        <v>42</v>
      </c>
      <c r="H29" s="147"/>
      <c r="I29" s="51">
        <v>50</v>
      </c>
      <c r="J29" s="375" t="s">
        <v>283</v>
      </c>
      <c r="K29" s="242"/>
      <c r="L29" s="409">
        <v>60</v>
      </c>
      <c r="M29" s="139" t="s">
        <v>216</v>
      </c>
      <c r="N29" s="147"/>
      <c r="O29" s="51">
        <v>35</v>
      </c>
      <c r="P29" s="142" t="str">
        <f>P28</f>
        <v>深色蔬菜</v>
      </c>
      <c r="Q29" s="143"/>
      <c r="R29" s="52">
        <v>120</v>
      </c>
      <c r="S29" s="376" t="s">
        <v>199</v>
      </c>
      <c r="T29" s="63" t="s">
        <v>129</v>
      </c>
      <c r="U29" s="181">
        <v>40</v>
      </c>
      <c r="V29" s="1377"/>
      <c r="W29" s="94">
        <f>SUM(Z28*15)+(Z30*5)+(Z32*15)</f>
        <v>99</v>
      </c>
      <c r="X29" s="95" t="s">
        <v>2</v>
      </c>
      <c r="Y29" s="107" t="s">
        <v>25</v>
      </c>
      <c r="Z29" s="410">
        <v>2.4</v>
      </c>
      <c r="AA29" s="68" t="s">
        <v>11</v>
      </c>
      <c r="AB29" s="68">
        <v>6.2</v>
      </c>
      <c r="AC29" s="68">
        <f>AB29*2</f>
        <v>12.4</v>
      </c>
      <c r="AD29" s="349"/>
      <c r="AE29" s="68">
        <f>AB29*15</f>
        <v>93</v>
      </c>
      <c r="AF29" s="68">
        <f>AC29*4+AE29*4</f>
        <v>421.6</v>
      </c>
      <c r="AG29" s="736"/>
    </row>
    <row r="30" spans="2:33" ht="33.950000000000003" customHeight="1">
      <c r="B30" s="392">
        <v>31</v>
      </c>
      <c r="C30" s="1375"/>
      <c r="D30" s="142" t="s">
        <v>40</v>
      </c>
      <c r="E30" s="143"/>
      <c r="F30" s="52">
        <v>35</v>
      </c>
      <c r="G30" s="139" t="s">
        <v>282</v>
      </c>
      <c r="H30" s="147"/>
      <c r="I30" s="51"/>
      <c r="J30" s="167" t="s">
        <v>81</v>
      </c>
      <c r="K30" s="208"/>
      <c r="L30" s="409">
        <v>20</v>
      </c>
      <c r="M30" s="139"/>
      <c r="N30" s="147"/>
      <c r="O30" s="51"/>
      <c r="P30" s="142" t="s">
        <v>26</v>
      </c>
      <c r="Q30" s="143"/>
      <c r="R30" s="52"/>
      <c r="S30" s="64" t="s">
        <v>127</v>
      </c>
      <c r="T30" s="224"/>
      <c r="U30" s="225">
        <v>5</v>
      </c>
      <c r="V30" s="1377"/>
      <c r="W30" s="96" t="s">
        <v>7</v>
      </c>
      <c r="X30" s="97"/>
      <c r="Y30" s="108" t="s">
        <v>28</v>
      </c>
      <c r="Z30" s="410">
        <v>1.8</v>
      </c>
      <c r="AA30" s="335" t="s">
        <v>29</v>
      </c>
      <c r="AB30" s="68">
        <v>2.1</v>
      </c>
      <c r="AC30" s="350">
        <f>AB30*7</f>
        <v>14.700000000000001</v>
      </c>
      <c r="AD30" s="349">
        <f>AB30*5</f>
        <v>10.5</v>
      </c>
      <c r="AE30" s="68" t="s">
        <v>30</v>
      </c>
      <c r="AF30" s="102">
        <f>AC30*4+AD30*9</f>
        <v>153.30000000000001</v>
      </c>
      <c r="AG30" s="733"/>
    </row>
    <row r="31" spans="2:33" ht="33.950000000000003" customHeight="1">
      <c r="B31" s="392" t="s">
        <v>44</v>
      </c>
      <c r="C31" s="1375"/>
      <c r="D31" s="213"/>
      <c r="E31" s="144"/>
      <c r="F31" s="52"/>
      <c r="G31" s="139" t="s">
        <v>59</v>
      </c>
      <c r="H31" s="148"/>
      <c r="I31" s="51"/>
      <c r="J31" s="167" t="s">
        <v>61</v>
      </c>
      <c r="K31" s="208"/>
      <c r="L31" s="409"/>
      <c r="M31" s="139"/>
      <c r="N31" s="147"/>
      <c r="O31" s="51"/>
      <c r="P31" s="142"/>
      <c r="Q31" s="144"/>
      <c r="R31" s="52"/>
      <c r="S31" s="64" t="s">
        <v>90</v>
      </c>
      <c r="T31" s="224"/>
      <c r="U31" s="225"/>
      <c r="V31" s="1377"/>
      <c r="W31" s="94">
        <f>SUM(Z29*5)+(Z31*5)</f>
        <v>26</v>
      </c>
      <c r="X31" s="95" t="s">
        <v>2</v>
      </c>
      <c r="Y31" s="108" t="s">
        <v>31</v>
      </c>
      <c r="Z31" s="404">
        <v>2.8</v>
      </c>
      <c r="AA31" s="67" t="s">
        <v>32</v>
      </c>
      <c r="AB31" s="68">
        <v>1.5</v>
      </c>
      <c r="AC31" s="68">
        <f>AB31*1</f>
        <v>1.5</v>
      </c>
      <c r="AD31" s="349" t="s">
        <v>30</v>
      </c>
      <c r="AE31" s="68">
        <f>AB31*5</f>
        <v>7.5</v>
      </c>
      <c r="AF31" s="68">
        <f>AC31*4+AE31*4</f>
        <v>36</v>
      </c>
      <c r="AG31" s="733"/>
    </row>
    <row r="32" spans="2:33" ht="33.950000000000003" customHeight="1">
      <c r="B32" s="1369" t="s">
        <v>54</v>
      </c>
      <c r="C32" s="1375"/>
      <c r="D32" s="213"/>
      <c r="E32" s="144"/>
      <c r="F32" s="52"/>
      <c r="G32" s="139" t="s">
        <v>53</v>
      </c>
      <c r="H32" s="148"/>
      <c r="I32" s="51"/>
      <c r="J32" s="167" t="s">
        <v>284</v>
      </c>
      <c r="K32" s="241"/>
      <c r="L32" s="409"/>
      <c r="M32" s="142"/>
      <c r="N32" s="148"/>
      <c r="O32" s="51"/>
      <c r="P32" s="142"/>
      <c r="Q32" s="144"/>
      <c r="R32" s="52"/>
      <c r="S32" s="64"/>
      <c r="T32" s="226"/>
      <c r="U32" s="227"/>
      <c r="V32" s="1377"/>
      <c r="W32" s="96" t="s">
        <v>33</v>
      </c>
      <c r="X32" s="97"/>
      <c r="Y32" s="108" t="s">
        <v>34</v>
      </c>
      <c r="Z32" s="410">
        <v>0</v>
      </c>
      <c r="AA32" s="67" t="s">
        <v>35</v>
      </c>
      <c r="AB32" s="68">
        <v>2.5</v>
      </c>
      <c r="AC32" s="68"/>
      <c r="AD32" s="349">
        <f>AB32*5</f>
        <v>12.5</v>
      </c>
      <c r="AE32" s="68" t="s">
        <v>30</v>
      </c>
      <c r="AF32" s="68">
        <f>AD32*9</f>
        <v>112.5</v>
      </c>
      <c r="AG32" s="733"/>
    </row>
    <row r="33" spans="1:33" ht="33.950000000000003" customHeight="1">
      <c r="B33" s="1369"/>
      <c r="C33" s="1375"/>
      <c r="D33" s="213"/>
      <c r="E33" s="144"/>
      <c r="F33" s="52"/>
      <c r="G33" s="142" t="s">
        <v>43</v>
      </c>
      <c r="H33" s="148"/>
      <c r="I33" s="51"/>
      <c r="J33" s="167"/>
      <c r="K33" s="241"/>
      <c r="L33" s="409"/>
      <c r="M33" s="142"/>
      <c r="N33" s="149"/>
      <c r="O33" s="52"/>
      <c r="P33" s="142"/>
      <c r="Q33" s="144"/>
      <c r="R33" s="52"/>
      <c r="S33" s="53"/>
      <c r="T33" s="226"/>
      <c r="U33" s="227"/>
      <c r="V33" s="1377"/>
      <c r="W33" s="98">
        <f>SUM(Z28*2)+(Z29*7)</f>
        <v>28.8</v>
      </c>
      <c r="X33" s="95" t="s">
        <v>2</v>
      </c>
      <c r="Y33" s="109" t="s">
        <v>36</v>
      </c>
      <c r="Z33" s="410">
        <v>0</v>
      </c>
      <c r="AA33" s="67" t="s">
        <v>37</v>
      </c>
      <c r="AB33" s="68">
        <v>1</v>
      </c>
      <c r="AC33" s="67"/>
      <c r="AD33" s="347"/>
      <c r="AE33" s="67">
        <f>AB33*15</f>
        <v>15</v>
      </c>
      <c r="AF33" s="67"/>
      <c r="AG33" s="733"/>
    </row>
    <row r="34" spans="1:33" ht="33.950000000000003" customHeight="1">
      <c r="B34" s="394" t="s">
        <v>46</v>
      </c>
      <c r="C34" s="395"/>
      <c r="D34" s="213"/>
      <c r="E34" s="144"/>
      <c r="F34" s="52"/>
      <c r="G34" s="142"/>
      <c r="H34" s="149"/>
      <c r="I34" s="52"/>
      <c r="J34" s="142"/>
      <c r="K34" s="144"/>
      <c r="L34" s="52"/>
      <c r="M34" s="145"/>
      <c r="N34" s="155"/>
      <c r="O34" s="411"/>
      <c r="P34" s="142"/>
      <c r="Q34" s="144"/>
      <c r="R34" s="52"/>
      <c r="S34" s="142"/>
      <c r="T34" s="143"/>
      <c r="U34" s="52"/>
      <c r="V34" s="1377"/>
      <c r="W34" s="96" t="s">
        <v>38</v>
      </c>
      <c r="X34" s="97"/>
      <c r="Y34" s="110"/>
      <c r="Z34" s="410"/>
      <c r="AA34" s="67"/>
      <c r="AB34" s="68"/>
      <c r="AC34" s="67">
        <f>SUM(AC29:AC33)</f>
        <v>28.6</v>
      </c>
      <c r="AD34" s="347">
        <f>SUM(AD29:AD33)</f>
        <v>23</v>
      </c>
      <c r="AE34" s="67">
        <f>SUM(AE29:AE33)</f>
        <v>115.5</v>
      </c>
      <c r="AF34" s="67">
        <f>AC34*4+AD34*9+AE34*4</f>
        <v>783.4</v>
      </c>
      <c r="AG34" s="739"/>
    </row>
    <row r="35" spans="1:33" ht="33.950000000000003" customHeight="1" thickBot="1">
      <c r="B35" s="398"/>
      <c r="C35" s="342"/>
      <c r="D35" s="215"/>
      <c r="E35" s="223"/>
      <c r="F35" s="222"/>
      <c r="G35" s="209"/>
      <c r="H35" s="223"/>
      <c r="I35" s="222"/>
      <c r="J35" s="142"/>
      <c r="K35" s="144"/>
      <c r="L35" s="52"/>
      <c r="M35" s="209"/>
      <c r="N35" s="223"/>
      <c r="O35" s="222"/>
      <c r="P35" s="209"/>
      <c r="Q35" s="223"/>
      <c r="R35" s="222"/>
      <c r="S35" s="209"/>
      <c r="T35" s="223"/>
      <c r="U35" s="222"/>
      <c r="V35" s="1388"/>
      <c r="W35" s="216">
        <f>SUM(W29+W33)*4+(W31*9)</f>
        <v>745.2</v>
      </c>
      <c r="X35" s="339" t="s">
        <v>1</v>
      </c>
      <c r="Y35" s="377"/>
      <c r="Z35" s="412"/>
      <c r="AA35" s="67"/>
      <c r="AB35" s="68"/>
      <c r="AC35" s="103">
        <f>AC34*4/AF34</f>
        <v>0.14603012509573654</v>
      </c>
      <c r="AD35" s="355">
        <f>AD34*9/AF34</f>
        <v>0.26423283124840441</v>
      </c>
      <c r="AE35" s="103">
        <f>AE34*4/AF34</f>
        <v>0.58973704365585911</v>
      </c>
      <c r="AF35" s="67"/>
      <c r="AG35" s="739"/>
    </row>
    <row r="36" spans="1:33" s="82" customFormat="1" ht="51.95" customHeight="1">
      <c r="B36" s="408">
        <v>9</v>
      </c>
      <c r="C36" s="1374"/>
      <c r="D36" s="843" t="str">
        <f>'8~9月份菜單'!$Y$4</f>
        <v>香Q白飯</v>
      </c>
      <c r="E36" s="630" t="s">
        <v>14</v>
      </c>
      <c r="F36" s="631"/>
      <c r="G36" s="843" t="str">
        <f>'8~9月份菜單'!$Y$5</f>
        <v>椒鹽魚丁（炸.海）</v>
      </c>
      <c r="H36" s="630" t="s">
        <v>99</v>
      </c>
      <c r="I36" s="631"/>
      <c r="J36" s="843" t="str">
        <f>'8~9月份菜單'!$Y$6</f>
        <v>白菜滷</v>
      </c>
      <c r="K36" s="630" t="s">
        <v>15</v>
      </c>
      <c r="L36" s="631"/>
      <c r="M36" s="843" t="str">
        <f>'8~9月份菜單'!$Y$7</f>
        <v>家常豆腐(豆)</v>
      </c>
      <c r="N36" s="630" t="s">
        <v>131</v>
      </c>
      <c r="O36" s="631"/>
      <c r="P36" s="843" t="str">
        <f>'8~9月份菜單'!$Y$8</f>
        <v>深色蔬菜</v>
      </c>
      <c r="Q36" s="630" t="s">
        <v>16</v>
      </c>
      <c r="R36" s="631"/>
      <c r="S36" s="843" t="str">
        <f>'8~9月份菜單'!$Y$9</f>
        <v>蘿蔔排骨湯</v>
      </c>
      <c r="T36" s="630" t="s">
        <v>15</v>
      </c>
      <c r="U36" s="631"/>
      <c r="V36" s="1376"/>
      <c r="W36" s="99" t="s">
        <v>6</v>
      </c>
      <c r="X36" s="100"/>
      <c r="Y36" s="106" t="s">
        <v>17</v>
      </c>
      <c r="Z36" s="391">
        <v>6</v>
      </c>
      <c r="AA36" s="67"/>
      <c r="AB36" s="68"/>
      <c r="AC36" s="67" t="s">
        <v>18</v>
      </c>
      <c r="AD36" s="347" t="s">
        <v>19</v>
      </c>
      <c r="AE36" s="67" t="s">
        <v>20</v>
      </c>
      <c r="AF36" s="67" t="s">
        <v>21</v>
      </c>
      <c r="AG36" s="740"/>
    </row>
    <row r="37" spans="1:33" ht="33.950000000000003" customHeight="1">
      <c r="B37" s="392" t="s">
        <v>41</v>
      </c>
      <c r="C37" s="1375"/>
      <c r="D37" s="142" t="s">
        <v>22</v>
      </c>
      <c r="E37" s="143"/>
      <c r="F37" s="52">
        <v>120</v>
      </c>
      <c r="G37" s="180" t="s">
        <v>193</v>
      </c>
      <c r="H37" s="154"/>
      <c r="I37" s="52">
        <v>60</v>
      </c>
      <c r="J37" s="139" t="s">
        <v>77</v>
      </c>
      <c r="K37" s="140"/>
      <c r="L37" s="51">
        <v>70</v>
      </c>
      <c r="M37" s="142" t="s">
        <v>70</v>
      </c>
      <c r="N37" s="189" t="s">
        <v>128</v>
      </c>
      <c r="O37" s="52">
        <v>60</v>
      </c>
      <c r="P37" s="142" t="str">
        <f>P36</f>
        <v>深色蔬菜</v>
      </c>
      <c r="Q37" s="143"/>
      <c r="R37" s="52">
        <v>100</v>
      </c>
      <c r="S37" s="183" t="s">
        <v>197</v>
      </c>
      <c r="T37" s="184"/>
      <c r="U37" s="228">
        <v>20</v>
      </c>
      <c r="V37" s="1377"/>
      <c r="W37" s="94">
        <f>SUM(Z36*15)+(Z38*5)+(Z40*15)</f>
        <v>100</v>
      </c>
      <c r="X37" s="95" t="s">
        <v>2</v>
      </c>
      <c r="Y37" s="107" t="s">
        <v>25</v>
      </c>
      <c r="Z37" s="404">
        <v>2.4</v>
      </c>
      <c r="AA37" s="68" t="s">
        <v>11</v>
      </c>
      <c r="AB37" s="68">
        <v>6</v>
      </c>
      <c r="AC37" s="68">
        <f>AB37*2</f>
        <v>12</v>
      </c>
      <c r="AD37" s="349"/>
      <c r="AE37" s="68">
        <f>AB37*15</f>
        <v>90</v>
      </c>
      <c r="AF37" s="68">
        <f>AC37*4+AE37*4</f>
        <v>408</v>
      </c>
      <c r="AG37" s="740"/>
    </row>
    <row r="38" spans="1:33" ht="33.950000000000003" customHeight="1">
      <c r="B38" s="392">
        <v>1</v>
      </c>
      <c r="C38" s="1375"/>
      <c r="D38" s="142"/>
      <c r="E38" s="143"/>
      <c r="F38" s="52"/>
      <c r="G38" s="139" t="s">
        <v>64</v>
      </c>
      <c r="H38" s="147"/>
      <c r="I38" s="51"/>
      <c r="J38" s="139" t="s">
        <v>179</v>
      </c>
      <c r="K38" s="152"/>
      <c r="L38" s="51">
        <v>5</v>
      </c>
      <c r="M38" s="142" t="s">
        <v>50</v>
      </c>
      <c r="N38" s="143"/>
      <c r="O38" s="52">
        <v>5</v>
      </c>
      <c r="P38" s="142" t="s">
        <v>26</v>
      </c>
      <c r="Q38" s="143"/>
      <c r="R38" s="52"/>
      <c r="S38" s="190" t="s">
        <v>52</v>
      </c>
      <c r="T38" s="185"/>
      <c r="U38" s="228">
        <v>10</v>
      </c>
      <c r="V38" s="1377"/>
      <c r="W38" s="96" t="s">
        <v>7</v>
      </c>
      <c r="X38" s="97"/>
      <c r="Y38" s="108" t="s">
        <v>28</v>
      </c>
      <c r="Z38" s="404">
        <v>2</v>
      </c>
      <c r="AA38" s="335" t="s">
        <v>29</v>
      </c>
      <c r="AB38" s="68">
        <v>2.2000000000000002</v>
      </c>
      <c r="AC38" s="350">
        <f>AB38*7</f>
        <v>15.400000000000002</v>
      </c>
      <c r="AD38" s="349">
        <f>AB38*5</f>
        <v>11</v>
      </c>
      <c r="AE38" s="68" t="s">
        <v>30</v>
      </c>
      <c r="AF38" s="102">
        <f>AC38*4+AD38*9</f>
        <v>160.60000000000002</v>
      </c>
      <c r="AG38" s="740"/>
    </row>
    <row r="39" spans="1:33" ht="33.950000000000003" customHeight="1">
      <c r="B39" s="392" t="s">
        <v>44</v>
      </c>
      <c r="C39" s="1375"/>
      <c r="D39" s="142"/>
      <c r="E39" s="143"/>
      <c r="F39" s="52"/>
      <c r="G39" s="139" t="s">
        <v>285</v>
      </c>
      <c r="H39" s="147"/>
      <c r="I39" s="51"/>
      <c r="J39" s="139" t="s">
        <v>61</v>
      </c>
      <c r="K39" s="189"/>
      <c r="L39" s="51"/>
      <c r="M39" s="142" t="s">
        <v>26</v>
      </c>
      <c r="N39" s="143"/>
      <c r="O39" s="52"/>
      <c r="P39" s="142"/>
      <c r="Q39" s="143"/>
      <c r="R39" s="52"/>
      <c r="S39" s="183" t="s">
        <v>82</v>
      </c>
      <c r="T39" s="185"/>
      <c r="U39" s="228"/>
      <c r="V39" s="1377"/>
      <c r="W39" s="94">
        <f>SUM(Z37*5)+(Z39*5)</f>
        <v>26</v>
      </c>
      <c r="X39" s="95" t="s">
        <v>2</v>
      </c>
      <c r="Y39" s="108" t="s">
        <v>31</v>
      </c>
      <c r="Z39" s="404">
        <v>2.8</v>
      </c>
      <c r="AA39" s="67" t="s">
        <v>32</v>
      </c>
      <c r="AB39" s="68">
        <v>1.7</v>
      </c>
      <c r="AC39" s="68">
        <f>AB39*1</f>
        <v>1.7</v>
      </c>
      <c r="AD39" s="349" t="s">
        <v>30</v>
      </c>
      <c r="AE39" s="68">
        <f>AB39*5</f>
        <v>8.5</v>
      </c>
      <c r="AF39" s="68">
        <f>AC39*4+AE39*4</f>
        <v>40.799999999999997</v>
      </c>
      <c r="AG39" s="740"/>
    </row>
    <row r="40" spans="1:33" ht="33.950000000000003" customHeight="1">
      <c r="B40" s="1369" t="s">
        <v>45</v>
      </c>
      <c r="C40" s="1375"/>
      <c r="D40" s="142"/>
      <c r="E40" s="143"/>
      <c r="F40" s="52"/>
      <c r="G40" s="139"/>
      <c r="H40" s="148"/>
      <c r="I40" s="51"/>
      <c r="J40" s="139"/>
      <c r="K40" s="152"/>
      <c r="L40" s="51"/>
      <c r="M40" s="142" t="s">
        <v>63</v>
      </c>
      <c r="N40" s="143"/>
      <c r="O40" s="52"/>
      <c r="P40" s="142"/>
      <c r="Q40" s="143"/>
      <c r="R40" s="52"/>
      <c r="S40" s="142"/>
      <c r="T40" s="151"/>
      <c r="U40" s="52"/>
      <c r="V40" s="1377"/>
      <c r="W40" s="96" t="s">
        <v>33</v>
      </c>
      <c r="X40" s="97"/>
      <c r="Y40" s="108" t="s">
        <v>34</v>
      </c>
      <c r="Z40" s="404">
        <v>0</v>
      </c>
      <c r="AA40" s="67" t="s">
        <v>35</v>
      </c>
      <c r="AB40" s="68">
        <v>2.5</v>
      </c>
      <c r="AC40" s="68"/>
      <c r="AD40" s="349">
        <f>AB40*5</f>
        <v>12.5</v>
      </c>
      <c r="AE40" s="68" t="s">
        <v>30</v>
      </c>
      <c r="AF40" s="68">
        <f>AD40*9</f>
        <v>112.5</v>
      </c>
      <c r="AG40" s="733"/>
    </row>
    <row r="41" spans="1:33" ht="33.950000000000003" customHeight="1">
      <c r="B41" s="1369"/>
      <c r="C41" s="1375"/>
      <c r="D41" s="213"/>
      <c r="E41" s="144"/>
      <c r="F41" s="52"/>
      <c r="G41" s="139"/>
      <c r="H41" s="152"/>
      <c r="I41" s="51"/>
      <c r="J41" s="142"/>
      <c r="K41" s="144"/>
      <c r="L41" s="52"/>
      <c r="M41" s="142"/>
      <c r="N41" s="144"/>
      <c r="O41" s="52"/>
      <c r="P41" s="142"/>
      <c r="Q41" s="144"/>
      <c r="R41" s="52"/>
      <c r="S41" s="142"/>
      <c r="T41" s="151"/>
      <c r="U41" s="52"/>
      <c r="V41" s="1377"/>
      <c r="W41" s="98">
        <f>SUM(Z36*2)+(Z37*7)</f>
        <v>28.8</v>
      </c>
      <c r="X41" s="95" t="s">
        <v>2</v>
      </c>
      <c r="Y41" s="109" t="s">
        <v>36</v>
      </c>
      <c r="Z41" s="404">
        <v>0</v>
      </c>
      <c r="AA41" s="67" t="s">
        <v>37</v>
      </c>
      <c r="AB41" s="68"/>
      <c r="AC41" s="67"/>
      <c r="AD41" s="347"/>
      <c r="AE41" s="67">
        <f>AB41*15</f>
        <v>0</v>
      </c>
      <c r="AF41" s="67"/>
      <c r="AG41" s="733"/>
    </row>
    <row r="42" spans="1:33" ht="33.950000000000003" customHeight="1">
      <c r="B42" s="394" t="s">
        <v>46</v>
      </c>
      <c r="C42" s="395"/>
      <c r="D42" s="213"/>
      <c r="E42" s="144"/>
      <c r="F42" s="52"/>
      <c r="G42" s="142"/>
      <c r="H42" s="144"/>
      <c r="I42" s="52"/>
      <c r="J42" s="142"/>
      <c r="K42" s="144"/>
      <c r="L42" s="52"/>
      <c r="M42" s="142"/>
      <c r="N42" s="144"/>
      <c r="O42" s="52"/>
      <c r="P42" s="142"/>
      <c r="Q42" s="144"/>
      <c r="R42" s="52"/>
      <c r="S42" s="64"/>
      <c r="T42" s="205"/>
      <c r="U42" s="65"/>
      <c r="V42" s="1377"/>
      <c r="W42" s="96" t="s">
        <v>38</v>
      </c>
      <c r="X42" s="97"/>
      <c r="Y42" s="110"/>
      <c r="Z42" s="404"/>
      <c r="AA42" s="67"/>
      <c r="AB42" s="68"/>
      <c r="AC42" s="67">
        <f>SUM(AC37:AC41)</f>
        <v>29.1</v>
      </c>
      <c r="AD42" s="347">
        <f>SUM(AD37:AD41)</f>
        <v>23.5</v>
      </c>
      <c r="AE42" s="67">
        <f>SUM(AE37:AE41)</f>
        <v>98.5</v>
      </c>
      <c r="AF42" s="67">
        <f>AC42*4+AD42*9+AE42*4</f>
        <v>721.9</v>
      </c>
      <c r="AG42" s="733"/>
    </row>
    <row r="43" spans="1:33" ht="33.950000000000003" customHeight="1" thickBot="1">
      <c r="A43" s="433"/>
      <c r="B43" s="434"/>
      <c r="C43" s="435"/>
      <c r="D43" s="436"/>
      <c r="E43" s="437"/>
      <c r="F43" s="438"/>
      <c r="G43" s="413"/>
      <c r="H43" s="414"/>
      <c r="I43" s="415"/>
      <c r="J43" s="416"/>
      <c r="K43" s="417"/>
      <c r="L43" s="418"/>
      <c r="M43" s="416"/>
      <c r="N43" s="417"/>
      <c r="O43" s="418"/>
      <c r="P43" s="416"/>
      <c r="Q43" s="417"/>
      <c r="R43" s="418"/>
      <c r="S43" s="416"/>
      <c r="T43" s="417"/>
      <c r="U43" s="418"/>
      <c r="V43" s="1378"/>
      <c r="W43" s="419">
        <f>SUM(W37+W41)*4+(W39*9)</f>
        <v>749.2</v>
      </c>
      <c r="X43" s="420" t="s">
        <v>1</v>
      </c>
      <c r="Y43" s="421"/>
      <c r="Z43" s="422"/>
      <c r="AA43" s="67"/>
      <c r="AB43" s="68"/>
      <c r="AC43" s="103">
        <f>AC42*4/AF42</f>
        <v>0.1612411691369996</v>
      </c>
      <c r="AD43" s="355">
        <f>AD42*9/AF42</f>
        <v>0.29297686660202243</v>
      </c>
      <c r="AE43" s="103">
        <f>AE42*4/AF42</f>
        <v>0.54578196426097803</v>
      </c>
      <c r="AF43" s="67"/>
      <c r="AG43" s="733"/>
    </row>
    <row r="44" spans="1:33" ht="37.700000000000003" customHeight="1" thickTop="1">
      <c r="B44" s="1368" t="s">
        <v>258</v>
      </c>
      <c r="C44" s="1368"/>
      <c r="D44" s="1368"/>
      <c r="E44" s="1368"/>
      <c r="F44" s="1368"/>
      <c r="G44" s="1368"/>
      <c r="H44" s="1368"/>
      <c r="I44" s="1368"/>
      <c r="J44" s="1368"/>
      <c r="K44" s="1368"/>
      <c r="L44" s="1368"/>
      <c r="M44" s="1368"/>
      <c r="N44" s="1368"/>
      <c r="O44" s="1368"/>
      <c r="P44" s="1368"/>
      <c r="Q44" s="1368"/>
      <c r="R44" s="1368"/>
      <c r="S44" s="1368"/>
      <c r="T44" s="1368"/>
      <c r="U44" s="1368"/>
      <c r="V44" s="1368"/>
      <c r="W44" s="1368"/>
      <c r="X44" s="1368"/>
      <c r="Y44" s="1368"/>
      <c r="AD44" s="366"/>
      <c r="AG44" s="733"/>
    </row>
    <row r="45" spans="1:33">
      <c r="AD45" s="366"/>
      <c r="AG45" s="733"/>
    </row>
    <row r="46" spans="1:33">
      <c r="AD46" s="366"/>
    </row>
    <row r="49" spans="2:25" ht="25.5">
      <c r="B49" s="1368"/>
      <c r="C49" s="1368"/>
      <c r="D49" s="1368"/>
      <c r="E49" s="1368"/>
      <c r="F49" s="1368"/>
      <c r="G49" s="1368"/>
      <c r="H49" s="1368"/>
      <c r="I49" s="1368"/>
      <c r="J49" s="1368"/>
      <c r="K49" s="1368"/>
      <c r="L49" s="1368"/>
      <c r="M49" s="1368"/>
      <c r="N49" s="1368"/>
      <c r="O49" s="1368"/>
      <c r="P49" s="1368"/>
      <c r="Q49" s="1368"/>
      <c r="R49" s="1368"/>
      <c r="S49" s="1368"/>
      <c r="T49" s="1368"/>
      <c r="U49" s="1368"/>
      <c r="V49" s="1368"/>
      <c r="W49" s="1368"/>
      <c r="X49" s="1368"/>
      <c r="Y49" s="1368"/>
    </row>
    <row r="50" spans="2:25" ht="3" customHeight="1"/>
    <row r="67" ht="354.6" customHeight="1"/>
  </sheetData>
  <mergeCells count="18">
    <mergeCell ref="B1:Z1"/>
    <mergeCell ref="V2:X2"/>
    <mergeCell ref="W3:X3"/>
    <mergeCell ref="B44:Y44"/>
    <mergeCell ref="V4:V11"/>
    <mergeCell ref="V12:V19"/>
    <mergeCell ref="V20:V27"/>
    <mergeCell ref="V28:V35"/>
    <mergeCell ref="B49:Y49"/>
    <mergeCell ref="B8:B9"/>
    <mergeCell ref="B16:B17"/>
    <mergeCell ref="B24:B25"/>
    <mergeCell ref="B32:B33"/>
    <mergeCell ref="B40:B41"/>
    <mergeCell ref="C20:C25"/>
    <mergeCell ref="C28:C33"/>
    <mergeCell ref="C36:C41"/>
    <mergeCell ref="V36:V43"/>
  </mergeCells>
  <phoneticPr fontId="71" type="noConversion"/>
  <conditionalFormatting sqref="K38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{E07328B9-C35A-410D-B2EA-98E9871B946C}</x14:id>
        </ext>
      </extLst>
    </cfRule>
  </conditionalFormatting>
  <conditionalFormatting sqref="K40:L4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{BAE5C206-F989-45AA-8917-E1635E30B982}</x14:id>
        </ext>
      </extLst>
    </cfRule>
  </conditionalFormatting>
  <pageMargins left="0.78680555555555598" right="0.156944444444444" top="0.196527777777778" bottom="0.156944444444444" header="0.51180555555555596" footer="0.23611111111111099"/>
  <pageSetup paperSize="9" scale="32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07328B9-C35A-410D-B2EA-98E9871B94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K38</xm:sqref>
        </x14:conditionalFormatting>
        <x14:conditionalFormatting xmlns:xm="http://schemas.microsoft.com/office/excel/2006/main">
          <x14:cfRule type="dataBar" id="{BAE5C206-F989-45AA-8917-E1635E30B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K40:L40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G66"/>
  <sheetViews>
    <sheetView view="pageBreakPreview" topLeftCell="A12" zoomScale="30" zoomScaleNormal="60" zoomScaleSheetLayoutView="30" workbookViewId="0">
      <selection activeCell="L12" sqref="L12"/>
    </sheetView>
  </sheetViews>
  <sheetFormatPr defaultColWidth="9" defaultRowHeight="26.25"/>
  <cols>
    <col min="1" max="1" width="2.375" customWidth="1"/>
    <col min="2" max="2" width="12.5" style="83" customWidth="1"/>
    <col min="3" max="3" width="9" hidden="1" customWidth="1"/>
    <col min="4" max="4" width="24.5" customWidth="1"/>
    <col min="5" max="5" width="6.5" style="84" customWidth="1"/>
    <col min="6" max="6" width="11.625" customWidth="1"/>
    <col min="7" max="7" width="31.5" customWidth="1"/>
    <col min="8" max="8" width="8.125" style="85" customWidth="1"/>
    <col min="9" max="9" width="11.125" customWidth="1"/>
    <col min="10" max="10" width="31.5" customWidth="1"/>
    <col min="11" max="11" width="6.125" style="85" customWidth="1"/>
    <col min="12" max="12" width="12.375" customWidth="1"/>
    <col min="13" max="13" width="33.625" customWidth="1"/>
    <col min="14" max="14" width="6.875" style="85" customWidth="1"/>
    <col min="15" max="15" width="12" customWidth="1"/>
    <col min="16" max="16" width="29.5" customWidth="1"/>
    <col min="17" max="17" width="7.125" style="86" customWidth="1"/>
    <col min="18" max="18" width="12.125" customWidth="1"/>
    <col min="19" max="19" width="29.5" customWidth="1"/>
    <col min="20" max="20" width="6" style="85" customWidth="1"/>
    <col min="21" max="21" width="11.375" customWidth="1"/>
    <col min="22" max="22" width="5.125" customWidth="1"/>
    <col min="23" max="23" width="13.125" style="87" customWidth="1"/>
    <col min="24" max="24" width="8.125" style="11" customWidth="1"/>
    <col min="25" max="25" width="17.125" style="88" customWidth="1"/>
    <col min="26" max="26" width="10.625" customWidth="1"/>
    <col min="27" max="27" width="6" hidden="1" customWidth="1"/>
    <col min="28" max="28" width="5.5" style="89" hidden="1" customWidth="1"/>
    <col min="29" max="29" width="7.875" hidden="1" customWidth="1"/>
    <col min="30" max="30" width="8" hidden="1" customWidth="1"/>
    <col min="31" max="31" width="7.875" hidden="1" customWidth="1"/>
    <col min="32" max="32" width="7.5" hidden="1" customWidth="1"/>
  </cols>
  <sheetData>
    <row r="1" spans="1:33" ht="120" customHeight="1">
      <c r="A1" s="381"/>
      <c r="B1" s="1379" t="s">
        <v>355</v>
      </c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P1" s="1379"/>
      <c r="Q1" s="1379"/>
      <c r="R1" s="1379"/>
      <c r="S1" s="1379"/>
      <c r="T1" s="1379"/>
      <c r="U1" s="1379"/>
      <c r="V1" s="1379"/>
      <c r="W1" s="1379"/>
      <c r="X1" s="1379"/>
      <c r="Y1" s="1379"/>
      <c r="Z1" s="1379"/>
      <c r="AA1" s="281"/>
      <c r="AB1" s="282"/>
      <c r="AC1" s="281"/>
      <c r="AD1" s="281"/>
      <c r="AE1" s="90"/>
      <c r="AF1" s="90"/>
      <c r="AG1" s="90"/>
    </row>
    <row r="2" spans="1:33" ht="32.25" customHeight="1" thickBot="1">
      <c r="A2" s="477"/>
      <c r="B2" s="671" t="s">
        <v>274</v>
      </c>
      <c r="C2" s="461"/>
      <c r="D2" s="527"/>
      <c r="E2" s="463"/>
      <c r="F2" s="462"/>
      <c r="G2" s="464"/>
      <c r="H2" s="464"/>
      <c r="I2" s="464"/>
      <c r="J2" s="464"/>
      <c r="K2" s="464"/>
      <c r="L2" s="465"/>
      <c r="M2" s="465"/>
      <c r="N2" s="465"/>
      <c r="O2" s="465"/>
      <c r="P2" s="465"/>
      <c r="Q2" s="464"/>
      <c r="R2" s="464"/>
      <c r="S2" s="466"/>
      <c r="T2" s="467"/>
      <c r="U2" s="467"/>
      <c r="V2" s="1389"/>
      <c r="W2" s="1389"/>
      <c r="X2" s="1389"/>
      <c r="Y2" s="468"/>
      <c r="Z2" s="469"/>
      <c r="AA2" s="90"/>
      <c r="AB2" s="362"/>
      <c r="AC2" s="90"/>
      <c r="AD2" s="90"/>
      <c r="AE2" s="90"/>
      <c r="AF2" s="90"/>
      <c r="AG2" s="90"/>
    </row>
    <row r="3" spans="1:33" s="79" customFormat="1" ht="57.75" thickTop="1">
      <c r="B3" s="646" t="s">
        <v>9</v>
      </c>
      <c r="C3" s="647" t="s">
        <v>10</v>
      </c>
      <c r="D3" s="648" t="s">
        <v>264</v>
      </c>
      <c r="E3" s="649" t="s">
        <v>259</v>
      </c>
      <c r="F3" s="752" t="s">
        <v>260</v>
      </c>
      <c r="G3" s="674" t="s">
        <v>265</v>
      </c>
      <c r="H3" s="649" t="s">
        <v>259</v>
      </c>
      <c r="I3" s="675" t="s">
        <v>260</v>
      </c>
      <c r="J3" s="744" t="s">
        <v>266</v>
      </c>
      <c r="K3" s="651" t="s">
        <v>259</v>
      </c>
      <c r="L3" s="650" t="s">
        <v>260</v>
      </c>
      <c r="M3" s="648" t="s">
        <v>266</v>
      </c>
      <c r="N3" s="651" t="s">
        <v>259</v>
      </c>
      <c r="O3" s="650" t="s">
        <v>260</v>
      </c>
      <c r="P3" s="648" t="s">
        <v>266</v>
      </c>
      <c r="Q3" s="651" t="s">
        <v>259</v>
      </c>
      <c r="R3" s="652" t="s">
        <v>260</v>
      </c>
      <c r="S3" s="653" t="s">
        <v>12</v>
      </c>
      <c r="T3" s="654" t="s">
        <v>259</v>
      </c>
      <c r="U3" s="652" t="s">
        <v>260</v>
      </c>
      <c r="V3" s="655" t="s">
        <v>259</v>
      </c>
      <c r="W3" s="1390" t="s">
        <v>13</v>
      </c>
      <c r="X3" s="1391"/>
      <c r="Y3" s="656" t="s">
        <v>261</v>
      </c>
      <c r="Z3" s="657" t="s">
        <v>262</v>
      </c>
      <c r="AA3" s="68"/>
      <c r="AB3" s="68"/>
      <c r="AC3" s="67"/>
      <c r="AD3" s="347"/>
      <c r="AE3" s="67"/>
      <c r="AF3" s="67"/>
      <c r="AG3" s="104"/>
    </row>
    <row r="4" spans="1:33" s="80" customFormat="1" ht="51.95" customHeight="1">
      <c r="B4" s="386">
        <v>9</v>
      </c>
      <c r="C4" s="732"/>
      <c r="D4" s="845" t="str">
        <f>'8~9月份菜單'!$A$14</f>
        <v>香Q米飯</v>
      </c>
      <c r="E4" s="644" t="s">
        <v>14</v>
      </c>
      <c r="F4" s="836"/>
      <c r="G4" s="844" t="str">
        <f>'8~9月份菜單'!$A$15</f>
        <v>蒜頭排骨</v>
      </c>
      <c r="H4" s="448" t="s">
        <v>69</v>
      </c>
      <c r="I4" s="772"/>
      <c r="J4" s="658" t="str">
        <f>'8~9月份菜單'!$A$16</f>
        <v>雙色蒲瓜</v>
      </c>
      <c r="K4" s="448" t="s">
        <v>86</v>
      </c>
      <c r="L4" s="645"/>
      <c r="M4" s="658" t="str">
        <f>'8~9月份菜單'!A17</f>
        <v>控筍干(醃)</v>
      </c>
      <c r="N4" s="448" t="s">
        <v>86</v>
      </c>
      <c r="O4" s="645"/>
      <c r="P4" s="473" t="str">
        <f>'8~9月份菜單'!A18</f>
        <v>深色蔬菜</v>
      </c>
      <c r="Q4" s="448" t="s">
        <v>86</v>
      </c>
      <c r="R4" s="645"/>
      <c r="S4" s="473" t="str">
        <f>'8~9月份菜單'!$A$19</f>
        <v>米粉蛋花湯</v>
      </c>
      <c r="T4" s="448" t="s">
        <v>15</v>
      </c>
      <c r="U4" s="645"/>
      <c r="V4" s="1384"/>
      <c r="W4" s="59" t="s">
        <v>6</v>
      </c>
      <c r="X4" s="62"/>
      <c r="Y4" s="68" t="s">
        <v>17</v>
      </c>
      <c r="Z4" s="410">
        <v>6</v>
      </c>
      <c r="AA4" s="67"/>
      <c r="AB4" s="68"/>
      <c r="AC4" s="67" t="s">
        <v>18</v>
      </c>
      <c r="AD4" s="347" t="s">
        <v>19</v>
      </c>
      <c r="AE4" s="67" t="s">
        <v>20</v>
      </c>
      <c r="AF4" s="67" t="s">
        <v>21</v>
      </c>
      <c r="AG4" s="104"/>
    </row>
    <row r="5" spans="1:33" ht="27.95" customHeight="1">
      <c r="B5" s="386" t="s">
        <v>41</v>
      </c>
      <c r="C5" s="423"/>
      <c r="D5" s="470" t="s">
        <v>22</v>
      </c>
      <c r="E5" s="459"/>
      <c r="F5" s="259">
        <v>110</v>
      </c>
      <c r="G5" s="842" t="s">
        <v>332</v>
      </c>
      <c r="H5" s="678"/>
      <c r="I5" s="679">
        <v>85</v>
      </c>
      <c r="J5" s="105" t="s">
        <v>200</v>
      </c>
      <c r="K5" s="678"/>
      <c r="L5" s="759">
        <v>50</v>
      </c>
      <c r="M5" s="105" t="s">
        <v>288</v>
      </c>
      <c r="N5" s="678" t="s">
        <v>129</v>
      </c>
      <c r="O5" s="759">
        <v>70</v>
      </c>
      <c r="P5" s="763" t="str">
        <f>P4</f>
        <v>深色蔬菜</v>
      </c>
      <c r="Q5" s="678"/>
      <c r="R5" s="759">
        <v>100</v>
      </c>
      <c r="S5" s="763" t="s">
        <v>74</v>
      </c>
      <c r="T5" s="678"/>
      <c r="U5" s="759">
        <v>40</v>
      </c>
      <c r="V5" s="1384"/>
      <c r="W5" s="57">
        <f>SUM(Z4*15)+(Z6*5)+(Z8*15)</f>
        <v>103.5</v>
      </c>
      <c r="X5" s="58" t="s">
        <v>2</v>
      </c>
      <c r="Y5" s="348" t="s">
        <v>25</v>
      </c>
      <c r="Z5" s="773">
        <v>2</v>
      </c>
      <c r="AA5" s="68" t="s">
        <v>11</v>
      </c>
      <c r="AB5" s="68">
        <v>6</v>
      </c>
      <c r="AC5" s="68">
        <f>AB5*2</f>
        <v>12</v>
      </c>
      <c r="AD5" s="349"/>
      <c r="AE5" s="68">
        <f>AB5*15</f>
        <v>90</v>
      </c>
      <c r="AF5" s="68">
        <f>AC5*4+AE5*4</f>
        <v>408</v>
      </c>
      <c r="AG5" s="104"/>
    </row>
    <row r="6" spans="1:33" ht="27.95" customHeight="1">
      <c r="B6" s="386">
        <v>4</v>
      </c>
      <c r="C6" s="423"/>
      <c r="D6" s="470"/>
      <c r="E6" s="459"/>
      <c r="F6" s="259"/>
      <c r="G6" s="677" t="s">
        <v>286</v>
      </c>
      <c r="H6" s="680"/>
      <c r="I6" s="679"/>
      <c r="J6" s="105" t="s">
        <v>179</v>
      </c>
      <c r="K6" s="680"/>
      <c r="L6" s="759">
        <v>10</v>
      </c>
      <c r="M6" s="105" t="s">
        <v>286</v>
      </c>
      <c r="N6" s="680"/>
      <c r="O6" s="759"/>
      <c r="P6" s="763" t="s">
        <v>276</v>
      </c>
      <c r="Q6" s="680"/>
      <c r="R6" s="759"/>
      <c r="S6" s="763" t="s">
        <v>104</v>
      </c>
      <c r="T6" s="680"/>
      <c r="U6" s="759">
        <v>10</v>
      </c>
      <c r="V6" s="1384"/>
      <c r="W6" s="59" t="s">
        <v>7</v>
      </c>
      <c r="X6" s="60"/>
      <c r="Y6" s="68" t="s">
        <v>28</v>
      </c>
      <c r="Z6" s="773">
        <v>2.7</v>
      </c>
      <c r="AA6" s="335" t="s">
        <v>29</v>
      </c>
      <c r="AB6" s="68">
        <v>2</v>
      </c>
      <c r="AC6" s="350">
        <f>AB6*7</f>
        <v>14</v>
      </c>
      <c r="AD6" s="349">
        <f>AB6*5</f>
        <v>10</v>
      </c>
      <c r="AE6" s="68" t="s">
        <v>30</v>
      </c>
      <c r="AF6" s="102">
        <f>AC6*4+AD6*9</f>
        <v>146</v>
      </c>
      <c r="AG6" s="104"/>
    </row>
    <row r="7" spans="1:33" ht="27.95" customHeight="1">
      <c r="B7" s="386" t="s">
        <v>44</v>
      </c>
      <c r="C7" s="423"/>
      <c r="D7" s="470"/>
      <c r="E7" s="459"/>
      <c r="F7" s="259"/>
      <c r="G7" s="681" t="s">
        <v>287</v>
      </c>
      <c r="H7" s="680"/>
      <c r="I7" s="679"/>
      <c r="J7" s="105" t="s">
        <v>61</v>
      </c>
      <c r="K7" s="680"/>
      <c r="L7" s="759"/>
      <c r="M7" s="250" t="s">
        <v>289</v>
      </c>
      <c r="N7" s="680"/>
      <c r="O7" s="759"/>
      <c r="P7" s="763"/>
      <c r="Q7" s="680"/>
      <c r="R7" s="759"/>
      <c r="S7" s="142" t="s">
        <v>89</v>
      </c>
      <c r="T7" s="680"/>
      <c r="U7" s="759">
        <v>30</v>
      </c>
      <c r="V7" s="1384"/>
      <c r="W7" s="57">
        <f>SUM(Z5*5)+(Z7*5)</f>
        <v>24</v>
      </c>
      <c r="X7" s="58" t="s">
        <v>2</v>
      </c>
      <c r="Y7" s="68" t="s">
        <v>31</v>
      </c>
      <c r="Z7" s="773">
        <v>2.8</v>
      </c>
      <c r="AA7" s="67" t="s">
        <v>32</v>
      </c>
      <c r="AB7" s="68">
        <v>1.5</v>
      </c>
      <c r="AC7" s="68">
        <f>AB7*1</f>
        <v>1.5</v>
      </c>
      <c r="AD7" s="349" t="s">
        <v>30</v>
      </c>
      <c r="AE7" s="68">
        <f>AB7*5</f>
        <v>7.5</v>
      </c>
      <c r="AF7" s="68">
        <f>AC7*4+AE7*4</f>
        <v>36</v>
      </c>
      <c r="AG7" s="104"/>
    </row>
    <row r="8" spans="1:33" ht="27.95" customHeight="1">
      <c r="A8" s="384"/>
      <c r="B8" s="1401" t="s">
        <v>47</v>
      </c>
      <c r="C8" s="424"/>
      <c r="D8" s="471"/>
      <c r="E8" s="520"/>
      <c r="F8" s="284"/>
      <c r="G8" s="677"/>
      <c r="H8" s="680"/>
      <c r="I8" s="679"/>
      <c r="J8" s="105"/>
      <c r="K8" s="680"/>
      <c r="L8" s="759"/>
      <c r="M8" s="105"/>
      <c r="N8" s="680"/>
      <c r="O8" s="759"/>
      <c r="P8" s="763"/>
      <c r="Q8" s="680"/>
      <c r="R8" s="759"/>
      <c r="S8" s="763" t="s">
        <v>290</v>
      </c>
      <c r="T8" s="680"/>
      <c r="U8" s="759"/>
      <c r="V8" s="1384"/>
      <c r="W8" s="59" t="s">
        <v>33</v>
      </c>
      <c r="X8" s="60"/>
      <c r="Y8" s="68" t="s">
        <v>34</v>
      </c>
      <c r="Z8" s="773">
        <v>0</v>
      </c>
      <c r="AA8" s="67" t="s">
        <v>35</v>
      </c>
      <c r="AB8" s="68">
        <v>2.5</v>
      </c>
      <c r="AC8" s="68"/>
      <c r="AD8" s="349">
        <f>AB8*5</f>
        <v>12.5</v>
      </c>
      <c r="AE8" s="68" t="s">
        <v>30</v>
      </c>
      <c r="AF8" s="68">
        <f>AD8*9</f>
        <v>112.5</v>
      </c>
      <c r="AG8" s="104"/>
    </row>
    <row r="9" spans="1:33" ht="27.95" customHeight="1">
      <c r="B9" s="1401"/>
      <c r="C9" s="423"/>
      <c r="D9" s="470"/>
      <c r="E9" s="459"/>
      <c r="F9" s="259"/>
      <c r="G9" s="681"/>
      <c r="H9" s="682"/>
      <c r="I9" s="683"/>
      <c r="J9" s="105"/>
      <c r="K9" s="680"/>
      <c r="L9" s="759"/>
      <c r="M9" s="779"/>
      <c r="N9" s="705"/>
      <c r="O9" s="782"/>
      <c r="P9" s="763"/>
      <c r="Q9" s="706"/>
      <c r="R9" s="759"/>
      <c r="S9" s="774"/>
      <c r="T9" s="776"/>
      <c r="U9" s="775"/>
      <c r="V9" s="1384"/>
      <c r="W9" s="61">
        <f>SUM(Z4*2)+(Z5*7)</f>
        <v>26</v>
      </c>
      <c r="X9" s="58" t="s">
        <v>2</v>
      </c>
      <c r="Y9" s="351" t="s">
        <v>36</v>
      </c>
      <c r="Z9" s="707">
        <v>0</v>
      </c>
      <c r="AA9" s="67" t="s">
        <v>37</v>
      </c>
      <c r="AB9" s="68"/>
      <c r="AC9" s="67"/>
      <c r="AD9" s="347"/>
      <c r="AE9" s="67">
        <f>AB9*15</f>
        <v>0</v>
      </c>
      <c r="AF9" s="67"/>
      <c r="AG9" s="104"/>
    </row>
    <row r="10" spans="1:33" ht="27.95" customHeight="1">
      <c r="B10" s="389" t="s">
        <v>46</v>
      </c>
      <c r="C10" s="67"/>
      <c r="D10" s="470"/>
      <c r="E10" s="522"/>
      <c r="F10" s="259"/>
      <c r="G10" s="677"/>
      <c r="H10" s="680"/>
      <c r="I10" s="679"/>
      <c r="J10" s="105"/>
      <c r="K10" s="680"/>
      <c r="L10" s="759"/>
      <c r="M10" s="779"/>
      <c r="N10" s="705"/>
      <c r="O10" s="708"/>
      <c r="P10" s="763"/>
      <c r="Q10" s="706"/>
      <c r="R10" s="759"/>
      <c r="S10" s="709"/>
      <c r="T10" s="699"/>
      <c r="U10" s="710"/>
      <c r="V10" s="1384"/>
      <c r="W10" s="59" t="s">
        <v>38</v>
      </c>
      <c r="X10" s="60"/>
      <c r="Y10" s="352"/>
      <c r="Z10" s="773"/>
      <c r="AA10" s="67"/>
      <c r="AB10" s="68"/>
      <c r="AC10" s="67">
        <f>SUM(AC5:AC9)</f>
        <v>27.5</v>
      </c>
      <c r="AD10" s="347">
        <f>SUM(AD5:AD9)</f>
        <v>22.5</v>
      </c>
      <c r="AE10" s="67">
        <f>SUM(AE5:AE9)</f>
        <v>97.5</v>
      </c>
      <c r="AF10" s="67">
        <f>AC10*4+AD10*9+AE10*4</f>
        <v>702.5</v>
      </c>
      <c r="AG10" s="104"/>
    </row>
    <row r="11" spans="1:33" ht="27.95" customHeight="1" thickBot="1">
      <c r="B11" s="711"/>
      <c r="C11" s="712"/>
      <c r="D11" s="713"/>
      <c r="E11" s="714"/>
      <c r="F11" s="768"/>
      <c r="G11" s="684"/>
      <c r="H11" s="685"/>
      <c r="I11" s="686"/>
      <c r="J11" s="765"/>
      <c r="K11" s="685"/>
      <c r="L11" s="715"/>
      <c r="M11" s="716"/>
      <c r="N11" s="685"/>
      <c r="O11" s="715"/>
      <c r="P11" s="716"/>
      <c r="Q11" s="717"/>
      <c r="R11" s="715"/>
      <c r="S11" s="716"/>
      <c r="T11" s="685"/>
      <c r="U11" s="715"/>
      <c r="V11" s="1392"/>
      <c r="W11" s="718">
        <f>SUM(W5+W9)*4+(W7*9)</f>
        <v>734</v>
      </c>
      <c r="X11" s="339" t="s">
        <v>1</v>
      </c>
      <c r="Y11" s="719"/>
      <c r="Z11" s="720"/>
      <c r="AA11" s="67"/>
      <c r="AB11" s="68"/>
      <c r="AC11" s="103">
        <f>AC10*4/AF10</f>
        <v>0.15658362989323843</v>
      </c>
      <c r="AD11" s="355">
        <f>AD10*9/AF10</f>
        <v>0.28825622775800713</v>
      </c>
      <c r="AE11" s="103">
        <f>AE10*4/AF10</f>
        <v>0.55516014234875444</v>
      </c>
      <c r="AF11" s="67"/>
      <c r="AG11" s="104"/>
    </row>
    <row r="12" spans="1:33" s="80" customFormat="1" ht="51.95" customHeight="1">
      <c r="B12" s="392">
        <v>9</v>
      </c>
      <c r="C12" s="1404"/>
      <c r="D12" s="756" t="str">
        <f>'8~9月份菜單'!$G$14</f>
        <v>胚芽米飯</v>
      </c>
      <c r="E12" s="755" t="s">
        <v>14</v>
      </c>
      <c r="F12" s="837"/>
      <c r="G12" s="687" t="str">
        <f>'8~9月份菜單'!G15</f>
        <v>脆皮雞翅(炸)</v>
      </c>
      <c r="H12" s="838" t="s">
        <v>65</v>
      </c>
      <c r="I12" s="688"/>
      <c r="J12" s="846" t="str">
        <f>'8~9月份菜單'!$G$16</f>
        <v>干片肉絲(豆)+湯包(主冷)</v>
      </c>
      <c r="K12" s="753" t="s">
        <v>83</v>
      </c>
      <c r="L12" s="754"/>
      <c r="M12" s="756" t="str">
        <f>'8~9月份菜單'!G17</f>
        <v>清炒洋薯</v>
      </c>
      <c r="N12" s="753" t="s">
        <v>83</v>
      </c>
      <c r="O12" s="754"/>
      <c r="P12" s="756" t="str">
        <f>'8~9月份菜單'!$G$18</f>
        <v>深色蔬菜</v>
      </c>
      <c r="Q12" s="771" t="s">
        <v>16</v>
      </c>
      <c r="R12" s="754"/>
      <c r="S12" s="756" t="str">
        <f>'8~9月份菜單'!G19</f>
        <v>海芽蛋花湯</v>
      </c>
      <c r="T12" s="753" t="s">
        <v>15</v>
      </c>
      <c r="U12" s="754"/>
      <c r="V12" s="1384"/>
      <c r="W12" s="59" t="s">
        <v>6</v>
      </c>
      <c r="X12" s="62"/>
      <c r="Y12" s="68" t="s">
        <v>17</v>
      </c>
      <c r="Z12" s="410">
        <v>6</v>
      </c>
      <c r="AA12" s="67"/>
      <c r="AB12" s="68"/>
      <c r="AC12" s="67" t="s">
        <v>18</v>
      </c>
      <c r="AD12" s="347" t="s">
        <v>19</v>
      </c>
      <c r="AE12" s="67" t="s">
        <v>20</v>
      </c>
      <c r="AF12" s="67" t="s">
        <v>21</v>
      </c>
      <c r="AG12" s="104"/>
    </row>
    <row r="13" spans="1:33" ht="27.95" customHeight="1">
      <c r="B13" s="392" t="s">
        <v>41</v>
      </c>
      <c r="C13" s="1405"/>
      <c r="D13" s="763" t="s">
        <v>22</v>
      </c>
      <c r="E13" s="762"/>
      <c r="F13" s="767">
        <v>70</v>
      </c>
      <c r="G13" s="689" t="s">
        <v>201</v>
      </c>
      <c r="H13" s="456"/>
      <c r="I13" s="266">
        <v>90</v>
      </c>
      <c r="J13" s="620" t="s">
        <v>291</v>
      </c>
      <c r="K13" s="780"/>
      <c r="L13" s="778">
        <v>40</v>
      </c>
      <c r="M13" s="259" t="s">
        <v>202</v>
      </c>
      <c r="N13" s="761"/>
      <c r="O13" s="54">
        <v>60</v>
      </c>
      <c r="P13" s="763" t="str">
        <f>P12</f>
        <v>深色蔬菜</v>
      </c>
      <c r="Q13" s="760"/>
      <c r="R13" s="759">
        <v>120</v>
      </c>
      <c r="S13" s="142" t="s">
        <v>88</v>
      </c>
      <c r="T13" s="150"/>
      <c r="U13" s="52">
        <v>40</v>
      </c>
      <c r="V13" s="1384"/>
      <c r="W13" s="57">
        <f>SUM(Z12*15)+(Z14*5)+(Z16*15)</f>
        <v>99</v>
      </c>
      <c r="X13" s="58" t="s">
        <v>2</v>
      </c>
      <c r="Y13" s="348" t="s">
        <v>25</v>
      </c>
      <c r="Z13" s="773">
        <v>2.2999999999999998</v>
      </c>
      <c r="AA13" s="68"/>
      <c r="AB13" s="68"/>
      <c r="AC13" s="68"/>
      <c r="AD13" s="349"/>
      <c r="AE13" s="68">
        <f>AB13*15</f>
        <v>0</v>
      </c>
      <c r="AF13" s="68">
        <f>AC13*4+AE13*4</f>
        <v>0</v>
      </c>
      <c r="AG13" s="104"/>
    </row>
    <row r="14" spans="1:33" ht="27.95" customHeight="1">
      <c r="B14" s="392">
        <v>5</v>
      </c>
      <c r="C14" s="1405"/>
      <c r="D14" s="763" t="s">
        <v>136</v>
      </c>
      <c r="E14" s="762"/>
      <c r="F14" s="767">
        <v>35</v>
      </c>
      <c r="G14" s="689" t="s">
        <v>63</v>
      </c>
      <c r="H14" s="839"/>
      <c r="I14" s="690"/>
      <c r="J14" s="620" t="s">
        <v>292</v>
      </c>
      <c r="K14" s="721"/>
      <c r="L14" s="778">
        <v>10</v>
      </c>
      <c r="M14" s="259" t="s">
        <v>81</v>
      </c>
      <c r="N14" s="429"/>
      <c r="O14" s="54">
        <v>20</v>
      </c>
      <c r="P14" s="763" t="s">
        <v>26</v>
      </c>
      <c r="Q14" s="760"/>
      <c r="R14" s="759"/>
      <c r="S14" s="142" t="s">
        <v>89</v>
      </c>
      <c r="T14" s="151"/>
      <c r="U14" s="52">
        <v>5</v>
      </c>
      <c r="V14" s="1384"/>
      <c r="W14" s="59" t="s">
        <v>7</v>
      </c>
      <c r="X14" s="60"/>
      <c r="Y14" s="68" t="s">
        <v>28</v>
      </c>
      <c r="Z14" s="773">
        <v>1.8</v>
      </c>
      <c r="AA14" s="335" t="s">
        <v>29</v>
      </c>
      <c r="AB14" s="68">
        <v>2</v>
      </c>
      <c r="AC14" s="350">
        <f>AB14*7</f>
        <v>14</v>
      </c>
      <c r="AD14" s="349">
        <f>AB14*5</f>
        <v>10</v>
      </c>
      <c r="AE14" s="68" t="s">
        <v>30</v>
      </c>
      <c r="AF14" s="102">
        <f>AC14*4+AD14*9</f>
        <v>146</v>
      </c>
      <c r="AG14" s="104"/>
    </row>
    <row r="15" spans="1:33" ht="27.95" customHeight="1">
      <c r="B15" s="392" t="s">
        <v>44</v>
      </c>
      <c r="C15" s="1405"/>
      <c r="D15" s="723"/>
      <c r="E15" s="724"/>
      <c r="F15" s="767"/>
      <c r="G15" s="689" t="s">
        <v>60</v>
      </c>
      <c r="H15" s="764"/>
      <c r="I15" s="690"/>
      <c r="J15" s="620" t="s">
        <v>26</v>
      </c>
      <c r="K15" s="781"/>
      <c r="L15" s="778"/>
      <c r="M15" s="259" t="s">
        <v>276</v>
      </c>
      <c r="N15" s="506"/>
      <c r="O15" s="54"/>
      <c r="P15" s="763"/>
      <c r="Q15" s="706"/>
      <c r="R15" s="759"/>
      <c r="S15" s="142" t="s">
        <v>90</v>
      </c>
      <c r="T15" s="151"/>
      <c r="U15" s="52"/>
      <c r="V15" s="1384"/>
      <c r="W15" s="57">
        <f>SUM(Z13*5)+(Z15*5)</f>
        <v>25.5</v>
      </c>
      <c r="X15" s="58" t="s">
        <v>2</v>
      </c>
      <c r="Y15" s="68" t="s">
        <v>31</v>
      </c>
      <c r="Z15" s="397">
        <v>2.8</v>
      </c>
      <c r="AA15" s="67" t="s">
        <v>32</v>
      </c>
      <c r="AB15" s="68">
        <v>1.7</v>
      </c>
      <c r="AC15" s="68">
        <f>AB15*1</f>
        <v>1.7</v>
      </c>
      <c r="AD15" s="349" t="s">
        <v>30</v>
      </c>
      <c r="AE15" s="68">
        <f>AB15*5</f>
        <v>8.5</v>
      </c>
      <c r="AF15" s="68">
        <f>AC15*4+AE15*4</f>
        <v>40.799999999999997</v>
      </c>
      <c r="AG15" s="104"/>
    </row>
    <row r="16" spans="1:33" ht="27.95" customHeight="1">
      <c r="B16" s="1369" t="s">
        <v>48</v>
      </c>
      <c r="C16" s="1405"/>
      <c r="D16" s="723"/>
      <c r="E16" s="724"/>
      <c r="F16" s="767"/>
      <c r="G16" s="689"/>
      <c r="H16" s="764"/>
      <c r="I16" s="690"/>
      <c r="J16" s="620" t="s">
        <v>43</v>
      </c>
      <c r="K16" s="781"/>
      <c r="L16" s="778"/>
      <c r="M16" s="259"/>
      <c r="N16" s="429"/>
      <c r="O16" s="54"/>
      <c r="P16" s="763"/>
      <c r="Q16" s="706"/>
      <c r="R16" s="759"/>
      <c r="S16" s="758"/>
      <c r="T16" s="725"/>
      <c r="U16" s="722"/>
      <c r="V16" s="1384"/>
      <c r="W16" s="59" t="s">
        <v>33</v>
      </c>
      <c r="X16" s="60"/>
      <c r="Y16" s="68" t="s">
        <v>34</v>
      </c>
      <c r="Z16" s="773">
        <v>0</v>
      </c>
      <c r="AA16" s="67" t="s">
        <v>35</v>
      </c>
      <c r="AB16" s="68">
        <v>2.5</v>
      </c>
      <c r="AC16" s="68"/>
      <c r="AD16" s="349">
        <f>AB16*5</f>
        <v>12.5</v>
      </c>
      <c r="AE16" s="68" t="s">
        <v>30</v>
      </c>
      <c r="AF16" s="68">
        <f>AD16*9</f>
        <v>112.5</v>
      </c>
      <c r="AG16" s="104"/>
    </row>
    <row r="17" spans="2:33" ht="27.95" customHeight="1">
      <c r="B17" s="1402"/>
      <c r="C17" s="1406"/>
      <c r="D17" s="723"/>
      <c r="E17" s="724"/>
      <c r="F17" s="767"/>
      <c r="G17" s="691"/>
      <c r="H17" s="764"/>
      <c r="I17" s="690"/>
      <c r="J17" s="1174" t="s">
        <v>361</v>
      </c>
      <c r="K17" s="1175" t="s">
        <v>69</v>
      </c>
      <c r="L17" s="1176"/>
      <c r="M17" s="763"/>
      <c r="N17" s="356"/>
      <c r="O17" s="54"/>
      <c r="P17" s="763"/>
      <c r="Q17" s="706"/>
      <c r="R17" s="759"/>
      <c r="S17" s="726"/>
      <c r="T17" s="727"/>
      <c r="U17" s="722"/>
      <c r="V17" s="1384"/>
      <c r="W17" s="61">
        <f>SUM(Z12*2)+(Z13*7)</f>
        <v>28.099999999999998</v>
      </c>
      <c r="X17" s="58" t="s">
        <v>2</v>
      </c>
      <c r="Y17" s="351" t="s">
        <v>36</v>
      </c>
      <c r="Z17" s="707">
        <v>0</v>
      </c>
      <c r="AA17" s="67" t="s">
        <v>37</v>
      </c>
      <c r="AB17" s="68">
        <v>1</v>
      </c>
      <c r="AC17" s="67"/>
      <c r="AD17" s="347"/>
      <c r="AE17" s="67">
        <f>AB17*15</f>
        <v>15</v>
      </c>
      <c r="AF17" s="67"/>
      <c r="AG17" s="104"/>
    </row>
    <row r="18" spans="2:33" ht="27.95" customHeight="1">
      <c r="B18" s="659" t="s">
        <v>46</v>
      </c>
      <c r="C18" s="395"/>
      <c r="D18" s="723"/>
      <c r="E18" s="724"/>
      <c r="F18" s="767"/>
      <c r="G18" s="689"/>
      <c r="H18" s="840"/>
      <c r="I18" s="692"/>
      <c r="J18" s="1177" t="s">
        <v>361</v>
      </c>
      <c r="K18" s="1178"/>
      <c r="L18" s="1179">
        <v>30</v>
      </c>
      <c r="M18" s="763"/>
      <c r="N18" s="680"/>
      <c r="O18" s="759"/>
      <c r="P18" s="763"/>
      <c r="Q18" s="706"/>
      <c r="R18" s="759"/>
      <c r="S18" s="709"/>
      <c r="T18" s="699"/>
      <c r="U18" s="710"/>
      <c r="V18" s="1384"/>
      <c r="W18" s="59" t="s">
        <v>38</v>
      </c>
      <c r="X18" s="60"/>
      <c r="Y18" s="352"/>
      <c r="Z18" s="773"/>
      <c r="AA18" s="67"/>
      <c r="AB18" s="68"/>
      <c r="AC18" s="67">
        <f>SUM(AC13:AC17)</f>
        <v>15.7</v>
      </c>
      <c r="AD18" s="347">
        <f>SUM(AD13:AD17)</f>
        <v>22.5</v>
      </c>
      <c r="AE18" s="67">
        <f>SUM(AE13:AE17)</f>
        <v>23.5</v>
      </c>
      <c r="AF18" s="67">
        <f>AC18*4+AD18*9+AE18*4</f>
        <v>359.3</v>
      </c>
      <c r="AG18" s="104"/>
    </row>
    <row r="19" spans="2:33" ht="27.95" customHeight="1" thickBot="1">
      <c r="B19" s="728"/>
      <c r="C19" s="712"/>
      <c r="D19" s="723"/>
      <c r="E19" s="724"/>
      <c r="F19" s="767"/>
      <c r="G19" s="689"/>
      <c r="H19" s="841"/>
      <c r="I19" s="266"/>
      <c r="J19" s="105"/>
      <c r="K19" s="680"/>
      <c r="L19" s="759"/>
      <c r="M19" s="763"/>
      <c r="N19" s="680"/>
      <c r="O19" s="759"/>
      <c r="P19" s="763"/>
      <c r="Q19" s="706"/>
      <c r="R19" s="759"/>
      <c r="S19" s="763"/>
      <c r="T19" s="680"/>
      <c r="U19" s="759"/>
      <c r="V19" s="1384"/>
      <c r="W19" s="57">
        <f>SUM(W13+W17)*4+(W15*9)</f>
        <v>737.9</v>
      </c>
      <c r="X19" s="58" t="s">
        <v>1</v>
      </c>
      <c r="Y19" s="500"/>
      <c r="Z19" s="707"/>
      <c r="AA19" s="67"/>
      <c r="AB19" s="68"/>
      <c r="AC19" s="103">
        <f>AC18*4/AF18</f>
        <v>0.17478430281102142</v>
      </c>
      <c r="AD19" s="355">
        <f>AD18*9/AF18</f>
        <v>0.56359588087948786</v>
      </c>
      <c r="AE19" s="103">
        <f>AE18*4/AF18</f>
        <v>0.26161981630949066</v>
      </c>
      <c r="AF19" s="67"/>
      <c r="AG19" s="104"/>
    </row>
    <row r="20" spans="2:33" s="80" customFormat="1" ht="51.95" customHeight="1">
      <c r="B20" s="408">
        <v>9</v>
      </c>
      <c r="C20" s="1407"/>
      <c r="D20" s="756" t="str">
        <f>'8~9月份菜單'!$M$14</f>
        <v>中華炒麵</v>
      </c>
      <c r="E20" s="755" t="s">
        <v>105</v>
      </c>
      <c r="F20" s="833"/>
      <c r="G20" s="847" t="str">
        <f>'8~9月份菜單'!$M$15</f>
        <v>京都肉排</v>
      </c>
      <c r="H20" s="753" t="s">
        <v>92</v>
      </c>
      <c r="I20" s="834"/>
      <c r="J20" s="846" t="str">
        <f>'8~9月份菜單'!M16</f>
        <v>港式蘿蔔糕(主冷)</v>
      </c>
      <c r="K20" s="753" t="s">
        <v>69</v>
      </c>
      <c r="L20" s="787"/>
      <c r="M20" s="756" t="str">
        <f>'8~9月份菜單'!M17</f>
        <v>黃金地瓜條</v>
      </c>
      <c r="N20" s="753" t="s">
        <v>84</v>
      </c>
      <c r="O20" s="787"/>
      <c r="P20" s="756" t="str">
        <f>'8~9月份菜單'!M18</f>
        <v>有機深色蔬菜</v>
      </c>
      <c r="Q20" s="788" t="s">
        <v>16</v>
      </c>
      <c r="R20" s="787"/>
      <c r="S20" s="756" t="str">
        <f>'8~9月份菜單'!M19</f>
        <v>黃瓜肉絲湯</v>
      </c>
      <c r="T20" s="753" t="s">
        <v>15</v>
      </c>
      <c r="U20" s="835"/>
      <c r="V20" s="1393"/>
      <c r="W20" s="55" t="s">
        <v>6</v>
      </c>
      <c r="X20" s="789"/>
      <c r="Y20" s="101" t="s">
        <v>17</v>
      </c>
      <c r="Z20" s="391">
        <v>6</v>
      </c>
      <c r="AA20" s="67"/>
      <c r="AB20" s="68"/>
      <c r="AC20" s="67" t="s">
        <v>18</v>
      </c>
      <c r="AD20" s="347" t="s">
        <v>19</v>
      </c>
      <c r="AE20" s="67" t="s">
        <v>20</v>
      </c>
      <c r="AF20" s="67" t="s">
        <v>21</v>
      </c>
      <c r="AG20" s="104"/>
    </row>
    <row r="21" spans="2:33" s="81" customFormat="1" ht="27.75" customHeight="1">
      <c r="B21" s="392" t="s">
        <v>41</v>
      </c>
      <c r="C21" s="1405"/>
      <c r="D21" s="779" t="s">
        <v>58</v>
      </c>
      <c r="E21" s="790"/>
      <c r="F21" s="751">
        <v>195</v>
      </c>
      <c r="G21" s="693" t="s">
        <v>333</v>
      </c>
      <c r="H21" s="694"/>
      <c r="I21" s="683">
        <v>100</v>
      </c>
      <c r="J21" s="743" t="s">
        <v>134</v>
      </c>
      <c r="K21" s="791" t="s">
        <v>126</v>
      </c>
      <c r="L21" s="722">
        <v>40</v>
      </c>
      <c r="M21" s="786" t="s">
        <v>203</v>
      </c>
      <c r="N21" s="780"/>
      <c r="O21" s="778">
        <v>50</v>
      </c>
      <c r="P21" s="763" t="str">
        <f>P20</f>
        <v>有機深色蔬菜</v>
      </c>
      <c r="Q21" s="760"/>
      <c r="R21" s="759">
        <v>120</v>
      </c>
      <c r="S21" s="792" t="s">
        <v>348</v>
      </c>
      <c r="T21" s="63"/>
      <c r="U21" s="181">
        <v>40</v>
      </c>
      <c r="V21" s="1394"/>
      <c r="W21" s="57">
        <f>SUM(Z20*15)+(Z22*5)+(Z24*15)</f>
        <v>100.5</v>
      </c>
      <c r="X21" s="58" t="s">
        <v>2</v>
      </c>
      <c r="Y21" s="348" t="s">
        <v>25</v>
      </c>
      <c r="Z21" s="397">
        <v>2.2999999999999998</v>
      </c>
      <c r="AA21" s="68" t="s">
        <v>11</v>
      </c>
      <c r="AB21" s="68">
        <v>6.2</v>
      </c>
      <c r="AC21" s="68">
        <f>AB21*2</f>
        <v>12.4</v>
      </c>
      <c r="AD21" s="349"/>
      <c r="AE21" s="68">
        <f>AB21*15</f>
        <v>93</v>
      </c>
      <c r="AF21" s="68">
        <f>AC21*4+AE21*4</f>
        <v>421.6</v>
      </c>
      <c r="AG21" s="104"/>
    </row>
    <row r="22" spans="2:33" s="81" customFormat="1" ht="27.95" customHeight="1">
      <c r="B22" s="392">
        <v>6</v>
      </c>
      <c r="C22" s="1405"/>
      <c r="D22" s="779" t="s">
        <v>293</v>
      </c>
      <c r="E22" s="784"/>
      <c r="F22" s="751">
        <v>40</v>
      </c>
      <c r="G22" s="693" t="s">
        <v>26</v>
      </c>
      <c r="H22" s="694"/>
      <c r="I22" s="695"/>
      <c r="J22" s="742"/>
      <c r="K22" s="793"/>
      <c r="L22" s="722"/>
      <c r="M22" s="794"/>
      <c r="N22" s="780"/>
      <c r="O22" s="778"/>
      <c r="P22" s="763" t="s">
        <v>26</v>
      </c>
      <c r="Q22" s="760"/>
      <c r="R22" s="759"/>
      <c r="S22" s="620" t="s">
        <v>62</v>
      </c>
      <c r="T22" s="721"/>
      <c r="U22" s="778">
        <v>10</v>
      </c>
      <c r="V22" s="1394"/>
      <c r="W22" s="59" t="s">
        <v>7</v>
      </c>
      <c r="X22" s="60"/>
      <c r="Y22" s="68" t="s">
        <v>28</v>
      </c>
      <c r="Z22" s="397">
        <v>2.1</v>
      </c>
      <c r="AA22" s="335" t="s">
        <v>29</v>
      </c>
      <c r="AB22" s="68">
        <v>2.1</v>
      </c>
      <c r="AC22" s="350">
        <f>AB22*7</f>
        <v>14.700000000000001</v>
      </c>
      <c r="AD22" s="349">
        <f>AB22*5</f>
        <v>10.5</v>
      </c>
      <c r="AE22" s="68" t="s">
        <v>30</v>
      </c>
      <c r="AF22" s="102">
        <f>AC22*4+AD22*9</f>
        <v>153.30000000000001</v>
      </c>
      <c r="AG22" s="104"/>
    </row>
    <row r="23" spans="2:33" s="81" customFormat="1" ht="27.95" customHeight="1">
      <c r="B23" s="392" t="s">
        <v>44</v>
      </c>
      <c r="C23" s="1405"/>
      <c r="D23" s="779" t="s">
        <v>27</v>
      </c>
      <c r="E23" s="784"/>
      <c r="F23" s="751">
        <v>10</v>
      </c>
      <c r="G23" s="693" t="s">
        <v>287</v>
      </c>
      <c r="H23" s="682"/>
      <c r="I23" s="695"/>
      <c r="J23" s="742"/>
      <c r="K23" s="791"/>
      <c r="L23" s="722"/>
      <c r="M23" s="794"/>
      <c r="N23" s="705"/>
      <c r="O23" s="782"/>
      <c r="P23" s="763"/>
      <c r="Q23" s="706"/>
      <c r="R23" s="759"/>
      <c r="S23" s="64" t="s">
        <v>349</v>
      </c>
      <c r="T23" s="224"/>
      <c r="U23" s="509"/>
      <c r="V23" s="1394"/>
      <c r="W23" s="57">
        <f>SUM(Z21*5)+(Z23*5)</f>
        <v>25.5</v>
      </c>
      <c r="X23" s="58" t="s">
        <v>2</v>
      </c>
      <c r="Y23" s="68" t="s">
        <v>31</v>
      </c>
      <c r="Z23" s="397">
        <v>2.8</v>
      </c>
      <c r="AA23" s="67" t="s">
        <v>32</v>
      </c>
      <c r="AB23" s="68">
        <v>1.6</v>
      </c>
      <c r="AC23" s="68">
        <f>AB23*1</f>
        <v>1.6</v>
      </c>
      <c r="AD23" s="349" t="s">
        <v>30</v>
      </c>
      <c r="AE23" s="68">
        <f>AB23*5</f>
        <v>8</v>
      </c>
      <c r="AF23" s="68">
        <f>AC23*4+AE23*4</f>
        <v>38.4</v>
      </c>
      <c r="AG23" s="104"/>
    </row>
    <row r="24" spans="2:33" s="81" customFormat="1" ht="27.95" customHeight="1">
      <c r="B24" s="1369" t="s">
        <v>51</v>
      </c>
      <c r="C24" s="1405"/>
      <c r="D24" s="779" t="s">
        <v>133</v>
      </c>
      <c r="E24" s="784"/>
      <c r="F24" s="751">
        <v>10</v>
      </c>
      <c r="G24" s="693"/>
      <c r="H24" s="682"/>
      <c r="I24" s="695"/>
      <c r="J24" s="742"/>
      <c r="K24" s="793"/>
      <c r="L24" s="722"/>
      <c r="M24" s="763"/>
      <c r="N24" s="706"/>
      <c r="O24" s="759"/>
      <c r="P24" s="763"/>
      <c r="Q24" s="706"/>
      <c r="R24" s="759"/>
      <c r="S24" s="64"/>
      <c r="T24" s="226"/>
      <c r="U24" s="532"/>
      <c r="V24" s="1394"/>
      <c r="W24" s="59" t="s">
        <v>33</v>
      </c>
      <c r="X24" s="60"/>
      <c r="Y24" s="68" t="s">
        <v>34</v>
      </c>
      <c r="Z24" s="397">
        <v>0</v>
      </c>
      <c r="AA24" s="67" t="s">
        <v>35</v>
      </c>
      <c r="AB24" s="68">
        <v>2.5</v>
      </c>
      <c r="AC24" s="68"/>
      <c r="AD24" s="349">
        <f>AB24*5</f>
        <v>12.5</v>
      </c>
      <c r="AE24" s="68" t="s">
        <v>30</v>
      </c>
      <c r="AF24" s="68">
        <f>AD24*9</f>
        <v>112.5</v>
      </c>
      <c r="AG24" s="104"/>
    </row>
    <row r="25" spans="2:33" s="81" customFormat="1" ht="27.95" customHeight="1">
      <c r="B25" s="1369"/>
      <c r="C25" s="1405"/>
      <c r="D25" s="779" t="s">
        <v>26</v>
      </c>
      <c r="E25" s="784"/>
      <c r="F25" s="751"/>
      <c r="G25" s="677"/>
      <c r="H25" s="682"/>
      <c r="I25" s="695"/>
      <c r="J25" s="105"/>
      <c r="K25" s="680"/>
      <c r="L25" s="759"/>
      <c r="M25" s="763"/>
      <c r="N25" s="680"/>
      <c r="O25" s="759"/>
      <c r="P25" s="763"/>
      <c r="Q25" s="706"/>
      <c r="R25" s="759"/>
      <c r="S25" s="53"/>
      <c r="T25" s="226"/>
      <c r="U25" s="532"/>
      <c r="V25" s="1394"/>
      <c r="W25" s="61">
        <f>SUM(Z20*2)+(Z21*7)</f>
        <v>28.099999999999998</v>
      </c>
      <c r="X25" s="58" t="s">
        <v>2</v>
      </c>
      <c r="Y25" s="351" t="s">
        <v>36</v>
      </c>
      <c r="Z25" s="397">
        <v>0</v>
      </c>
      <c r="AA25" s="67" t="s">
        <v>37</v>
      </c>
      <c r="AB25" s="68"/>
      <c r="AC25" s="67"/>
      <c r="AD25" s="347"/>
      <c r="AE25" s="67">
        <f>AB25*15</f>
        <v>0</v>
      </c>
      <c r="AF25" s="67"/>
      <c r="AG25" s="104"/>
    </row>
    <row r="26" spans="2:33" s="81" customFormat="1" ht="27.95" customHeight="1">
      <c r="B26" s="659" t="s">
        <v>46</v>
      </c>
      <c r="C26" s="395"/>
      <c r="D26" s="779"/>
      <c r="E26" s="784"/>
      <c r="F26" s="750"/>
      <c r="G26" s="677"/>
      <c r="H26" s="680"/>
      <c r="I26" s="679"/>
      <c r="J26" s="425"/>
      <c r="K26" s="680"/>
      <c r="L26" s="759"/>
      <c r="M26" s="763"/>
      <c r="N26" s="680"/>
      <c r="O26" s="759"/>
      <c r="P26" s="763"/>
      <c r="Q26" s="706"/>
      <c r="R26" s="759"/>
      <c r="S26" s="64"/>
      <c r="T26" s="205"/>
      <c r="U26" s="65"/>
      <c r="V26" s="1394"/>
      <c r="W26" s="59" t="s">
        <v>38</v>
      </c>
      <c r="X26" s="60"/>
      <c r="Y26" s="352"/>
      <c r="Z26" s="397"/>
      <c r="AA26" s="67"/>
      <c r="AB26" s="68"/>
      <c r="AC26" s="67">
        <f>SUM(AC21:AC25)</f>
        <v>28.700000000000003</v>
      </c>
      <c r="AD26" s="347">
        <f>SUM(AD21:AD25)</f>
        <v>23</v>
      </c>
      <c r="AE26" s="67">
        <f>SUM(AE21:AE25)</f>
        <v>101</v>
      </c>
      <c r="AF26" s="67">
        <f>AC26*4+AD26*9+AE26*4</f>
        <v>725.8</v>
      </c>
      <c r="AG26" s="104"/>
    </row>
    <row r="27" spans="2:33" s="81" customFormat="1" ht="27.95" customHeight="1" thickBot="1">
      <c r="B27" s="728"/>
      <c r="C27" s="795"/>
      <c r="D27" s="729"/>
      <c r="E27" s="730"/>
      <c r="F27" s="766"/>
      <c r="G27" s="684"/>
      <c r="H27" s="685"/>
      <c r="I27" s="686"/>
      <c r="J27" s="765"/>
      <c r="K27" s="685"/>
      <c r="L27" s="715"/>
      <c r="M27" s="716"/>
      <c r="N27" s="685"/>
      <c r="O27" s="715"/>
      <c r="P27" s="716"/>
      <c r="Q27" s="717"/>
      <c r="R27" s="715"/>
      <c r="S27" s="796"/>
      <c r="T27" s="701"/>
      <c r="U27" s="797"/>
      <c r="V27" s="1395"/>
      <c r="W27" s="718">
        <f>SUM(W21+W25)*4+(W23*9)</f>
        <v>743.9</v>
      </c>
      <c r="X27" s="339" t="s">
        <v>1</v>
      </c>
      <c r="Y27" s="719"/>
      <c r="Z27" s="798"/>
      <c r="AA27" s="67"/>
      <c r="AB27" s="68"/>
      <c r="AC27" s="103">
        <f>AC26*4/AF26</f>
        <v>0.15817029484706532</v>
      </c>
      <c r="AD27" s="355">
        <f>AD26*9/AF26</f>
        <v>0.28520253513364563</v>
      </c>
      <c r="AE27" s="103">
        <f>AE26*4/AF26</f>
        <v>0.55662717001928907</v>
      </c>
      <c r="AF27" s="67"/>
      <c r="AG27" s="104"/>
    </row>
    <row r="28" spans="2:33" s="82" customFormat="1" ht="48" customHeight="1">
      <c r="B28" s="523">
        <v>9</v>
      </c>
      <c r="C28" s="1408"/>
      <c r="D28" s="848" t="str">
        <f>'8~9月份菜單'!S14</f>
        <v xml:space="preserve"> 糙 米 飯</v>
      </c>
      <c r="E28" s="799" t="s">
        <v>14</v>
      </c>
      <c r="F28" s="800"/>
      <c r="G28" s="849" t="str">
        <f>'8~9月份菜單'!S15</f>
        <v>三杯雞塊</v>
      </c>
      <c r="H28" s="801" t="s">
        <v>86</v>
      </c>
      <c r="I28" s="802"/>
      <c r="J28" s="850" t="str">
        <f>'8~9月份菜單'!S16</f>
        <v>開陽黃瓜</v>
      </c>
      <c r="K28" s="803" t="s">
        <v>86</v>
      </c>
      <c r="L28" s="804"/>
      <c r="M28" s="848" t="str">
        <f>'8~9月份菜單'!S17</f>
        <v>美味帶絲</v>
      </c>
      <c r="N28" s="803" t="s">
        <v>86</v>
      </c>
      <c r="O28" s="804"/>
      <c r="P28" s="848" t="str">
        <f>'8~9月份菜單'!S18</f>
        <v>深色蔬菜</v>
      </c>
      <c r="Q28" s="799" t="s">
        <v>16</v>
      </c>
      <c r="R28" s="804"/>
      <c r="S28" s="848" t="str">
        <f>'8~9月份菜單'!S19</f>
        <v>日式味噌湯(豆)</v>
      </c>
      <c r="T28" s="801" t="s">
        <v>15</v>
      </c>
      <c r="U28" s="804"/>
      <c r="V28" s="1396"/>
      <c r="W28" s="99" t="s">
        <v>6</v>
      </c>
      <c r="X28" s="1068"/>
      <c r="Y28" s="101" t="s">
        <v>17</v>
      </c>
      <c r="Z28" s="391">
        <v>6</v>
      </c>
      <c r="AA28" s="44"/>
      <c r="AB28" s="42"/>
      <c r="AC28" s="44" t="s">
        <v>18</v>
      </c>
      <c r="AD28" s="328" t="s">
        <v>19</v>
      </c>
      <c r="AE28" s="44" t="s">
        <v>20</v>
      </c>
      <c r="AF28" s="44" t="s">
        <v>21</v>
      </c>
      <c r="AG28" s="38"/>
    </row>
    <row r="29" spans="2:33" ht="27.95" customHeight="1">
      <c r="B29" s="524" t="s">
        <v>41</v>
      </c>
      <c r="C29" s="1409"/>
      <c r="D29" s="709" t="s">
        <v>22</v>
      </c>
      <c r="E29" s="805"/>
      <c r="F29" s="749">
        <v>80</v>
      </c>
      <c r="G29" s="696" t="s">
        <v>334</v>
      </c>
      <c r="H29" s="697"/>
      <c r="I29" s="683">
        <v>80</v>
      </c>
      <c r="J29" s="620" t="s">
        <v>204</v>
      </c>
      <c r="K29" s="783"/>
      <c r="L29" s="778">
        <v>70</v>
      </c>
      <c r="M29" s="173" t="s">
        <v>205</v>
      </c>
      <c r="N29" s="507"/>
      <c r="O29" s="174">
        <v>50</v>
      </c>
      <c r="P29" s="709" t="str">
        <f>P28</f>
        <v>深色蔬菜</v>
      </c>
      <c r="Q29" s="694"/>
      <c r="R29" s="710">
        <v>100</v>
      </c>
      <c r="S29" s="792" t="s">
        <v>70</v>
      </c>
      <c r="T29" s="63" t="s">
        <v>128</v>
      </c>
      <c r="U29" s="181">
        <v>30</v>
      </c>
      <c r="V29" s="1397"/>
      <c r="W29" s="94">
        <f>SUM(Z28*15)+(Z30*5)+(Z32*15)</f>
        <v>102</v>
      </c>
      <c r="X29" s="95" t="s">
        <v>2</v>
      </c>
      <c r="Y29" s="348" t="s">
        <v>25</v>
      </c>
      <c r="Z29" s="525">
        <v>2.1</v>
      </c>
      <c r="AA29" s="68" t="s">
        <v>11</v>
      </c>
      <c r="AB29" s="68">
        <v>6</v>
      </c>
      <c r="AC29" s="68">
        <f>AB29*2</f>
        <v>12</v>
      </c>
      <c r="AD29" s="349"/>
      <c r="AE29" s="68">
        <f>AB29*15</f>
        <v>90</v>
      </c>
      <c r="AF29" s="68">
        <f>AC29*4+AE29*4</f>
        <v>408</v>
      </c>
      <c r="AG29" s="212"/>
    </row>
    <row r="30" spans="2:33" ht="27.95" customHeight="1">
      <c r="B30" s="524">
        <v>7</v>
      </c>
      <c r="C30" s="1409"/>
      <c r="D30" s="709" t="s">
        <v>39</v>
      </c>
      <c r="E30" s="805"/>
      <c r="F30" s="749">
        <v>40</v>
      </c>
      <c r="G30" s="693" t="s">
        <v>137</v>
      </c>
      <c r="H30" s="697"/>
      <c r="I30" s="683"/>
      <c r="J30" s="620" t="s">
        <v>130</v>
      </c>
      <c r="K30" s="783"/>
      <c r="L30" s="778"/>
      <c r="M30" s="173" t="s">
        <v>179</v>
      </c>
      <c r="N30" s="508"/>
      <c r="O30" s="174">
        <v>10</v>
      </c>
      <c r="P30" s="709" t="s">
        <v>26</v>
      </c>
      <c r="Q30" s="694"/>
      <c r="R30" s="710"/>
      <c r="S30" s="64" t="s">
        <v>49</v>
      </c>
      <c r="T30" s="224"/>
      <c r="U30" s="509">
        <v>10</v>
      </c>
      <c r="V30" s="1397"/>
      <c r="W30" s="96" t="s">
        <v>7</v>
      </c>
      <c r="X30" s="97"/>
      <c r="Y30" s="68" t="s">
        <v>28</v>
      </c>
      <c r="Z30" s="525">
        <v>2.4</v>
      </c>
      <c r="AA30" s="335" t="s">
        <v>29</v>
      </c>
      <c r="AB30" s="68">
        <v>2</v>
      </c>
      <c r="AC30" s="350">
        <f>AB30*7</f>
        <v>14</v>
      </c>
      <c r="AD30" s="349">
        <f>AB30*5</f>
        <v>10</v>
      </c>
      <c r="AE30" s="68" t="s">
        <v>30</v>
      </c>
      <c r="AF30" s="102">
        <f>AC30*4+AD30*9</f>
        <v>146</v>
      </c>
      <c r="AG30" s="212"/>
    </row>
    <row r="31" spans="2:33" ht="27.95" customHeight="1">
      <c r="B31" s="524" t="s">
        <v>44</v>
      </c>
      <c r="C31" s="1409"/>
      <c r="D31" s="806"/>
      <c r="E31" s="807"/>
      <c r="F31" s="749"/>
      <c r="G31" s="693" t="s">
        <v>61</v>
      </c>
      <c r="H31" s="697"/>
      <c r="I31" s="683"/>
      <c r="J31" s="620" t="s">
        <v>139</v>
      </c>
      <c r="K31" s="785"/>
      <c r="L31" s="778"/>
      <c r="M31" s="173" t="s">
        <v>61</v>
      </c>
      <c r="N31" s="510"/>
      <c r="O31" s="174"/>
      <c r="P31" s="709"/>
      <c r="Q31" s="682"/>
      <c r="R31" s="710"/>
      <c r="S31" s="64" t="s">
        <v>55</v>
      </c>
      <c r="T31" s="224"/>
      <c r="U31" s="509"/>
      <c r="V31" s="1397"/>
      <c r="W31" s="94">
        <f>SUM(Z29*5)+(Z31*5)</f>
        <v>24.5</v>
      </c>
      <c r="X31" s="95" t="s">
        <v>2</v>
      </c>
      <c r="Y31" s="68" t="s">
        <v>31</v>
      </c>
      <c r="Z31" s="397">
        <v>2.8</v>
      </c>
      <c r="AA31" s="67" t="s">
        <v>32</v>
      </c>
      <c r="AB31" s="68">
        <v>1.8</v>
      </c>
      <c r="AC31" s="68">
        <f>AB31*1</f>
        <v>1.8</v>
      </c>
      <c r="AD31" s="349" t="s">
        <v>30</v>
      </c>
      <c r="AE31" s="68">
        <f>AB31*5</f>
        <v>9</v>
      </c>
      <c r="AF31" s="68">
        <f>AC31*4+AE31*4</f>
        <v>43.2</v>
      </c>
      <c r="AG31" s="212"/>
    </row>
    <row r="32" spans="2:33" ht="27.95" customHeight="1">
      <c r="B32" s="1403" t="s">
        <v>54</v>
      </c>
      <c r="C32" s="1409"/>
      <c r="D32" s="806"/>
      <c r="E32" s="807"/>
      <c r="F32" s="749"/>
      <c r="G32" s="693" t="s">
        <v>287</v>
      </c>
      <c r="H32" s="697"/>
      <c r="I32" s="683"/>
      <c r="J32" s="250"/>
      <c r="K32" s="785"/>
      <c r="L32" s="778"/>
      <c r="M32" s="173"/>
      <c r="N32" s="757"/>
      <c r="O32" s="174"/>
      <c r="P32" s="709"/>
      <c r="Q32" s="682"/>
      <c r="R32" s="710"/>
      <c r="S32" s="64" t="s">
        <v>296</v>
      </c>
      <c r="T32" s="226"/>
      <c r="U32" s="532"/>
      <c r="V32" s="1397"/>
      <c r="W32" s="96" t="s">
        <v>33</v>
      </c>
      <c r="X32" s="97"/>
      <c r="Y32" s="68" t="s">
        <v>34</v>
      </c>
      <c r="Z32" s="525">
        <v>0</v>
      </c>
      <c r="AA32" s="67" t="s">
        <v>35</v>
      </c>
      <c r="AB32" s="68">
        <v>2.5</v>
      </c>
      <c r="AC32" s="68"/>
      <c r="AD32" s="349">
        <f>AB32*5</f>
        <v>12.5</v>
      </c>
      <c r="AE32" s="68" t="s">
        <v>30</v>
      </c>
      <c r="AF32" s="68">
        <f>AD32*9</f>
        <v>112.5</v>
      </c>
      <c r="AG32" s="212"/>
    </row>
    <row r="33" spans="1:33" ht="27.95" customHeight="1">
      <c r="B33" s="1403"/>
      <c r="C33" s="1409"/>
      <c r="D33" s="806"/>
      <c r="E33" s="807"/>
      <c r="F33" s="749"/>
      <c r="G33" s="693" t="s">
        <v>294</v>
      </c>
      <c r="H33" s="698"/>
      <c r="I33" s="679"/>
      <c r="J33" s="105"/>
      <c r="K33" s="785"/>
      <c r="L33" s="778"/>
      <c r="M33" s="709"/>
      <c r="N33" s="682"/>
      <c r="O33" s="710"/>
      <c r="P33" s="709"/>
      <c r="Q33" s="682"/>
      <c r="R33" s="710"/>
      <c r="S33" s="53"/>
      <c r="T33" s="226"/>
      <c r="U33" s="227"/>
      <c r="V33" s="1397"/>
      <c r="W33" s="98">
        <f>SUM(Z28*2)+(Z29*7)</f>
        <v>26.700000000000003</v>
      </c>
      <c r="X33" s="95" t="s">
        <v>2</v>
      </c>
      <c r="Y33" s="351" t="s">
        <v>36</v>
      </c>
      <c r="Z33" s="525">
        <v>0</v>
      </c>
      <c r="AA33" s="67" t="s">
        <v>37</v>
      </c>
      <c r="AB33" s="68">
        <v>1</v>
      </c>
      <c r="AC33" s="67"/>
      <c r="AD33" s="347"/>
      <c r="AE33" s="67">
        <f>AB33*15</f>
        <v>15</v>
      </c>
      <c r="AF33" s="67"/>
      <c r="AG33" s="212"/>
    </row>
    <row r="34" spans="1:33" ht="27.95" customHeight="1">
      <c r="B34" s="660" t="s">
        <v>46</v>
      </c>
      <c r="C34" s="808"/>
      <c r="D34" s="806"/>
      <c r="E34" s="807"/>
      <c r="F34" s="749"/>
      <c r="G34" s="693"/>
      <c r="H34" s="699"/>
      <c r="I34" s="683"/>
      <c r="J34" s="249"/>
      <c r="K34" s="699"/>
      <c r="L34" s="710"/>
      <c r="M34" s="709"/>
      <c r="N34" s="699"/>
      <c r="O34" s="710"/>
      <c r="P34" s="709"/>
      <c r="Q34" s="682"/>
      <c r="R34" s="710"/>
      <c r="S34" s="709"/>
      <c r="T34" s="699"/>
      <c r="U34" s="710"/>
      <c r="V34" s="1397"/>
      <c r="W34" s="96" t="s">
        <v>38</v>
      </c>
      <c r="X34" s="97"/>
      <c r="Y34" s="357"/>
      <c r="Z34" s="525"/>
      <c r="AA34" s="67"/>
      <c r="AB34" s="68"/>
      <c r="AC34" s="67">
        <f>SUM(AC29:AC33)</f>
        <v>27.8</v>
      </c>
      <c r="AD34" s="347">
        <f>SUM(AD29:AD33)</f>
        <v>22.5</v>
      </c>
      <c r="AE34" s="67">
        <f>SUM(AE29:AE33)</f>
        <v>114</v>
      </c>
      <c r="AF34" s="67">
        <f>AC34*4+AD34*9+AE34*4</f>
        <v>769.7</v>
      </c>
      <c r="AG34" s="212"/>
    </row>
    <row r="35" spans="1:33" ht="27.95" customHeight="1" thickBot="1">
      <c r="B35" s="809"/>
      <c r="C35" s="810"/>
      <c r="D35" s="811"/>
      <c r="E35" s="812"/>
      <c r="F35" s="748"/>
      <c r="G35" s="700"/>
      <c r="H35" s="701"/>
      <c r="I35" s="702"/>
      <c r="J35" s="741"/>
      <c r="K35" s="701"/>
      <c r="L35" s="797"/>
      <c r="M35" s="796"/>
      <c r="N35" s="701"/>
      <c r="O35" s="797"/>
      <c r="P35" s="796"/>
      <c r="Q35" s="813"/>
      <c r="R35" s="797"/>
      <c r="S35" s="796"/>
      <c r="T35" s="701"/>
      <c r="U35" s="797"/>
      <c r="V35" s="1398"/>
      <c r="W35" s="814">
        <f>SUM(W29+W33)*4+(W31*9)</f>
        <v>735.3</v>
      </c>
      <c r="X35" s="339" t="s">
        <v>1</v>
      </c>
      <c r="Y35" s="815"/>
      <c r="Z35" s="816"/>
      <c r="AA35" s="67"/>
      <c r="AB35" s="68"/>
      <c r="AC35" s="103">
        <f>AC34*4/AF34</f>
        <v>0.14447187215798363</v>
      </c>
      <c r="AD35" s="355">
        <f>AD34*9/AF34</f>
        <v>0.26308951539560865</v>
      </c>
      <c r="AE35" s="103">
        <f>AE34*4/AF34</f>
        <v>0.59243861244640761</v>
      </c>
      <c r="AF35" s="67"/>
      <c r="AG35" s="212"/>
    </row>
    <row r="36" spans="1:33" ht="39" customHeight="1">
      <c r="B36" s="523">
        <v>9</v>
      </c>
      <c r="C36" s="1408"/>
      <c r="D36" s="848" t="str">
        <f>'8~9月份菜單'!Y14</f>
        <v>香Q米飯</v>
      </c>
      <c r="E36" s="799" t="s">
        <v>14</v>
      </c>
      <c r="F36" s="800"/>
      <c r="G36" s="849" t="str">
        <f>'8~9月份菜單'!Y15</f>
        <v>台南虱目魚排(海加炸)</v>
      </c>
      <c r="H36" s="801" t="s">
        <v>65</v>
      </c>
      <c r="I36" s="802"/>
      <c r="J36" s="850" t="str">
        <f>'8~9月份菜單'!Y16</f>
        <v>金門肉燥</v>
      </c>
      <c r="K36" s="803" t="s">
        <v>86</v>
      </c>
      <c r="L36" s="804"/>
      <c r="M36" s="848" t="str">
        <f>'8~9月份菜單'!Y17</f>
        <v>焗烤青花</v>
      </c>
      <c r="N36" s="803" t="s">
        <v>302</v>
      </c>
      <c r="O36" s="804"/>
      <c r="P36" s="848" t="str">
        <f>'8~9月份菜單'!Y18</f>
        <v>淺色蔬菜</v>
      </c>
      <c r="Q36" s="799" t="s">
        <v>16</v>
      </c>
      <c r="R36" s="804"/>
      <c r="S36" s="848" t="str">
        <f>'8~9月份菜單'!Y19</f>
        <v>酸辣湯(醃.豆)</v>
      </c>
      <c r="T36" s="801" t="s">
        <v>15</v>
      </c>
      <c r="U36" s="804"/>
      <c r="V36" s="1396"/>
      <c r="W36" s="99" t="s">
        <v>6</v>
      </c>
      <c r="X36" s="1068"/>
      <c r="Y36" s="101" t="s">
        <v>17</v>
      </c>
      <c r="Z36" s="391">
        <v>6</v>
      </c>
      <c r="AA36" s="67"/>
      <c r="AB36" s="68"/>
      <c r="AC36" s="103"/>
      <c r="AD36" s="355"/>
      <c r="AE36" s="103"/>
      <c r="AF36" s="67"/>
      <c r="AG36" s="212"/>
    </row>
    <row r="37" spans="1:33" ht="27.95" customHeight="1">
      <c r="B37" s="524" t="s">
        <v>41</v>
      </c>
      <c r="C37" s="1409"/>
      <c r="D37" s="709" t="s">
        <v>22</v>
      </c>
      <c r="E37" s="805"/>
      <c r="F37" s="749">
        <v>110</v>
      </c>
      <c r="G37" s="693" t="s">
        <v>297</v>
      </c>
      <c r="H37" s="703" t="s">
        <v>309</v>
      </c>
      <c r="I37" s="683">
        <v>65</v>
      </c>
      <c r="J37" s="620" t="s">
        <v>298</v>
      </c>
      <c r="K37" s="783"/>
      <c r="L37" s="778">
        <v>50</v>
      </c>
      <c r="M37" s="774" t="s">
        <v>300</v>
      </c>
      <c r="N37" s="776"/>
      <c r="O37" s="775">
        <v>100</v>
      </c>
      <c r="P37" s="709" t="str">
        <f>P36</f>
        <v>淺色蔬菜</v>
      </c>
      <c r="Q37" s="694"/>
      <c r="R37" s="710">
        <v>100</v>
      </c>
      <c r="S37" s="709" t="s">
        <v>303</v>
      </c>
      <c r="T37" s="703"/>
      <c r="U37" s="710">
        <v>20</v>
      </c>
      <c r="V37" s="1397"/>
      <c r="W37" s="94">
        <f>SUM(Z36*15)+(Z38*5)+(Z40*15)</f>
        <v>101.5</v>
      </c>
      <c r="X37" s="95" t="s">
        <v>2</v>
      </c>
      <c r="Y37" s="348" t="s">
        <v>25</v>
      </c>
      <c r="Z37" s="817">
        <v>2.2999999999999998</v>
      </c>
      <c r="AA37" s="67"/>
      <c r="AB37" s="68"/>
      <c r="AC37" s="103"/>
      <c r="AD37" s="355"/>
      <c r="AE37" s="103"/>
      <c r="AF37" s="67"/>
      <c r="AG37" s="212"/>
    </row>
    <row r="38" spans="1:33" ht="27.95" customHeight="1">
      <c r="B38" s="524">
        <v>8</v>
      </c>
      <c r="C38" s="1409"/>
      <c r="D38" s="709"/>
      <c r="E38" s="805"/>
      <c r="F38" s="749"/>
      <c r="G38" s="693"/>
      <c r="H38" s="703"/>
      <c r="I38" s="683"/>
      <c r="J38" s="620" t="s">
        <v>299</v>
      </c>
      <c r="K38" s="783"/>
      <c r="L38" s="778">
        <v>10</v>
      </c>
      <c r="M38" s="774" t="s">
        <v>276</v>
      </c>
      <c r="N38" s="776"/>
      <c r="O38" s="775"/>
      <c r="P38" s="709"/>
      <c r="Q38" s="694"/>
      <c r="R38" s="710"/>
      <c r="S38" s="709" t="s">
        <v>304</v>
      </c>
      <c r="T38" s="703" t="s">
        <v>305</v>
      </c>
      <c r="U38" s="710">
        <v>10</v>
      </c>
      <c r="V38" s="1397"/>
      <c r="W38" s="96" t="s">
        <v>7</v>
      </c>
      <c r="X38" s="97"/>
      <c r="Y38" s="68" t="s">
        <v>28</v>
      </c>
      <c r="Z38" s="817">
        <v>2.2999999999999998</v>
      </c>
      <c r="AA38" s="67"/>
      <c r="AB38" s="68"/>
      <c r="AC38" s="103"/>
      <c r="AD38" s="355"/>
      <c r="AE38" s="103"/>
      <c r="AF38" s="67"/>
      <c r="AG38" s="212"/>
    </row>
    <row r="39" spans="1:33" ht="27.95" customHeight="1">
      <c r="B39" s="524" t="s">
        <v>44</v>
      </c>
      <c r="C39" s="1409"/>
      <c r="D39" s="818"/>
      <c r="E39" s="819"/>
      <c r="F39" s="747"/>
      <c r="G39" s="677"/>
      <c r="H39" s="680"/>
      <c r="I39" s="679"/>
      <c r="J39" s="620" t="s">
        <v>276</v>
      </c>
      <c r="K39" s="785"/>
      <c r="L39" s="778"/>
      <c r="M39" s="774" t="s">
        <v>301</v>
      </c>
      <c r="N39" s="777"/>
      <c r="O39" s="775"/>
      <c r="P39" s="709"/>
      <c r="Q39" s="682"/>
      <c r="R39" s="710"/>
      <c r="S39" s="709" t="s">
        <v>278</v>
      </c>
      <c r="T39" s="699"/>
      <c r="U39" s="710">
        <v>10</v>
      </c>
      <c r="V39" s="1397"/>
      <c r="W39" s="94">
        <f>SUM(Z37*5)+(Z39*5)</f>
        <v>25.5</v>
      </c>
      <c r="X39" s="95" t="s">
        <v>2</v>
      </c>
      <c r="Y39" s="68" t="s">
        <v>31</v>
      </c>
      <c r="Z39" s="773">
        <v>2.8</v>
      </c>
      <c r="AA39" s="67"/>
      <c r="AB39" s="68"/>
      <c r="AC39" s="103"/>
      <c r="AD39" s="355"/>
      <c r="AE39" s="103"/>
      <c r="AF39" s="67"/>
      <c r="AG39" s="212"/>
    </row>
    <row r="40" spans="1:33" ht="27.95" customHeight="1">
      <c r="B40" s="1403" t="s">
        <v>145</v>
      </c>
      <c r="C40" s="1409"/>
      <c r="D40" s="818"/>
      <c r="E40" s="819"/>
      <c r="F40" s="747"/>
      <c r="G40" s="677"/>
      <c r="H40" s="680"/>
      <c r="I40" s="679"/>
      <c r="J40" s="250"/>
      <c r="K40" s="785"/>
      <c r="L40" s="778"/>
      <c r="M40" s="709"/>
      <c r="N40" s="699"/>
      <c r="O40" s="710"/>
      <c r="P40" s="709"/>
      <c r="Q40" s="682"/>
      <c r="R40" s="710"/>
      <c r="S40" s="142" t="s">
        <v>89</v>
      </c>
      <c r="T40" s="699"/>
      <c r="U40" s="710">
        <v>5</v>
      </c>
      <c r="V40" s="1397"/>
      <c r="W40" s="96" t="s">
        <v>33</v>
      </c>
      <c r="X40" s="97"/>
      <c r="Y40" s="68" t="s">
        <v>34</v>
      </c>
      <c r="Z40" s="817">
        <v>0</v>
      </c>
      <c r="AA40" s="67"/>
      <c r="AB40" s="68"/>
      <c r="AC40" s="103"/>
      <c r="AD40" s="355"/>
      <c r="AE40" s="103"/>
      <c r="AF40" s="67"/>
      <c r="AG40" s="212"/>
    </row>
    <row r="41" spans="1:33" ht="27.95" customHeight="1">
      <c r="B41" s="1403"/>
      <c r="C41" s="1409"/>
      <c r="D41" s="806"/>
      <c r="E41" s="807"/>
      <c r="F41" s="749"/>
      <c r="G41" s="681"/>
      <c r="H41" s="680"/>
      <c r="I41" s="679"/>
      <c r="J41" s="105"/>
      <c r="K41" s="785"/>
      <c r="L41" s="778"/>
      <c r="M41" s="709"/>
      <c r="N41" s="699"/>
      <c r="O41" s="710"/>
      <c r="P41" s="709"/>
      <c r="Q41" s="682"/>
      <c r="R41" s="710"/>
      <c r="S41" s="709" t="s">
        <v>276</v>
      </c>
      <c r="T41" s="699"/>
      <c r="U41" s="710"/>
      <c r="V41" s="1397"/>
      <c r="W41" s="98">
        <f>SUM(Z36*2)+(Z37*7)</f>
        <v>28.099999999999998</v>
      </c>
      <c r="X41" s="95" t="s">
        <v>2</v>
      </c>
      <c r="Y41" s="351" t="s">
        <v>36</v>
      </c>
      <c r="Z41" s="817">
        <v>0</v>
      </c>
      <c r="AA41" s="67"/>
      <c r="AB41" s="68"/>
      <c r="AC41" s="103"/>
      <c r="AD41" s="355"/>
      <c r="AE41" s="103"/>
      <c r="AF41" s="67"/>
      <c r="AG41" s="212"/>
    </row>
    <row r="42" spans="1:33" ht="27.95" customHeight="1">
      <c r="A42" s="433"/>
      <c r="B42" s="661" t="s">
        <v>46</v>
      </c>
      <c r="C42" s="474"/>
      <c r="D42" s="820"/>
      <c r="E42" s="821"/>
      <c r="F42" s="746"/>
      <c r="G42" s="693"/>
      <c r="H42" s="699"/>
      <c r="I42" s="683"/>
      <c r="J42" s="249"/>
      <c r="K42" s="699"/>
      <c r="L42" s="710"/>
      <c r="M42" s="709"/>
      <c r="N42" s="699"/>
      <c r="O42" s="710"/>
      <c r="P42" s="709"/>
      <c r="Q42" s="682"/>
      <c r="R42" s="710"/>
      <c r="S42" s="709"/>
      <c r="T42" s="699"/>
      <c r="U42" s="710"/>
      <c r="V42" s="1397"/>
      <c r="W42" s="96" t="s">
        <v>38</v>
      </c>
      <c r="X42" s="97"/>
      <c r="Y42" s="357"/>
      <c r="Z42" s="817"/>
      <c r="AA42" s="67"/>
      <c r="AB42" s="68"/>
      <c r="AC42" s="103"/>
      <c r="AD42" s="355"/>
      <c r="AE42" s="103"/>
      <c r="AF42" s="67"/>
      <c r="AG42" s="212"/>
    </row>
    <row r="43" spans="1:33" ht="27.95" customHeight="1" thickBot="1">
      <c r="B43" s="822"/>
      <c r="C43" s="823"/>
      <c r="D43" s="824"/>
      <c r="E43" s="825"/>
      <c r="F43" s="745"/>
      <c r="G43" s="672"/>
      <c r="H43" s="704"/>
      <c r="I43" s="731"/>
      <c r="J43" s="673"/>
      <c r="K43" s="704"/>
      <c r="L43" s="826"/>
      <c r="M43" s="827"/>
      <c r="N43" s="704"/>
      <c r="O43" s="826"/>
      <c r="P43" s="827"/>
      <c r="Q43" s="828"/>
      <c r="R43" s="826"/>
      <c r="S43" s="827"/>
      <c r="T43" s="704"/>
      <c r="U43" s="826"/>
      <c r="V43" s="1399"/>
      <c r="W43" s="829">
        <f>SUM(W37+W41)*4+(W39*9)</f>
        <v>747.9</v>
      </c>
      <c r="X43" s="830" t="s">
        <v>1</v>
      </c>
      <c r="Y43" s="831"/>
      <c r="Z43" s="832"/>
      <c r="AA43" s="67"/>
      <c r="AB43" s="68"/>
      <c r="AC43" s="103"/>
      <c r="AD43" s="355"/>
      <c r="AE43" s="103"/>
      <c r="AF43" s="67"/>
      <c r="AG43" s="212"/>
    </row>
    <row r="44" spans="1:33" ht="40.5" customHeight="1" thickTop="1">
      <c r="B44" s="1368" t="s">
        <v>263</v>
      </c>
      <c r="C44" s="1368"/>
      <c r="D44" s="1368"/>
      <c r="E44" s="1368"/>
      <c r="F44" s="1368"/>
      <c r="G44" s="1368"/>
      <c r="H44" s="1368"/>
      <c r="I44" s="1368"/>
      <c r="J44" s="1368"/>
      <c r="K44" s="1368"/>
      <c r="L44" s="1368"/>
      <c r="M44" s="1368"/>
      <c r="N44" s="1368"/>
      <c r="O44" s="1368"/>
      <c r="P44" s="1368"/>
      <c r="Q44" s="1368"/>
      <c r="R44" s="1368"/>
      <c r="S44" s="1368"/>
      <c r="T44" s="1368"/>
      <c r="U44" s="1368"/>
      <c r="V44" s="1368"/>
      <c r="W44" s="1368"/>
      <c r="X44" s="1368"/>
      <c r="Y44" s="1368"/>
      <c r="Z44" s="358"/>
      <c r="AA44" s="67"/>
      <c r="AB44" s="68"/>
      <c r="AC44" s="67"/>
      <c r="AD44" s="347"/>
      <c r="AE44" s="67"/>
      <c r="AF44" s="67"/>
      <c r="AG44" s="104"/>
    </row>
    <row r="45" spans="1:33">
      <c r="B45" s="359"/>
      <c r="C45" s="90"/>
      <c r="D45" s="1400"/>
      <c r="E45" s="1400"/>
      <c r="F45" s="1400"/>
      <c r="G45" s="1400"/>
      <c r="H45" s="360"/>
      <c r="I45" s="90"/>
      <c r="J45" s="90"/>
      <c r="K45" s="360"/>
      <c r="L45" s="90"/>
      <c r="M45" s="90"/>
      <c r="N45" s="360"/>
      <c r="O45" s="90"/>
      <c r="P45" s="90"/>
      <c r="Q45" s="360"/>
      <c r="R45" s="90"/>
      <c r="S45" s="90"/>
      <c r="T45" s="360"/>
      <c r="U45" s="90"/>
      <c r="V45" s="90"/>
      <c r="W45" s="90"/>
      <c r="X45" s="361"/>
      <c r="Y45" s="362"/>
      <c r="Z45" s="90"/>
      <c r="AA45" s="90"/>
      <c r="AB45" s="362"/>
      <c r="AC45" s="90"/>
      <c r="AD45" s="363"/>
      <c r="AE45" s="90"/>
      <c r="AF45" s="90"/>
      <c r="AG45" s="90"/>
    </row>
    <row r="46" spans="1:33">
      <c r="B46" s="359"/>
      <c r="C46" s="90"/>
      <c r="D46" s="90"/>
      <c r="E46" s="364"/>
      <c r="F46" s="90"/>
      <c r="G46" s="90"/>
      <c r="H46" s="365"/>
      <c r="I46" s="90"/>
      <c r="J46" s="90"/>
      <c r="K46" s="365"/>
      <c r="L46" s="90"/>
      <c r="M46" s="90"/>
      <c r="N46" s="365"/>
      <c r="O46" s="90"/>
      <c r="P46" s="90"/>
      <c r="Q46" s="365"/>
      <c r="R46" s="90"/>
      <c r="S46" s="90"/>
      <c r="T46" s="365"/>
      <c r="U46" s="90"/>
      <c r="V46" s="90"/>
      <c r="W46" s="90"/>
      <c r="X46" s="361"/>
      <c r="Y46" s="362"/>
      <c r="Z46" s="90"/>
      <c r="AA46" s="90"/>
      <c r="AB46" s="362"/>
      <c r="AC46" s="90"/>
      <c r="AD46" s="363"/>
      <c r="AE46" s="90"/>
      <c r="AF46" s="90"/>
      <c r="AG46" s="90"/>
    </row>
    <row r="47" spans="1:33">
      <c r="AD47" s="366"/>
    </row>
    <row r="49" spans="1:1" ht="3" customHeight="1"/>
    <row r="55" spans="1:1">
      <c r="A55" s="83"/>
    </row>
    <row r="56" spans="1:1">
      <c r="A56" s="83"/>
    </row>
    <row r="57" spans="1:1">
      <c r="A57" s="83"/>
    </row>
    <row r="58" spans="1:1">
      <c r="A58" s="83"/>
    </row>
    <row r="59" spans="1:1" ht="27" thickBot="1">
      <c r="A59" s="367"/>
    </row>
    <row r="60" spans="1:1" ht="27" thickTop="1">
      <c r="A60" s="217"/>
    </row>
    <row r="61" spans="1:1">
      <c r="A61" s="83"/>
    </row>
    <row r="62" spans="1:1">
      <c r="A62" s="83"/>
    </row>
    <row r="63" spans="1:1">
      <c r="A63" s="83"/>
    </row>
    <row r="64" spans="1:1">
      <c r="A64" s="83"/>
    </row>
    <row r="65" spans="1:1">
      <c r="A65" s="83"/>
    </row>
    <row r="66" spans="1:1" ht="354.6" customHeight="1"/>
  </sheetData>
  <mergeCells count="19">
    <mergeCell ref="D45:G45"/>
    <mergeCell ref="B8:B9"/>
    <mergeCell ref="B16:B17"/>
    <mergeCell ref="B24:B25"/>
    <mergeCell ref="B32:B33"/>
    <mergeCell ref="C12:C17"/>
    <mergeCell ref="C20:C25"/>
    <mergeCell ref="C28:C33"/>
    <mergeCell ref="C36:C41"/>
    <mergeCell ref="B40:B41"/>
    <mergeCell ref="B1:Z1"/>
    <mergeCell ref="V2:X2"/>
    <mergeCell ref="W3:X3"/>
    <mergeCell ref="B44:Y44"/>
    <mergeCell ref="V4:V11"/>
    <mergeCell ref="V12:V19"/>
    <mergeCell ref="V20:V27"/>
    <mergeCell ref="V28:V35"/>
    <mergeCell ref="V36:V43"/>
  </mergeCells>
  <phoneticPr fontId="71" type="noConversion"/>
  <pageMargins left="0.62986111111111098" right="0.156944444444444" top="0.39305555555555599" bottom="0.156944444444444" header="0.51180555555555596" footer="0.23611111111111099"/>
  <pageSetup paperSize="9" scale="3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9</vt:i4>
      </vt:variant>
    </vt:vector>
  </HeadingPairs>
  <TitlesOfParts>
    <vt:vector size="21" baseType="lpstr">
      <vt:lpstr>112.8-9月菜單</vt:lpstr>
      <vt:lpstr>8-9月第一週明細)</vt:lpstr>
      <vt:lpstr>9月第二週明細</vt:lpstr>
      <vt:lpstr>9月第三週明細</vt:lpstr>
      <vt:lpstr>9月第四週明細</vt:lpstr>
      <vt:lpstr>9月第五週明細</vt:lpstr>
      <vt:lpstr>8~9月份菜單</vt:lpstr>
      <vt:lpstr>第一週明細</vt:lpstr>
      <vt:lpstr>第二週明細</vt:lpstr>
      <vt:lpstr>第三週明細</vt:lpstr>
      <vt:lpstr>第四週明細</vt:lpstr>
      <vt:lpstr>第五週明細</vt:lpstr>
      <vt:lpstr>'112.8-9月菜單'!Print_Area</vt:lpstr>
      <vt:lpstr>'8~9月份菜單'!Print_Area</vt:lpstr>
      <vt:lpstr>'9月第五週明細'!Print_Area</vt:lpstr>
      <vt:lpstr>'9月第四週明細'!Print_Area</vt:lpstr>
      <vt:lpstr>第一週明細!Print_Area</vt:lpstr>
      <vt:lpstr>第二週明細!Print_Area</vt:lpstr>
      <vt:lpstr>第三週明細!Print_Area</vt:lpstr>
      <vt:lpstr>第五週明細!Print_Area</vt:lpstr>
      <vt:lpstr>第四週明細!Print_Area</vt:lpstr>
    </vt:vector>
  </TitlesOfParts>
  <Company>TEST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user</cp:lastModifiedBy>
  <cp:lastPrinted>2023-08-11T03:29:54Z</cp:lastPrinted>
  <dcterms:created xsi:type="dcterms:W3CDTF">2013-10-17T10:44:00Z</dcterms:created>
  <dcterms:modified xsi:type="dcterms:W3CDTF">2023-08-28T01:32:24Z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1028-10.8.2.6633</vt:lpwstr>
  </property>
</Properties>
</file>