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FA42490-459B-482C-8FF6-61B1B088E17C}" xr6:coauthVersionLast="36" xr6:coauthVersionMax="36" xr10:uidLastSave="{00000000-0000-0000-0000-000000000000}"/>
  <bookViews>
    <workbookView xWindow="0" yWindow="0" windowWidth="28800" windowHeight="13590" activeTab="6" xr2:uid="{00000000-000D-0000-FFFF-FFFF00000000}"/>
  </bookViews>
  <sheets>
    <sheet name="111.10月國華菜單" sheetId="9" r:id="rId1"/>
    <sheet name="國華第一週明細)" sheetId="10" r:id="rId2"/>
    <sheet name="國華第二週明細" sheetId="11" r:id="rId3"/>
    <sheet name="國華第三週明細" sheetId="12" r:id="rId4"/>
    <sheet name="國華第四週明細" sheetId="13" r:id="rId5"/>
    <sheet name="國華第五週明細" sheetId="14" r:id="rId6"/>
    <sheet name="佳祥10月菜單" sheetId="1" r:id="rId7"/>
    <sheet name="佳祥第一週明細" sheetId="3" r:id="rId8"/>
    <sheet name="佳祥第二週明細" sheetId="4" r:id="rId9"/>
    <sheet name="佳祥第三週明細" sheetId="5" r:id="rId10"/>
    <sheet name="佳祥第四週明細" sheetId="6" r:id="rId11"/>
    <sheet name="佳祥第五週明細" sheetId="8" r:id="rId12"/>
    <sheet name="     " sheetId="7" r:id="rId13"/>
  </sheets>
  <definedNames>
    <definedName name="_xlnm.Print_Area" localSheetId="12">'     '!$A$1:$E$35</definedName>
    <definedName name="_xlnm.Print_Area" localSheetId="6">佳祥10月菜單!$A$1:$AD$52</definedName>
    <definedName name="_xlnm.Print_Area" localSheetId="7">佳祥第一週明細!$A$1:$Z$44</definedName>
    <definedName name="_xlnm.Print_Area" localSheetId="8">佳祥第二週明細!$A$1:$Z$45</definedName>
    <definedName name="_xlnm.Print_Area" localSheetId="9">佳祥第三週明細!$A$1:$Z$45</definedName>
    <definedName name="_xlnm.Print_Area" localSheetId="11">佳祥第五週明細!$A$1:$Z$44</definedName>
    <definedName name="_xlnm.Print_Area" localSheetId="10">佳祥第四週明細!$A$1:$AC$46</definedName>
  </definedNames>
  <calcPr calcId="181029"/>
</workbook>
</file>

<file path=xl/calcChain.xml><?xml version="1.0" encoding="utf-8"?>
<calcChain xmlns="http://schemas.openxmlformats.org/spreadsheetml/2006/main">
  <c r="D5" i="14" l="1"/>
  <c r="G5" i="14"/>
  <c r="J5" i="14"/>
  <c r="M5" i="14"/>
  <c r="P5" i="14"/>
  <c r="S5" i="14"/>
  <c r="AB6" i="14"/>
  <c r="AE6" i="14" s="1"/>
  <c r="AD6" i="14"/>
  <c r="AD11" i="14" s="1"/>
  <c r="AB7" i="14"/>
  <c r="AE7" i="14" s="1"/>
  <c r="AC7" i="14"/>
  <c r="AB8" i="14"/>
  <c r="AE8" i="14" s="1"/>
  <c r="AD8" i="14"/>
  <c r="AC9" i="14"/>
  <c r="AE9" i="14" s="1"/>
  <c r="AD10" i="14"/>
  <c r="D13" i="14"/>
  <c r="G13" i="14"/>
  <c r="J13" i="14"/>
  <c r="M13" i="14"/>
  <c r="P13" i="14"/>
  <c r="S13" i="14"/>
  <c r="AB14" i="14"/>
  <c r="AE14" i="14" s="1"/>
  <c r="AD14" i="14"/>
  <c r="AD19" i="14" s="1"/>
  <c r="AB15" i="14"/>
  <c r="AC15" i="14"/>
  <c r="AE15" i="14"/>
  <c r="AB16" i="14"/>
  <c r="AE16" i="14" s="1"/>
  <c r="AD16" i="14"/>
  <c r="AC17" i="14"/>
  <c r="AC19" i="14" s="1"/>
  <c r="AE17" i="14"/>
  <c r="AD18" i="14"/>
  <c r="D21" i="14"/>
  <c r="G21" i="14"/>
  <c r="J21" i="14"/>
  <c r="M21" i="14"/>
  <c r="P21" i="14"/>
  <c r="S21" i="14"/>
  <c r="AB22" i="14"/>
  <c r="AD22" i="14"/>
  <c r="AE22" i="14"/>
  <c r="AB23" i="14"/>
  <c r="AC23" i="14"/>
  <c r="AC27" i="14" s="1"/>
  <c r="AE23" i="14"/>
  <c r="AB24" i="14"/>
  <c r="AE24" i="14" s="1"/>
  <c r="AD24" i="14"/>
  <c r="AD27" i="14" s="1"/>
  <c r="AC25" i="14"/>
  <c r="AE25" i="14" s="1"/>
  <c r="AD26" i="14"/>
  <c r="D29" i="14"/>
  <c r="G29" i="14"/>
  <c r="J29" i="14"/>
  <c r="M29" i="14"/>
  <c r="P29" i="14"/>
  <c r="S29" i="14"/>
  <c r="AB30" i="14"/>
  <c r="AE30" i="14" s="1"/>
  <c r="AD30" i="14"/>
  <c r="AD35" i="14" s="1"/>
  <c r="AB31" i="14"/>
  <c r="AE31" i="14" s="1"/>
  <c r="AC31" i="14"/>
  <c r="AC35" i="14" s="1"/>
  <c r="AB32" i="14"/>
  <c r="AD32" i="14"/>
  <c r="AE32" i="14"/>
  <c r="AC33" i="14"/>
  <c r="AE33" i="14"/>
  <c r="AD34" i="14"/>
  <c r="D37" i="14"/>
  <c r="G37" i="14"/>
  <c r="J37" i="14"/>
  <c r="M37" i="14"/>
  <c r="P37" i="14"/>
  <c r="S37" i="14"/>
  <c r="AB38" i="14"/>
  <c r="AD38" i="14"/>
  <c r="AE38" i="14"/>
  <c r="AB39" i="14"/>
  <c r="AE39" i="14" s="1"/>
  <c r="AC39" i="14"/>
  <c r="AC43" i="14" s="1"/>
  <c r="AB40" i="14"/>
  <c r="AE40" i="14" s="1"/>
  <c r="AD40" i="14"/>
  <c r="AD43" i="14" s="1"/>
  <c r="AC41" i="14"/>
  <c r="AE41" i="14" s="1"/>
  <c r="AD42" i="14"/>
  <c r="D5" i="13"/>
  <c r="G5" i="13"/>
  <c r="J5" i="13"/>
  <c r="M5" i="13"/>
  <c r="P5" i="13"/>
  <c r="S5" i="13"/>
  <c r="AB6" i="13"/>
  <c r="AD6" i="13"/>
  <c r="AE6" i="13"/>
  <c r="AB7" i="13"/>
  <c r="AE7" i="13" s="1"/>
  <c r="AC7" i="13"/>
  <c r="AB8" i="13"/>
  <c r="AE8" i="13" s="1"/>
  <c r="AD8" i="13"/>
  <c r="AC9" i="13"/>
  <c r="AE9" i="13"/>
  <c r="AD10" i="13"/>
  <c r="AC11" i="13"/>
  <c r="AD11" i="13"/>
  <c r="D13" i="13"/>
  <c r="G13" i="13"/>
  <c r="J13" i="13"/>
  <c r="M13" i="13"/>
  <c r="P13" i="13"/>
  <c r="S13" i="13"/>
  <c r="AB14" i="13"/>
  <c r="AE14" i="13" s="1"/>
  <c r="AD14" i="13"/>
  <c r="AD19" i="13" s="1"/>
  <c r="AB15" i="13"/>
  <c r="AC15" i="13"/>
  <c r="AE15" i="13"/>
  <c r="AB16" i="13"/>
  <c r="AD16" i="13"/>
  <c r="AE16" i="13" s="1"/>
  <c r="AC17" i="13"/>
  <c r="AE17" i="13" s="1"/>
  <c r="AD18" i="13"/>
  <c r="AC19" i="13"/>
  <c r="D21" i="13"/>
  <c r="G21" i="13"/>
  <c r="J21" i="13"/>
  <c r="M21" i="13"/>
  <c r="P21" i="13"/>
  <c r="S21" i="13"/>
  <c r="AB22" i="13"/>
  <c r="AB27" i="13" s="1"/>
  <c r="AD22" i="13"/>
  <c r="AD27" i="13" s="1"/>
  <c r="AB23" i="13"/>
  <c r="AE23" i="13" s="1"/>
  <c r="AC23" i="13"/>
  <c r="AC27" i="13" s="1"/>
  <c r="AB24" i="13"/>
  <c r="AE24" i="13" s="1"/>
  <c r="AD24" i="13"/>
  <c r="Y25" i="13"/>
  <c r="AC25" i="13"/>
  <c r="AE25" i="13"/>
  <c r="AD26" i="13"/>
  <c r="D29" i="13"/>
  <c r="G29" i="13"/>
  <c r="J29" i="13"/>
  <c r="M29" i="13"/>
  <c r="P29" i="13"/>
  <c r="S29" i="13"/>
  <c r="AB30" i="13"/>
  <c r="AD30" i="13"/>
  <c r="AE30" i="13"/>
  <c r="AB31" i="13"/>
  <c r="AC31" i="13"/>
  <c r="AC35" i="13" s="1"/>
  <c r="AB32" i="13"/>
  <c r="AE32" i="13" s="1"/>
  <c r="AD32" i="13"/>
  <c r="AC33" i="13"/>
  <c r="AE33" i="13"/>
  <c r="AD34" i="13"/>
  <c r="AB35" i="13"/>
  <c r="AE35" i="13" s="1"/>
  <c r="AB36" i="13" s="1"/>
  <c r="AD35" i="13"/>
  <c r="D37" i="13"/>
  <c r="G37" i="13"/>
  <c r="J37" i="13"/>
  <c r="M37" i="13"/>
  <c r="P37" i="13"/>
  <c r="S37" i="13"/>
  <c r="AB38" i="13"/>
  <c r="AE38" i="13" s="1"/>
  <c r="AD38" i="13"/>
  <c r="AD43" i="13" s="1"/>
  <c r="AB39" i="13"/>
  <c r="AE39" i="13" s="1"/>
  <c r="AC39" i="13"/>
  <c r="AB40" i="13"/>
  <c r="AD40" i="13"/>
  <c r="AE40" i="13"/>
  <c r="Y41" i="13"/>
  <c r="AC41" i="13"/>
  <c r="AE41" i="13" s="1"/>
  <c r="AD42" i="13"/>
  <c r="AB43" i="13"/>
  <c r="D5" i="12"/>
  <c r="G5" i="12"/>
  <c r="J5" i="12"/>
  <c r="M5" i="12"/>
  <c r="P5" i="12"/>
  <c r="S5" i="12"/>
  <c r="AC6" i="12"/>
  <c r="AF6" i="12" s="1"/>
  <c r="AE6" i="12"/>
  <c r="AC7" i="12"/>
  <c r="AD7" i="12"/>
  <c r="AF7" i="12"/>
  <c r="AC8" i="12"/>
  <c r="AF8" i="12" s="1"/>
  <c r="AE8" i="12"/>
  <c r="AE11" i="12" s="1"/>
  <c r="AD9" i="12"/>
  <c r="AF9" i="12" s="1"/>
  <c r="AE10" i="12"/>
  <c r="D13" i="12"/>
  <c r="G13" i="12"/>
  <c r="J13" i="12"/>
  <c r="M13" i="12"/>
  <c r="P13" i="12"/>
  <c r="S13" i="12"/>
  <c r="AC14" i="12"/>
  <c r="AE14" i="12"/>
  <c r="AF14" i="12"/>
  <c r="AC15" i="12"/>
  <c r="AD15" i="12"/>
  <c r="AF15" i="12"/>
  <c r="AC16" i="12"/>
  <c r="AF16" i="12" s="1"/>
  <c r="AE16" i="12"/>
  <c r="AE19" i="12" s="1"/>
  <c r="AD17" i="12"/>
  <c r="AD19" i="12" s="1"/>
  <c r="AF17" i="12"/>
  <c r="AE18" i="12"/>
  <c r="D21" i="12"/>
  <c r="G21" i="12"/>
  <c r="J21" i="12"/>
  <c r="M21" i="12"/>
  <c r="P21" i="12"/>
  <c r="S21" i="12"/>
  <c r="AC22" i="12"/>
  <c r="AE22" i="12"/>
  <c r="AF22" i="12"/>
  <c r="AC23" i="12"/>
  <c r="AD23" i="12"/>
  <c r="AD27" i="12" s="1"/>
  <c r="AF23" i="12"/>
  <c r="AC24" i="12"/>
  <c r="AF24" i="12" s="1"/>
  <c r="AE24" i="12"/>
  <c r="AE27" i="12" s="1"/>
  <c r="AD25" i="12"/>
  <c r="AF25" i="12" s="1"/>
  <c r="AE26" i="12"/>
  <c r="D29" i="12"/>
  <c r="G29" i="12"/>
  <c r="J29" i="12"/>
  <c r="M29" i="12"/>
  <c r="P29" i="12"/>
  <c r="S29" i="12"/>
  <c r="AC30" i="12"/>
  <c r="AF30" i="12" s="1"/>
  <c r="AE30" i="12"/>
  <c r="AC31" i="12"/>
  <c r="AF31" i="12" s="1"/>
  <c r="AD31" i="12"/>
  <c r="AD35" i="12" s="1"/>
  <c r="AC32" i="12"/>
  <c r="AE32" i="12"/>
  <c r="AE35" i="12" s="1"/>
  <c r="AF32" i="12"/>
  <c r="AD33" i="12"/>
  <c r="AF33" i="12" s="1"/>
  <c r="AE34" i="12"/>
  <c r="D37" i="12"/>
  <c r="G37" i="12"/>
  <c r="J37" i="12"/>
  <c r="M37" i="12"/>
  <c r="P37" i="12"/>
  <c r="S37" i="12"/>
  <c r="AC38" i="12"/>
  <c r="AE38" i="12"/>
  <c r="AF38" i="12"/>
  <c r="AC39" i="12"/>
  <c r="AF39" i="12" s="1"/>
  <c r="AD39" i="12"/>
  <c r="AC40" i="12"/>
  <c r="AF40" i="12" s="1"/>
  <c r="AE40" i="12"/>
  <c r="Y41" i="12"/>
  <c r="AD41" i="12"/>
  <c r="AF41" i="12" s="1"/>
  <c r="AE42" i="12"/>
  <c r="AD43" i="12"/>
  <c r="AE43" i="12"/>
  <c r="D5" i="11"/>
  <c r="G5" i="11"/>
  <c r="J5" i="11"/>
  <c r="M5" i="11"/>
  <c r="P5" i="11"/>
  <c r="S5" i="11"/>
  <c r="AB6" i="11"/>
  <c r="AE6" i="11" s="1"/>
  <c r="AD6" i="11"/>
  <c r="AD11" i="11" s="1"/>
  <c r="AB7" i="11"/>
  <c r="AC7" i="11"/>
  <c r="AE7" i="11"/>
  <c r="AB8" i="11"/>
  <c r="AE8" i="11" s="1"/>
  <c r="AD8" i="11"/>
  <c r="AC9" i="11"/>
  <c r="AE9" i="11" s="1"/>
  <c r="AD10" i="11"/>
  <c r="AB11" i="11"/>
  <c r="AC11" i="11"/>
  <c r="D13" i="11"/>
  <c r="G13" i="11"/>
  <c r="J13" i="11"/>
  <c r="M13" i="11"/>
  <c r="P13" i="11"/>
  <c r="S13" i="11"/>
  <c r="AB14" i="11"/>
  <c r="AE14" i="11" s="1"/>
  <c r="AD14" i="11"/>
  <c r="AB15" i="11"/>
  <c r="AE15" i="11" s="1"/>
  <c r="AC15" i="11"/>
  <c r="AC19" i="11" s="1"/>
  <c r="AB16" i="11"/>
  <c r="AD16" i="11"/>
  <c r="AD19" i="11" s="1"/>
  <c r="AC17" i="11"/>
  <c r="AE17" i="11" s="1"/>
  <c r="AD18" i="11"/>
  <c r="D21" i="11"/>
  <c r="G21" i="11"/>
  <c r="J21" i="11"/>
  <c r="M21" i="11"/>
  <c r="P21" i="11"/>
  <c r="S21" i="11"/>
  <c r="AB22" i="11"/>
  <c r="AE22" i="11" s="1"/>
  <c r="AD22" i="11"/>
  <c r="AB23" i="11"/>
  <c r="AB27" i="11" s="1"/>
  <c r="AC23" i="11"/>
  <c r="AB24" i="11"/>
  <c r="AD24" i="11"/>
  <c r="AD27" i="11" s="1"/>
  <c r="AE24" i="11"/>
  <c r="AC25" i="11"/>
  <c r="AC27" i="11" s="1"/>
  <c r="AE25" i="11"/>
  <c r="AD26" i="11"/>
  <c r="D29" i="11"/>
  <c r="G29" i="11"/>
  <c r="J29" i="11"/>
  <c r="M29" i="11"/>
  <c r="P29" i="11"/>
  <c r="S29" i="11"/>
  <c r="AB30" i="11"/>
  <c r="AD30" i="11"/>
  <c r="AE30" i="11"/>
  <c r="AB31" i="11"/>
  <c r="AB35" i="11" s="1"/>
  <c r="AC31" i="11"/>
  <c r="AE31" i="11"/>
  <c r="AB32" i="11"/>
  <c r="AD32" i="11"/>
  <c r="AE32" i="11"/>
  <c r="AC33" i="11"/>
  <c r="AC35" i="11" s="1"/>
  <c r="AE33" i="11"/>
  <c r="AD34" i="11"/>
  <c r="AD35" i="11"/>
  <c r="D37" i="11"/>
  <c r="G37" i="11"/>
  <c r="J37" i="11"/>
  <c r="M37" i="11"/>
  <c r="P37" i="11"/>
  <c r="S37" i="11"/>
  <c r="AB38" i="11"/>
  <c r="AE38" i="11" s="1"/>
  <c r="AD38" i="11"/>
  <c r="AD43" i="11" s="1"/>
  <c r="AB39" i="11"/>
  <c r="AE39" i="11" s="1"/>
  <c r="AC39" i="11"/>
  <c r="AB40" i="11"/>
  <c r="AB43" i="11" s="1"/>
  <c r="AD40" i="11"/>
  <c r="AE40" i="11"/>
  <c r="AC41" i="11"/>
  <c r="AE41" i="11" s="1"/>
  <c r="AD42" i="11"/>
  <c r="D5" i="10"/>
  <c r="G5" i="10"/>
  <c r="J5" i="10"/>
  <c r="M5" i="10"/>
  <c r="P5" i="10"/>
  <c r="S5" i="10"/>
  <c r="AB6" i="10"/>
  <c r="AE6" i="10" s="1"/>
  <c r="AD6" i="10"/>
  <c r="AB7" i="10"/>
  <c r="AE7" i="10" s="1"/>
  <c r="AC7" i="10"/>
  <c r="AB8" i="10"/>
  <c r="AD8" i="10"/>
  <c r="AD11" i="10" s="1"/>
  <c r="AE8" i="10"/>
  <c r="AC9" i="10"/>
  <c r="AE9" i="10" s="1"/>
  <c r="AD10" i="10"/>
  <c r="AB11" i="10"/>
  <c r="AC11" i="10"/>
  <c r="D13" i="10"/>
  <c r="G13" i="10"/>
  <c r="J13" i="10"/>
  <c r="M13" i="10"/>
  <c r="P13" i="10"/>
  <c r="S13" i="10"/>
  <c r="AB14" i="10"/>
  <c r="AE14" i="10" s="1"/>
  <c r="AD14" i="10"/>
  <c r="AB15" i="10"/>
  <c r="AC15" i="10"/>
  <c r="AE15" i="10" s="1"/>
  <c r="AB16" i="10"/>
  <c r="AE16" i="10" s="1"/>
  <c r="AD16" i="10"/>
  <c r="AD19" i="10" s="1"/>
  <c r="AC17" i="10"/>
  <c r="AE17" i="10" s="1"/>
  <c r="AD18" i="10"/>
  <c r="D21" i="10"/>
  <c r="G21" i="10"/>
  <c r="J21" i="10"/>
  <c r="M21" i="10"/>
  <c r="P21" i="10"/>
  <c r="S21" i="10"/>
  <c r="AB22" i="10"/>
  <c r="AE22" i="10" s="1"/>
  <c r="AD22" i="10"/>
  <c r="AB23" i="10"/>
  <c r="AC23" i="10"/>
  <c r="AE23" i="10"/>
  <c r="AB24" i="10"/>
  <c r="AE24" i="10" s="1"/>
  <c r="AD24" i="10"/>
  <c r="AD27" i="10" s="1"/>
  <c r="AC25" i="10"/>
  <c r="AC27" i="10" s="1"/>
  <c r="AE25" i="10"/>
  <c r="AD26" i="10"/>
  <c r="D29" i="10"/>
  <c r="G29" i="10"/>
  <c r="J29" i="10"/>
  <c r="M29" i="10"/>
  <c r="P29" i="10"/>
  <c r="S29" i="10"/>
  <c r="AB30" i="10"/>
  <c r="AE30" i="10" s="1"/>
  <c r="AD30" i="10"/>
  <c r="AB31" i="10"/>
  <c r="AB35" i="10" s="1"/>
  <c r="AC31" i="10"/>
  <c r="AC35" i="10" s="1"/>
  <c r="AE31" i="10"/>
  <c r="AB32" i="10"/>
  <c r="AD32" i="10"/>
  <c r="AE32" i="10" s="1"/>
  <c r="AC33" i="10"/>
  <c r="AE33" i="10" s="1"/>
  <c r="AD34" i="10"/>
  <c r="D37" i="10"/>
  <c r="G37" i="10"/>
  <c r="J37" i="10"/>
  <c r="M37" i="10"/>
  <c r="P37" i="10"/>
  <c r="S37" i="10"/>
  <c r="AB38" i="10"/>
  <c r="AE38" i="10" s="1"/>
  <c r="AD38" i="10"/>
  <c r="AB39" i="10"/>
  <c r="AE39" i="10" s="1"/>
  <c r="AC39" i="10"/>
  <c r="AC43" i="10" s="1"/>
  <c r="AB40" i="10"/>
  <c r="AD40" i="10"/>
  <c r="AD43" i="10" s="1"/>
  <c r="AE40" i="10"/>
  <c r="AC41" i="10"/>
  <c r="AE41" i="10" s="1"/>
  <c r="AD42" i="10"/>
  <c r="B9" i="9"/>
  <c r="D9" i="9"/>
  <c r="F9" i="9"/>
  <c r="H9" i="9"/>
  <c r="J9" i="9"/>
  <c r="L9" i="9"/>
  <c r="N9" i="9"/>
  <c r="P9" i="9"/>
  <c r="R9" i="9"/>
  <c r="T9" i="9"/>
  <c r="B10" i="9"/>
  <c r="D10" i="9"/>
  <c r="F10" i="9"/>
  <c r="H10" i="9"/>
  <c r="J10" i="9"/>
  <c r="L10" i="9"/>
  <c r="N10" i="9"/>
  <c r="P10" i="9"/>
  <c r="R10" i="9"/>
  <c r="T10" i="9"/>
  <c r="B18" i="9"/>
  <c r="D18" i="9"/>
  <c r="F18" i="9"/>
  <c r="H18" i="9"/>
  <c r="J18" i="9"/>
  <c r="L18" i="9"/>
  <c r="N18" i="9"/>
  <c r="P18" i="9"/>
  <c r="R18" i="9"/>
  <c r="T18" i="9"/>
  <c r="B19" i="9"/>
  <c r="D19" i="9"/>
  <c r="F19" i="9"/>
  <c r="H19" i="9"/>
  <c r="J19" i="9"/>
  <c r="L19" i="9"/>
  <c r="N19" i="9"/>
  <c r="P19" i="9"/>
  <c r="R19" i="9"/>
  <c r="T19" i="9"/>
  <c r="B27" i="9"/>
  <c r="D27" i="9"/>
  <c r="F27" i="9"/>
  <c r="H27" i="9"/>
  <c r="J27" i="9"/>
  <c r="L27" i="9"/>
  <c r="N27" i="9"/>
  <c r="P27" i="9"/>
  <c r="R27" i="9"/>
  <c r="T27" i="9"/>
  <c r="B28" i="9"/>
  <c r="D28" i="9"/>
  <c r="F28" i="9"/>
  <c r="H28" i="9"/>
  <c r="J28" i="9"/>
  <c r="L28" i="9"/>
  <c r="N28" i="9"/>
  <c r="P28" i="9"/>
  <c r="R28" i="9"/>
  <c r="T28" i="9"/>
  <c r="B36" i="9"/>
  <c r="D36" i="9"/>
  <c r="F36" i="9"/>
  <c r="H36" i="9"/>
  <c r="J36" i="9"/>
  <c r="L36" i="9"/>
  <c r="N36" i="9"/>
  <c r="P36" i="9"/>
  <c r="R36" i="9"/>
  <c r="T36" i="9"/>
  <c r="B37" i="9"/>
  <c r="D37" i="9"/>
  <c r="F37" i="9"/>
  <c r="H37" i="9"/>
  <c r="J37" i="9"/>
  <c r="L37" i="9"/>
  <c r="N37" i="9"/>
  <c r="P37" i="9"/>
  <c r="R37" i="9"/>
  <c r="T37" i="9"/>
  <c r="B45" i="9"/>
  <c r="D45" i="9"/>
  <c r="B46" i="9"/>
  <c r="D46" i="9"/>
  <c r="AE35" i="11" l="1"/>
  <c r="AB36" i="11" s="1"/>
  <c r="AB36" i="10"/>
  <c r="AE35" i="10"/>
  <c r="AC12" i="11"/>
  <c r="AE27" i="13"/>
  <c r="AB28" i="13" s="1"/>
  <c r="AD36" i="11"/>
  <c r="AE27" i="11"/>
  <c r="AC28" i="11" s="1"/>
  <c r="AB28" i="11"/>
  <c r="AE11" i="11"/>
  <c r="AB12" i="11" s="1"/>
  <c r="AC36" i="11"/>
  <c r="AC36" i="13"/>
  <c r="AD28" i="13"/>
  <c r="AC36" i="10"/>
  <c r="AE11" i="10"/>
  <c r="AC12" i="10" s="1"/>
  <c r="AD36" i="13"/>
  <c r="AC28" i="13"/>
  <c r="AC43" i="12"/>
  <c r="AB11" i="13"/>
  <c r="AB19" i="13"/>
  <c r="AD35" i="10"/>
  <c r="AB43" i="14"/>
  <c r="AB43" i="10"/>
  <c r="AB12" i="10"/>
  <c r="AE16" i="11"/>
  <c r="AC35" i="12"/>
  <c r="AB35" i="14"/>
  <c r="AB19" i="11"/>
  <c r="AC27" i="12"/>
  <c r="AE31" i="13"/>
  <c r="AB27" i="14"/>
  <c r="AB27" i="10"/>
  <c r="AC19" i="10"/>
  <c r="AE23" i="11"/>
  <c r="AC19" i="12"/>
  <c r="AD11" i="12"/>
  <c r="AB19" i="14"/>
  <c r="AC11" i="14"/>
  <c r="AB19" i="10"/>
  <c r="AC11" i="12"/>
  <c r="AC43" i="13"/>
  <c r="AE43" i="13" s="1"/>
  <c r="AB11" i="14"/>
  <c r="AC43" i="11"/>
  <c r="AE22" i="13"/>
  <c r="E52" i="1"/>
  <c r="E51" i="1"/>
  <c r="B52" i="1"/>
  <c r="B51" i="1"/>
  <c r="S4" i="8"/>
  <c r="P4" i="8"/>
  <c r="P5" i="8" s="1"/>
  <c r="M4" i="8"/>
  <c r="J4" i="8"/>
  <c r="G4" i="8"/>
  <c r="D4" i="8"/>
  <c r="W9" i="8"/>
  <c r="W7" i="8"/>
  <c r="W5" i="8"/>
  <c r="W11" i="8" s="1"/>
  <c r="AC12" i="1"/>
  <c r="Z12" i="1"/>
  <c r="AC11" i="1"/>
  <c r="Z11" i="1"/>
  <c r="W10" i="4"/>
  <c r="W8" i="4"/>
  <c r="W6" i="4"/>
  <c r="W12" i="4" s="1"/>
  <c r="S36" i="3"/>
  <c r="P36" i="3"/>
  <c r="P37" i="3" s="1"/>
  <c r="M36" i="3"/>
  <c r="J36" i="3"/>
  <c r="G36" i="3"/>
  <c r="D36" i="3"/>
  <c r="W41" i="3"/>
  <c r="W39" i="3"/>
  <c r="W37" i="3"/>
  <c r="W43" i="3" s="1"/>
  <c r="AD44" i="13" l="1"/>
  <c r="AB44" i="13"/>
  <c r="AF11" i="12"/>
  <c r="AE12" i="12" s="1"/>
  <c r="AE19" i="11"/>
  <c r="AB20" i="11"/>
  <c r="AE27" i="14"/>
  <c r="AE11" i="14"/>
  <c r="AD12" i="14" s="1"/>
  <c r="AB12" i="14"/>
  <c r="AC28" i="12"/>
  <c r="AF27" i="12"/>
  <c r="AF43" i="12"/>
  <c r="AC44" i="12" s="1"/>
  <c r="AE43" i="11"/>
  <c r="AE19" i="14"/>
  <c r="AB20" i="14" s="1"/>
  <c r="AF35" i="12"/>
  <c r="AC36" i="12" s="1"/>
  <c r="AE19" i="10"/>
  <c r="AD20" i="10" s="1"/>
  <c r="AB20" i="10"/>
  <c r="AD12" i="12"/>
  <c r="AD28" i="11"/>
  <c r="AC44" i="13"/>
  <c r="AF19" i="12"/>
  <c r="AC20" i="12" s="1"/>
  <c r="AD12" i="10"/>
  <c r="AE19" i="13"/>
  <c r="AB20" i="13" s="1"/>
  <c r="AE35" i="14"/>
  <c r="AB36" i="14" s="1"/>
  <c r="AE43" i="10"/>
  <c r="AD12" i="11"/>
  <c r="AE11" i="13"/>
  <c r="AB12" i="13"/>
  <c r="AE43" i="14"/>
  <c r="AE27" i="10"/>
  <c r="AB28" i="10" s="1"/>
  <c r="AD36" i="10"/>
  <c r="D36" i="8"/>
  <c r="G36" i="8"/>
  <c r="J36" i="8"/>
  <c r="M36" i="8"/>
  <c r="P36" i="8"/>
  <c r="P37" i="8" s="1"/>
  <c r="S36" i="8"/>
  <c r="W41" i="8"/>
  <c r="W39" i="8"/>
  <c r="W37" i="8"/>
  <c r="W43" i="8" s="1"/>
  <c r="AE41" i="8"/>
  <c r="AD40" i="8"/>
  <c r="AF40" i="8" s="1"/>
  <c r="AE39" i="8"/>
  <c r="AC39" i="8"/>
  <c r="AF39" i="8" s="1"/>
  <c r="AD38" i="8"/>
  <c r="AD42" i="8" s="1"/>
  <c r="AC38" i="8"/>
  <c r="AF38" i="8" s="1"/>
  <c r="AE37" i="8"/>
  <c r="AE42" i="8" s="1"/>
  <c r="AC37" i="8"/>
  <c r="AC42" i="8" s="1"/>
  <c r="AE33" i="8"/>
  <c r="AD32" i="8"/>
  <c r="AF32" i="8" s="1"/>
  <c r="AE31" i="8"/>
  <c r="AC31" i="8"/>
  <c r="AF31" i="8" s="1"/>
  <c r="AD30" i="8"/>
  <c r="AD34" i="8" s="1"/>
  <c r="AC30" i="8"/>
  <c r="AF30" i="8" s="1"/>
  <c r="AE29" i="8"/>
  <c r="AE34" i="8" s="1"/>
  <c r="AC29" i="8"/>
  <c r="AC34" i="8" s="1"/>
  <c r="AE25" i="8"/>
  <c r="AD24" i="8"/>
  <c r="AF24" i="8" s="1"/>
  <c r="AE23" i="8"/>
  <c r="AC23" i="8"/>
  <c r="AF23" i="8" s="1"/>
  <c r="AD22" i="8"/>
  <c r="AD26" i="8" s="1"/>
  <c r="AC22" i="8"/>
  <c r="AF22" i="8" s="1"/>
  <c r="AE21" i="8"/>
  <c r="AE26" i="8" s="1"/>
  <c r="AC21" i="8"/>
  <c r="AC26" i="8" s="1"/>
  <c r="AE17" i="8"/>
  <c r="AD16" i="8"/>
  <c r="AF16" i="8" s="1"/>
  <c r="AE15" i="8"/>
  <c r="AC15" i="8"/>
  <c r="AF15" i="8" s="1"/>
  <c r="AD14" i="8"/>
  <c r="AD18" i="8" s="1"/>
  <c r="AC14" i="8"/>
  <c r="AF14" i="8" s="1"/>
  <c r="AE13" i="8"/>
  <c r="AE18" i="8" s="1"/>
  <c r="AC13" i="8"/>
  <c r="AC18" i="8" s="1"/>
  <c r="AE9" i="8"/>
  <c r="AD8" i="8"/>
  <c r="AF8" i="8" s="1"/>
  <c r="AE7" i="8"/>
  <c r="AC7" i="8"/>
  <c r="AF7" i="8" s="1"/>
  <c r="AD6" i="8"/>
  <c r="AD10" i="8" s="1"/>
  <c r="AC6" i="8"/>
  <c r="AF6" i="8" s="1"/>
  <c r="AE5" i="8"/>
  <c r="AE10" i="8" s="1"/>
  <c r="AC5" i="8"/>
  <c r="AC10" i="8" s="1"/>
  <c r="AF52" i="1"/>
  <c r="AE52" i="1"/>
  <c r="AF51" i="1"/>
  <c r="AE51" i="1"/>
  <c r="AE28" i="12" l="1"/>
  <c r="AD28" i="12"/>
  <c r="AD28" i="14"/>
  <c r="AC28" i="14"/>
  <c r="AC36" i="14"/>
  <c r="AD36" i="14"/>
  <c r="AB28" i="14"/>
  <c r="AC28" i="10"/>
  <c r="AD28" i="10"/>
  <c r="AD20" i="13"/>
  <c r="AC20" i="13"/>
  <c r="AC20" i="14"/>
  <c r="AD20" i="14"/>
  <c r="AE36" i="12"/>
  <c r="AD36" i="12"/>
  <c r="AC44" i="14"/>
  <c r="AD44" i="14"/>
  <c r="AD44" i="11"/>
  <c r="AB44" i="11"/>
  <c r="AD20" i="11"/>
  <c r="AC20" i="11"/>
  <c r="AB44" i="14"/>
  <c r="AC12" i="12"/>
  <c r="AC20" i="10"/>
  <c r="AD20" i="12"/>
  <c r="AE20" i="12"/>
  <c r="AD44" i="12"/>
  <c r="AE44" i="12"/>
  <c r="AC44" i="10"/>
  <c r="AD44" i="10"/>
  <c r="AC44" i="11"/>
  <c r="AB44" i="10"/>
  <c r="AC12" i="13"/>
  <c r="AD12" i="13"/>
  <c r="AC12" i="14"/>
  <c r="AF18" i="8"/>
  <c r="AC19" i="8" s="1"/>
  <c r="AF34" i="8"/>
  <c r="AC35" i="8" s="1"/>
  <c r="AF42" i="8"/>
  <c r="AC43" i="8" s="1"/>
  <c r="AF10" i="8"/>
  <c r="AE11" i="8" s="1"/>
  <c r="AE19" i="8"/>
  <c r="AD19" i="8"/>
  <c r="AF26" i="8"/>
  <c r="AE27" i="8" s="1"/>
  <c r="AE35" i="8"/>
  <c r="AD35" i="8"/>
  <c r="AE43" i="8"/>
  <c r="AD43" i="8"/>
  <c r="AF5" i="8"/>
  <c r="AF13" i="8"/>
  <c r="AF21" i="8"/>
  <c r="AF29" i="8"/>
  <c r="AF37" i="8"/>
  <c r="E33" i="7"/>
  <c r="E32" i="7"/>
  <c r="E31" i="7"/>
  <c r="E30" i="7"/>
  <c r="E29" i="7"/>
  <c r="E28" i="7"/>
  <c r="D4" i="7"/>
  <c r="AD27" i="8" l="1"/>
  <c r="AD11" i="8"/>
  <c r="AC27" i="8"/>
  <c r="AC11" i="8"/>
  <c r="C33" i="7"/>
  <c r="C25" i="7"/>
  <c r="C9" i="7"/>
  <c r="C17" i="7"/>
  <c r="AC41" i="1" l="1"/>
  <c r="W11" i="1"/>
  <c r="S28" i="3" l="1"/>
  <c r="P28" i="3"/>
  <c r="P29" i="3" s="1"/>
  <c r="M28" i="3"/>
  <c r="J28" i="3"/>
  <c r="G28" i="3"/>
  <c r="D28" i="3"/>
  <c r="W33" i="3"/>
  <c r="W12" i="1" s="1"/>
  <c r="W31" i="3"/>
  <c r="W29" i="3"/>
  <c r="T12" i="1" s="1"/>
  <c r="W35" i="3" l="1"/>
  <c r="T11" i="1" s="1"/>
  <c r="W42" i="6"/>
  <c r="AC42" i="1" s="1"/>
  <c r="W40" i="6"/>
  <c r="W38" i="6"/>
  <c r="Z42" i="1" s="1"/>
  <c r="S37" i="6"/>
  <c r="D37" i="6"/>
  <c r="G37" i="6"/>
  <c r="J37" i="6"/>
  <c r="M37" i="6"/>
  <c r="P37" i="6"/>
  <c r="P38" i="6" s="1"/>
  <c r="W44" i="6" l="1"/>
  <c r="Z41" i="1" s="1"/>
  <c r="G12" i="3" l="1"/>
  <c r="B7" i="7" l="1"/>
  <c r="D33" i="7" l="1"/>
  <c r="D32" i="7"/>
  <c r="D31" i="7"/>
  <c r="D30" i="7"/>
  <c r="D29" i="7"/>
  <c r="D28" i="7"/>
  <c r="C32" i="7"/>
  <c r="C30" i="7"/>
  <c r="C31" i="7"/>
  <c r="C29" i="7"/>
  <c r="C28" i="7"/>
  <c r="B33" i="7"/>
  <c r="B32" i="7"/>
  <c r="B31" i="7"/>
  <c r="B30" i="7"/>
  <c r="B29" i="7"/>
  <c r="B28" i="7"/>
  <c r="E25" i="7"/>
  <c r="E24" i="7"/>
  <c r="E23" i="7"/>
  <c r="E21" i="7"/>
  <c r="E22" i="7"/>
  <c r="E20" i="7"/>
  <c r="D25" i="7"/>
  <c r="D24" i="7"/>
  <c r="D23" i="7"/>
  <c r="D22" i="7"/>
  <c r="D21" i="7"/>
  <c r="D20" i="7"/>
  <c r="C24" i="7"/>
  <c r="C23" i="7"/>
  <c r="C22" i="7"/>
  <c r="C21" i="7"/>
  <c r="C20" i="7"/>
  <c r="B25" i="7"/>
  <c r="B24" i="7"/>
  <c r="B23" i="7"/>
  <c r="B22" i="7"/>
  <c r="B21" i="7"/>
  <c r="B20" i="7"/>
  <c r="E17" i="7"/>
  <c r="E16" i="7"/>
  <c r="E15" i="7"/>
  <c r="E13" i="7"/>
  <c r="E14" i="7"/>
  <c r="E12" i="7"/>
  <c r="D17" i="7"/>
  <c r="D16" i="7"/>
  <c r="D15" i="7"/>
  <c r="D14" i="7"/>
  <c r="D13" i="7"/>
  <c r="D12" i="7"/>
  <c r="C15" i="7"/>
  <c r="C16" i="7"/>
  <c r="C14" i="7"/>
  <c r="C13" i="7"/>
  <c r="C12" i="7"/>
  <c r="B16" i="7"/>
  <c r="B17" i="7"/>
  <c r="B15" i="7"/>
  <c r="B14" i="7"/>
  <c r="B13" i="7"/>
  <c r="B12" i="7"/>
  <c r="C8" i="7"/>
  <c r="C7" i="7"/>
  <c r="C6" i="7"/>
  <c r="C5" i="7"/>
  <c r="C4" i="7"/>
  <c r="B9" i="7"/>
  <c r="B8" i="7"/>
  <c r="B6" i="7"/>
  <c r="B5" i="7"/>
  <c r="B4" i="7"/>
  <c r="A4" i="7"/>
  <c r="A33" i="7"/>
  <c r="A32" i="7"/>
  <c r="A31" i="7"/>
  <c r="A30" i="7"/>
  <c r="A29" i="7"/>
  <c r="A28" i="7"/>
  <c r="A25" i="7"/>
  <c r="A24" i="7"/>
  <c r="A23" i="7"/>
  <c r="A22" i="7"/>
  <c r="A21" i="7"/>
  <c r="A20" i="7"/>
  <c r="A17" i="7"/>
  <c r="A16" i="7"/>
  <c r="A15" i="7"/>
  <c r="A14" i="7"/>
  <c r="A13" i="7"/>
  <c r="A12" i="7"/>
  <c r="A9" i="7"/>
  <c r="A8" i="7"/>
  <c r="A7" i="7"/>
  <c r="A6" i="7"/>
  <c r="A5" i="7"/>
  <c r="W25" i="3" l="1"/>
  <c r="Q12" i="1" s="1"/>
  <c r="W23" i="3"/>
  <c r="Q11" i="1" s="1"/>
  <c r="W21" i="3"/>
  <c r="N12" i="1" s="1"/>
  <c r="W27" i="3" l="1"/>
  <c r="N11" i="1" s="1"/>
  <c r="W34" i="6"/>
  <c r="W42" i="1" s="1"/>
  <c r="W32" i="6"/>
  <c r="W41" i="1" s="1"/>
  <c r="W30" i="6"/>
  <c r="P29" i="6"/>
  <c r="P30" i="6" s="1"/>
  <c r="M29" i="6"/>
  <c r="J29" i="6"/>
  <c r="G29" i="6"/>
  <c r="D29" i="6"/>
  <c r="S29" i="6"/>
  <c r="W36" i="6" l="1"/>
  <c r="T41" i="1" s="1"/>
  <c r="T42" i="1"/>
  <c r="S20" i="3"/>
  <c r="P20" i="3"/>
  <c r="P21" i="3" s="1"/>
  <c r="M20" i="3"/>
  <c r="J20" i="3"/>
  <c r="G20" i="3"/>
  <c r="D20" i="3"/>
  <c r="P37" i="4" l="1"/>
  <c r="P38" i="4" s="1"/>
  <c r="W18" i="6" l="1"/>
  <c r="W16" i="6"/>
  <c r="W14" i="6"/>
  <c r="W18" i="5"/>
  <c r="W16" i="5"/>
  <c r="W14" i="5"/>
  <c r="W18" i="4"/>
  <c r="W16" i="4"/>
  <c r="W14" i="4"/>
  <c r="W17" i="3"/>
  <c r="W15" i="3"/>
  <c r="W13" i="3"/>
  <c r="M21" i="6" l="1"/>
  <c r="S37" i="4"/>
  <c r="M37" i="4"/>
  <c r="J37" i="4"/>
  <c r="G37" i="4"/>
  <c r="S13" i="4"/>
  <c r="W26" i="6" l="1"/>
  <c r="W24" i="6"/>
  <c r="W22" i="6"/>
  <c r="W28" i="6" s="1"/>
  <c r="S37" i="5"/>
  <c r="P37" i="5"/>
  <c r="P38" i="5" s="1"/>
  <c r="M37" i="5"/>
  <c r="J37" i="5"/>
  <c r="G37" i="5"/>
  <c r="D37" i="5"/>
  <c r="S29" i="5"/>
  <c r="P29" i="5"/>
  <c r="P30" i="5" s="1"/>
  <c r="M29" i="5"/>
  <c r="J29" i="5"/>
  <c r="G29" i="5"/>
  <c r="D29" i="5"/>
  <c r="S21" i="5"/>
  <c r="P21" i="5"/>
  <c r="P22" i="5" s="1"/>
  <c r="M21" i="5"/>
  <c r="J21" i="5"/>
  <c r="G21" i="5"/>
  <c r="D21" i="5"/>
  <c r="S13" i="5"/>
  <c r="P13" i="5"/>
  <c r="P14" i="5" s="1"/>
  <c r="M13" i="5"/>
  <c r="J13" i="5"/>
  <c r="G13" i="5"/>
  <c r="D13" i="5"/>
  <c r="S5" i="5"/>
  <c r="P5" i="5"/>
  <c r="P6" i="5" s="1"/>
  <c r="M5" i="5"/>
  <c r="J5" i="5"/>
  <c r="G5" i="5"/>
  <c r="D5" i="5"/>
  <c r="D37" i="4"/>
  <c r="S29" i="4"/>
  <c r="P29" i="4"/>
  <c r="P30" i="4" s="1"/>
  <c r="M29" i="4"/>
  <c r="J29" i="4"/>
  <c r="G29" i="4"/>
  <c r="D29" i="4"/>
  <c r="S21" i="4"/>
  <c r="P21" i="4"/>
  <c r="M21" i="4"/>
  <c r="J21" i="4"/>
  <c r="G21" i="4"/>
  <c r="D21" i="4"/>
  <c r="P13" i="4"/>
  <c r="P14" i="4" s="1"/>
  <c r="M13" i="4"/>
  <c r="J13" i="4"/>
  <c r="G13" i="4"/>
  <c r="D13" i="4"/>
  <c r="S5" i="6"/>
  <c r="P5" i="6"/>
  <c r="P6" i="6" s="1"/>
  <c r="M5" i="6"/>
  <c r="J5" i="6"/>
  <c r="D5" i="6"/>
  <c r="G5" i="6"/>
  <c r="S13" i="6"/>
  <c r="P13" i="6"/>
  <c r="P14" i="6" s="1"/>
  <c r="M13" i="6"/>
  <c r="J13" i="6"/>
  <c r="G13" i="6"/>
  <c r="D13" i="6"/>
  <c r="S12" i="3"/>
  <c r="P12" i="3"/>
  <c r="P13" i="3" s="1"/>
  <c r="M12" i="3"/>
  <c r="J12" i="3"/>
  <c r="D12" i="3"/>
  <c r="S4" i="3"/>
  <c r="P4" i="3"/>
  <c r="P5" i="3" s="1"/>
  <c r="M4" i="3"/>
  <c r="J4" i="3"/>
  <c r="G4" i="3"/>
  <c r="D4" i="3"/>
  <c r="W10" i="6"/>
  <c r="E42" i="1" s="1"/>
  <c r="W8" i="6"/>
  <c r="W6" i="6"/>
  <c r="B42" i="1" s="1"/>
  <c r="W42" i="5"/>
  <c r="W40" i="5"/>
  <c r="W38" i="5"/>
  <c r="W34" i="5"/>
  <c r="W32" i="5"/>
  <c r="W30" i="5"/>
  <c r="W36" i="5" s="1"/>
  <c r="W26" i="5"/>
  <c r="W24" i="5"/>
  <c r="W22" i="5"/>
  <c r="W28" i="5" s="1"/>
  <c r="W20" i="5"/>
  <c r="W10" i="5"/>
  <c r="W8" i="5"/>
  <c r="W6" i="5"/>
  <c r="W42" i="4"/>
  <c r="W40" i="4"/>
  <c r="W38" i="4"/>
  <c r="W34" i="4"/>
  <c r="W32" i="4"/>
  <c r="W30" i="4"/>
  <c r="W26" i="4"/>
  <c r="W24" i="4"/>
  <c r="W22" i="4"/>
  <c r="W20" i="4"/>
  <c r="AE17" i="3"/>
  <c r="AD16" i="3"/>
  <c r="AF16" i="3" s="1"/>
  <c r="AE15" i="3"/>
  <c r="AC15" i="3"/>
  <c r="AF15" i="3" s="1"/>
  <c r="AD14" i="3"/>
  <c r="AC14" i="3"/>
  <c r="AF14" i="3" s="1"/>
  <c r="AE13" i="3"/>
  <c r="AC13" i="3"/>
  <c r="AC18" i="3" s="1"/>
  <c r="W19" i="3"/>
  <c r="AE9" i="3"/>
  <c r="W9" i="3"/>
  <c r="AD8" i="3"/>
  <c r="AF8" i="3" s="1"/>
  <c r="AE7" i="3"/>
  <c r="AC7" i="3"/>
  <c r="W7" i="3"/>
  <c r="AD6" i="3"/>
  <c r="AC6" i="3"/>
  <c r="AF6" i="3" s="1"/>
  <c r="AE5" i="3"/>
  <c r="AC5" i="3"/>
  <c r="AF5" i="3" s="1"/>
  <c r="W5" i="3"/>
  <c r="W36" i="4" l="1"/>
  <c r="W44" i="4"/>
  <c r="W12" i="5"/>
  <c r="W11" i="3"/>
  <c r="AE10" i="3"/>
  <c r="AD10" i="3"/>
  <c r="AF7" i="3"/>
  <c r="AE18" i="3"/>
  <c r="AF18" i="3" s="1"/>
  <c r="AE19" i="3" s="1"/>
  <c r="AD18" i="3"/>
  <c r="W28" i="4"/>
  <c r="W12" i="6"/>
  <c r="B41" i="1" s="1"/>
  <c r="W44" i="5"/>
  <c r="W20" i="6"/>
  <c r="E41" i="1"/>
  <c r="AC10" i="3"/>
  <c r="AF13" i="3"/>
  <c r="AD19" i="3" l="1"/>
  <c r="AF10" i="3"/>
  <c r="AC11" i="3" s="1"/>
  <c r="AC19" i="3"/>
  <c r="AE11" i="3" l="1"/>
  <c r="AD11" i="3"/>
  <c r="AC31" i="1"/>
  <c r="Q31" i="1"/>
  <c r="K31" i="1"/>
  <c r="AC21" i="1"/>
  <c r="AC22" i="1"/>
  <c r="W21" i="1"/>
  <c r="K12" i="1"/>
  <c r="K11" i="1"/>
  <c r="H12" i="1"/>
  <c r="H11" i="1"/>
  <c r="K42" i="1" l="1"/>
  <c r="K41" i="1"/>
  <c r="H42" i="1"/>
  <c r="K32" i="1"/>
  <c r="H32" i="1"/>
  <c r="K22" i="1"/>
  <c r="K21" i="1"/>
  <c r="H22" i="1"/>
  <c r="Q32" i="1" l="1"/>
  <c r="N32" i="1"/>
  <c r="Q22" i="1"/>
  <c r="Q21" i="1"/>
  <c r="N22" i="1"/>
  <c r="H21" i="1" l="1"/>
  <c r="S21" i="6" l="1"/>
  <c r="P21" i="6"/>
  <c r="P22" i="6" s="1"/>
  <c r="J21" i="6"/>
  <c r="G21" i="6"/>
  <c r="D21" i="6"/>
  <c r="W31" i="1"/>
  <c r="E31" i="1"/>
  <c r="E11" i="1"/>
  <c r="AF32" i="1"/>
  <c r="AE42" i="6"/>
  <c r="AD41" i="6"/>
  <c r="AF41" i="6" s="1"/>
  <c r="AE40" i="6"/>
  <c r="AC40" i="6"/>
  <c r="AD39" i="6"/>
  <c r="AC39" i="6"/>
  <c r="AE38" i="6"/>
  <c r="AC38" i="6"/>
  <c r="AC43" i="6" s="1"/>
  <c r="AE34" i="6"/>
  <c r="AD33" i="6"/>
  <c r="AF33" i="6" s="1"/>
  <c r="AE32" i="6"/>
  <c r="AC32" i="6"/>
  <c r="AD31" i="6"/>
  <c r="AC31" i="6"/>
  <c r="AE30" i="6"/>
  <c r="AC30" i="6"/>
  <c r="AC35" i="6" s="1"/>
  <c r="AE26" i="6"/>
  <c r="AD25" i="6"/>
  <c r="AF25" i="6" s="1"/>
  <c r="AE24" i="6"/>
  <c r="AC24" i="6"/>
  <c r="AD23" i="6"/>
  <c r="AC23" i="6"/>
  <c r="AE22" i="6"/>
  <c r="AC22" i="6"/>
  <c r="AC27" i="6" s="1"/>
  <c r="AE18" i="6"/>
  <c r="AD17" i="6"/>
  <c r="AF17" i="6" s="1"/>
  <c r="AE16" i="6"/>
  <c r="AC16" i="6"/>
  <c r="AD15" i="6"/>
  <c r="AC15" i="6"/>
  <c r="AE14" i="6"/>
  <c r="AC14" i="6"/>
  <c r="AC19" i="6" s="1"/>
  <c r="AE10" i="6"/>
  <c r="AD9" i="6"/>
  <c r="AF9" i="6" s="1"/>
  <c r="AE8" i="6"/>
  <c r="AC8" i="6"/>
  <c r="AD7" i="6"/>
  <c r="AC7" i="6"/>
  <c r="AF7" i="6" s="1"/>
  <c r="AE6" i="6"/>
  <c r="AE11" i="6" s="1"/>
  <c r="AC6" i="6"/>
  <c r="AC11" i="6" s="1"/>
  <c r="AF31" i="1"/>
  <c r="AE42" i="5"/>
  <c r="AC32" i="1"/>
  <c r="AD41" i="5"/>
  <c r="AF41" i="5" s="1"/>
  <c r="AE40" i="5"/>
  <c r="AC40" i="5"/>
  <c r="AD39" i="5"/>
  <c r="AC39" i="5"/>
  <c r="AE38" i="5"/>
  <c r="AC38" i="5"/>
  <c r="Z32" i="1"/>
  <c r="AE34" i="5"/>
  <c r="W32" i="1"/>
  <c r="AD33" i="5"/>
  <c r="AF33" i="5" s="1"/>
  <c r="T32" i="1"/>
  <c r="AE32" i="5"/>
  <c r="AC32" i="5"/>
  <c r="AD31" i="5"/>
  <c r="AD35" i="5" s="1"/>
  <c r="AC31" i="5"/>
  <c r="AE30" i="5"/>
  <c r="AE35" i="5" s="1"/>
  <c r="AC30" i="5"/>
  <c r="AE26" i="5"/>
  <c r="AD25" i="5"/>
  <c r="AF25" i="5" s="1"/>
  <c r="AE24" i="5"/>
  <c r="AC24" i="5"/>
  <c r="AD23" i="5"/>
  <c r="AC23" i="5"/>
  <c r="AE22" i="5"/>
  <c r="AC22" i="5"/>
  <c r="AC27" i="5" s="1"/>
  <c r="N31" i="1"/>
  <c r="AE18" i="5"/>
  <c r="AD17" i="5"/>
  <c r="AF17" i="5" s="1"/>
  <c r="AE16" i="5"/>
  <c r="AC16" i="5"/>
  <c r="AD15" i="5"/>
  <c r="AC15" i="5"/>
  <c r="AE14" i="5"/>
  <c r="AC14" i="5"/>
  <c r="AC19" i="5" s="1"/>
  <c r="AE10" i="5"/>
  <c r="E32" i="1"/>
  <c r="AD9" i="5"/>
  <c r="AF9" i="5" s="1"/>
  <c r="B32" i="1"/>
  <c r="AE8" i="5"/>
  <c r="AC8" i="5"/>
  <c r="AD7" i="5"/>
  <c r="AD11" i="5" s="1"/>
  <c r="AC7" i="5"/>
  <c r="AE6" i="5"/>
  <c r="AC6" i="5"/>
  <c r="AE41" i="3"/>
  <c r="AD40" i="3"/>
  <c r="AF40" i="3" s="1"/>
  <c r="AE39" i="3"/>
  <c r="AC39" i="3"/>
  <c r="AD38" i="3"/>
  <c r="AC38" i="3"/>
  <c r="AE37" i="3"/>
  <c r="AC37" i="3"/>
  <c r="AC42" i="3" s="1"/>
  <c r="AE33" i="3"/>
  <c r="AD32" i="3"/>
  <c r="AF32" i="3" s="1"/>
  <c r="AE31" i="3"/>
  <c r="AC31" i="3"/>
  <c r="AD30" i="3"/>
  <c r="AC30" i="3"/>
  <c r="AE29" i="3"/>
  <c r="AC29" i="3"/>
  <c r="AC34" i="3" s="1"/>
  <c r="AE25" i="3"/>
  <c r="AD24" i="3"/>
  <c r="AF24" i="3" s="1"/>
  <c r="AE23" i="3"/>
  <c r="AC23" i="3"/>
  <c r="AD22" i="3"/>
  <c r="AC22" i="3"/>
  <c r="AE21" i="3"/>
  <c r="AC21" i="3"/>
  <c r="AC26" i="3" s="1"/>
  <c r="E12" i="1"/>
  <c r="B12" i="1"/>
  <c r="AE42" i="4"/>
  <c r="AD41" i="4"/>
  <c r="AF41" i="4" s="1"/>
  <c r="AE40" i="4"/>
  <c r="AC40" i="4"/>
  <c r="AD39" i="4"/>
  <c r="AC39" i="4"/>
  <c r="AE38" i="4"/>
  <c r="AE43" i="4" s="1"/>
  <c r="AC38" i="4"/>
  <c r="AC43" i="4" s="1"/>
  <c r="Z22" i="1"/>
  <c r="AE34" i="4"/>
  <c r="W22" i="1"/>
  <c r="AD33" i="4"/>
  <c r="AF33" i="4" s="1"/>
  <c r="AE32" i="4"/>
  <c r="AC32" i="4"/>
  <c r="AD31" i="4"/>
  <c r="AC31" i="4"/>
  <c r="AE30" i="4"/>
  <c r="AC30" i="4"/>
  <c r="AC35" i="4" s="1"/>
  <c r="T22" i="1"/>
  <c r="AE26" i="4"/>
  <c r="AD25" i="4"/>
  <c r="AF25" i="4" s="1"/>
  <c r="AE24" i="4"/>
  <c r="AC24" i="4"/>
  <c r="AD23" i="4"/>
  <c r="AC23" i="4"/>
  <c r="AE22" i="4"/>
  <c r="AE27" i="4" s="1"/>
  <c r="AC22" i="4"/>
  <c r="AC27" i="4" s="1"/>
  <c r="AE18" i="4"/>
  <c r="AD17" i="4"/>
  <c r="AF17" i="4" s="1"/>
  <c r="AE16" i="4"/>
  <c r="AC16" i="4"/>
  <c r="AD15" i="4"/>
  <c r="AC15" i="4"/>
  <c r="AE14" i="4"/>
  <c r="AE19" i="4" s="1"/>
  <c r="AC14" i="4"/>
  <c r="AC19" i="4" s="1"/>
  <c r="AE10" i="4"/>
  <c r="AD9" i="4"/>
  <c r="AF9" i="4" s="1"/>
  <c r="AE8" i="4"/>
  <c r="AC8" i="4"/>
  <c r="AD7" i="4"/>
  <c r="AC7" i="4"/>
  <c r="AE6" i="4"/>
  <c r="AC6" i="4"/>
  <c r="AF12" i="1"/>
  <c r="AE12" i="1"/>
  <c r="AF11" i="1"/>
  <c r="AE11" i="1"/>
  <c r="AC35" i="5"/>
  <c r="N21" i="1"/>
  <c r="AD11" i="4" l="1"/>
  <c r="AF21" i="3"/>
  <c r="AF22" i="4"/>
  <c r="AF7" i="4"/>
  <c r="AE35" i="4"/>
  <c r="AD35" i="4"/>
  <c r="AD43" i="4"/>
  <c r="AD11" i="6"/>
  <c r="AF14" i="6"/>
  <c r="AF11" i="6"/>
  <c r="AC12" i="6" s="1"/>
  <c r="AF31" i="4"/>
  <c r="AF6" i="6"/>
  <c r="AD27" i="4"/>
  <c r="AF15" i="5"/>
  <c r="AF16" i="5"/>
  <c r="AF38" i="5"/>
  <c r="AF40" i="5"/>
  <c r="AF8" i="6"/>
  <c r="N42" i="1"/>
  <c r="Q42" i="1"/>
  <c r="AF39" i="6"/>
  <c r="AF40" i="6"/>
  <c r="Q41" i="1"/>
  <c r="AD43" i="5"/>
  <c r="AD19" i="5"/>
  <c r="AF19" i="5" s="1"/>
  <c r="AC20" i="5" s="1"/>
  <c r="AF30" i="4"/>
  <c r="AE11" i="4"/>
  <c r="AF8" i="4"/>
  <c r="AD19" i="4"/>
  <c r="AF19" i="4" s="1"/>
  <c r="AC20" i="4" s="1"/>
  <c r="AF39" i="4"/>
  <c r="AF40" i="4"/>
  <c r="AE26" i="3"/>
  <c r="AD26" i="3"/>
  <c r="AF26" i="3" s="1"/>
  <c r="AE34" i="3"/>
  <c r="AD34" i="3"/>
  <c r="AF34" i="3" s="1"/>
  <c r="AC35" i="3" s="1"/>
  <c r="AE42" i="3"/>
  <c r="AD42" i="3"/>
  <c r="AF42" i="3" s="1"/>
  <c r="AF6" i="5"/>
  <c r="AF7" i="5"/>
  <c r="AF8" i="5"/>
  <c r="AF14" i="5"/>
  <c r="AE19" i="5"/>
  <c r="AE27" i="5"/>
  <c r="AD27" i="5"/>
  <c r="AF30" i="5"/>
  <c r="AF31" i="5"/>
  <c r="AF32" i="5"/>
  <c r="T31" i="1"/>
  <c r="AF15" i="6"/>
  <c r="AF16" i="6"/>
  <c r="AF23" i="6"/>
  <c r="AF31" i="6"/>
  <c r="B11" i="1"/>
  <c r="Z21" i="1"/>
  <c r="T21" i="1"/>
  <c r="H41" i="1"/>
  <c r="AF6" i="4"/>
  <c r="AF38" i="4"/>
  <c r="AC11" i="4"/>
  <c r="AF11" i="4" s="1"/>
  <c r="AD12" i="4" s="1"/>
  <c r="AF14" i="4"/>
  <c r="AF15" i="4"/>
  <c r="AF16" i="4"/>
  <c r="AF23" i="4"/>
  <c r="AF32" i="4"/>
  <c r="AF30" i="6"/>
  <c r="AF38" i="6"/>
  <c r="AF22" i="6"/>
  <c r="AE19" i="6"/>
  <c r="AD19" i="6"/>
  <c r="AD27" i="6"/>
  <c r="AE35" i="6"/>
  <c r="AD35" i="6"/>
  <c r="AE43" i="6"/>
  <c r="AD43" i="6"/>
  <c r="AE27" i="6"/>
  <c r="AF24" i="6"/>
  <c r="AF32" i="6"/>
  <c r="AD12" i="6"/>
  <c r="AE12" i="6"/>
  <c r="AF35" i="5"/>
  <c r="AE36" i="5" s="1"/>
  <c r="AF22" i="5"/>
  <c r="AC11" i="5"/>
  <c r="AF23" i="5"/>
  <c r="AF24" i="5"/>
  <c r="AE43" i="5"/>
  <c r="Z31" i="1"/>
  <c r="AC36" i="5"/>
  <c r="AE11" i="5"/>
  <c r="H31" i="1"/>
  <c r="AC43" i="5"/>
  <c r="AF39" i="5"/>
  <c r="AF11" i="5"/>
  <c r="B31" i="1"/>
  <c r="AF24" i="4"/>
  <c r="AF27" i="4"/>
  <c r="AC28" i="4" s="1"/>
  <c r="AF43" i="4"/>
  <c r="AD44" i="4" s="1"/>
  <c r="AF37" i="3"/>
  <c r="AF22" i="3"/>
  <c r="AF23" i="3"/>
  <c r="AF30" i="3"/>
  <c r="AF31" i="3"/>
  <c r="AF38" i="3"/>
  <c r="AF39" i="3"/>
  <c r="AF29" i="3"/>
  <c r="AF35" i="4" l="1"/>
  <c r="AE28" i="4"/>
  <c r="AE12" i="5"/>
  <c r="N41" i="1"/>
  <c r="AF43" i="6"/>
  <c r="AD44" i="6" s="1"/>
  <c r="AF35" i="6"/>
  <c r="AC36" i="6" s="1"/>
  <c r="AF27" i="5"/>
  <c r="AD28" i="5" s="1"/>
  <c r="AC43" i="3"/>
  <c r="AD43" i="3"/>
  <c r="AC27" i="3"/>
  <c r="AE27" i="3"/>
  <c r="AD27" i="3"/>
  <c r="AE35" i="3"/>
  <c r="AE20" i="4"/>
  <c r="AE28" i="5"/>
  <c r="AD28" i="4"/>
  <c r="AD20" i="4"/>
  <c r="AF43" i="5"/>
  <c r="AD44" i="5" s="1"/>
  <c r="AD36" i="5"/>
  <c r="AF19" i="6"/>
  <c r="AD20" i="6" s="1"/>
  <c r="AF27" i="6"/>
  <c r="AD28" i="6" s="1"/>
  <c r="AE20" i="6"/>
  <c r="AC44" i="5"/>
  <c r="AD20" i="5"/>
  <c r="AE20" i="5"/>
  <c r="AC28" i="5"/>
  <c r="AE44" i="5"/>
  <c r="AC12" i="5"/>
  <c r="AD12" i="5"/>
  <c r="AC12" i="4"/>
  <c r="AE12" i="4"/>
  <c r="AD36" i="4"/>
  <c r="AC36" i="4"/>
  <c r="AE44" i="4"/>
  <c r="AC44" i="4"/>
  <c r="AE36" i="4"/>
  <c r="AD35" i="3"/>
  <c r="AE43" i="3"/>
  <c r="AE44" i="6" l="1"/>
  <c r="AC20" i="6"/>
  <c r="AC44" i="6"/>
  <c r="AD36" i="6"/>
  <c r="AE36" i="6"/>
  <c r="AC28" i="6"/>
  <c r="AE28" i="6"/>
</calcChain>
</file>

<file path=xl/sharedStrings.xml><?xml version="1.0" encoding="utf-8"?>
<sst xmlns="http://schemas.openxmlformats.org/spreadsheetml/2006/main" count="3301" uniqueCount="836">
  <si>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</si>
  <si>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</si>
  <si>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</si>
  <si>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</si>
  <si>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</si>
  <si>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</si>
  <si>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</si>
  <si>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</si>
  <si>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</si>
  <si>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</si>
  <si>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</si>
  <si>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</si>
  <si>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</si>
  <si>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個人量(克)</t>
    <phoneticPr fontId="19" type="noConversion"/>
  </si>
  <si>
    <t>食材以可食量標示</t>
    <phoneticPr fontId="19" type="noConversion"/>
  </si>
  <si>
    <t>蒜末</t>
    <phoneticPr fontId="19" type="noConversion"/>
  </si>
  <si>
    <t>g</t>
    <phoneticPr fontId="19" type="noConversion"/>
  </si>
  <si>
    <t>醣類：</t>
    <phoneticPr fontId="19" type="noConversion"/>
  </si>
  <si>
    <t xml:space="preserve">g </t>
    <phoneticPr fontId="19" type="noConversion"/>
  </si>
  <si>
    <t>脂肪：</t>
    <phoneticPr fontId="19" type="noConversion"/>
  </si>
  <si>
    <t>可口小米飯</t>
  </si>
  <si>
    <t>花生豬腳</t>
    <phoneticPr fontId="19" type="noConversion"/>
  </si>
  <si>
    <t>胡瓜魷魚</t>
  </si>
  <si>
    <t>肉片高麗</t>
    <phoneticPr fontId="19" type="noConversion"/>
  </si>
  <si>
    <t>柴魚味噌湯</t>
  </si>
  <si>
    <t>五更腸旺</t>
    <phoneticPr fontId="19" type="noConversion"/>
  </si>
  <si>
    <t>青江菜/油菜</t>
    <phoneticPr fontId="19" type="noConversion"/>
  </si>
  <si>
    <t>香Q米飯</t>
  </si>
  <si>
    <t>沙嗲肉片</t>
    <phoneticPr fontId="19" type="noConversion"/>
  </si>
  <si>
    <t>冬瓜雞丁</t>
    <phoneticPr fontId="19" type="noConversion"/>
  </si>
  <si>
    <t>榨菜肉絲湯</t>
    <phoneticPr fontId="19" type="noConversion"/>
  </si>
  <si>
    <t>個人量(克)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</si>
  <si>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</si>
  <si>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</si>
  <si>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</si>
  <si>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</si>
  <si>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</si>
  <si>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</si>
  <si>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</si>
  <si>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</si>
  <si>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</si>
  <si>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</si>
  <si>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</si>
  <si>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星期一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</si>
  <si>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</si>
  <si>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</si>
  <si>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</si>
  <si>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星期二</t>
    <phoneticPr fontId="19" type="noConversion"/>
  </si>
  <si>
    <t>星期三</t>
    <phoneticPr fontId="19" type="noConversion"/>
  </si>
  <si>
    <t>青蔥</t>
    <phoneticPr fontId="19" type="noConversion"/>
  </si>
  <si>
    <t>食材以可食量標示</t>
    <phoneticPr fontId="19" type="noConversion"/>
  </si>
  <si>
    <t>備註</t>
    <phoneticPr fontId="19" type="noConversion"/>
  </si>
  <si>
    <t>食物類別</t>
    <phoneticPr fontId="19" type="noConversion"/>
  </si>
  <si>
    <t>份數</t>
    <phoneticPr fontId="19" type="noConversion"/>
  </si>
  <si>
    <t>雞蛋（廢棄率12）</t>
    <phoneticPr fontId="19" type="noConversion"/>
  </si>
  <si>
    <t>菠 菜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</si>
  <si>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</si>
  <si>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</si>
  <si>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</si>
  <si>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</si>
  <si>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</si>
  <si>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</si>
  <si>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</si>
  <si>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</si>
  <si>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</si>
  <si>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</si>
  <si>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廢棄率資料來源：台灣地區食品營養資料庫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</si>
  <si>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</si>
  <si>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</si>
  <si>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</si>
  <si>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</si>
  <si>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薑片</t>
    <phoneticPr fontId="19" type="noConversion"/>
  </si>
  <si>
    <t>奶類</t>
    <phoneticPr fontId="19" type="noConversion"/>
  </si>
  <si>
    <t>蒸</t>
    <phoneticPr fontId="19" type="noConversion"/>
  </si>
  <si>
    <t>水果</t>
    <phoneticPr fontId="19" type="noConversion"/>
  </si>
  <si>
    <t>主食類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</si>
  <si>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</si>
  <si>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</si>
  <si>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</si>
  <si>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</si>
  <si>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</si>
  <si>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</si>
  <si>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</si>
  <si>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</si>
  <si>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</si>
  <si>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煮</t>
    <phoneticPr fontId="19" type="noConversion"/>
  </si>
  <si>
    <t>炒</t>
    <phoneticPr fontId="19" type="noConversion"/>
  </si>
  <si>
    <t>油脂類</t>
    <phoneticPr fontId="19" type="noConversion"/>
  </si>
  <si>
    <t>水果類</t>
    <phoneticPr fontId="19" type="noConversion"/>
  </si>
  <si>
    <t>醬油</t>
    <phoneticPr fontId="19" type="noConversion"/>
  </si>
  <si>
    <t>餐數</t>
    <phoneticPr fontId="19" type="noConversion"/>
  </si>
  <si>
    <t>星期二</t>
    <phoneticPr fontId="19" type="noConversion"/>
  </si>
  <si>
    <t>餐數</t>
    <phoneticPr fontId="19" type="noConversion"/>
  </si>
  <si>
    <t>炸</t>
    <phoneticPr fontId="19" type="noConversion"/>
  </si>
  <si>
    <t>星期三</t>
    <phoneticPr fontId="19" type="noConversion"/>
  </si>
  <si>
    <t>餐數</t>
    <phoneticPr fontId="19" type="noConversion"/>
  </si>
  <si>
    <t>廢棄率資料來源：台灣地區食品營養資料庫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</si>
  <si>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</si>
  <si>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</si>
  <si>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</si>
  <si>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</si>
  <si>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</si>
  <si>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</si>
  <si>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</si>
  <si>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</si>
  <si>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</si>
  <si>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</si>
  <si>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肉</t>
    <phoneticPr fontId="19" type="noConversion"/>
  </si>
  <si>
    <t xml:space="preserve"> </t>
    <phoneticPr fontId="19" type="noConversion"/>
  </si>
  <si>
    <t>水果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</si>
  <si>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</si>
  <si>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</si>
  <si>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</si>
  <si>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</si>
  <si>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</si>
  <si>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</si>
  <si>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</si>
  <si>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</si>
  <si>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星期一</t>
    <phoneticPr fontId="19" type="noConversion"/>
  </si>
  <si>
    <t>油</t>
    <phoneticPr fontId="19" type="noConversion"/>
  </si>
  <si>
    <t xml:space="preserve"> </t>
    <phoneticPr fontId="19" type="noConversion"/>
  </si>
  <si>
    <t>餐數</t>
    <phoneticPr fontId="19" type="noConversion"/>
  </si>
  <si>
    <t>星期二</t>
    <phoneticPr fontId="19" type="noConversion"/>
  </si>
  <si>
    <t>餐數</t>
    <phoneticPr fontId="19" type="noConversion"/>
  </si>
  <si>
    <t>星期三</t>
    <phoneticPr fontId="19" type="noConversion"/>
  </si>
  <si>
    <t>星期四</t>
    <phoneticPr fontId="19" type="noConversion"/>
  </si>
  <si>
    <t>油</t>
    <phoneticPr fontId="19" type="noConversion"/>
  </si>
  <si>
    <t xml:space="preserve"> </t>
    <phoneticPr fontId="19" type="noConversion"/>
  </si>
  <si>
    <t>水果</t>
    <phoneticPr fontId="19" type="noConversion"/>
  </si>
  <si>
    <t>餐數</t>
    <phoneticPr fontId="19" type="noConversion"/>
  </si>
  <si>
    <t>星期五</t>
    <phoneticPr fontId="19" type="noConversion"/>
  </si>
  <si>
    <t>油</t>
    <phoneticPr fontId="19" type="noConversion"/>
  </si>
  <si>
    <t xml:space="preserve"> </t>
    <phoneticPr fontId="19" type="noConversion"/>
  </si>
  <si>
    <t>水果</t>
    <phoneticPr fontId="19" type="noConversion"/>
  </si>
  <si>
    <t>餐數</t>
    <phoneticPr fontId="19" type="noConversion"/>
  </si>
  <si>
    <t>備註</t>
    <phoneticPr fontId="19" type="noConversion"/>
  </si>
  <si>
    <t>份數</t>
    <phoneticPr fontId="19" type="noConversion"/>
  </si>
  <si>
    <t>日</t>
    <phoneticPr fontId="19" type="noConversion"/>
  </si>
  <si>
    <t>川燙</t>
    <phoneticPr fontId="19" type="noConversion"/>
  </si>
  <si>
    <t>煮</t>
    <phoneticPr fontId="19" type="noConversion"/>
  </si>
  <si>
    <t>餐數</t>
    <phoneticPr fontId="19" type="noConversion"/>
  </si>
  <si>
    <t>大卡</t>
    <phoneticPr fontId="19" type="noConversion"/>
  </si>
  <si>
    <t>餐數</t>
    <phoneticPr fontId="19" type="noConversion"/>
  </si>
  <si>
    <t>星期四</t>
    <phoneticPr fontId="19" type="noConversion"/>
  </si>
  <si>
    <t>星期五</t>
    <phoneticPr fontId="19" type="noConversion"/>
  </si>
  <si>
    <t>月</t>
    <phoneticPr fontId="19" type="noConversion"/>
  </si>
  <si>
    <t>星期五</t>
    <phoneticPr fontId="19" type="noConversion"/>
  </si>
  <si>
    <t>餐數</t>
    <phoneticPr fontId="19" type="noConversion"/>
  </si>
  <si>
    <t>蒜仁</t>
    <phoneticPr fontId="19" type="noConversion"/>
  </si>
  <si>
    <t>備註</t>
    <phoneticPr fontId="19" type="noConversion"/>
  </si>
  <si>
    <t>蛋 白 質：</t>
    <phoneticPr fontId="19" type="noConversion"/>
  </si>
  <si>
    <t>脂    肪：</t>
    <phoneticPr fontId="19" type="noConversion"/>
  </si>
  <si>
    <t>K</t>
    <phoneticPr fontId="19" type="noConversion"/>
  </si>
  <si>
    <t>g</t>
    <phoneticPr fontId="19" type="noConversion"/>
  </si>
  <si>
    <t>菜單設計者：</t>
    <phoneticPr fontId="19" type="noConversion"/>
  </si>
  <si>
    <t>脂  肪：</t>
    <phoneticPr fontId="19" type="noConversion"/>
  </si>
  <si>
    <t>蛋白質：</t>
    <phoneticPr fontId="19" type="noConversion"/>
  </si>
  <si>
    <t>豆魚肉蛋類</t>
    <phoneticPr fontId="19" type="noConversion"/>
  </si>
  <si>
    <t>蔬菜類</t>
    <phoneticPr fontId="19" type="noConversion"/>
  </si>
  <si>
    <t>薑絲</t>
    <phoneticPr fontId="19" type="noConversion"/>
  </si>
  <si>
    <t>奶類</t>
    <phoneticPr fontId="19" type="noConversion"/>
  </si>
  <si>
    <t>大卡</t>
    <phoneticPr fontId="19" type="noConversion"/>
  </si>
  <si>
    <t>燴炒</t>
    <phoneticPr fontId="19" type="noConversion"/>
  </si>
  <si>
    <t>玉米粒</t>
    <phoneticPr fontId="19" type="noConversion"/>
  </si>
  <si>
    <t>芹菜</t>
    <phoneticPr fontId="19" type="noConversion"/>
  </si>
  <si>
    <t>主食類</t>
    <phoneticPr fontId="19" type="noConversion"/>
  </si>
  <si>
    <t>g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</si>
  <si>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</si>
  <si>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</si>
  <si>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</si>
  <si>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</si>
  <si>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</si>
  <si>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大卡</t>
    <phoneticPr fontId="19" type="noConversion"/>
  </si>
  <si>
    <t>煮</t>
    <phoneticPr fontId="19" type="noConversion"/>
  </si>
  <si>
    <t>大白菜</t>
    <phoneticPr fontId="19" type="noConversion"/>
  </si>
  <si>
    <t>蒸</t>
    <phoneticPr fontId="19" type="noConversion"/>
  </si>
  <si>
    <t>燴炒</t>
    <phoneticPr fontId="19" type="noConversion"/>
  </si>
  <si>
    <t>川燙</t>
    <phoneticPr fontId="19" type="noConversion"/>
  </si>
  <si>
    <t>煮</t>
    <phoneticPr fontId="19" type="noConversion"/>
  </si>
  <si>
    <t>醣類：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</si>
  <si>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</si>
  <si>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</si>
  <si>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</si>
  <si>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</si>
  <si>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</si>
  <si>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蕃茄</t>
    <phoneticPr fontId="19" type="noConversion"/>
  </si>
  <si>
    <t>主食</t>
    <phoneticPr fontId="19" type="noConversion"/>
  </si>
  <si>
    <t>蒜末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</si>
  <si>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</si>
  <si>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</si>
  <si>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</si>
  <si>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</si>
  <si>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</si>
  <si>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糙米</t>
    <phoneticPr fontId="19" type="noConversion"/>
  </si>
  <si>
    <t>蒸</t>
    <phoneticPr fontId="19" type="noConversion"/>
  </si>
  <si>
    <t>川燙</t>
    <phoneticPr fontId="19" type="noConversion"/>
  </si>
  <si>
    <t>蒸</t>
    <phoneticPr fontId="19" type="noConversion"/>
  </si>
  <si>
    <t>川燙</t>
    <phoneticPr fontId="19" type="noConversion"/>
  </si>
  <si>
    <t>煮</t>
    <phoneticPr fontId="19" type="noConversion"/>
  </si>
  <si>
    <t>香油</t>
    <phoneticPr fontId="19" type="noConversion"/>
  </si>
  <si>
    <t>烤</t>
    <phoneticPr fontId="19" type="noConversion"/>
  </si>
  <si>
    <t>川燙</t>
    <phoneticPr fontId="19" type="noConversion"/>
  </si>
  <si>
    <t>g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</si>
  <si>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</si>
  <si>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</si>
  <si>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</si>
  <si>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</si>
  <si>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蒸</t>
    <phoneticPr fontId="19" type="noConversion"/>
  </si>
  <si>
    <t>蒸</t>
    <phoneticPr fontId="19" type="noConversion"/>
  </si>
  <si>
    <t>川燙</t>
    <phoneticPr fontId="19" type="noConversion"/>
  </si>
  <si>
    <t>煮</t>
    <phoneticPr fontId="19" type="noConversion"/>
  </si>
  <si>
    <t>主食類</t>
    <phoneticPr fontId="19" type="noConversion"/>
  </si>
  <si>
    <t>g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</si>
  <si>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</si>
  <si>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</si>
  <si>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</si>
  <si>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</si>
  <si>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</si>
  <si>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大卡</t>
    <phoneticPr fontId="19" type="noConversion"/>
  </si>
  <si>
    <r>
      <t>雞蛋</t>
    </r>
    <r>
      <rPr>
        <sz val="14"/>
        <rFont val="標楷體"/>
        <family val="4"/>
        <charset val="136"/>
      </rPr>
      <t>（廢棄率12）</t>
    </r>
    <phoneticPr fontId="19" type="noConversion"/>
  </si>
  <si>
    <t>醣類：</t>
    <phoneticPr fontId="19" type="noConversion"/>
  </si>
  <si>
    <t>小米</t>
    <phoneticPr fontId="19" type="noConversion"/>
  </si>
  <si>
    <t>熱  量:</t>
    <phoneticPr fontId="19" type="noConversion"/>
  </si>
  <si>
    <t>醣  類：</t>
    <phoneticPr fontId="19" type="noConversion"/>
  </si>
  <si>
    <t>滷</t>
    <phoneticPr fontId="19" type="noConversion"/>
  </si>
  <si>
    <t>玉米粒</t>
  </si>
  <si>
    <t>紅蘿蔔</t>
  </si>
  <si>
    <t>青豆仁</t>
  </si>
  <si>
    <t>蒜末</t>
  </si>
  <si>
    <t xml:space="preserve">營養師：黃韋勝                      </t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</si>
  <si>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30.3g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24.5g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845.6Kcal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</si>
  <si>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33.7g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816.4Kcal</t>
    </r>
    <phoneticPr fontId="19" type="noConversion"/>
  </si>
  <si>
    <r>
      <rPr>
        <sz val="20"/>
        <rFont val="細明體"/>
        <family val="3"/>
        <charset val="136"/>
      </rPr>
      <t>蛋白質</t>
    </r>
    <r>
      <rPr>
        <sz val="20"/>
        <rFont val="Times New Roman"/>
        <family val="1"/>
      </rPr>
      <t xml:space="preserve">33.1g </t>
    </r>
    <r>
      <rPr>
        <sz val="20"/>
        <rFont val="細明體"/>
        <family val="3"/>
        <charset val="136"/>
      </rPr>
      <t>脂質</t>
    </r>
    <r>
      <rPr>
        <sz val="20"/>
        <rFont val="Times New Roman"/>
        <family val="1"/>
      </rPr>
      <t xml:space="preserve">27g </t>
    </r>
    <r>
      <rPr>
        <sz val="20"/>
        <rFont val="細明體"/>
        <family val="3"/>
        <charset val="136"/>
      </rPr>
      <t>醣類</t>
    </r>
    <r>
      <rPr>
        <sz val="20"/>
        <rFont val="Times New Roman"/>
        <family val="1"/>
      </rPr>
      <t xml:space="preserve">107.5g </t>
    </r>
    <r>
      <rPr>
        <sz val="20"/>
        <rFont val="細明體"/>
        <family val="3"/>
        <charset val="136"/>
      </rPr>
      <t>熱量</t>
    </r>
    <r>
      <rPr>
        <sz val="20"/>
        <rFont val="Times New Roman"/>
        <family val="1"/>
      </rPr>
      <t>805.4Kcal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</si>
  <si>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818.8Kcal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</si>
  <si>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867.5Kcal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</si>
  <si>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850.5Kcal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</si>
  <si>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818.8Kcal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</si>
  <si>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889.3Kcal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</si>
  <si>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30.3g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24.5g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838.3Kcal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</si>
  <si>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33.7g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864.9Kcal</t>
    </r>
    <phoneticPr fontId="19" type="noConversion"/>
  </si>
  <si>
    <r>
      <rPr>
        <sz val="20"/>
        <rFont val="細明體"/>
        <family val="3"/>
        <charset val="136"/>
      </rPr>
      <t>蛋白質</t>
    </r>
    <r>
      <rPr>
        <sz val="20"/>
        <rFont val="Times New Roman"/>
        <family val="1"/>
      </rPr>
      <t xml:space="preserve">33.1g </t>
    </r>
    <r>
      <rPr>
        <sz val="20"/>
        <rFont val="細明體"/>
        <family val="3"/>
        <charset val="136"/>
      </rPr>
      <t>脂質</t>
    </r>
    <r>
      <rPr>
        <sz val="20"/>
        <rFont val="Times New Roman"/>
        <family val="1"/>
      </rPr>
      <t xml:space="preserve">27g </t>
    </r>
    <r>
      <rPr>
        <sz val="20"/>
        <rFont val="細明體"/>
        <family val="3"/>
        <charset val="136"/>
      </rPr>
      <t>醣類</t>
    </r>
    <r>
      <rPr>
        <sz val="20"/>
        <rFont val="Times New Roman"/>
        <family val="1"/>
      </rPr>
      <t xml:space="preserve">107.5g </t>
    </r>
    <r>
      <rPr>
        <sz val="20"/>
        <rFont val="細明體"/>
        <family val="3"/>
        <charset val="136"/>
      </rPr>
      <t>熱量</t>
    </r>
    <r>
      <rPr>
        <sz val="20"/>
        <rFont val="Times New Roman"/>
        <family val="1"/>
      </rPr>
      <t>850.5Kcal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</si>
  <si>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869.9Kcal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</si>
  <si>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847.9Kcal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</si>
  <si>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854.6Kcal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</si>
  <si>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816.4Kcal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</si>
  <si>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826Kcal</t>
    </r>
    <phoneticPr fontId="19" type="noConversion"/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</si>
  <si>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818.8Kcal</t>
    </r>
    <phoneticPr fontId="19" type="noConversion"/>
  </si>
  <si>
    <t>佳
祥</t>
    <phoneticPr fontId="19" type="noConversion"/>
  </si>
  <si>
    <t>若飯菜不足　請洽現場服務人員服務　歡迎踴躍訂購　佳祥　04-26280019</t>
    <phoneticPr fontId="19" type="noConversion"/>
  </si>
  <si>
    <t>拌</t>
    <phoneticPr fontId="19" type="noConversion"/>
  </si>
  <si>
    <t>生鮮豬肉絲</t>
    <phoneticPr fontId="19" type="noConversion"/>
  </si>
  <si>
    <t>雞蛋（廢棄率12）</t>
  </si>
  <si>
    <t>醬油</t>
  </si>
  <si>
    <t>生鮮雞排(廢棄率36.2)</t>
  </si>
  <si>
    <t>咖哩粉</t>
  </si>
  <si>
    <t>(濕)米粉</t>
  </si>
  <si>
    <t>高麗菜</t>
  </si>
  <si>
    <t>酥炸粉</t>
  </si>
  <si>
    <t>青蔥</t>
  </si>
  <si>
    <t>蕃茄醬</t>
  </si>
  <si>
    <t>高麗菜</t>
    <phoneticPr fontId="19" type="noConversion"/>
  </si>
  <si>
    <t>油麵</t>
  </si>
  <si>
    <t>薑片</t>
  </si>
  <si>
    <t>醬油膏</t>
  </si>
  <si>
    <t>拌炒</t>
    <phoneticPr fontId="19" type="noConversion"/>
  </si>
  <si>
    <t>生鮮豬肉丁</t>
    <phoneticPr fontId="19" type="noConversion"/>
  </si>
  <si>
    <t>甜麵醬</t>
  </si>
  <si>
    <t>洋蔥</t>
  </si>
  <si>
    <t>味噌</t>
  </si>
  <si>
    <t>柴魚片</t>
  </si>
  <si>
    <t>貢丸</t>
    <phoneticPr fontId="19" type="noConversion"/>
  </si>
  <si>
    <t>香鬆炒飯</t>
  </si>
  <si>
    <t>糙 米 飯</t>
  </si>
  <si>
    <t>小 米 飯</t>
  </si>
  <si>
    <t>麥 片 飯</t>
  </si>
  <si>
    <t>香Q白飯</t>
  </si>
  <si>
    <t>開胃米粉湯</t>
  </si>
  <si>
    <t>芋丁四色</t>
  </si>
  <si>
    <t>香菇絲</t>
    <phoneticPr fontId="19" type="noConversion"/>
  </si>
  <si>
    <t>香油</t>
  </si>
  <si>
    <t>紅蘿蔔丁</t>
    <phoneticPr fontId="19" type="noConversion"/>
  </si>
  <si>
    <t>紅蘿蔔絲</t>
  </si>
  <si>
    <t>紅蘿蔔絲</t>
    <phoneticPr fontId="19" type="noConversion"/>
  </si>
  <si>
    <t>白米</t>
  </si>
  <si>
    <t>海苔香鬆</t>
    <phoneticPr fontId="19" type="noConversion"/>
  </si>
  <si>
    <t>生鮮豬絞肉</t>
  </si>
  <si>
    <t>有機蔬菜(預計黑葉白菜)</t>
  </si>
  <si>
    <t>洋蔥丁</t>
  </si>
  <si>
    <t>米粉</t>
    <phoneticPr fontId="19" type="noConversion"/>
  </si>
  <si>
    <t>小米</t>
  </si>
  <si>
    <t>八角</t>
  </si>
  <si>
    <t>脆筍絲</t>
  </si>
  <si>
    <t>木耳絲</t>
  </si>
  <si>
    <t>生鮮豬肉絲</t>
  </si>
  <si>
    <t>（濕）海帶芽</t>
  </si>
  <si>
    <t>芋頭丁</t>
  </si>
  <si>
    <t>蒜仁</t>
  </si>
  <si>
    <r>
      <rPr>
        <sz val="20"/>
        <color rgb="FF000000"/>
        <rFont val="標楷體"/>
        <family val="4"/>
        <charset val="136"/>
      </rPr>
      <t>雞蛋</t>
    </r>
    <r>
      <rPr>
        <sz val="15"/>
        <color rgb="FF000000"/>
        <rFont val="標楷體"/>
        <family val="4"/>
        <charset val="136"/>
      </rPr>
      <t>（廢棄率12）</t>
    </r>
    <phoneticPr fontId="19" type="noConversion"/>
  </si>
  <si>
    <t>非基改豆干片</t>
    <phoneticPr fontId="19" type="noConversion"/>
  </si>
  <si>
    <t>米血丁</t>
  </si>
  <si>
    <t>生鮮雞丁（廢棄率28.1）</t>
  </si>
  <si>
    <t>麻油</t>
  </si>
  <si>
    <t>麥片</t>
  </si>
  <si>
    <t>非基改豆腐</t>
  </si>
  <si>
    <r>
      <t>生鮮雞丁</t>
    </r>
    <r>
      <rPr>
        <sz val="15"/>
        <rFont val="標楷體"/>
        <family val="4"/>
        <charset val="136"/>
      </rPr>
      <t>（廢棄率28.1）</t>
    </r>
    <phoneticPr fontId="19" type="noConversion"/>
  </si>
  <si>
    <t>生鮮豬肉絲</t>
    <phoneticPr fontId="19" type="noConversion"/>
  </si>
  <si>
    <t>生鮮雞翅(廢棄率36.2)</t>
    <phoneticPr fontId="19" type="noConversion"/>
  </si>
  <si>
    <r>
      <rPr>
        <sz val="20"/>
        <color theme="1"/>
        <rFont val="標楷體"/>
        <family val="4"/>
        <charset val="136"/>
      </rPr>
      <t>生鮮豬肉絲</t>
    </r>
    <r>
      <rPr>
        <sz val="12"/>
        <color theme="1"/>
        <rFont val="標楷體"/>
        <family val="4"/>
        <charset val="136"/>
      </rPr>
      <t>（太白粉）</t>
    </r>
  </si>
  <si>
    <t>順天國中</t>
    <phoneticPr fontId="19" type="noConversion"/>
  </si>
  <si>
    <t>10/5(一)</t>
    <phoneticPr fontId="19" type="noConversion"/>
  </si>
  <si>
    <t>10/6(二)</t>
    <phoneticPr fontId="19" type="noConversion"/>
  </si>
  <si>
    <t>10/7(三)</t>
    <phoneticPr fontId="19" type="noConversion"/>
  </si>
  <si>
    <t>10/8(四)</t>
    <phoneticPr fontId="19" type="noConversion"/>
  </si>
  <si>
    <t>10/9(五)</t>
    <phoneticPr fontId="19" type="noConversion"/>
  </si>
  <si>
    <t>10/12(一)</t>
    <phoneticPr fontId="19" type="noConversion"/>
  </si>
  <si>
    <t>10/13(二)</t>
    <phoneticPr fontId="19" type="noConversion"/>
  </si>
  <si>
    <t>10/14(三)</t>
    <phoneticPr fontId="19" type="noConversion"/>
  </si>
  <si>
    <t>10/15(四)</t>
    <phoneticPr fontId="19" type="noConversion"/>
  </si>
  <si>
    <t>10/16(五)</t>
    <phoneticPr fontId="19" type="noConversion"/>
  </si>
  <si>
    <t>10/19(一)</t>
    <phoneticPr fontId="19" type="noConversion"/>
  </si>
  <si>
    <t>10/20(二)</t>
    <phoneticPr fontId="19" type="noConversion"/>
  </si>
  <si>
    <t>10/21(三)</t>
    <phoneticPr fontId="19" type="noConversion"/>
  </si>
  <si>
    <t>10/22(四)</t>
    <phoneticPr fontId="19" type="noConversion"/>
  </si>
  <si>
    <t>10/23(五)</t>
    <phoneticPr fontId="19" type="noConversion"/>
  </si>
  <si>
    <t>10/26(一)</t>
    <phoneticPr fontId="19" type="noConversion"/>
  </si>
  <si>
    <t>10/27(二)</t>
    <phoneticPr fontId="19" type="noConversion"/>
  </si>
  <si>
    <t>10/28(三)</t>
    <phoneticPr fontId="19" type="noConversion"/>
  </si>
  <si>
    <t>10/29(四)</t>
    <phoneticPr fontId="19" type="noConversion"/>
  </si>
  <si>
    <t>10/30(五)</t>
    <phoneticPr fontId="19" type="noConversion"/>
  </si>
  <si>
    <t>＊脆皮雞腿</t>
    <phoneticPr fontId="19" type="noConversion"/>
  </si>
  <si>
    <t>章魚丸仔</t>
    <phoneticPr fontId="19" type="noConversion"/>
  </si>
  <si>
    <t>麻婆豆腐</t>
    <phoneticPr fontId="19" type="noConversion"/>
  </si>
  <si>
    <t>冬瓜排骨湯</t>
    <phoneticPr fontId="19" type="noConversion"/>
  </si>
  <si>
    <t xml:space="preserve">       訂餐專線：04-26280019~20    </t>
    <phoneticPr fontId="19" type="noConversion"/>
  </si>
  <si>
    <t>黃瓜鮮燴</t>
    <phoneticPr fontId="19" type="noConversion"/>
  </si>
  <si>
    <r>
      <rPr>
        <b/>
        <sz val="200"/>
        <color rgb="FFCC00FF"/>
        <rFont val="標楷體"/>
        <family val="4"/>
        <charset val="136"/>
      </rPr>
      <t xml:space="preserve">傳真專線：04-26273532    </t>
    </r>
    <r>
      <rPr>
        <b/>
        <sz val="200"/>
        <color rgb="FFFF00FF"/>
        <rFont val="標楷體"/>
        <family val="4"/>
        <charset val="136"/>
      </rPr>
      <t xml:space="preserve">    </t>
    </r>
    <phoneticPr fontId="19" type="noConversion"/>
  </si>
  <si>
    <t>110年10月</t>
    <phoneticPr fontId="19" type="noConversion"/>
  </si>
  <si>
    <t>粉絲</t>
  </si>
  <si>
    <t>生鮮雞排(廢棄率40)</t>
    <phoneticPr fontId="19" type="noConversion"/>
  </si>
  <si>
    <t>茄汁燴蛋</t>
    <phoneticPr fontId="19" type="noConversion"/>
  </si>
  <si>
    <t>芹香菜頭湯</t>
    <phoneticPr fontId="19" type="noConversion"/>
  </si>
  <si>
    <t>淺色蔬菜</t>
    <phoneticPr fontId="19" type="noConversion"/>
  </si>
  <si>
    <t>深色蔬菜</t>
    <phoneticPr fontId="19" type="noConversion"/>
  </si>
  <si>
    <t>有機深色蔬菜</t>
    <phoneticPr fontId="19" type="noConversion"/>
  </si>
  <si>
    <t>咖哩洋芋</t>
    <phoneticPr fontId="19" type="noConversion"/>
  </si>
  <si>
    <t>清水肉羹</t>
    <phoneticPr fontId="19" type="noConversion"/>
  </si>
  <si>
    <t>紅K炒蛋</t>
    <phoneticPr fontId="19" type="noConversion"/>
  </si>
  <si>
    <t>黑椒肉柳</t>
    <phoneticPr fontId="19" type="noConversion"/>
  </si>
  <si>
    <t>日式海苔蒸蛋</t>
    <phoneticPr fontId="19" type="noConversion"/>
  </si>
  <si>
    <t>銀蘿珍菇</t>
    <phoneticPr fontId="19" type="noConversion"/>
  </si>
  <si>
    <t>肉絲炒麵</t>
    <phoneticPr fontId="19" type="noConversion"/>
  </si>
  <si>
    <t>豆</t>
  </si>
  <si>
    <t>南洋咖哩</t>
    <phoneticPr fontId="19" type="noConversion"/>
  </si>
  <si>
    <t>生鮮豬肉絲</t>
    <phoneticPr fontId="19" type="noConversion"/>
  </si>
  <si>
    <t>蒜末</t>
    <phoneticPr fontId="19" type="noConversion"/>
  </si>
  <si>
    <t>皮蛋（廢棄率12）</t>
    <phoneticPr fontId="19" type="noConversion"/>
  </si>
  <si>
    <t>鹹蛋（廢棄率12）</t>
    <phoneticPr fontId="19" type="noConversion"/>
  </si>
  <si>
    <t>福壽酥炸油</t>
  </si>
  <si>
    <t>蒲瓜切絲</t>
    <phoneticPr fontId="19" type="noConversion"/>
  </si>
  <si>
    <t>馬鈴薯丁</t>
    <phoneticPr fontId="19" type="noConversion"/>
  </si>
  <si>
    <t>主冷</t>
    <phoneticPr fontId="19" type="noConversion"/>
  </si>
  <si>
    <t>香腸</t>
    <phoneticPr fontId="19" type="noConversion"/>
  </si>
  <si>
    <t>加</t>
  </si>
  <si>
    <t>加</t>
    <phoneticPr fontId="19" type="noConversion"/>
  </si>
  <si>
    <t>綠豆</t>
    <phoneticPr fontId="19" type="noConversion"/>
  </si>
  <si>
    <t>二砂糖</t>
    <phoneticPr fontId="19" type="noConversion"/>
  </si>
  <si>
    <t>豆</t>
    <phoneticPr fontId="19" type="noConversion"/>
  </si>
  <si>
    <t>生鮮雞丁(廢棄率40)</t>
    <phoneticPr fontId="19" type="noConversion"/>
  </si>
  <si>
    <t>米血</t>
    <phoneticPr fontId="19" type="noConversion"/>
  </si>
  <si>
    <t>雞蛋(廢棄率12)</t>
  </si>
  <si>
    <t>醃</t>
    <phoneticPr fontId="19" type="noConversion"/>
  </si>
  <si>
    <t>星期</t>
    <phoneticPr fontId="19" type="noConversion"/>
  </si>
  <si>
    <t>非基改豆干片</t>
  </si>
  <si>
    <t>蒜茸</t>
  </si>
  <si>
    <t>薑絲海芽湯</t>
    <phoneticPr fontId="19" type="noConversion"/>
  </si>
  <si>
    <t>海</t>
    <phoneticPr fontId="19" type="noConversion"/>
  </si>
  <si>
    <t>脆筍片</t>
    <phoneticPr fontId="19" type="noConversion"/>
  </si>
  <si>
    <t>薑絲</t>
  </si>
  <si>
    <t>高麗菜</t>
    <phoneticPr fontId="19" type="noConversion"/>
  </si>
  <si>
    <t>熱狗</t>
  </si>
  <si>
    <t>生鮮豬肉角</t>
    <phoneticPr fontId="19" type="noConversion"/>
  </si>
  <si>
    <t>筍干</t>
    <phoneticPr fontId="19" type="noConversion"/>
  </si>
  <si>
    <t>油麵</t>
    <phoneticPr fontId="19" type="noConversion"/>
  </si>
  <si>
    <t>生鮮豬絞肉</t>
    <phoneticPr fontId="19" type="noConversion"/>
  </si>
  <si>
    <t>麻油瓜</t>
    <phoneticPr fontId="19" type="noConversion"/>
  </si>
  <si>
    <t>醬油</t>
    <phoneticPr fontId="19" type="noConversion"/>
  </si>
  <si>
    <t>紅蘿蔔丁</t>
    <phoneticPr fontId="19" type="noConversion"/>
  </si>
  <si>
    <t>生鮮豬肉柳</t>
    <phoneticPr fontId="19" type="noConversion"/>
  </si>
  <si>
    <t>黑胡椒</t>
    <phoneticPr fontId="19" type="noConversion"/>
  </si>
  <si>
    <t>紅蘿蔔絲</t>
    <phoneticPr fontId="19" type="noConversion"/>
  </si>
  <si>
    <t>柴魚高湯</t>
    <phoneticPr fontId="19" type="noConversion"/>
  </si>
  <si>
    <t>海苔</t>
    <phoneticPr fontId="19" type="noConversion"/>
  </si>
  <si>
    <t>非基改豆干丁</t>
    <phoneticPr fontId="19" type="noConversion"/>
  </si>
  <si>
    <t>白精靈菇</t>
    <phoneticPr fontId="19" type="noConversion"/>
  </si>
  <si>
    <t>白蘿蔔絲</t>
    <phoneticPr fontId="19" type="noConversion"/>
  </si>
  <si>
    <t>洋蔥丁</t>
    <phoneticPr fontId="19" type="noConversion"/>
  </si>
  <si>
    <t>生鮮雞翅（廢棄率40）</t>
    <phoneticPr fontId="19" type="noConversion"/>
  </si>
  <si>
    <t>檸檬</t>
    <phoneticPr fontId="19" type="noConversion"/>
  </si>
  <si>
    <t>生鮮地瓜切條</t>
    <phoneticPr fontId="19" type="noConversion"/>
  </si>
  <si>
    <t>營養雞湯</t>
    <phoneticPr fontId="19" type="noConversion"/>
  </si>
  <si>
    <t>生鮮豬肉絲</t>
    <phoneticPr fontId="19" type="noConversion"/>
  </si>
  <si>
    <t>冬粉</t>
    <phoneticPr fontId="19" type="noConversion"/>
  </si>
  <si>
    <t>醃</t>
    <phoneticPr fontId="19" type="noConversion"/>
  </si>
  <si>
    <r>
      <rPr>
        <b/>
        <sz val="200"/>
        <color rgb="FFCC00FF"/>
        <rFont val="標楷體"/>
        <family val="4"/>
        <charset val="136"/>
      </rPr>
      <t xml:space="preserve">   傳真專線：04-26273532    </t>
    </r>
    <r>
      <rPr>
        <b/>
        <sz val="200"/>
        <color rgb="FFFF00FF"/>
        <rFont val="標楷體"/>
        <family val="4"/>
        <charset val="136"/>
      </rPr>
      <t xml:space="preserve">    </t>
    </r>
    <phoneticPr fontId="19" type="noConversion"/>
  </si>
  <si>
    <t xml:space="preserve">                            新 港 國 小 111 年 10 月 份 菜 單    </t>
    <phoneticPr fontId="19" type="noConversion"/>
  </si>
  <si>
    <r>
      <t>麻婆豆腐</t>
    </r>
    <r>
      <rPr>
        <b/>
        <sz val="85"/>
        <color rgb="FFFF00FF"/>
        <rFont val="標楷體"/>
        <family val="4"/>
        <charset val="136"/>
      </rPr>
      <t>(豆)</t>
    </r>
    <phoneticPr fontId="19" type="noConversion"/>
  </si>
  <si>
    <r>
      <t>酸辣湯</t>
    </r>
    <r>
      <rPr>
        <b/>
        <sz val="85"/>
        <color rgb="FF0000FF"/>
        <rFont val="標楷體"/>
        <family val="4"/>
        <charset val="136"/>
      </rPr>
      <t>(豆醃)</t>
    </r>
    <phoneticPr fontId="19" type="noConversion"/>
  </si>
  <si>
    <r>
      <t>脆筍肉片湯</t>
    </r>
    <r>
      <rPr>
        <b/>
        <sz val="85"/>
        <color rgb="FF0000FF"/>
        <rFont val="標楷體"/>
        <family val="4"/>
        <charset val="136"/>
      </rPr>
      <t>(醃)</t>
    </r>
    <phoneticPr fontId="19" type="noConversion"/>
  </si>
  <si>
    <r>
      <t>茄汁熱狗</t>
    </r>
    <r>
      <rPr>
        <b/>
        <sz val="85"/>
        <color rgb="FFFF00FF"/>
        <rFont val="標楷體"/>
        <family val="4"/>
        <charset val="136"/>
      </rPr>
      <t>(加)</t>
    </r>
    <phoneticPr fontId="19" type="noConversion"/>
  </si>
  <si>
    <r>
      <t>五味干片</t>
    </r>
    <r>
      <rPr>
        <b/>
        <sz val="85"/>
        <color rgb="FFFF00FF"/>
        <rFont val="標楷體"/>
        <family val="4"/>
        <charset val="136"/>
      </rPr>
      <t>(豆)</t>
    </r>
    <phoneticPr fontId="19" type="noConversion"/>
  </si>
  <si>
    <r>
      <t>筍干滷肉</t>
    </r>
    <r>
      <rPr>
        <b/>
        <sz val="85"/>
        <color rgb="FFFF00FF"/>
        <rFont val="標楷體"/>
        <family val="4"/>
        <charset val="136"/>
      </rPr>
      <t>(醃)</t>
    </r>
    <phoneticPr fontId="19" type="noConversion"/>
  </si>
  <si>
    <r>
      <t>珍菇腐羹湯</t>
    </r>
    <r>
      <rPr>
        <b/>
        <sz val="85"/>
        <color rgb="FF0000FF"/>
        <rFont val="標楷體"/>
        <family val="4"/>
        <charset val="136"/>
      </rPr>
      <t>(豆)</t>
    </r>
    <phoneticPr fontId="19" type="noConversion"/>
  </si>
  <si>
    <r>
      <t>五香肉燥</t>
    </r>
    <r>
      <rPr>
        <b/>
        <sz val="85"/>
        <color rgb="FFFF00FF"/>
        <rFont val="標楷體"/>
        <family val="4"/>
        <charset val="136"/>
      </rPr>
      <t>(醃)</t>
    </r>
    <phoneticPr fontId="19" type="noConversion"/>
  </si>
  <si>
    <r>
      <t>客家小炒</t>
    </r>
    <r>
      <rPr>
        <b/>
        <sz val="85"/>
        <color rgb="FFFF00FF"/>
        <rFont val="標楷體"/>
        <family val="4"/>
        <charset val="136"/>
      </rPr>
      <t>(豆)</t>
    </r>
    <phoneticPr fontId="19" type="noConversion"/>
  </si>
  <si>
    <r>
      <t>甜麵干丁</t>
    </r>
    <r>
      <rPr>
        <b/>
        <sz val="85"/>
        <color rgb="FFFF00FF"/>
        <rFont val="標楷體"/>
        <family val="4"/>
        <charset val="136"/>
      </rPr>
      <t>(豆)</t>
    </r>
    <phoneticPr fontId="19" type="noConversion"/>
  </si>
  <si>
    <t>玉米蛋花湯</t>
    <phoneticPr fontId="19" type="noConversion"/>
  </si>
  <si>
    <r>
      <t>手工水餃</t>
    </r>
    <r>
      <rPr>
        <b/>
        <i/>
        <sz val="85"/>
        <color rgb="FF6600CC"/>
        <rFont val="標楷體"/>
        <family val="4"/>
        <charset val="136"/>
      </rPr>
      <t>(主冷)</t>
    </r>
    <phoneticPr fontId="19" type="noConversion"/>
  </si>
  <si>
    <t xml:space="preserve">                       佳 祥 餐 盒 食 品 廠</t>
    <phoneticPr fontId="19" type="noConversion"/>
  </si>
  <si>
    <r>
      <t>萬丹豆沙包</t>
    </r>
    <r>
      <rPr>
        <b/>
        <sz val="85"/>
        <color rgb="FF6600CC"/>
        <rFont val="標楷體"/>
        <family val="4"/>
        <charset val="136"/>
      </rPr>
      <t>(主冷)</t>
    </r>
    <phoneticPr fontId="19" type="noConversion"/>
  </si>
  <si>
    <t>10月第一週菜單明細(新港國小-佳祥餐盒食品廠)</t>
    <phoneticPr fontId="19" type="noConversion"/>
  </si>
  <si>
    <t>10月第二週菜單明細(新港國小-佳祥餐盒食品廠)</t>
    <phoneticPr fontId="19" type="noConversion"/>
  </si>
  <si>
    <t>10月第三週菜單明細(新港國小-佳祥餐盒食品廠)</t>
    <phoneticPr fontId="19" type="noConversion"/>
  </si>
  <si>
    <t>10月第四週菜單明細(新港國小-佳祥餐盒食品廠)</t>
    <phoneticPr fontId="19" type="noConversion"/>
  </si>
  <si>
    <t>10月第五週菜單明細(新港國小-佳祥餐盒食品廠)</t>
    <phoneticPr fontId="19" type="noConversion"/>
  </si>
  <si>
    <t>雙色銀芽</t>
    <phoneticPr fontId="19" type="noConversion"/>
  </si>
  <si>
    <t>冬瓜糖塊</t>
    <phoneticPr fontId="19" type="noConversion"/>
  </si>
  <si>
    <t>非基改履歷豆漿</t>
    <phoneticPr fontId="19" type="noConversion"/>
  </si>
  <si>
    <t>白蘿蔔切丁</t>
    <phoneticPr fontId="19" type="noConversion"/>
  </si>
  <si>
    <t>豆沙包</t>
    <phoneticPr fontId="19" type="noConversion"/>
  </si>
  <si>
    <t>大黃瓜切丁</t>
    <phoneticPr fontId="19" type="noConversion"/>
  </si>
  <si>
    <t>豆芽菜</t>
    <phoneticPr fontId="19" type="noConversion"/>
  </si>
  <si>
    <t>木耳絲</t>
    <phoneticPr fontId="19" type="noConversion"/>
  </si>
  <si>
    <t>馬鈴薯切丁</t>
    <phoneticPr fontId="19" type="noConversion"/>
  </si>
  <si>
    <t>水餃</t>
    <phoneticPr fontId="19" type="noConversion"/>
  </si>
  <si>
    <t>紅蘿蔔切丁</t>
    <phoneticPr fontId="19" type="noConversion"/>
  </si>
  <si>
    <t>白菜滷</t>
    <phoneticPr fontId="19" type="noConversion"/>
  </si>
  <si>
    <t>番茄燴蛋</t>
    <phoneticPr fontId="19" type="noConversion"/>
  </si>
  <si>
    <t>小 米 飯</t>
    <phoneticPr fontId="19" type="noConversion"/>
  </si>
  <si>
    <t>胚芽米飯</t>
    <phoneticPr fontId="19" type="noConversion"/>
  </si>
  <si>
    <t>御品里肌+螞蟻上樹</t>
    <phoneticPr fontId="19" type="noConversion"/>
  </si>
  <si>
    <t>和風烤雞</t>
    <phoneticPr fontId="19" type="noConversion"/>
  </si>
  <si>
    <t>京醬肉絲</t>
    <phoneticPr fontId="19" type="noConversion"/>
  </si>
  <si>
    <r>
      <t>章魚丸仔</t>
    </r>
    <r>
      <rPr>
        <b/>
        <sz val="85"/>
        <color rgb="FFFF00FF"/>
        <rFont val="標楷體"/>
        <family val="4"/>
        <charset val="136"/>
      </rPr>
      <t>(加)</t>
    </r>
    <phoneticPr fontId="19" type="noConversion"/>
  </si>
  <si>
    <t>紫菜蛋花湯</t>
    <phoneticPr fontId="19" type="noConversion"/>
  </si>
  <si>
    <t>塔香雞丁</t>
    <phoneticPr fontId="19" type="noConversion"/>
  </si>
  <si>
    <r>
      <t>皮絲滷肉</t>
    </r>
    <r>
      <rPr>
        <b/>
        <i/>
        <sz val="85"/>
        <color rgb="FF6600CC"/>
        <rFont val="標楷體"/>
        <family val="4"/>
        <charset val="136"/>
      </rPr>
      <t>(豆)</t>
    </r>
    <phoneticPr fontId="19" type="noConversion"/>
  </si>
  <si>
    <t>蔥爆肉絲</t>
    <phoneticPr fontId="19" type="noConversion"/>
  </si>
  <si>
    <t>刺瓜燴XO醬</t>
    <phoneticPr fontId="19" type="noConversion"/>
  </si>
  <si>
    <t>黃金燴蛋</t>
    <phoneticPr fontId="19" type="noConversion"/>
  </si>
  <si>
    <r>
      <t>＊麥香薯餅</t>
    </r>
    <r>
      <rPr>
        <b/>
        <sz val="85"/>
        <color rgb="FFCC00FF"/>
        <rFont val="標楷體"/>
        <family val="4"/>
        <charset val="136"/>
      </rPr>
      <t>(加炸)</t>
    </r>
    <phoneticPr fontId="19" type="noConversion"/>
  </si>
  <si>
    <t>綠豆薏仁甜湯</t>
    <phoneticPr fontId="19" type="noConversion"/>
  </si>
  <si>
    <t>焗汁白菜</t>
    <phoneticPr fontId="19" type="noConversion"/>
  </si>
  <si>
    <t>客家封肉</t>
    <phoneticPr fontId="19" type="noConversion"/>
  </si>
  <si>
    <t>粉絲蛋花湯</t>
    <phoneticPr fontId="19" type="noConversion"/>
  </si>
  <si>
    <t>風城米粉</t>
    <phoneticPr fontId="19" type="noConversion"/>
  </si>
  <si>
    <t>肉燥高麗</t>
    <phoneticPr fontId="19" type="noConversion"/>
  </si>
  <si>
    <t>冬瓜大骨湯</t>
    <phoneticPr fontId="19" type="noConversion"/>
  </si>
  <si>
    <t>骰子肉丁</t>
    <phoneticPr fontId="19" type="noConversion"/>
  </si>
  <si>
    <t>香菇翡翠</t>
    <phoneticPr fontId="19" type="noConversion"/>
  </si>
  <si>
    <t>義式焗烤麵</t>
    <phoneticPr fontId="19" type="noConversion"/>
  </si>
  <si>
    <t>高鐵里肌</t>
    <phoneticPr fontId="19" type="noConversion"/>
  </si>
  <si>
    <r>
      <t>紅油抄手</t>
    </r>
    <r>
      <rPr>
        <b/>
        <i/>
        <sz val="85"/>
        <color rgb="FF6600CC"/>
        <rFont val="標楷體"/>
        <family val="4"/>
        <charset val="136"/>
      </rPr>
      <t>(加)</t>
    </r>
    <phoneticPr fontId="19" type="noConversion"/>
  </si>
  <si>
    <t>玉米濃湯</t>
    <phoneticPr fontId="19" type="noConversion"/>
  </si>
  <si>
    <t>碳烤香雞排</t>
    <phoneticPr fontId="19" type="noConversion"/>
  </si>
  <si>
    <t>梅粉地瓜條</t>
    <phoneticPr fontId="19" type="noConversion"/>
  </si>
  <si>
    <r>
      <t>味噌豆腐湯</t>
    </r>
    <r>
      <rPr>
        <b/>
        <sz val="85"/>
        <color rgb="FF0000FF"/>
        <rFont val="標楷體"/>
        <family val="4"/>
        <charset val="136"/>
      </rPr>
      <t>(豆)</t>
    </r>
    <phoneticPr fontId="19" type="noConversion"/>
  </si>
  <si>
    <r>
      <t>醬燒肉包</t>
    </r>
    <r>
      <rPr>
        <b/>
        <i/>
        <sz val="85"/>
        <color rgb="FF9900FF"/>
        <rFont val="標楷體"/>
        <family val="4"/>
        <charset val="136"/>
      </rPr>
      <t>(主冷)</t>
    </r>
    <phoneticPr fontId="19" type="noConversion"/>
  </si>
  <si>
    <r>
      <t>綜合滷味</t>
    </r>
    <r>
      <rPr>
        <b/>
        <sz val="85"/>
        <color rgb="FFFF00FF"/>
        <rFont val="標楷體"/>
        <family val="4"/>
        <charset val="136"/>
      </rPr>
      <t>(加)</t>
    </r>
    <phoneticPr fontId="19" type="noConversion"/>
  </si>
  <si>
    <t>冬瓜銀耳圓</t>
    <phoneticPr fontId="19" type="noConversion"/>
  </si>
  <si>
    <t>香嫩雞丁</t>
    <phoneticPr fontId="19" type="noConversion"/>
  </si>
  <si>
    <r>
      <t>五味油腐</t>
    </r>
    <r>
      <rPr>
        <b/>
        <sz val="85"/>
        <color rgb="FFFF00FF"/>
        <rFont val="標楷體"/>
        <family val="4"/>
        <charset val="136"/>
      </rPr>
      <t>(豆)</t>
    </r>
    <phoneticPr fontId="19" type="noConversion"/>
  </si>
  <si>
    <t>雙色蒲瓜</t>
    <phoneticPr fontId="19" type="noConversion"/>
  </si>
  <si>
    <r>
      <t>中式香腸</t>
    </r>
    <r>
      <rPr>
        <b/>
        <sz val="85"/>
        <color rgb="FFFF00FF"/>
        <rFont val="標楷體"/>
        <family val="4"/>
        <charset val="136"/>
      </rPr>
      <t>(加)</t>
    </r>
    <phoneticPr fontId="19" type="noConversion"/>
  </si>
  <si>
    <t>蘿蔔大骨湯</t>
    <phoneticPr fontId="19" type="noConversion"/>
  </si>
  <si>
    <t>海芽蛋花湯</t>
    <phoneticPr fontId="19" type="noConversion"/>
  </si>
  <si>
    <r>
      <t>＊日式雞排</t>
    </r>
    <r>
      <rPr>
        <b/>
        <i/>
        <sz val="85"/>
        <color rgb="FFFF0000"/>
        <rFont val="標楷體"/>
        <family val="4"/>
        <charset val="136"/>
      </rPr>
      <t>(炸)</t>
    </r>
    <phoneticPr fontId="19" type="noConversion"/>
  </si>
  <si>
    <r>
      <t>＊香酥雞塊</t>
    </r>
    <r>
      <rPr>
        <b/>
        <sz val="85"/>
        <color rgb="FFFF00FF"/>
        <rFont val="標楷體"/>
        <family val="4"/>
        <charset val="136"/>
      </rPr>
      <t>(加炸)</t>
    </r>
    <phoneticPr fontId="19" type="noConversion"/>
  </si>
  <si>
    <r>
      <t>＊脆皮雞排</t>
    </r>
    <r>
      <rPr>
        <b/>
        <i/>
        <sz val="85"/>
        <color rgb="FFFF0000"/>
        <rFont val="標楷體"/>
        <family val="4"/>
        <charset val="136"/>
      </rPr>
      <t>(炸)</t>
    </r>
    <phoneticPr fontId="19" type="noConversion"/>
  </si>
  <si>
    <t>3豆1炸1海1醃1主冷2加</t>
    <phoneticPr fontId="19" type="noConversion"/>
  </si>
  <si>
    <r>
      <t>肉羹湯</t>
    </r>
    <r>
      <rPr>
        <b/>
        <sz val="85"/>
        <color rgb="FF0000FF"/>
        <rFont val="標楷體"/>
        <family val="4"/>
        <charset val="136"/>
      </rPr>
      <t>(醃)</t>
    </r>
    <phoneticPr fontId="19" type="noConversion"/>
  </si>
  <si>
    <r>
      <t>洋蔥味噌湯</t>
    </r>
    <r>
      <rPr>
        <b/>
        <sz val="85"/>
        <color rgb="FF0000FF"/>
        <rFont val="標楷體"/>
        <family val="4"/>
        <charset val="136"/>
      </rPr>
      <t>(豆)</t>
    </r>
    <phoneticPr fontId="19" type="noConversion"/>
  </si>
  <si>
    <r>
      <t>4</t>
    </r>
    <r>
      <rPr>
        <sz val="120"/>
        <rFont val="Microsoft JhengHei UI"/>
        <family val="3"/>
        <charset val="136"/>
      </rPr>
      <t>豆</t>
    </r>
    <r>
      <rPr>
        <sz val="120"/>
        <rFont val="Calibri"/>
        <family val="3"/>
      </rPr>
      <t>2</t>
    </r>
    <r>
      <rPr>
        <sz val="120"/>
        <rFont val="Microsoft JhengHei UI"/>
        <family val="3"/>
        <charset val="136"/>
      </rPr>
      <t>炸</t>
    </r>
    <r>
      <rPr>
        <sz val="120"/>
        <rFont val="Calibri"/>
        <family val="3"/>
      </rPr>
      <t>1</t>
    </r>
    <r>
      <rPr>
        <sz val="120"/>
        <rFont val="Microsoft JhengHei UI"/>
        <family val="3"/>
        <charset val="136"/>
      </rPr>
      <t>海</t>
    </r>
    <r>
      <rPr>
        <sz val="120"/>
        <rFont val="Calibri"/>
        <family val="3"/>
      </rPr>
      <t>1</t>
    </r>
    <r>
      <rPr>
        <sz val="120"/>
        <rFont val="Microsoft JhengHei UI"/>
        <family val="3"/>
        <charset val="136"/>
      </rPr>
      <t>醃</t>
    </r>
    <r>
      <rPr>
        <sz val="120"/>
        <rFont val="Calibri"/>
        <family val="3"/>
      </rPr>
      <t>1</t>
    </r>
    <r>
      <rPr>
        <sz val="120"/>
        <rFont val="Microsoft JhengHei UI"/>
        <family val="3"/>
        <charset val="136"/>
      </rPr>
      <t>主冷</t>
    </r>
    <r>
      <rPr>
        <sz val="120"/>
        <rFont val="Calibri"/>
        <family val="3"/>
      </rPr>
      <t>2</t>
    </r>
    <r>
      <rPr>
        <sz val="120"/>
        <rFont val="Microsoft JhengHei UI"/>
        <family val="3"/>
        <charset val="136"/>
      </rPr>
      <t>加</t>
    </r>
    <phoneticPr fontId="19" type="noConversion"/>
  </si>
  <si>
    <t>生鮮水鯊魚丁</t>
  </si>
  <si>
    <t>生鮮水鯊魚丁</t>
    <phoneticPr fontId="19" type="noConversion"/>
  </si>
  <si>
    <t>海</t>
  </si>
  <si>
    <t>生鮮豬排（廢棄率40）</t>
  </si>
  <si>
    <t>冷凍青豆仁</t>
  </si>
  <si>
    <t>冷凍青豆仁</t>
    <phoneticPr fontId="19" type="noConversion"/>
  </si>
  <si>
    <t>彩繪玉米</t>
    <phoneticPr fontId="19" type="noConversion"/>
  </si>
  <si>
    <t>胚芽米</t>
    <phoneticPr fontId="19" type="noConversion"/>
  </si>
  <si>
    <t>刺瓜切丁</t>
    <phoneticPr fontId="19" type="noConversion"/>
  </si>
  <si>
    <t>XO醬</t>
    <phoneticPr fontId="19" type="noConversion"/>
  </si>
  <si>
    <t>紅蘿蔔小丁</t>
  </si>
  <si>
    <t>脆筍絲</t>
    <phoneticPr fontId="19" type="noConversion"/>
  </si>
  <si>
    <t>金針菇</t>
  </si>
  <si>
    <t>醃</t>
  </si>
  <si>
    <r>
      <t>什錦腐羹湯</t>
    </r>
    <r>
      <rPr>
        <b/>
        <sz val="85"/>
        <color rgb="FF0000FF"/>
        <rFont val="標楷體"/>
        <family val="4"/>
        <charset val="136"/>
      </rPr>
      <t>(豆醃)</t>
    </r>
    <phoneticPr fontId="19" type="noConversion"/>
  </si>
  <si>
    <t>薯餅</t>
    <phoneticPr fontId="19" type="noConversion"/>
  </si>
  <si>
    <t>生鮮雞排（廢棄率40）</t>
  </si>
  <si>
    <t>魷魚丸</t>
    <phoneticPr fontId="19" type="noConversion"/>
  </si>
  <si>
    <t>非基改皮絲</t>
    <phoneticPr fontId="19" type="noConversion"/>
  </si>
  <si>
    <t>生鮮豬肉角</t>
  </si>
  <si>
    <t>八角</t>
    <phoneticPr fontId="19" type="noConversion"/>
  </si>
  <si>
    <t>九層塔</t>
    <phoneticPr fontId="19" type="noConversion"/>
  </si>
  <si>
    <t>胡椒粉</t>
  </si>
  <si>
    <t>起司絲</t>
    <phoneticPr fontId="19" type="noConversion"/>
  </si>
  <si>
    <t>薏仁</t>
    <phoneticPr fontId="19" type="noConversion"/>
  </si>
  <si>
    <t>雞塊</t>
    <phoneticPr fontId="19" type="noConversion"/>
  </si>
  <si>
    <t>香菇絲</t>
  </si>
  <si>
    <t>芋頭切丁</t>
    <phoneticPr fontId="19" type="noConversion"/>
  </si>
  <si>
    <t>香草粉</t>
    <phoneticPr fontId="19" type="noConversion"/>
  </si>
  <si>
    <t>燒賣</t>
    <phoneticPr fontId="19" type="noConversion"/>
  </si>
  <si>
    <t>梅粉</t>
    <phoneticPr fontId="19" type="noConversion"/>
  </si>
  <si>
    <t>餛飩</t>
    <phoneticPr fontId="19" type="noConversion"/>
  </si>
  <si>
    <t>蒸拌</t>
    <phoneticPr fontId="19" type="noConversion"/>
  </si>
  <si>
    <t>生鮮雞排(廢棄率40)</t>
  </si>
  <si>
    <t>玉米醬罐頭</t>
  </si>
  <si>
    <t>紅蘿蔔末</t>
  </si>
  <si>
    <t>生鮮豬肉絲(太白粉)</t>
  </si>
  <si>
    <t>蒲瓜切丁</t>
    <phoneticPr fontId="19" type="noConversion"/>
  </si>
  <si>
    <t>肉包</t>
    <phoneticPr fontId="19" type="noConversion"/>
  </si>
  <si>
    <t>番茄醬</t>
  </si>
  <si>
    <t>生鮮地瓜切塊</t>
    <phoneticPr fontId="19" type="noConversion"/>
  </si>
  <si>
    <t>白木耳</t>
    <phoneticPr fontId="19" type="noConversion"/>
  </si>
  <si>
    <t>白蘿蔔丁</t>
    <phoneticPr fontId="19" type="noConversion"/>
  </si>
  <si>
    <t>生鮮排骨（廢棄率69）</t>
  </si>
  <si>
    <t>非基改油豆腐</t>
    <phoneticPr fontId="19" type="noConversion"/>
  </si>
  <si>
    <r>
      <t>雞蛋</t>
    </r>
    <r>
      <rPr>
        <sz val="15"/>
        <color theme="1"/>
        <rFont val="標楷體"/>
        <family val="4"/>
        <charset val="136"/>
      </rPr>
      <t>（廢棄率12）</t>
    </r>
    <phoneticPr fontId="19" type="noConversion"/>
  </si>
  <si>
    <r>
      <t>＊香酥魚塊</t>
    </r>
    <r>
      <rPr>
        <b/>
        <i/>
        <sz val="80"/>
        <color rgb="FFFF0000"/>
        <rFont val="標楷體"/>
        <family val="4"/>
        <charset val="136"/>
      </rPr>
      <t>(生鮮水產</t>
    </r>
    <r>
      <rPr>
        <b/>
        <i/>
        <sz val="85"/>
        <color rgb="FFFF0000"/>
        <rFont val="標楷體"/>
        <family val="4"/>
        <charset val="136"/>
      </rPr>
      <t>海炸)</t>
    </r>
    <phoneticPr fontId="19" type="noConversion"/>
  </si>
  <si>
    <t>檸香雞翅</t>
    <phoneticPr fontId="19" type="noConversion"/>
  </si>
  <si>
    <r>
      <t>＊黃金魚片</t>
    </r>
    <r>
      <rPr>
        <b/>
        <i/>
        <sz val="85"/>
        <color rgb="FFFF0000"/>
        <rFont val="標楷體"/>
        <family val="4"/>
        <charset val="136"/>
      </rPr>
      <t>(海炸)</t>
    </r>
    <phoneticPr fontId="19" type="noConversion"/>
  </si>
  <si>
    <t>糖醋雞丁</t>
    <phoneticPr fontId="19" type="noConversion"/>
  </si>
  <si>
    <r>
      <t>五柳魚羹</t>
    </r>
    <r>
      <rPr>
        <b/>
        <i/>
        <sz val="85"/>
        <color rgb="FF6600CC"/>
        <rFont val="標楷體"/>
        <family val="4"/>
        <charset val="136"/>
      </rPr>
      <t>(海)</t>
    </r>
    <phoneticPr fontId="19" type="noConversion"/>
  </si>
  <si>
    <t>咖哩粉</t>
    <phoneticPr fontId="19" type="noConversion"/>
  </si>
  <si>
    <t>＊履歷非基改豆漿</t>
    <phoneticPr fontId="19" type="noConversion"/>
  </si>
  <si>
    <r>
      <t>1</t>
    </r>
    <r>
      <rPr>
        <sz val="120"/>
        <rFont val="新細明體"/>
        <family val="1"/>
        <charset val="136"/>
      </rPr>
      <t>豆2炸</t>
    </r>
    <r>
      <rPr>
        <sz val="120"/>
        <rFont val="細明體-ExtB"/>
        <family val="1"/>
        <charset val="136"/>
      </rPr>
      <t>1</t>
    </r>
    <r>
      <rPr>
        <sz val="120"/>
        <rFont val="新細明體"/>
        <family val="1"/>
        <charset val="136"/>
      </rPr>
      <t>海</t>
    </r>
    <r>
      <rPr>
        <sz val="120"/>
        <rFont val="細明體-ExtB"/>
        <family val="1"/>
        <charset val="136"/>
      </rPr>
      <t>1</t>
    </r>
    <r>
      <rPr>
        <sz val="120"/>
        <rFont val="新細明體"/>
        <family val="1"/>
        <charset val="136"/>
      </rPr>
      <t>醃</t>
    </r>
    <r>
      <rPr>
        <sz val="120"/>
        <rFont val="細明體-ExtB"/>
        <family val="1"/>
        <charset val="136"/>
      </rPr>
      <t>1</t>
    </r>
    <r>
      <rPr>
        <sz val="120"/>
        <rFont val="新細明體"/>
        <family val="1"/>
        <charset val="136"/>
      </rPr>
      <t>主冷2加</t>
    </r>
    <phoneticPr fontId="19" type="noConversion"/>
  </si>
  <si>
    <r>
      <t>2</t>
    </r>
    <r>
      <rPr>
        <sz val="120"/>
        <rFont val="新細明體"/>
        <family val="1"/>
        <charset val="136"/>
      </rPr>
      <t>豆1炸</t>
    </r>
    <r>
      <rPr>
        <sz val="120"/>
        <rFont val="細明體-ExtB"/>
        <family val="1"/>
        <charset val="136"/>
      </rPr>
      <t>1</t>
    </r>
    <r>
      <rPr>
        <sz val="120"/>
        <rFont val="新細明體"/>
        <family val="1"/>
        <charset val="136"/>
      </rPr>
      <t>海2醃2加</t>
    </r>
    <phoneticPr fontId="19" type="noConversion"/>
  </si>
  <si>
    <t>蘿蔔糕</t>
    <phoneticPr fontId="19" type="noConversion"/>
  </si>
  <si>
    <r>
      <t>BBQ烤翅+港式蘿蔔糕</t>
    </r>
    <r>
      <rPr>
        <b/>
        <i/>
        <sz val="85"/>
        <color rgb="FFFF0000"/>
        <rFont val="標楷體"/>
        <family val="4"/>
        <charset val="136"/>
      </rPr>
      <t>(主冷)</t>
    </r>
    <phoneticPr fontId="19" type="noConversion"/>
  </si>
  <si>
    <r>
      <t>茄汁魚丁</t>
    </r>
    <r>
      <rPr>
        <b/>
        <sz val="85"/>
        <color rgb="FFFF00FF"/>
        <rFont val="標楷體"/>
        <family val="4"/>
        <charset val="136"/>
      </rPr>
      <t>(海)</t>
    </r>
    <phoneticPr fontId="19" type="noConversion"/>
  </si>
  <si>
    <t>東坡滷肉+烤蕃薯塊</t>
    <phoneticPr fontId="19" type="noConversion"/>
  </si>
  <si>
    <r>
      <t>香草風味雞+燒賣</t>
    </r>
    <r>
      <rPr>
        <b/>
        <i/>
        <sz val="85"/>
        <color rgb="FFFF0000"/>
        <rFont val="標楷體"/>
        <family val="4"/>
        <charset val="136"/>
      </rPr>
      <t>(加)</t>
    </r>
    <phoneticPr fontId="19" type="noConversion"/>
  </si>
  <si>
    <t>生鮮水鯊魚片</t>
    <phoneticPr fontId="19" type="noConversion"/>
  </si>
  <si>
    <t>番茄醬</t>
    <phoneticPr fontId="19" type="noConversion"/>
  </si>
  <si>
    <t>生鮮竹筍切絲</t>
    <phoneticPr fontId="19" type="noConversion"/>
  </si>
  <si>
    <t>履歷非基改豆漿</t>
    <phoneticPr fontId="19" type="noConversion"/>
  </si>
  <si>
    <t>冬瓜切丁</t>
    <phoneticPr fontId="19" type="noConversion"/>
  </si>
  <si>
    <t>熱量:</t>
    <phoneticPr fontId="19" type="noConversion"/>
  </si>
  <si>
    <t>玉米濃湯(芡)</t>
    <phoneticPr fontId="19" type="noConversion"/>
  </si>
  <si>
    <r>
      <t>＊菜單設計者：曾富美 營養師                                                                                                                         ＊專線：7363303＊</t>
    </r>
    <r>
      <rPr>
        <sz val="8"/>
        <color indexed="10"/>
        <rFont val="新細明體"/>
        <family val="1"/>
        <charset val="136"/>
      </rPr>
      <t xml:space="preserve"> (新港國小菜單)  </t>
    </r>
    <r>
      <rPr>
        <sz val="8"/>
        <rFont val="新細明體"/>
        <family val="1"/>
        <charset val="136"/>
      </rPr>
      <t xml:space="preserve">                                                                                                                    ＊國華E-mail：kuohow.food@gmail.com                                                                                                                            ＊飯菜不足或用餐有任何問題，請洽服務人員哦！！   </t>
    </r>
    <r>
      <rPr>
        <sz val="8"/>
        <color indexed="10"/>
        <rFont val="新細明體"/>
        <family val="1"/>
        <charset val="136"/>
      </rPr>
      <t xml:space="preserve">  111年10月</t>
    </r>
    <phoneticPr fontId="19" type="noConversion"/>
  </si>
  <si>
    <t>燴炒大瓜</t>
    <phoneticPr fontId="19" type="noConversion"/>
  </si>
  <si>
    <t>糖醋豆腐(豆)</t>
    <phoneticPr fontId="19" type="noConversion"/>
  </si>
  <si>
    <t>三杯雞</t>
    <phoneticPr fontId="19" type="noConversion"/>
  </si>
  <si>
    <t>香Q米飯</t>
    <phoneticPr fontId="19" type="noConversion"/>
  </si>
  <si>
    <t>本公司使用              國產豬肉</t>
    <phoneticPr fontId="19" type="noConversion"/>
  </si>
  <si>
    <t>10月31日(一)</t>
    <phoneticPr fontId="19" type="noConversion"/>
  </si>
  <si>
    <t>蘿蔔什錦湯</t>
    <phoneticPr fontId="19" type="noConversion"/>
  </si>
  <si>
    <t>柴魚豆腐湯(豆)</t>
    <phoneticPr fontId="19" type="noConversion"/>
  </si>
  <si>
    <t>什錦綜合湯</t>
    <phoneticPr fontId="19" type="noConversion"/>
  </si>
  <si>
    <t>元氣補湯</t>
    <phoneticPr fontId="19" type="noConversion"/>
  </si>
  <si>
    <t>三絲湯</t>
    <phoneticPr fontId="19" type="noConversion"/>
  </si>
  <si>
    <t xml:space="preserve"> 彩燴什錦豬</t>
    <phoneticPr fontId="19" type="noConversion"/>
  </si>
  <si>
    <t xml:space="preserve">蒲瓜三寶 </t>
    <phoneticPr fontId="19" type="noConversion"/>
  </si>
  <si>
    <t xml:space="preserve">     正港滷味(豆)  </t>
    <phoneticPr fontId="19" type="noConversion"/>
  </si>
  <si>
    <t xml:space="preserve">  絲瓜麵線  </t>
    <phoneticPr fontId="19" type="noConversion"/>
  </si>
  <si>
    <t>越式河粉絲</t>
    <phoneticPr fontId="19" type="noConversion"/>
  </si>
  <si>
    <t xml:space="preserve">  宴香蒸餃(冷)</t>
    <phoneticPr fontId="19" type="noConversion"/>
  </si>
  <si>
    <t>瓜仔肉(醃)</t>
    <phoneticPr fontId="19" type="noConversion"/>
  </si>
  <si>
    <t>黃金炒蛋</t>
    <phoneticPr fontId="19" type="noConversion"/>
  </si>
  <si>
    <t>五味魚柳條(炸海加)+茶碗蒸</t>
    <phoneticPr fontId="19" type="noConversion"/>
  </si>
  <si>
    <t>豆腐肉燥(豆)</t>
    <phoneticPr fontId="19" type="noConversion"/>
  </si>
  <si>
    <t>香汁翅腿</t>
    <phoneticPr fontId="19" type="noConversion"/>
  </si>
  <si>
    <t>三節鳳翅</t>
    <phoneticPr fontId="19" type="noConversion"/>
  </si>
  <si>
    <t>彩椒沙茶肉片</t>
    <phoneticPr fontId="19" type="noConversion"/>
  </si>
  <si>
    <t xml:space="preserve">  馬鈴薯燉肉 </t>
    <phoneticPr fontId="19" type="noConversion"/>
  </si>
  <si>
    <t>卡啦雞排(炸加)</t>
    <phoneticPr fontId="19" type="noConversion"/>
  </si>
  <si>
    <t>招牌蛋炒飯</t>
    <phoneticPr fontId="19" type="noConversion"/>
  </si>
  <si>
    <t>地瓜蕎麥飯</t>
    <phoneticPr fontId="19" type="noConversion"/>
  </si>
  <si>
    <t>雜糧Q飯</t>
    <phoneticPr fontId="19" type="noConversion"/>
  </si>
  <si>
    <t>10月28日(五)</t>
    <phoneticPr fontId="19" type="noConversion"/>
  </si>
  <si>
    <t>10月27日(四)</t>
    <phoneticPr fontId="19" type="noConversion"/>
  </si>
  <si>
    <t>10月26日(三)</t>
    <phoneticPr fontId="19" type="noConversion"/>
  </si>
  <si>
    <t>10月25日(二)</t>
    <phoneticPr fontId="19" type="noConversion"/>
  </si>
  <si>
    <t>10月24日(一)</t>
    <phoneticPr fontId="19" type="noConversion"/>
  </si>
  <si>
    <t>)</t>
    <phoneticPr fontId="19" type="noConversion"/>
  </si>
  <si>
    <t>冬瓜骨湯</t>
    <phoneticPr fontId="19" type="noConversion"/>
  </si>
  <si>
    <t>海芽金菇湯</t>
    <phoneticPr fontId="19" type="noConversion"/>
  </si>
  <si>
    <t>銀蘿豚骨湯</t>
    <phoneticPr fontId="19" type="noConversion"/>
  </si>
  <si>
    <t xml:space="preserve">細粉鮮蔬湯 </t>
    <phoneticPr fontId="19" type="noConversion"/>
  </si>
  <si>
    <t>蔬菜味噌湯</t>
    <phoneticPr fontId="19" type="noConversion"/>
  </si>
  <si>
    <t>有機淺色蔬菜</t>
    <phoneticPr fontId="19" type="noConversion"/>
  </si>
  <si>
    <t xml:space="preserve">    沙茶什錦羹(芡) </t>
    <phoneticPr fontId="19" type="noConversion"/>
  </si>
  <si>
    <t xml:space="preserve">   鮮味白肉煲(豆)</t>
    <phoneticPr fontId="19" type="noConversion"/>
  </si>
  <si>
    <t xml:space="preserve"> 義式肉醬</t>
    <phoneticPr fontId="19" type="noConversion"/>
  </si>
  <si>
    <t xml:space="preserve">  冬瓜盅玉米 </t>
    <phoneticPr fontId="19" type="noConversion"/>
  </si>
  <si>
    <t xml:space="preserve"> 芝麻海帶根  </t>
    <phoneticPr fontId="19" type="noConversion"/>
  </si>
  <si>
    <t xml:space="preserve">  香肉圓(加)</t>
    <phoneticPr fontId="19" type="noConversion"/>
  </si>
  <si>
    <t>紅燒豬腩</t>
    <phoneticPr fontId="19" type="noConversion"/>
  </si>
  <si>
    <t>彩椒高麗杏菇</t>
    <phoneticPr fontId="19" type="noConversion"/>
  </si>
  <si>
    <t>滿香香腸(加)+可可銀絲卷(冷)</t>
    <phoneticPr fontId="19" type="noConversion"/>
  </si>
  <si>
    <t xml:space="preserve"> 小瓜豆腐(豆)</t>
    <phoneticPr fontId="19" type="noConversion"/>
  </si>
  <si>
    <t>卡拉雞翅(炸)</t>
    <phoneticPr fontId="19" type="noConversion"/>
  </si>
  <si>
    <t xml:space="preserve"> 冰海魚片(炸海 生鮮申請)</t>
    <phoneticPr fontId="19" type="noConversion"/>
  </si>
  <si>
    <t>日式雞腿排</t>
    <phoneticPr fontId="19" type="noConversion"/>
  </si>
  <si>
    <t>味噌燒肉</t>
    <phoneticPr fontId="19" type="noConversion"/>
  </si>
  <si>
    <t>咖哩燒雞</t>
    <phoneticPr fontId="19" type="noConversion"/>
  </si>
  <si>
    <t>美味粿仔條</t>
    <phoneticPr fontId="19" type="noConversion"/>
  </si>
  <si>
    <t>燕麥Q飯</t>
    <phoneticPr fontId="19" type="noConversion"/>
  </si>
  <si>
    <t>地瓜小米飯</t>
    <phoneticPr fontId="19" type="noConversion"/>
  </si>
  <si>
    <t>10月21日(五)</t>
    <phoneticPr fontId="19" type="noConversion"/>
  </si>
  <si>
    <t>10月20日(四)</t>
    <phoneticPr fontId="19" type="noConversion"/>
  </si>
  <si>
    <t>10月19日(三)</t>
    <phoneticPr fontId="19" type="noConversion"/>
  </si>
  <si>
    <t>10月18日(二)</t>
    <phoneticPr fontId="19" type="noConversion"/>
  </si>
  <si>
    <t>10月17日(一)</t>
    <phoneticPr fontId="19" type="noConversion"/>
  </si>
  <si>
    <t>筍片雞湯</t>
    <phoneticPr fontId="19" type="noConversion"/>
  </si>
  <si>
    <r>
      <t xml:space="preserve">  玉米濃湯(芡)</t>
    </r>
    <r>
      <rPr>
        <sz val="12"/>
        <color indexed="10"/>
        <rFont val="華康勘亭流(P)"/>
        <family val="4"/>
        <charset val="136"/>
      </rPr>
      <t>+豆漿</t>
    </r>
    <r>
      <rPr>
        <sz val="12"/>
        <color indexed="8"/>
        <rFont val="華康勘亭流(P)"/>
        <family val="4"/>
        <charset val="136"/>
      </rPr>
      <t xml:space="preserve"> </t>
    </r>
    <phoneticPr fontId="19" type="noConversion"/>
  </si>
  <si>
    <t>白玉排骨湯</t>
    <phoneticPr fontId="19" type="noConversion"/>
  </si>
  <si>
    <t xml:space="preserve">   香炒干絲(豆)</t>
    <phoneticPr fontId="19" type="noConversion"/>
  </si>
  <si>
    <t xml:space="preserve">  絲瓜粉絲 </t>
    <phoneticPr fontId="19" type="noConversion"/>
  </si>
  <si>
    <t xml:space="preserve"> 芋香毛豆玉米(豆)    </t>
    <phoneticPr fontId="19" type="noConversion"/>
  </si>
  <si>
    <t xml:space="preserve">  客家小炒(豆) </t>
    <phoneticPr fontId="19" type="noConversion"/>
  </si>
  <si>
    <t xml:space="preserve"> 　黃金脆薯(炸)</t>
    <phoneticPr fontId="19" type="noConversion"/>
  </si>
  <si>
    <t xml:space="preserve">  醬汁海鮮捲(加)</t>
    <phoneticPr fontId="19" type="noConversion"/>
  </si>
  <si>
    <t xml:space="preserve"> 紅磚炒蛋</t>
    <phoneticPr fontId="19" type="noConversion"/>
  </si>
  <si>
    <t xml:space="preserve"> 瓜瓜燴四色+元寶餃子(冷)</t>
    <phoneticPr fontId="19" type="noConversion"/>
  </si>
  <si>
    <t xml:space="preserve">  蒲燒鯛魚(海加) </t>
    <phoneticPr fontId="19" type="noConversion"/>
  </si>
  <si>
    <t>醬爆肉</t>
    <phoneticPr fontId="19" type="noConversion"/>
  </si>
  <si>
    <t xml:space="preserve"> 茄汁雞</t>
    <phoneticPr fontId="19" type="noConversion"/>
  </si>
  <si>
    <t xml:space="preserve"> 黃金豬排(炸) </t>
    <phoneticPr fontId="19" type="noConversion"/>
  </si>
  <si>
    <t>招牌雞肉飯</t>
    <phoneticPr fontId="19" type="noConversion"/>
  </si>
  <si>
    <t>糙米小米飯</t>
    <phoneticPr fontId="19" type="noConversion"/>
  </si>
  <si>
    <t>地瓜燕麥飯</t>
    <phoneticPr fontId="19" type="noConversion"/>
  </si>
  <si>
    <t>10月14日(五)</t>
    <phoneticPr fontId="19" type="noConversion"/>
  </si>
  <si>
    <t>10月13日(四)</t>
    <phoneticPr fontId="19" type="noConversion"/>
  </si>
  <si>
    <t>10月12日(三)</t>
    <phoneticPr fontId="19" type="noConversion"/>
  </si>
  <si>
    <t>10月11日(二)</t>
    <phoneticPr fontId="19" type="noConversion"/>
  </si>
  <si>
    <t>10月10日(一)</t>
    <phoneticPr fontId="19" type="noConversion"/>
  </si>
  <si>
    <t>海帶苗湯</t>
    <phoneticPr fontId="19" type="noConversion"/>
  </si>
  <si>
    <t>筍仔冬粉湯</t>
    <phoneticPr fontId="19" type="noConversion"/>
  </si>
  <si>
    <t>土瓶蒸湯</t>
    <phoneticPr fontId="19" type="noConversion"/>
  </si>
  <si>
    <t>味噌豆腐湯(豆)</t>
    <phoneticPr fontId="19" type="noConversion"/>
  </si>
  <si>
    <t>冬瓜龍骨湯</t>
    <phoneticPr fontId="19" type="noConversion"/>
  </si>
  <si>
    <t xml:space="preserve">  和風關東煮(豆)  </t>
    <phoneticPr fontId="19" type="noConversion"/>
  </si>
  <si>
    <t xml:space="preserve"> 甘藍炒肉絲</t>
    <phoneticPr fontId="19" type="noConversion"/>
  </si>
  <si>
    <t>白菜豬肉</t>
    <phoneticPr fontId="19" type="noConversion"/>
  </si>
  <si>
    <t xml:space="preserve">三色炒蛋 </t>
    <phoneticPr fontId="19" type="noConversion"/>
  </si>
  <si>
    <t xml:space="preserve"> 南洋咖哩雞(豆)  </t>
    <phoneticPr fontId="19" type="noConversion"/>
  </si>
  <si>
    <t xml:space="preserve">  珍珠丸子(加) </t>
    <phoneticPr fontId="19" type="noConversion"/>
  </si>
  <si>
    <t xml:space="preserve"> 黃金地瓜(炸) </t>
    <phoneticPr fontId="19" type="noConversion"/>
  </si>
  <si>
    <t xml:space="preserve">    螞蟻上樹    </t>
    <phoneticPr fontId="19" type="noConversion"/>
  </si>
  <si>
    <t xml:space="preserve"> 醬偎蘿蔔糕(冷)+芝麻敏豆</t>
    <phoneticPr fontId="19" type="noConversion"/>
  </si>
  <si>
    <t xml:space="preserve"> 古都肉燥(豆)  </t>
    <phoneticPr fontId="19" type="noConversion"/>
  </si>
  <si>
    <t xml:space="preserve">   醬燒排骨肉   </t>
    <phoneticPr fontId="19" type="noConversion"/>
  </si>
  <si>
    <t xml:space="preserve">梅干爌肉條(醃) </t>
    <phoneticPr fontId="19" type="noConversion"/>
  </si>
  <si>
    <t xml:space="preserve">  岩燒鳳翅  </t>
    <phoneticPr fontId="19" type="noConversion"/>
  </si>
  <si>
    <t xml:space="preserve">香菇雞(醃)  </t>
    <phoneticPr fontId="19" type="noConversion"/>
  </si>
  <si>
    <t xml:space="preserve"> 大港魷魚排(炸海加)</t>
    <phoneticPr fontId="19" type="noConversion"/>
  </si>
  <si>
    <t>肉燥炒麵</t>
    <phoneticPr fontId="19" type="noConversion"/>
  </si>
  <si>
    <t>蕎麥小米飯</t>
    <phoneticPr fontId="19" type="noConversion"/>
  </si>
  <si>
    <t>什榖Q飯</t>
    <phoneticPr fontId="19" type="noConversion"/>
  </si>
  <si>
    <t>10月7日(五)</t>
    <phoneticPr fontId="19" type="noConversion"/>
  </si>
  <si>
    <t>10月6日(四)</t>
    <phoneticPr fontId="19" type="noConversion"/>
  </si>
  <si>
    <t>10月5日(三)</t>
    <phoneticPr fontId="19" type="noConversion"/>
  </si>
  <si>
    <t>10月4日(二)</t>
    <phoneticPr fontId="19" type="noConversion"/>
  </si>
  <si>
    <t>10月3日(一)</t>
    <phoneticPr fontId="19" type="noConversion"/>
  </si>
  <si>
    <t>706.5K</t>
    <phoneticPr fontId="19" type="noConversion"/>
  </si>
  <si>
    <t>28.7g</t>
    <phoneticPr fontId="19" type="noConversion"/>
  </si>
  <si>
    <t>玉米塊(甜玉米)</t>
    <phoneticPr fontId="19" type="noConversion"/>
  </si>
  <si>
    <t>胡蘿蔔</t>
    <phoneticPr fontId="19" type="noConversion"/>
  </si>
  <si>
    <t>23.5g</t>
    <phoneticPr fontId="19" type="noConversion"/>
  </si>
  <si>
    <t>海帶根</t>
    <phoneticPr fontId="19" type="noConversion"/>
  </si>
  <si>
    <t>洋蔥</t>
    <phoneticPr fontId="19" type="noConversion"/>
  </si>
  <si>
    <t>柴魚片</t>
    <phoneticPr fontId="19" type="noConversion"/>
  </si>
  <si>
    <t>豆腐</t>
    <phoneticPr fontId="19" type="noConversion"/>
  </si>
  <si>
    <t>95.0g</t>
    <phoneticPr fontId="19" type="noConversion"/>
  </si>
  <si>
    <t>海帶苗(乾裙帶菜)</t>
    <phoneticPr fontId="19" type="noConversion"/>
  </si>
  <si>
    <t>白蘿蔔</t>
    <phoneticPr fontId="19" type="noConversion"/>
  </si>
  <si>
    <t>珍珠丸子</t>
    <phoneticPr fontId="19" type="noConversion"/>
  </si>
  <si>
    <t>生鮮豬大里肌</t>
    <phoneticPr fontId="19" type="noConversion"/>
  </si>
  <si>
    <t>麵條(油麵條)</t>
    <phoneticPr fontId="19" type="noConversion"/>
  </si>
  <si>
    <t>滷或烤</t>
    <phoneticPr fontId="19" type="noConversion"/>
  </si>
  <si>
    <t>蒸炒</t>
    <phoneticPr fontId="19" type="noConversion"/>
  </si>
  <si>
    <t>711.5K</t>
    <phoneticPr fontId="19" type="noConversion"/>
  </si>
  <si>
    <t>27.1g</t>
    <phoneticPr fontId="19" type="noConversion"/>
  </si>
  <si>
    <t>23.0g</t>
    <phoneticPr fontId="19" type="noConversion"/>
  </si>
  <si>
    <t>乾木耳</t>
    <phoneticPr fontId="19" type="noConversion"/>
  </si>
  <si>
    <t>生鮮肉絲(豬前腿)</t>
    <phoneticPr fontId="19" type="noConversion"/>
  </si>
  <si>
    <t xml:space="preserve">生鮮豬肉(豬前腿肉) </t>
    <phoneticPr fontId="19" type="noConversion"/>
  </si>
  <si>
    <t>蕎麥</t>
    <phoneticPr fontId="19" type="noConversion"/>
  </si>
  <si>
    <t>99.0g</t>
    <phoneticPr fontId="19" type="noConversion"/>
  </si>
  <si>
    <t xml:space="preserve">生鮮竹筍 </t>
    <phoneticPr fontId="19" type="noConversion"/>
  </si>
  <si>
    <t xml:space="preserve">甘藍(高麗菜) </t>
    <phoneticPr fontId="19" type="noConversion"/>
  </si>
  <si>
    <t>生鮮地瓜</t>
    <phoneticPr fontId="19" type="noConversion"/>
  </si>
  <si>
    <t>梅干菜</t>
    <phoneticPr fontId="19" type="noConversion"/>
  </si>
  <si>
    <t>714.5K</t>
    <phoneticPr fontId="19" type="noConversion"/>
  </si>
  <si>
    <t>芋頭</t>
    <phoneticPr fontId="19" type="noConversion"/>
  </si>
  <si>
    <t>22.0g</t>
    <phoneticPr fontId="19" type="noConversion"/>
  </si>
  <si>
    <t>香菇</t>
    <phoneticPr fontId="19" type="noConversion"/>
  </si>
  <si>
    <t>金針菇</t>
    <phoneticPr fontId="19" type="noConversion"/>
  </si>
  <si>
    <t>生鮮骨腿</t>
    <phoneticPr fontId="19" type="noConversion"/>
  </si>
  <si>
    <t>102.0g</t>
    <phoneticPr fontId="19" type="noConversion"/>
  </si>
  <si>
    <t xml:space="preserve">大白菜(結球白菜) </t>
    <phoneticPr fontId="19" type="noConversion"/>
  </si>
  <si>
    <t>生鮮雞翅</t>
    <phoneticPr fontId="19" type="noConversion"/>
  </si>
  <si>
    <t>741.6大卡</t>
    <phoneticPr fontId="19" type="noConversion"/>
  </si>
  <si>
    <t>28.4g</t>
    <phoneticPr fontId="19" type="noConversion"/>
  </si>
  <si>
    <t>白芝麻</t>
    <phoneticPr fontId="19" type="noConversion"/>
  </si>
  <si>
    <t>敏豆</t>
    <phoneticPr fontId="19" type="noConversion"/>
  </si>
  <si>
    <t>24.0g</t>
    <phoneticPr fontId="19" type="noConversion"/>
  </si>
  <si>
    <t>脆瓜</t>
    <phoneticPr fontId="19" type="noConversion"/>
  </si>
  <si>
    <t>味噌</t>
    <phoneticPr fontId="19" type="noConversion"/>
  </si>
  <si>
    <t>雞蛋</t>
    <phoneticPr fontId="19" type="noConversion"/>
  </si>
  <si>
    <t xml:space="preserve">香菇 </t>
    <phoneticPr fontId="19" type="noConversion"/>
  </si>
  <si>
    <t xml:space="preserve">什穀米 </t>
    <phoneticPr fontId="19" type="noConversion"/>
  </si>
  <si>
    <t>103.0g</t>
    <phoneticPr fontId="19" type="noConversion"/>
  </si>
  <si>
    <t>冷</t>
    <phoneticPr fontId="19" type="noConversion"/>
  </si>
  <si>
    <t xml:space="preserve">蘿蔔糕  </t>
    <phoneticPr fontId="19" type="noConversion"/>
  </si>
  <si>
    <t>烤煮</t>
    <phoneticPr fontId="19" type="noConversion"/>
  </si>
  <si>
    <t>733.3K</t>
    <phoneticPr fontId="19" type="noConversion"/>
  </si>
  <si>
    <t>30.2g</t>
    <phoneticPr fontId="19" type="noConversion"/>
  </si>
  <si>
    <t>冷凍毛豆仁</t>
    <phoneticPr fontId="19" type="noConversion"/>
  </si>
  <si>
    <t>24.5g</t>
    <phoneticPr fontId="19" type="noConversion"/>
  </si>
  <si>
    <t>枸杞</t>
    <phoneticPr fontId="19" type="noConversion"/>
  </si>
  <si>
    <t>生鮮豬(龍)骨</t>
    <phoneticPr fontId="19" type="noConversion"/>
  </si>
  <si>
    <t>98.0g</t>
    <phoneticPr fontId="19" type="noConversion"/>
  </si>
  <si>
    <t>冬瓜</t>
    <phoneticPr fontId="19" type="noConversion"/>
  </si>
  <si>
    <t>馬鈴薯</t>
    <phoneticPr fontId="19" type="noConversion"/>
  </si>
  <si>
    <t>五香豆干</t>
    <phoneticPr fontId="19" type="noConversion"/>
  </si>
  <si>
    <t>海加</t>
    <phoneticPr fontId="19" type="noConversion"/>
  </si>
  <si>
    <t>魷魚排</t>
    <phoneticPr fontId="19" type="noConversion"/>
  </si>
  <si>
    <t>依    合    約    無    提    供    水    果    和    乳    品</t>
    <phoneticPr fontId="19" type="noConversion"/>
  </si>
  <si>
    <t>營養分析</t>
    <phoneticPr fontId="19" type="noConversion"/>
  </si>
  <si>
    <t>水果/乳品</t>
    <phoneticPr fontId="19" type="noConversion"/>
  </si>
  <si>
    <t>主菜</t>
    <phoneticPr fontId="19" type="noConversion"/>
  </si>
  <si>
    <t>111.10月第一週菜單明細(新港國小-國華廠商)</t>
    <phoneticPr fontId="19" type="noConversion"/>
  </si>
  <si>
    <t>28.5g</t>
    <phoneticPr fontId="19" type="noConversion"/>
  </si>
  <si>
    <t>生鮮雞肉</t>
    <phoneticPr fontId="19" type="noConversion"/>
  </si>
  <si>
    <t>新鮮骨腿</t>
    <phoneticPr fontId="19" type="noConversion"/>
  </si>
  <si>
    <t>海帶絲</t>
    <phoneticPr fontId="19" type="noConversion"/>
  </si>
  <si>
    <t>生鮮竹筍</t>
    <phoneticPr fontId="19" type="noConversion"/>
  </si>
  <si>
    <t>豆干絲</t>
    <phoneticPr fontId="19" type="noConversion"/>
  </si>
  <si>
    <t>新鮮馬鈴薯</t>
    <phoneticPr fontId="19" type="noConversion"/>
  </si>
  <si>
    <t>蒲燒鯛魚</t>
    <phoneticPr fontId="19" type="noConversion"/>
  </si>
  <si>
    <t>×</t>
    <phoneticPr fontId="19" type="noConversion"/>
  </si>
  <si>
    <t>蒸或烤</t>
    <phoneticPr fontId="19" type="noConversion"/>
  </si>
  <si>
    <t>799.3K</t>
    <phoneticPr fontId="19" type="noConversion"/>
  </si>
  <si>
    <t>34.6g</t>
    <phoneticPr fontId="19" type="noConversion"/>
  </si>
  <si>
    <t>26.9g</t>
    <phoneticPr fontId="19" type="noConversion"/>
  </si>
  <si>
    <t>蛋(雞蛋--白殼)</t>
    <phoneticPr fontId="19" type="noConversion"/>
  </si>
  <si>
    <t>105.7g</t>
    <phoneticPr fontId="19" type="noConversion"/>
  </si>
  <si>
    <t>冷凍玉米粒</t>
    <phoneticPr fontId="19" type="noConversion"/>
  </si>
  <si>
    <t>絲瓜</t>
    <phoneticPr fontId="19" type="noConversion"/>
  </si>
  <si>
    <t>海鮮捲(冷凍花枝捲)</t>
    <phoneticPr fontId="19" type="noConversion"/>
  </si>
  <si>
    <t>認證豆漿(奶) 1瓶</t>
    <phoneticPr fontId="19" type="noConversion"/>
  </si>
  <si>
    <t>蒸煮</t>
    <phoneticPr fontId="19" type="noConversion"/>
  </si>
  <si>
    <t>708.0K</t>
    <phoneticPr fontId="19" type="noConversion"/>
  </si>
  <si>
    <t>27.4g</t>
    <phoneticPr fontId="19" type="noConversion"/>
  </si>
  <si>
    <t>22.5g</t>
    <phoneticPr fontId="19" type="noConversion"/>
  </si>
  <si>
    <t>生鮮龍骨 (豬龍骨)</t>
    <phoneticPr fontId="19" type="noConversion"/>
  </si>
  <si>
    <t>蛋</t>
    <phoneticPr fontId="19" type="noConversion"/>
  </si>
  <si>
    <t>(白)蘿蔔</t>
    <phoneticPr fontId="19" type="noConversion"/>
  </si>
  <si>
    <t>751.0K</t>
    <phoneticPr fontId="19" type="noConversion"/>
  </si>
  <si>
    <t>豬肉水餃</t>
    <phoneticPr fontId="19" type="noConversion"/>
  </si>
  <si>
    <t>31.7g</t>
    <phoneticPr fontId="19" type="noConversion"/>
  </si>
  <si>
    <t xml:space="preserve">玉米塊(甜玉米) </t>
    <phoneticPr fontId="19" type="noConversion"/>
  </si>
  <si>
    <t>蛋(雞蛋--白殼)</t>
  </si>
  <si>
    <t>燕麥</t>
    <phoneticPr fontId="19" type="noConversion"/>
  </si>
  <si>
    <t>蛋</t>
  </si>
  <si>
    <t>地瓜</t>
    <phoneticPr fontId="19" type="noConversion"/>
  </si>
  <si>
    <t>101.0g</t>
    <phoneticPr fontId="19" type="noConversion"/>
  </si>
  <si>
    <t>紫菜(乾裙帶菜)</t>
    <phoneticPr fontId="19" type="noConversion"/>
  </si>
  <si>
    <t xml:space="preserve">大黃瓜 (胡瓜) </t>
    <phoneticPr fontId="19" type="noConversion"/>
  </si>
  <si>
    <t>生鮮豬里肌</t>
    <phoneticPr fontId="19" type="noConversion"/>
  </si>
  <si>
    <t>111.10月第二週菜單明細(新港國小-國華廠商)</t>
    <phoneticPr fontId="19" type="noConversion"/>
  </si>
  <si>
    <t>728.5K</t>
    <phoneticPr fontId="19" type="noConversion"/>
  </si>
  <si>
    <t xml:space="preserve"> 28.1g</t>
    <phoneticPr fontId="19" type="noConversion"/>
  </si>
  <si>
    <t>生鮮豬肉(豬前腿肉)</t>
    <phoneticPr fontId="19" type="noConversion"/>
  </si>
  <si>
    <t>100..0g</t>
    <phoneticPr fontId="19" type="noConversion"/>
  </si>
  <si>
    <t>肉圓</t>
    <phoneticPr fontId="19" type="noConversion"/>
  </si>
  <si>
    <t>粿仔條</t>
    <phoneticPr fontId="19" type="noConversion"/>
  </si>
  <si>
    <t>724.5K</t>
    <phoneticPr fontId="19" type="noConversion"/>
  </si>
  <si>
    <t>28.3g</t>
    <phoneticPr fontId="19" type="noConversion"/>
  </si>
  <si>
    <t xml:space="preserve">河粉(寬條冬粉) </t>
    <phoneticPr fontId="19" type="noConversion"/>
  </si>
  <si>
    <t>新鮮豬肉(豬前腿肉)</t>
    <phoneticPr fontId="19" type="noConversion"/>
  </si>
  <si>
    <t xml:space="preserve">生鮮肉丁(豬前腿肉) </t>
    <phoneticPr fontId="19" type="noConversion"/>
  </si>
  <si>
    <t>100.0g</t>
    <phoneticPr fontId="19" type="noConversion"/>
  </si>
  <si>
    <t>包白菜(結球白菜)</t>
    <phoneticPr fontId="19" type="noConversion"/>
  </si>
  <si>
    <t xml:space="preserve">米血 </t>
    <phoneticPr fontId="19" type="noConversion"/>
  </si>
  <si>
    <t>生鮮魚</t>
    <phoneticPr fontId="19" type="noConversion"/>
  </si>
  <si>
    <t>700.5K</t>
    <phoneticPr fontId="19" type="noConversion"/>
  </si>
  <si>
    <t>27.8g</t>
    <phoneticPr fontId="19" type="noConversion"/>
  </si>
  <si>
    <t>杏鮑菇</t>
    <phoneticPr fontId="19" type="noConversion"/>
  </si>
  <si>
    <t>彩椒</t>
    <phoneticPr fontId="19" type="noConversion"/>
  </si>
  <si>
    <t>新鮮絞肉</t>
    <phoneticPr fontId="19" type="noConversion"/>
  </si>
  <si>
    <t xml:space="preserve">高麗菜 </t>
    <phoneticPr fontId="19" type="noConversion"/>
  </si>
  <si>
    <t>生鮮雞(腿)排</t>
    <phoneticPr fontId="19" type="noConversion"/>
  </si>
  <si>
    <t>煮烤</t>
    <phoneticPr fontId="19" type="noConversion"/>
  </si>
  <si>
    <t>734.5K</t>
    <phoneticPr fontId="19" type="noConversion"/>
  </si>
  <si>
    <t>銀絲卷</t>
    <phoneticPr fontId="19" type="noConversion"/>
  </si>
  <si>
    <t>29.8g</t>
    <phoneticPr fontId="19" type="noConversion"/>
  </si>
  <si>
    <t>冬粉</t>
  </si>
  <si>
    <t>710.0K</t>
    <phoneticPr fontId="19" type="noConversion"/>
  </si>
  <si>
    <t>27.5g</t>
    <phoneticPr fontId="19" type="noConversion"/>
  </si>
  <si>
    <t>胡蘿蔔</t>
  </si>
  <si>
    <t>小黃瓜(花胡瓜)</t>
    <phoneticPr fontId="19" type="noConversion"/>
  </si>
  <si>
    <t xml:space="preserve">馬鈴薯 </t>
    <phoneticPr fontId="19" type="noConversion"/>
  </si>
  <si>
    <t>97.0g</t>
    <phoneticPr fontId="19" type="noConversion"/>
  </si>
  <si>
    <t>111.10月第三週菜單明細(新港國小-國華廠商)</t>
    <phoneticPr fontId="19" type="noConversion"/>
  </si>
  <si>
    <t>690.1K</t>
    <phoneticPr fontId="19" type="noConversion"/>
  </si>
  <si>
    <t>26.7g</t>
    <phoneticPr fontId="19" type="noConversion"/>
  </si>
  <si>
    <t>生鮮翅腿</t>
    <phoneticPr fontId="19" type="noConversion"/>
  </si>
  <si>
    <t>29.9g</t>
    <phoneticPr fontId="19" type="noConversion"/>
  </si>
  <si>
    <t xml:space="preserve">碎瓜(醃漬花胡瓜) </t>
    <phoneticPr fontId="19" type="noConversion"/>
  </si>
  <si>
    <t>95..0g</t>
    <phoneticPr fontId="19" type="noConversion"/>
  </si>
  <si>
    <t xml:space="preserve">蒲瓜(瓢瓜 扁蒲) </t>
    <phoneticPr fontId="19" type="noConversion"/>
  </si>
  <si>
    <t>734.0K</t>
    <phoneticPr fontId="19" type="noConversion"/>
  </si>
  <si>
    <t>30.8g</t>
    <phoneticPr fontId="19" type="noConversion"/>
  </si>
  <si>
    <t>豆干</t>
    <phoneticPr fontId="19" type="noConversion"/>
  </si>
  <si>
    <t>739.0K</t>
    <phoneticPr fontId="19" type="noConversion"/>
  </si>
  <si>
    <t>蔥</t>
    <phoneticPr fontId="19" type="noConversion"/>
  </si>
  <si>
    <t>海苔絲</t>
    <phoneticPr fontId="19" type="noConversion"/>
  </si>
  <si>
    <t>31.6g</t>
    <phoneticPr fontId="19" type="noConversion"/>
  </si>
  <si>
    <t>麵線</t>
    <phoneticPr fontId="19" type="noConversion"/>
  </si>
  <si>
    <t xml:space="preserve">雜糧米(什穀米) </t>
    <phoneticPr fontId="19" type="noConversion"/>
  </si>
  <si>
    <t xml:space="preserve">裹粉魚柳(香酥魚柳 ) </t>
    <phoneticPr fontId="19" type="noConversion"/>
  </si>
  <si>
    <t>712.5K</t>
    <phoneticPr fontId="19" type="noConversion"/>
  </si>
  <si>
    <t>28.1g</t>
    <phoneticPr fontId="19" type="noConversion"/>
  </si>
  <si>
    <t xml:space="preserve">寬粉(寬條冬粉) </t>
    <phoneticPr fontId="19" type="noConversion"/>
  </si>
  <si>
    <t xml:space="preserve">高麗菜(甘藍) </t>
    <phoneticPr fontId="19" type="noConversion"/>
  </si>
  <si>
    <t>卡拉雞排</t>
    <phoneticPr fontId="19" type="noConversion"/>
  </si>
  <si>
    <t>111.10月第四週菜單明細(新港國小-國華廠商)</t>
    <phoneticPr fontId="19" type="noConversion"/>
  </si>
  <si>
    <t>714.1K</t>
    <phoneticPr fontId="19" type="noConversion"/>
  </si>
  <si>
    <t>28.9g</t>
    <phoneticPr fontId="19" type="noConversion"/>
  </si>
  <si>
    <t>96.0g</t>
    <phoneticPr fontId="19" type="noConversion"/>
  </si>
  <si>
    <t>大黃瓜</t>
    <phoneticPr fontId="19" type="noConversion"/>
  </si>
  <si>
    <t>煮芡</t>
    <phoneticPr fontId="19" type="noConversion"/>
  </si>
  <si>
    <t>111.10月第五週菜單明細(新港國小-國華廠商)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</si>
</sst>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76" formatCode="0;_ "/>
    <numFmt numFmtId="177" formatCode="0;_쐀"/>
    <numFmt numFmtId="178" formatCode="&quot;3 月&quot;\ #\ &quot;日（六）&quot;"/>
    <numFmt numFmtId="179" formatCode="&quot;9 月&quot;\ #\ &quot;日（六）&quot;"/>
    <numFmt numFmtId="180" formatCode="&quot;10 月&quot;\ #\ &quot;日（一 ）&quot;"/>
    <numFmt numFmtId="181" formatCode="&quot;10 月&quot;\ #\ &quot;日（二）&quot;"/>
    <numFmt numFmtId="182" formatCode="&quot;10 月&quot;\ #\ &quot;日（三）&quot;"/>
    <numFmt numFmtId="183" formatCode="&quot;10 月&quot;\ #\ &quot;日（四）&quot;"/>
    <numFmt numFmtId="184" formatCode="&quot;10月&quot;\ #\ &quot;日（五）&quot;"/>
    <numFmt numFmtId="185" formatCode="&quot;11 月&quot;\ #\ &quot;日（一）&quot;"/>
  </numFmts>
  <fonts count="25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2"/>
      <name val="華康少女文字W3"/>
      <family val="3"/>
      <charset val="136"/>
    </font>
    <font>
      <sz val="20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標楷體"/>
      <family val="4"/>
      <charset val="136"/>
    </font>
    <font>
      <sz val="14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4"/>
      <name val="新細明體"/>
      <family val="1"/>
      <charset val="136"/>
    </font>
    <font>
      <sz val="18"/>
      <name val="新細明體"/>
      <family val="1"/>
      <charset val="136"/>
    </font>
    <font>
      <sz val="18"/>
      <color indexed="8"/>
      <name val="新細明體"/>
      <family val="1"/>
      <charset val="136"/>
    </font>
    <font>
      <sz val="36"/>
      <name val="標楷體"/>
      <family val="4"/>
      <charset val="136"/>
    </font>
    <font>
      <sz val="20"/>
      <color indexed="8"/>
      <name val="標楷體"/>
      <family val="4"/>
      <charset val="136"/>
    </font>
    <font>
      <b/>
      <sz val="18"/>
      <name val="標楷體"/>
      <family val="4"/>
      <charset val="136"/>
    </font>
    <font>
      <sz val="20"/>
      <name val="標楷體"/>
      <family val="4"/>
      <charset val="136"/>
    </font>
    <font>
      <sz val="18"/>
      <name val="標楷體"/>
      <family val="4"/>
      <charset val="136"/>
    </font>
    <font>
      <sz val="18"/>
      <color indexed="8"/>
      <name val="標楷體"/>
      <family val="4"/>
      <charset val="136"/>
    </font>
    <font>
      <sz val="14"/>
      <name val="標楷體"/>
      <family val="4"/>
      <charset val="136"/>
    </font>
    <font>
      <sz val="16"/>
      <color indexed="8"/>
      <name val="標楷體"/>
      <family val="4"/>
      <charset val="136"/>
    </font>
    <font>
      <sz val="22"/>
      <name val="新細明體"/>
      <family val="1"/>
      <charset val="136"/>
    </font>
    <font>
      <sz val="22"/>
      <name val="標楷體"/>
      <family val="4"/>
      <charset val="136"/>
    </font>
    <font>
      <b/>
      <sz val="24"/>
      <color indexed="12"/>
      <name val="標楷體"/>
      <family val="4"/>
      <charset val="136"/>
    </font>
    <font>
      <b/>
      <sz val="24"/>
      <color indexed="20"/>
      <name val="標楷體"/>
      <family val="4"/>
      <charset val="136"/>
    </font>
    <font>
      <sz val="12"/>
      <color rgb="FF666666"/>
      <name val="華康POP1體W5"/>
      <family val="3"/>
      <charset val="136"/>
    </font>
    <font>
      <b/>
      <sz val="12"/>
      <color rgb="FF666666"/>
      <name val="華康POP1體W5"/>
      <family val="3"/>
      <charset val="136"/>
    </font>
    <font>
      <b/>
      <sz val="28"/>
      <color rgb="FFC00000"/>
      <name val="標楷體"/>
      <family val="4"/>
      <charset val="136"/>
    </font>
    <font>
      <sz val="20"/>
      <color theme="1"/>
      <name val="標楷體"/>
      <family val="4"/>
      <charset val="136"/>
    </font>
    <font>
      <sz val="18"/>
      <color theme="1"/>
      <name val="標楷體"/>
      <family val="4"/>
      <charset val="136"/>
    </font>
    <font>
      <sz val="12"/>
      <color rgb="FF000099"/>
      <name val="新細明體"/>
      <family val="1"/>
      <charset val="136"/>
    </font>
    <font>
      <sz val="18"/>
      <color theme="0"/>
      <name val="標楷體"/>
      <family val="4"/>
      <charset val="136"/>
    </font>
    <font>
      <sz val="1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2"/>
      <color theme="0"/>
      <name val="新細明體"/>
      <family val="1"/>
      <charset val="136"/>
    </font>
    <font>
      <sz val="24"/>
      <color theme="1"/>
      <name val="新細明體"/>
      <family val="1"/>
      <charset val="136"/>
      <scheme val="minor"/>
    </font>
    <font>
      <sz val="10"/>
      <color rgb="FF000000"/>
      <name val="Arial"/>
      <family val="2"/>
    </font>
    <font>
      <sz val="14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22"/>
      <color theme="1"/>
      <name val="標楷體"/>
      <family val="4"/>
      <charset val="136"/>
    </font>
    <font>
      <sz val="22"/>
      <color theme="0"/>
      <name val="標楷體"/>
      <family val="4"/>
      <charset val="136"/>
    </font>
    <font>
      <sz val="22"/>
      <color indexed="8"/>
      <name val="新細明體"/>
      <family val="1"/>
      <charset val="136"/>
    </font>
    <font>
      <b/>
      <sz val="20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b/>
      <sz val="20"/>
      <name val="標楷體"/>
      <family val="4"/>
      <charset val="136"/>
    </font>
    <font>
      <sz val="20"/>
      <color theme="1"/>
      <name val="新細明體"/>
      <family val="1"/>
      <charset val="136"/>
    </font>
    <font>
      <sz val="22"/>
      <color rgb="FF666666"/>
      <name val="Verdana"/>
      <family val="2"/>
    </font>
    <font>
      <sz val="22"/>
      <color rgb="FF333399"/>
      <name val="Verdana"/>
      <family val="2"/>
    </font>
    <font>
      <b/>
      <sz val="22"/>
      <color rgb="FF333399"/>
      <name val="標楷體"/>
      <family val="4"/>
      <charset val="136"/>
    </font>
    <font>
      <sz val="10"/>
      <color rgb="FF000000"/>
      <name val="Helvetica"/>
      <family val="2"/>
    </font>
    <font>
      <sz val="14"/>
      <color theme="1"/>
      <name val="新細明體"/>
      <family val="1"/>
      <charset val="136"/>
    </font>
    <font>
      <b/>
      <sz val="28"/>
      <color theme="1"/>
      <name val="標楷體"/>
      <family val="4"/>
      <charset val="136"/>
    </font>
    <font>
      <sz val="23"/>
      <color theme="1"/>
      <name val="標楷體"/>
      <family val="4"/>
      <charset val="136"/>
    </font>
    <font>
      <sz val="19"/>
      <color theme="1"/>
      <name val="標楷體"/>
      <family val="4"/>
      <charset val="136"/>
    </font>
    <font>
      <b/>
      <sz val="19"/>
      <name val="標楷體"/>
      <family val="4"/>
      <charset val="136"/>
    </font>
    <font>
      <sz val="19"/>
      <color indexed="8"/>
      <name val="新細明體"/>
      <family val="1"/>
      <charset val="136"/>
    </font>
    <font>
      <sz val="19"/>
      <name val="標楷體"/>
      <family val="4"/>
      <charset val="136"/>
    </font>
    <font>
      <sz val="19"/>
      <name val="新細明體"/>
      <family val="1"/>
      <charset val="136"/>
    </font>
    <font>
      <sz val="19"/>
      <color indexed="8"/>
      <name val="標楷體"/>
      <family val="4"/>
      <charset val="136"/>
    </font>
    <font>
      <b/>
      <sz val="36"/>
      <color theme="1"/>
      <name val="標楷體"/>
      <family val="4"/>
      <charset val="136"/>
    </font>
    <font>
      <sz val="26"/>
      <color theme="1"/>
      <name val="標楷體"/>
      <family val="4"/>
      <charset val="136"/>
    </font>
    <font>
      <sz val="28"/>
      <color theme="1"/>
      <name val="標楷體"/>
      <family val="4"/>
      <charset val="136"/>
    </font>
    <font>
      <sz val="22"/>
      <color rgb="FF333300"/>
      <name val="標楷體"/>
      <family val="4"/>
      <charset val="136"/>
    </font>
    <font>
      <sz val="22"/>
      <color rgb="FF333300"/>
      <name val="新細明體"/>
      <family val="1"/>
      <charset val="136"/>
    </font>
    <font>
      <sz val="22"/>
      <color theme="0"/>
      <name val="新細明體"/>
      <family val="1"/>
      <charset val="136"/>
    </font>
    <font>
      <sz val="22"/>
      <color theme="1"/>
      <name val="新細明體"/>
      <family val="1"/>
      <charset val="136"/>
    </font>
    <font>
      <sz val="52"/>
      <name val="標楷體"/>
      <family val="4"/>
      <charset val="136"/>
    </font>
    <font>
      <u/>
      <sz val="12"/>
      <color theme="10"/>
      <name val="新細明體"/>
      <family val="1"/>
      <charset val="136"/>
    </font>
    <font>
      <sz val="24"/>
      <color indexed="8"/>
      <name val="標楷體"/>
      <family val="4"/>
      <charset val="136"/>
    </font>
    <font>
      <sz val="22"/>
      <color indexed="8"/>
      <name val="標楷體"/>
      <family val="4"/>
      <charset val="136"/>
    </font>
    <font>
      <sz val="24"/>
      <name val="標楷體"/>
      <family val="4"/>
      <charset val="136"/>
    </font>
    <font>
      <sz val="23"/>
      <name val="標楷體"/>
      <family val="4"/>
      <charset val="136"/>
    </font>
    <font>
      <sz val="36"/>
      <color indexed="8"/>
      <name val="標楷體"/>
      <family val="4"/>
      <charset val="136"/>
    </font>
    <font>
      <sz val="26"/>
      <name val="標楷體"/>
      <family val="4"/>
      <charset val="136"/>
    </font>
    <font>
      <sz val="28"/>
      <name val="標楷體"/>
      <family val="4"/>
      <charset val="136"/>
    </font>
    <font>
      <sz val="26"/>
      <color indexed="8"/>
      <name val="標楷體"/>
      <family val="4"/>
      <charset val="136"/>
    </font>
    <font>
      <sz val="25"/>
      <color theme="1"/>
      <name val="標楷體"/>
      <family val="4"/>
      <charset val="136"/>
    </font>
    <font>
      <sz val="90"/>
      <color indexed="12"/>
      <name val="標楷體"/>
      <family val="4"/>
      <charset val="136"/>
    </font>
    <font>
      <b/>
      <sz val="105"/>
      <color indexed="61"/>
      <name val="標楷體"/>
      <family val="4"/>
      <charset val="136"/>
    </font>
    <font>
      <sz val="45"/>
      <name val="和平海報體"/>
      <family val="3"/>
      <charset val="136"/>
    </font>
    <font>
      <sz val="12"/>
      <name val="新細明體"/>
      <family val="1"/>
      <charset val="136"/>
      <scheme val="major"/>
    </font>
    <font>
      <sz val="80"/>
      <color indexed="12"/>
      <name val="標楷體"/>
      <family val="4"/>
      <charset val="136"/>
    </font>
    <font>
      <b/>
      <sz val="26"/>
      <color rgb="FFFF0000"/>
      <name val="微軟正黑體"/>
      <family val="2"/>
      <charset val="136"/>
    </font>
    <font>
      <b/>
      <sz val="33"/>
      <color theme="1"/>
      <name val="新細明體"/>
      <family val="1"/>
      <charset val="136"/>
      <scheme val="major"/>
    </font>
    <font>
      <b/>
      <sz val="48"/>
      <name val="標楷體"/>
      <family val="4"/>
      <charset val="136"/>
    </font>
    <font>
      <sz val="33"/>
      <name val="新細明體"/>
      <family val="1"/>
      <charset val="136"/>
    </font>
    <font>
      <sz val="42"/>
      <name val="新細明體"/>
      <family val="1"/>
      <charset val="136"/>
    </font>
    <font>
      <b/>
      <sz val="48"/>
      <color rgb="FF00B050"/>
      <name val="標楷體"/>
      <family val="4"/>
      <charset val="136"/>
    </font>
    <font>
      <b/>
      <sz val="48"/>
      <color theme="5" tint="-0.249977111117893"/>
      <name val="標楷體"/>
      <family val="4"/>
      <charset val="136"/>
    </font>
    <font>
      <sz val="20"/>
      <name val="Times New Roman"/>
      <family val="1"/>
    </font>
    <font>
      <sz val="20"/>
      <name val="細明體"/>
      <family val="3"/>
      <charset val="136"/>
    </font>
    <font>
      <sz val="33"/>
      <name val="新細明體"/>
      <family val="1"/>
      <charset val="136"/>
      <scheme val="major"/>
    </font>
    <font>
      <b/>
      <sz val="48"/>
      <color theme="9" tint="-0.249977111117893"/>
      <name val="標楷體"/>
      <family val="4"/>
      <charset val="136"/>
    </font>
    <font>
      <b/>
      <sz val="42"/>
      <color rgb="FF008000"/>
      <name val="微軟正黑體"/>
      <family val="2"/>
      <charset val="136"/>
    </font>
    <font>
      <b/>
      <sz val="42"/>
      <color rgb="FF0070C0"/>
      <name val="微軟正黑體"/>
      <family val="2"/>
      <charset val="136"/>
    </font>
    <font>
      <b/>
      <sz val="33"/>
      <color theme="1"/>
      <name val="新細明體"/>
      <family val="1"/>
      <charset val="136"/>
    </font>
    <font>
      <b/>
      <sz val="45"/>
      <name val="新細明體"/>
      <family val="1"/>
      <charset val="136"/>
      <scheme val="major"/>
    </font>
    <font>
      <sz val="75"/>
      <name val="新細明體"/>
      <family val="1"/>
      <charset val="136"/>
    </font>
    <font>
      <b/>
      <sz val="125"/>
      <color theme="1"/>
      <name val="標楷體"/>
      <family val="4"/>
      <charset val="136"/>
    </font>
    <font>
      <b/>
      <sz val="100"/>
      <color theme="1"/>
      <name val="標楷體"/>
      <family val="4"/>
      <charset val="136"/>
    </font>
    <font>
      <b/>
      <sz val="100"/>
      <color rgb="FFC00000"/>
      <name val="標楷體"/>
      <family val="4"/>
      <charset val="136"/>
    </font>
    <font>
      <b/>
      <sz val="100"/>
      <color rgb="FFCC3300"/>
      <name val="標楷體"/>
      <family val="4"/>
      <charset val="136"/>
    </font>
    <font>
      <sz val="100"/>
      <color theme="0"/>
      <name val="新細明體"/>
      <family val="1"/>
      <charset val="136"/>
    </font>
    <font>
      <sz val="100"/>
      <name val="新細明體"/>
      <family val="1"/>
      <charset val="136"/>
    </font>
    <font>
      <b/>
      <i/>
      <sz val="100"/>
      <color rgb="FF0000FF"/>
      <name val="標楷體"/>
      <family val="4"/>
      <charset val="136"/>
    </font>
    <font>
      <sz val="100"/>
      <color rgb="FF000000"/>
      <name val="Helvetica"/>
      <family val="2"/>
    </font>
    <font>
      <sz val="100"/>
      <color rgb="FF000000"/>
      <name val="Tahoma"/>
      <family val="2"/>
    </font>
    <font>
      <b/>
      <sz val="75"/>
      <color theme="1"/>
      <name val="標楷體"/>
      <family val="4"/>
      <charset val="136"/>
    </font>
    <font>
      <b/>
      <sz val="55"/>
      <color theme="1"/>
      <name val="標楷體"/>
      <family val="4"/>
      <charset val="136"/>
    </font>
    <font>
      <b/>
      <sz val="55"/>
      <color theme="0"/>
      <name val="標楷體"/>
      <family val="4"/>
      <charset val="136"/>
    </font>
    <font>
      <sz val="55"/>
      <color rgb="FF000000"/>
      <name val="Helvetica"/>
      <family val="2"/>
    </font>
    <font>
      <sz val="55"/>
      <color rgb="FF000000"/>
      <name val="Arial"/>
      <family val="2"/>
    </font>
    <font>
      <sz val="55"/>
      <color theme="1" tint="0.34998626667073579"/>
      <name val="華康少女文字W3"/>
      <family val="3"/>
      <charset val="136"/>
    </font>
    <font>
      <b/>
      <sz val="55"/>
      <color theme="1" tint="0.34998626667073579"/>
      <name val="標楷體"/>
      <family val="4"/>
      <charset val="136"/>
    </font>
    <font>
      <sz val="55"/>
      <color theme="0"/>
      <name val="華康少女文字W3"/>
      <family val="3"/>
      <charset val="136"/>
    </font>
    <font>
      <sz val="55"/>
      <color rgb="FF000000"/>
      <name val="Tahoma"/>
      <family val="2"/>
    </font>
    <font>
      <sz val="55"/>
      <color theme="1" tint="0.34998626667073579"/>
      <name val="新細明體"/>
      <family val="1"/>
      <charset val="136"/>
    </font>
    <font>
      <b/>
      <sz val="120"/>
      <color theme="1"/>
      <name val="標楷體"/>
      <family val="4"/>
      <charset val="136"/>
    </font>
    <font>
      <b/>
      <sz val="120"/>
      <color rgb="FF002060"/>
      <name val="標楷體"/>
      <family val="4"/>
      <charset val="136"/>
    </font>
    <font>
      <b/>
      <sz val="120"/>
      <color theme="0"/>
      <name val="標楷體"/>
      <family val="4"/>
      <charset val="136"/>
    </font>
    <font>
      <sz val="120"/>
      <name val="華康少女文字W3"/>
      <family val="3"/>
      <charset val="136"/>
    </font>
    <font>
      <b/>
      <i/>
      <sz val="120"/>
      <color rgb="FFFF0000"/>
      <name val="標楷體"/>
      <family val="4"/>
      <charset val="136"/>
    </font>
    <font>
      <b/>
      <i/>
      <sz val="120"/>
      <color theme="0"/>
      <name val="標楷體"/>
      <family val="4"/>
      <charset val="136"/>
    </font>
    <font>
      <sz val="120"/>
      <name val="華康POP1體W7"/>
      <family val="1"/>
      <charset val="136"/>
    </font>
    <font>
      <b/>
      <i/>
      <sz val="120"/>
      <color rgb="FF6600CC"/>
      <name val="標楷體"/>
      <family val="4"/>
      <charset val="136"/>
    </font>
    <font>
      <b/>
      <sz val="120"/>
      <color rgb="FF6600CC"/>
      <name val="標楷體"/>
      <family val="4"/>
      <charset val="136"/>
    </font>
    <font>
      <b/>
      <sz val="120"/>
      <color rgb="FFFF00FF"/>
      <name val="標楷體"/>
      <family val="4"/>
      <charset val="136"/>
    </font>
    <font>
      <b/>
      <sz val="120"/>
      <color rgb="FF006600"/>
      <name val="標楷體"/>
      <family val="4"/>
      <charset val="136"/>
    </font>
    <font>
      <sz val="120"/>
      <color rgb="FF006600"/>
      <name val="華康少女文字W3"/>
      <family val="3"/>
      <charset val="136"/>
    </font>
    <font>
      <b/>
      <sz val="120"/>
      <color rgb="FF0000FF"/>
      <name val="標楷體"/>
      <family val="4"/>
      <charset val="136"/>
    </font>
    <font>
      <b/>
      <sz val="120"/>
      <color rgb="FF800080"/>
      <name val="標楷體"/>
      <family val="4"/>
      <charset val="136"/>
    </font>
    <font>
      <sz val="120"/>
      <color rgb="FF800080"/>
      <name val="華康少女文字W3"/>
      <family val="3"/>
      <charset val="136"/>
    </font>
    <font>
      <b/>
      <sz val="120"/>
      <color rgb="FF7030A0"/>
      <name val="標楷體"/>
      <family val="4"/>
      <charset val="136"/>
    </font>
    <font>
      <b/>
      <sz val="120"/>
      <color theme="9" tint="-0.499984740745262"/>
      <name val="標楷體"/>
      <family val="4"/>
      <charset val="136"/>
    </font>
    <font>
      <b/>
      <sz val="120"/>
      <color rgb="FF339933"/>
      <name val="標楷體"/>
      <family val="4"/>
      <charset val="136"/>
    </font>
    <font>
      <sz val="120"/>
      <color theme="0"/>
      <name val="華康少女文字W3"/>
      <family val="3"/>
      <charset val="136"/>
    </font>
    <font>
      <sz val="120"/>
      <color rgb="FF339933"/>
      <name val="華康少女文字W3"/>
      <family val="3"/>
      <charset val="136"/>
    </font>
    <font>
      <b/>
      <sz val="120"/>
      <color theme="1" tint="0.249977111117893"/>
      <name val="標楷體"/>
      <family val="4"/>
      <charset val="136"/>
    </font>
    <font>
      <b/>
      <sz val="120"/>
      <color rgb="FF6600FF"/>
      <name val="標楷體"/>
      <family val="4"/>
      <charset val="136"/>
    </font>
    <font>
      <sz val="120"/>
      <color rgb="FF000000"/>
      <name val="Arial"/>
      <family val="2"/>
    </font>
    <font>
      <b/>
      <i/>
      <sz val="120"/>
      <color rgb="FF0000FF"/>
      <name val="標楷體"/>
      <family val="4"/>
      <charset val="136"/>
    </font>
    <font>
      <sz val="120"/>
      <color rgb="FF000000"/>
      <name val="Tahoma"/>
      <family val="2"/>
    </font>
    <font>
      <sz val="120"/>
      <name val="新細明體"/>
      <family val="1"/>
      <charset val="136"/>
    </font>
    <font>
      <sz val="120"/>
      <color rgb="FF339933"/>
      <name val="新細明體"/>
      <family val="1"/>
      <charset val="136"/>
    </font>
    <font>
      <sz val="120"/>
      <color rgb="FF800080"/>
      <name val="新細明體"/>
      <family val="1"/>
      <charset val="136"/>
    </font>
    <font>
      <b/>
      <sz val="100"/>
      <color rgb="FF603000"/>
      <name val="標楷體"/>
      <family val="4"/>
      <charset val="136"/>
    </font>
    <font>
      <sz val="12"/>
      <color theme="1"/>
      <name val="標楷體"/>
      <family val="4"/>
      <charset val="136"/>
    </font>
    <font>
      <sz val="20"/>
      <color rgb="FF000000"/>
      <name val="標楷體"/>
      <family val="4"/>
      <charset val="136"/>
    </font>
    <font>
      <sz val="15"/>
      <color rgb="FF000000"/>
      <name val="標楷體"/>
      <family val="4"/>
      <charset val="136"/>
    </font>
    <font>
      <sz val="22"/>
      <color rgb="FF00000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b/>
      <sz val="40"/>
      <color rgb="FFFF33CC"/>
      <name val="標楷體"/>
      <family val="4"/>
      <charset val="136"/>
    </font>
    <font>
      <b/>
      <sz val="42"/>
      <color rgb="FFFF33CC"/>
      <name val="標楷體"/>
      <family val="4"/>
      <charset val="136"/>
    </font>
    <font>
      <b/>
      <sz val="85"/>
      <color rgb="FFFF0000"/>
      <name val="微軟正黑體"/>
      <family val="2"/>
      <charset val="136"/>
    </font>
    <font>
      <sz val="85"/>
      <color rgb="FF00B050"/>
      <name val="標楷體"/>
      <family val="4"/>
      <charset val="136"/>
    </font>
    <font>
      <sz val="85"/>
      <color theme="9" tint="-0.499984740745262"/>
      <name val="標楷體"/>
      <family val="4"/>
      <charset val="136"/>
    </font>
    <font>
      <sz val="85"/>
      <color theme="6" tint="-0.499984740745262"/>
      <name val="標楷體"/>
      <family val="4"/>
      <charset val="136"/>
    </font>
    <font>
      <sz val="85"/>
      <color rgb="FF00B0F0"/>
      <name val="標楷體"/>
      <family val="4"/>
      <charset val="136"/>
    </font>
    <font>
      <b/>
      <sz val="55"/>
      <color rgb="FF7030A0"/>
      <name val="標楷體"/>
      <family val="4"/>
      <charset val="136"/>
    </font>
    <font>
      <b/>
      <sz val="55"/>
      <color rgb="FFFF33CC"/>
      <name val="標楷體"/>
      <family val="4"/>
      <charset val="136"/>
    </font>
    <font>
      <b/>
      <sz val="55"/>
      <color rgb="FF00B050"/>
      <name val="標楷體"/>
      <family val="4"/>
      <charset val="136"/>
    </font>
    <font>
      <b/>
      <sz val="55"/>
      <color rgb="FF006600"/>
      <name val="標楷體"/>
      <family val="4"/>
      <charset val="136"/>
    </font>
    <font>
      <b/>
      <sz val="55"/>
      <color theme="5" tint="-0.249977111117893"/>
      <name val="標楷體"/>
      <family val="4"/>
      <charset val="136"/>
    </font>
    <font>
      <b/>
      <sz val="55"/>
      <color rgb="FF0000FF"/>
      <name val="標楷體"/>
      <family val="4"/>
      <charset val="136"/>
    </font>
    <font>
      <b/>
      <sz val="55"/>
      <color theme="9" tint="-0.249977111117893"/>
      <name val="標楷體"/>
      <family val="4"/>
      <charset val="136"/>
    </font>
    <font>
      <b/>
      <sz val="55"/>
      <name val="標楷體"/>
      <family val="4"/>
      <charset val="136"/>
    </font>
    <font>
      <sz val="25"/>
      <name val="標楷體"/>
      <family val="4"/>
      <charset val="136"/>
    </font>
    <font>
      <b/>
      <sz val="35"/>
      <color rgb="FF006600"/>
      <name val="標楷體"/>
      <family val="4"/>
      <charset val="136"/>
    </font>
    <font>
      <b/>
      <sz val="36"/>
      <color rgb="FF006600"/>
      <name val="標楷體"/>
      <family val="4"/>
      <charset val="136"/>
    </font>
    <font>
      <b/>
      <sz val="105"/>
      <color theme="1"/>
      <name val="標楷體"/>
      <family val="4"/>
      <charset val="136"/>
    </font>
    <font>
      <b/>
      <sz val="200"/>
      <color rgb="FFFF00FF"/>
      <name val="標楷體"/>
      <family val="4"/>
      <charset val="136"/>
    </font>
    <font>
      <b/>
      <sz val="200"/>
      <color rgb="FFCC00FF"/>
      <name val="標楷體"/>
      <family val="4"/>
      <charset val="136"/>
    </font>
    <font>
      <b/>
      <sz val="300"/>
      <color theme="0"/>
      <name val="標楷體"/>
      <family val="4"/>
      <charset val="136"/>
    </font>
    <font>
      <b/>
      <sz val="300"/>
      <color rgb="FF6600CC"/>
      <name val="標楷體"/>
      <family val="4"/>
      <charset val="136"/>
    </font>
    <font>
      <b/>
      <sz val="85"/>
      <color rgb="FFCC00FF"/>
      <name val="標楷體"/>
      <family val="4"/>
      <charset val="136"/>
    </font>
    <font>
      <b/>
      <sz val="90"/>
      <color theme="1"/>
      <name val="標楷體"/>
      <family val="4"/>
      <charset val="136"/>
    </font>
    <font>
      <b/>
      <sz val="90"/>
      <color rgb="FF000099"/>
      <name val="標楷體"/>
      <family val="4"/>
      <charset val="136"/>
    </font>
    <font>
      <sz val="90"/>
      <color rgb="FF000000"/>
      <name val="Tahoma"/>
      <family val="2"/>
    </font>
    <font>
      <sz val="90"/>
      <name val="華康流隸體W5"/>
      <family val="1"/>
      <charset val="136"/>
    </font>
    <font>
      <sz val="90"/>
      <name val="新細明體"/>
      <family val="1"/>
      <charset val="136"/>
    </font>
    <font>
      <sz val="90"/>
      <name val="華康少女文字W3"/>
      <family val="3"/>
      <charset val="136"/>
    </font>
    <font>
      <b/>
      <sz val="90"/>
      <color rgb="FFCC00FF"/>
      <name val="標楷體"/>
      <family val="4"/>
      <charset val="136"/>
    </font>
    <font>
      <sz val="90"/>
      <color rgb="FF000000"/>
      <name val="Arial"/>
      <family val="2"/>
    </font>
    <font>
      <b/>
      <sz val="130"/>
      <color theme="1"/>
      <name val="標楷體"/>
      <family val="4"/>
      <charset val="136"/>
    </font>
    <font>
      <b/>
      <i/>
      <sz val="125"/>
      <color rgb="FFFF0000"/>
      <name val="標楷體"/>
      <family val="4"/>
      <charset val="136"/>
    </font>
    <font>
      <b/>
      <i/>
      <sz val="125"/>
      <color rgb="FF6600CC"/>
      <name val="標楷體"/>
      <family val="4"/>
      <charset val="136"/>
    </font>
    <font>
      <b/>
      <i/>
      <sz val="125"/>
      <color rgb="FF9900FF"/>
      <name val="標楷體"/>
      <family val="4"/>
      <charset val="136"/>
    </font>
    <font>
      <b/>
      <sz val="125"/>
      <color rgb="FFFF00FF"/>
      <name val="標楷體"/>
      <family val="4"/>
      <charset val="136"/>
    </font>
    <font>
      <b/>
      <sz val="125"/>
      <color rgb="FF006600"/>
      <name val="標楷體"/>
      <family val="4"/>
      <charset val="136"/>
    </font>
    <font>
      <b/>
      <sz val="125"/>
      <color rgb="FF0000FF"/>
      <name val="標楷體"/>
      <family val="4"/>
      <charset val="136"/>
    </font>
    <font>
      <b/>
      <i/>
      <sz val="125"/>
      <color rgb="FF0000FF"/>
      <name val="標楷體"/>
      <family val="4"/>
      <charset val="136"/>
    </font>
    <font>
      <b/>
      <sz val="125"/>
      <color rgb="FF6600CC"/>
      <name val="標楷體"/>
      <family val="4"/>
      <charset val="136"/>
    </font>
    <font>
      <b/>
      <sz val="125"/>
      <color rgb="FFCC00FF"/>
      <name val="標楷體"/>
      <family val="4"/>
      <charset val="136"/>
    </font>
    <font>
      <b/>
      <i/>
      <sz val="80"/>
      <color rgb="FFFF0000"/>
      <name val="標楷體"/>
      <family val="4"/>
      <charset val="136"/>
    </font>
    <font>
      <b/>
      <sz val="85"/>
      <color rgb="FF6600CC"/>
      <name val="標楷體"/>
      <family val="4"/>
      <charset val="136"/>
    </font>
    <font>
      <b/>
      <sz val="85"/>
      <color rgb="FFFF00FF"/>
      <name val="標楷體"/>
      <family val="4"/>
      <charset val="136"/>
    </font>
    <font>
      <b/>
      <i/>
      <sz val="85"/>
      <color rgb="FFFF0000"/>
      <name val="標楷體"/>
      <family val="4"/>
      <charset val="136"/>
    </font>
    <font>
      <b/>
      <sz val="85"/>
      <color rgb="FF0000FF"/>
      <name val="標楷體"/>
      <family val="4"/>
      <charset val="136"/>
    </font>
    <font>
      <b/>
      <i/>
      <sz val="85"/>
      <color rgb="FF6600CC"/>
      <name val="標楷體"/>
      <family val="4"/>
      <charset val="136"/>
    </font>
    <font>
      <b/>
      <i/>
      <sz val="85"/>
      <color rgb="FF9900FF"/>
      <name val="標楷體"/>
      <family val="4"/>
      <charset val="136"/>
    </font>
    <font>
      <b/>
      <sz val="180"/>
      <color theme="1"/>
      <name val="標楷體"/>
      <family val="4"/>
      <charset val="136"/>
    </font>
    <font>
      <sz val="120"/>
      <name val="Microsoft JhengHei UI"/>
      <family val="3"/>
      <charset val="136"/>
    </font>
    <font>
      <sz val="120"/>
      <name val="Calibri"/>
      <family val="3"/>
    </font>
    <font>
      <sz val="120"/>
      <name val="細明體-ExtB"/>
      <family val="1"/>
      <charset val="136"/>
    </font>
    <font>
      <sz val="18"/>
      <color rgb="FF000000"/>
      <name val="標楷體"/>
      <family val="4"/>
      <charset val="136"/>
    </font>
    <font>
      <sz val="15"/>
      <color theme="1"/>
      <name val="標楷體"/>
      <family val="4"/>
      <charset val="136"/>
    </font>
    <font>
      <b/>
      <sz val="120"/>
      <color rgb="FFCC3300"/>
      <name val="標楷體"/>
      <family val="4"/>
      <charset val="136"/>
    </font>
    <font>
      <sz val="6"/>
      <name val="新細明體"/>
      <family val="1"/>
      <charset val="136"/>
    </font>
    <font>
      <sz val="11"/>
      <name val="Gungsuh"/>
      <family val="1"/>
      <charset val="129"/>
    </font>
    <font>
      <sz val="12"/>
      <name val="標楷體"/>
      <family val="4"/>
      <charset val="136"/>
    </font>
    <font>
      <sz val="8"/>
      <name val="新細明體"/>
      <family val="1"/>
      <charset val="136"/>
    </font>
    <font>
      <sz val="8"/>
      <color indexed="10"/>
      <name val="新細明體"/>
      <family val="1"/>
      <charset val="136"/>
    </font>
    <font>
      <sz val="13"/>
      <color theme="1"/>
      <name val="新細明體"/>
      <family val="1"/>
      <charset val="136"/>
    </font>
    <font>
      <sz val="20"/>
      <color theme="1"/>
      <name val="華康魏碑體(P)"/>
      <family val="1"/>
      <charset val="136"/>
    </font>
    <font>
      <sz val="11"/>
      <name val="新細明體"/>
      <family val="1"/>
      <charset val="136"/>
    </font>
    <font>
      <sz val="12"/>
      <color indexed="10"/>
      <name val="華康勘亭流(P)"/>
      <family val="4"/>
      <charset val="136"/>
    </font>
    <font>
      <sz val="12"/>
      <color indexed="8"/>
      <name val="華康勘亭流(P)"/>
      <family val="4"/>
      <charset val="136"/>
    </font>
    <font>
      <sz val="13"/>
      <name val="標楷體"/>
      <family val="4"/>
      <charset val="136"/>
    </font>
    <font>
      <sz val="10"/>
      <name val="新細明體"/>
      <family val="1"/>
      <charset val="136"/>
    </font>
    <font>
      <sz val="6"/>
      <color theme="1"/>
      <name val="標楷體"/>
      <family val="4"/>
      <charset val="136"/>
    </font>
    <font>
      <sz val="24"/>
      <name val="新細明體"/>
      <family val="1"/>
      <charset val="136"/>
    </font>
    <font>
      <sz val="22"/>
      <color rgb="FFFF0000"/>
      <name val="新細明體"/>
      <family val="1"/>
      <charset val="136"/>
    </font>
    <font>
      <sz val="24"/>
      <color theme="1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24"/>
      <color indexed="8"/>
      <name val="新細明體"/>
      <family val="1"/>
      <charset val="136"/>
    </font>
    <font>
      <b/>
      <i/>
      <sz val="24"/>
      <color theme="1"/>
      <name val="新細明體"/>
      <family val="1"/>
      <charset val="136"/>
    </font>
    <font>
      <b/>
      <sz val="18"/>
      <name val="新細明體"/>
      <family val="1"/>
      <charset val="136"/>
    </font>
    <font>
      <sz val="20"/>
      <name val="華康勘亭流"/>
      <family val="4"/>
      <charset val="136"/>
    </font>
    <font>
      <sz val="20"/>
      <color rgb="FFFF0000"/>
      <name val="新細明體"/>
      <family val="1"/>
      <charset val="136"/>
    </font>
    <font>
      <sz val="22"/>
      <color rgb="FF00B0F0"/>
      <name val="新細明體"/>
      <family val="1"/>
      <charset val="136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0C1FF"/>
        <bgColor indexed="64"/>
      </patternFill>
    </fill>
    <fill>
      <patternFill patternType="solid">
        <fgColor rgb="FFE4C9FF"/>
        <bgColor indexed="64"/>
      </patternFill>
    </fill>
    <fill>
      <patternFill patternType="solid">
        <fgColor rgb="FFE4C9FF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29"/>
      </patternFill>
    </fill>
  </fills>
  <borders count="22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59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9"/>
      </top>
      <bottom/>
      <diagonal/>
    </border>
    <border>
      <left/>
      <right/>
      <top/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59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59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5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/>
      <right/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64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/>
      <right style="thin">
        <color indexed="64"/>
      </right>
      <top style="thin">
        <color indexed="59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thin">
        <color indexed="59"/>
      </bottom>
      <diagonal/>
    </border>
    <border>
      <left style="thin">
        <color indexed="59"/>
      </left>
      <right/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59"/>
      </left>
      <right style="thin">
        <color theme="1"/>
      </right>
      <top/>
      <bottom/>
      <diagonal/>
    </border>
    <border>
      <left style="thin">
        <color theme="1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theme="0"/>
      </top>
      <bottom/>
      <diagonal/>
    </border>
    <border>
      <left style="thin">
        <color indexed="59"/>
      </left>
      <right style="thin">
        <color indexed="59"/>
      </right>
      <top/>
      <bottom style="thin">
        <color theme="0"/>
      </bottom>
      <diagonal/>
    </border>
    <border>
      <left style="thin">
        <color indexed="59"/>
      </left>
      <right/>
      <top style="thin">
        <color indexed="59"/>
      </top>
      <bottom/>
      <diagonal/>
    </border>
  </borders>
  <cellStyleXfs count="689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91" applyNumberFormat="0" applyFill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10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13" fillId="0" borderId="105" applyNumberFormat="0" applyFill="0" applyAlignment="0" applyProtection="0">
      <alignment vertical="center"/>
    </xf>
    <xf numFmtId="0" fontId="13" fillId="0" borderId="105" applyNumberFormat="0" applyFill="0" applyAlignment="0" applyProtection="0">
      <alignment vertical="center"/>
    </xf>
    <xf numFmtId="0" fontId="13" fillId="0" borderId="105" applyNumberFormat="0" applyFill="0" applyAlignment="0" applyProtection="0">
      <alignment vertical="center"/>
    </xf>
    <xf numFmtId="0" fontId="13" fillId="0" borderId="105" applyNumberFormat="0" applyFill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13" fillId="0" borderId="105" applyNumberFormat="0" applyFill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5" fillId="0" borderId="104" applyNumberFormat="0" applyFill="0" applyAlignment="0" applyProtection="0">
      <alignment vertical="center"/>
    </xf>
    <xf numFmtId="0" fontId="15" fillId="17" borderId="106" applyNumberFormat="0" applyAlignment="0" applyProtection="0">
      <alignment vertical="center"/>
    </xf>
    <xf numFmtId="0" fontId="13" fillId="0" borderId="110" applyNumberFormat="0" applyFill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35" applyNumberFormat="0" applyAlignment="0" applyProtection="0">
      <alignment vertical="center"/>
    </xf>
    <xf numFmtId="0" fontId="14" fillId="7" borderId="133" applyNumberForma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4" fillId="7" borderId="146" applyNumberFormat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5" fillId="0" borderId="132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7" fillId="17" borderId="133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3" fillId="18" borderId="134" applyNumberFormat="0" applyFon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13" fillId="0" borderId="114" applyNumberFormat="0" applyFill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7" fillId="17" borderId="112" applyNumberFormat="0" applyAlignment="0" applyProtection="0">
      <alignment vertical="center"/>
    </xf>
    <xf numFmtId="0" fontId="3" fillId="18" borderId="113" applyNumberFormat="0" applyFon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5" fillId="0" borderId="111" applyNumberFormat="0" applyFill="0" applyAlignment="0" applyProtection="0">
      <alignment vertical="center"/>
    </xf>
    <xf numFmtId="0" fontId="15" fillId="17" borderId="115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14" fillId="7" borderId="112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7" fillId="17" borderId="122" applyNumberFormat="0" applyAlignment="0" applyProtection="0">
      <alignment vertical="center"/>
    </xf>
    <xf numFmtId="0" fontId="3" fillId="18" borderId="123" applyNumberFormat="0" applyFont="0" applyAlignment="0" applyProtection="0">
      <alignment vertical="center"/>
    </xf>
    <xf numFmtId="0" fontId="14" fillId="7" borderId="122" applyNumberFormat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5" fillId="0" borderId="121" applyNumberFormat="0" applyFill="0" applyAlignment="0" applyProtection="0">
      <alignment vertical="center"/>
    </xf>
    <xf numFmtId="0" fontId="15" fillId="17" borderId="125" applyNumberFormat="0" applyAlignment="0" applyProtection="0">
      <alignment vertical="center"/>
    </xf>
    <xf numFmtId="0" fontId="13" fillId="0" borderId="124" applyNumberFormat="0" applyFill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7" fillId="17" borderId="128" applyNumberFormat="0" applyAlignment="0" applyProtection="0">
      <alignment vertical="center"/>
    </xf>
    <xf numFmtId="0" fontId="3" fillId="18" borderId="129" applyNumberFormat="0" applyFont="0" applyAlignment="0" applyProtection="0">
      <alignment vertical="center"/>
    </xf>
    <xf numFmtId="0" fontId="14" fillId="7" borderId="128" applyNumberFormat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5" fillId="0" borderId="127" applyNumberFormat="0" applyFill="0" applyAlignment="0" applyProtection="0">
      <alignment vertical="center"/>
    </xf>
    <xf numFmtId="0" fontId="15" fillId="17" borderId="131" applyNumberFormat="0" applyAlignment="0" applyProtection="0">
      <alignment vertical="center"/>
    </xf>
    <xf numFmtId="0" fontId="13" fillId="0" borderId="130" applyNumberFormat="0" applyFill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7" fillId="17" borderId="137" applyNumberFormat="0" applyAlignment="0" applyProtection="0">
      <alignment vertical="center"/>
    </xf>
    <xf numFmtId="0" fontId="3" fillId="18" borderId="138" applyNumberFormat="0" applyFont="0" applyAlignment="0" applyProtection="0">
      <alignment vertical="center"/>
    </xf>
    <xf numFmtId="0" fontId="14" fillId="7" borderId="137" applyNumberFormat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5" fillId="0" borderId="136" applyNumberFormat="0" applyFill="0" applyAlignment="0" applyProtection="0">
      <alignment vertical="center"/>
    </xf>
    <xf numFmtId="0" fontId="15" fillId="17" borderId="140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3" fillId="0" borderId="139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7" fillId="17" borderId="142" applyNumberFormat="0" applyAlignment="0" applyProtection="0">
      <alignment vertical="center"/>
    </xf>
    <xf numFmtId="0" fontId="3" fillId="18" borderId="143" applyNumberFormat="0" applyFont="0" applyAlignment="0" applyProtection="0">
      <alignment vertical="center"/>
    </xf>
    <xf numFmtId="0" fontId="14" fillId="7" borderId="142" applyNumberFormat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5" fillId="0" borderId="141" applyNumberFormat="0" applyFill="0" applyAlignment="0" applyProtection="0">
      <alignment vertical="center"/>
    </xf>
    <xf numFmtId="0" fontId="15" fillId="17" borderId="144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7" fillId="17" borderId="146" applyNumberFormat="0" applyAlignment="0" applyProtection="0">
      <alignment vertical="center"/>
    </xf>
    <xf numFmtId="0" fontId="3" fillId="18" borderId="147" applyNumberFormat="0" applyFont="0" applyAlignment="0" applyProtection="0">
      <alignment vertical="center"/>
    </xf>
    <xf numFmtId="0" fontId="14" fillId="7" borderId="146" applyNumberFormat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5" fillId="0" borderId="145" applyNumberFormat="0" applyFill="0" applyAlignment="0" applyProtection="0">
      <alignment vertical="center"/>
    </xf>
    <xf numFmtId="0" fontId="15" fillId="17" borderId="148" applyNumberFormat="0" applyAlignment="0" applyProtection="0">
      <alignment vertical="center"/>
    </xf>
    <xf numFmtId="0" fontId="13" fillId="0" borderId="149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7" fillId="17" borderId="152" applyNumberFormat="0" applyAlignment="0" applyProtection="0">
      <alignment vertical="center"/>
    </xf>
    <xf numFmtId="0" fontId="3" fillId="18" borderId="153" applyNumberFormat="0" applyFont="0" applyAlignment="0" applyProtection="0">
      <alignment vertical="center"/>
    </xf>
    <xf numFmtId="0" fontId="14" fillId="7" borderId="152" applyNumberFormat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5" fillId="0" borderId="151" applyNumberFormat="0" applyFill="0" applyAlignment="0" applyProtection="0">
      <alignment vertical="center"/>
    </xf>
    <xf numFmtId="0" fontId="15" fillId="17" borderId="154" applyNumberFormat="0" applyAlignment="0" applyProtection="0">
      <alignment vertical="center"/>
    </xf>
    <xf numFmtId="0" fontId="13" fillId="0" borderId="155" applyNumberFormat="0" applyFill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7" fillId="17" borderId="157" applyNumberFormat="0" applyAlignment="0" applyProtection="0">
      <alignment vertical="center"/>
    </xf>
    <xf numFmtId="0" fontId="3" fillId="18" borderId="158" applyNumberFormat="0" applyFont="0" applyAlignment="0" applyProtection="0">
      <alignment vertical="center"/>
    </xf>
    <xf numFmtId="0" fontId="14" fillId="7" borderId="157" applyNumberFormat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5" fillId="0" borderId="156" applyNumberFormat="0" applyFill="0" applyAlignment="0" applyProtection="0">
      <alignment vertical="center"/>
    </xf>
    <xf numFmtId="0" fontId="15" fillId="17" borderId="159" applyNumberFormat="0" applyAlignment="0" applyProtection="0">
      <alignment vertical="center"/>
    </xf>
    <xf numFmtId="0" fontId="3" fillId="0" borderId="0"/>
  </cellStyleXfs>
  <cellXfs count="1622">
    <xf numFmtId="0" fontId="0" fillId="0" borderId="0" xfId="0">
      <alignment vertical="center"/>
    </xf>
    <xf numFmtId="0" fontId="20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5" fillId="0" borderId="0" xfId="0" applyFont="1">
      <alignment vertical="center"/>
    </xf>
    <xf numFmtId="0" fontId="21" fillId="0" borderId="0" xfId="0" applyFont="1">
      <alignment vertical="center"/>
    </xf>
    <xf numFmtId="0" fontId="1" fillId="0" borderId="0" xfId="0" applyFont="1" applyAlignment="1">
      <alignment vertical="center" shrinkToFit="1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30" fillId="0" borderId="0" xfId="0" applyFont="1">
      <alignment vertical="center"/>
    </xf>
    <xf numFmtId="0" fontId="27" fillId="0" borderId="0" xfId="0" applyFont="1">
      <alignment vertical="center"/>
    </xf>
    <xf numFmtId="0" fontId="29" fillId="0" borderId="0" xfId="0" applyFo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31" fillId="0" borderId="0" xfId="0" applyFont="1">
      <alignment vertical="center"/>
    </xf>
    <xf numFmtId="0" fontId="45" fillId="0" borderId="0" xfId="0" applyFont="1" applyAlignment="1">
      <alignment horizontal="left" vertical="center" indent="1"/>
    </xf>
    <xf numFmtId="0" fontId="46" fillId="0" borderId="0" xfId="0" applyFont="1" applyAlignment="1">
      <alignment horizontal="left" vertical="center" indent="1"/>
    </xf>
    <xf numFmtId="0" fontId="24" fillId="0" borderId="0" xfId="0" applyFont="1" applyAlignment="1">
      <alignment horizontal="left" shrinkToFit="1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shrinkToFit="1"/>
    </xf>
    <xf numFmtId="0" fontId="38" fillId="0" borderId="0" xfId="0" applyFont="1" applyAlignment="1">
      <alignment horizontal="center" shrinkToFit="1"/>
    </xf>
    <xf numFmtId="0" fontId="37" fillId="0" borderId="0" xfId="0" applyFont="1" applyAlignment="1">
      <alignment horizontal="left" shrinkToFit="1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176" fontId="38" fillId="0" borderId="0" xfId="0" applyNumberFormat="1" applyFont="1" applyAlignment="1">
      <alignment horizontal="center" vertical="center"/>
    </xf>
    <xf numFmtId="177" fontId="38" fillId="0" borderId="0" xfId="0" applyNumberFormat="1" applyFont="1" applyAlignment="1">
      <alignment horizontal="center" vertical="center"/>
    </xf>
    <xf numFmtId="9" fontId="38" fillId="0" borderId="0" xfId="0" applyNumberFormat="1" applyFont="1">
      <alignment vertical="center"/>
    </xf>
    <xf numFmtId="0" fontId="24" fillId="0" borderId="0" xfId="0" applyFont="1">
      <alignment vertical="center"/>
    </xf>
    <xf numFmtId="0" fontId="37" fillId="0" borderId="0" xfId="0" applyFo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shrinkToFit="1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 shrinkToFit="1"/>
    </xf>
    <xf numFmtId="0" fontId="24" fillId="0" borderId="0" xfId="0" applyFont="1" applyAlignment="1">
      <alignment shrinkToFi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4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0" fontId="37" fillId="0" borderId="2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7" fillId="0" borderId="23" xfId="0" applyFont="1" applyBorder="1" applyAlignment="1">
      <alignment vertical="center" textRotation="255"/>
    </xf>
    <xf numFmtId="0" fontId="37" fillId="0" borderId="29" xfId="0" applyFont="1" applyBorder="1">
      <alignment vertical="center"/>
    </xf>
    <xf numFmtId="0" fontId="36" fillId="24" borderId="31" xfId="0" applyFont="1" applyFill="1" applyBorder="1" applyAlignment="1">
      <alignment horizontal="center" vertical="center"/>
    </xf>
    <xf numFmtId="0" fontId="36" fillId="25" borderId="22" xfId="0" applyFont="1" applyFill="1" applyBorder="1" applyAlignment="1">
      <alignment horizontal="center" vertical="center" wrapText="1" shrinkToFit="1"/>
    </xf>
    <xf numFmtId="0" fontId="36" fillId="24" borderId="35" xfId="0" applyFont="1" applyFill="1" applyBorder="1" applyAlignment="1">
      <alignment horizontal="center" vertical="center"/>
    </xf>
    <xf numFmtId="0" fontId="37" fillId="25" borderId="22" xfId="0" applyFont="1" applyFill="1" applyBorder="1" applyAlignment="1">
      <alignment horizontal="center" vertical="center" wrapText="1" shrinkToFit="1"/>
    </xf>
    <xf numFmtId="0" fontId="24" fillId="25" borderId="22" xfId="0" applyFont="1" applyFill="1" applyBorder="1" applyAlignment="1">
      <alignment horizontal="center" vertical="center" wrapText="1" shrinkToFit="1"/>
    </xf>
    <xf numFmtId="0" fontId="37" fillId="0" borderId="24" xfId="0" applyFont="1" applyBorder="1" applyAlignment="1">
      <alignment horizontal="center" vertical="center" textRotation="255"/>
    </xf>
    <xf numFmtId="0" fontId="36" fillId="0" borderId="24" xfId="0" applyFont="1" applyBorder="1" applyAlignment="1">
      <alignment horizontal="center" vertical="center" textRotation="255"/>
    </xf>
    <xf numFmtId="0" fontId="38" fillId="24" borderId="23" xfId="0" applyFont="1" applyFill="1" applyBorder="1" applyAlignment="1">
      <alignment vertical="center" textRotation="255"/>
    </xf>
    <xf numFmtId="0" fontId="34" fillId="24" borderId="31" xfId="0" applyFont="1" applyFill="1" applyBorder="1" applyAlignment="1">
      <alignment horizontal="center" vertical="center"/>
    </xf>
    <xf numFmtId="0" fontId="39" fillId="25" borderId="22" xfId="0" applyFont="1" applyFill="1" applyBorder="1" applyAlignment="1">
      <alignment horizontal="center" vertical="center" wrapText="1" shrinkToFit="1"/>
    </xf>
    <xf numFmtId="0" fontId="34" fillId="24" borderId="35" xfId="0" applyFont="1" applyFill="1" applyBorder="1" applyAlignment="1">
      <alignment horizontal="center" vertical="center"/>
    </xf>
    <xf numFmtId="0" fontId="48" fillId="0" borderId="29" xfId="0" applyFont="1" applyBorder="1">
      <alignment vertical="center"/>
    </xf>
    <xf numFmtId="0" fontId="36" fillId="0" borderId="0" xfId="0" applyFont="1" applyAlignment="1">
      <alignment horizontal="left" vertical="center" shrinkToFit="1"/>
    </xf>
    <xf numFmtId="0" fontId="41" fillId="0" borderId="0" xfId="0" applyFont="1">
      <alignment vertical="center"/>
    </xf>
    <xf numFmtId="0" fontId="40" fillId="0" borderId="0" xfId="0" applyFont="1" applyAlignment="1">
      <alignment horizontal="center" shrinkToFit="1"/>
    </xf>
    <xf numFmtId="0" fontId="2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4" fillId="0" borderId="0" xfId="0" applyFont="1" applyAlignment="1">
      <alignment horizontal="left" shrinkToFit="1"/>
    </xf>
    <xf numFmtId="0" fontId="34" fillId="0" borderId="0" xfId="0" applyFont="1" applyAlignment="1">
      <alignment horizontal="center" shrinkToFit="1"/>
    </xf>
    <xf numFmtId="0" fontId="21" fillId="0" borderId="0" xfId="0" applyFont="1" applyAlignment="1">
      <alignment vertical="center" shrinkToFit="1"/>
    </xf>
    <xf numFmtId="0" fontId="40" fillId="0" borderId="0" xfId="0" applyFont="1" applyAlignment="1">
      <alignment horizontal="left" shrinkToFit="1"/>
    </xf>
    <xf numFmtId="0" fontId="24" fillId="24" borderId="21" xfId="0" applyFont="1" applyFill="1" applyBorder="1" applyAlignment="1">
      <alignment horizontal="center" vertical="center" shrinkToFit="1"/>
    </xf>
    <xf numFmtId="0" fontId="39" fillId="0" borderId="0" xfId="0" applyFont="1" applyAlignment="1">
      <alignment horizontal="center" shrinkToFit="1"/>
    </xf>
    <xf numFmtId="0" fontId="39" fillId="0" borderId="0" xfId="0" applyFont="1" applyAlignment="1">
      <alignment vertical="center" shrinkToFit="1"/>
    </xf>
    <xf numFmtId="0" fontId="30" fillId="0" borderId="0" xfId="0" applyFont="1" applyAlignment="1">
      <alignment vertical="center" shrinkToFit="1"/>
    </xf>
    <xf numFmtId="0" fontId="26" fillId="0" borderId="0" xfId="0" applyFont="1" applyAlignment="1">
      <alignment vertical="center" shrinkToFit="1"/>
    </xf>
    <xf numFmtId="0" fontId="49" fillId="0" borderId="21" xfId="0" applyFont="1" applyBorder="1" applyAlignment="1">
      <alignment horizontal="center" vertical="center"/>
    </xf>
    <xf numFmtId="0" fontId="49" fillId="0" borderId="0" xfId="0" applyFont="1">
      <alignment vertical="center"/>
    </xf>
    <xf numFmtId="0" fontId="49" fillId="0" borderId="0" xfId="0" applyFont="1" applyAlignment="1">
      <alignment horizontal="center" vertical="center"/>
    </xf>
    <xf numFmtId="0" fontId="53" fillId="0" borderId="0" xfId="0" applyFont="1">
      <alignment vertical="center"/>
    </xf>
    <xf numFmtId="0" fontId="49" fillId="0" borderId="0" xfId="0" applyFont="1" applyAlignment="1">
      <alignment horizontal="left" vertical="center" wrapText="1"/>
    </xf>
    <xf numFmtId="176" fontId="49" fillId="0" borderId="0" xfId="0" applyNumberFormat="1" applyFont="1" applyAlignment="1">
      <alignment horizontal="center" vertical="center"/>
    </xf>
    <xf numFmtId="177" fontId="49" fillId="0" borderId="0" xfId="0" applyNumberFormat="1" applyFont="1" applyAlignment="1">
      <alignment horizontal="center" vertical="center"/>
    </xf>
    <xf numFmtId="9" fontId="49" fillId="0" borderId="0" xfId="0" applyNumberFormat="1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shrinkToFit="1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0" fontId="43" fillId="0" borderId="0" xfId="19" applyFont="1">
      <alignment vertical="center"/>
    </xf>
    <xf numFmtId="0" fontId="44" fillId="0" borderId="0" xfId="19" applyFont="1">
      <alignment vertical="center"/>
    </xf>
    <xf numFmtId="0" fontId="56" fillId="0" borderId="0" xfId="0" applyFont="1">
      <alignment vertical="center"/>
    </xf>
    <xf numFmtId="0" fontId="52" fillId="24" borderId="44" xfId="0" applyFont="1" applyFill="1" applyBorder="1" applyAlignment="1">
      <alignment vertical="center" textRotation="180" shrinkToFit="1"/>
    </xf>
    <xf numFmtId="0" fontId="60" fillId="0" borderId="0" xfId="0" applyFont="1">
      <alignment vertical="center"/>
    </xf>
    <xf numFmtId="0" fontId="59" fillId="0" borderId="0" xfId="0" applyFont="1">
      <alignment vertical="center"/>
    </xf>
    <xf numFmtId="0" fontId="59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24" fillId="0" borderId="0" xfId="0" applyFont="1" applyAlignment="1">
      <alignment vertical="center" textRotation="180" shrinkToFit="1"/>
    </xf>
    <xf numFmtId="0" fontId="34" fillId="0" borderId="0" xfId="0" applyFont="1" applyAlignment="1">
      <alignment horizontal="left" vertical="center" shrinkToFit="1"/>
    </xf>
    <xf numFmtId="0" fontId="40" fillId="0" borderId="0" xfId="0" applyFont="1" applyAlignment="1">
      <alignment horizontal="left" vertical="center" shrinkToFit="1"/>
    </xf>
    <xf numFmtId="0" fontId="40" fillId="0" borderId="0" xfId="0" applyFont="1" applyAlignment="1">
      <alignment vertical="center" textRotation="180" shrinkToFit="1"/>
    </xf>
    <xf numFmtId="0" fontId="61" fillId="0" borderId="0" xfId="0" applyFont="1">
      <alignment vertical="center"/>
    </xf>
    <xf numFmtId="0" fontId="62" fillId="27" borderId="0" xfId="19" applyFont="1" applyFill="1" applyAlignment="1"/>
    <xf numFmtId="0" fontId="35" fillId="27" borderId="0" xfId="19" applyFont="1" applyFill="1" applyAlignment="1"/>
    <xf numFmtId="0" fontId="32" fillId="0" borderId="0" xfId="0" applyFont="1">
      <alignment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69" fillId="0" borderId="0" xfId="0" applyFont="1">
      <alignment vertical="center"/>
    </xf>
    <xf numFmtId="0" fontId="49" fillId="0" borderId="29" xfId="0" applyFont="1" applyBorder="1">
      <alignment vertical="center"/>
    </xf>
    <xf numFmtId="0" fontId="49" fillId="0" borderId="0" xfId="0" applyFont="1" applyAlignment="1">
      <alignment horizontal="right"/>
    </xf>
    <xf numFmtId="0" fontId="49" fillId="0" borderId="13" xfId="0" applyFont="1" applyBorder="1" applyAlignment="1">
      <alignment horizontal="right"/>
    </xf>
    <xf numFmtId="0" fontId="49" fillId="0" borderId="0" xfId="0" applyFont="1" applyAlignment="1">
      <alignment horizontal="right" vertical="top"/>
    </xf>
    <xf numFmtId="0" fontId="63" fillId="27" borderId="0" xfId="19" applyFont="1" applyFill="1" applyAlignment="1"/>
    <xf numFmtId="0" fontId="64" fillId="27" borderId="0" xfId="19" applyFont="1" applyFill="1" applyAlignment="1"/>
    <xf numFmtId="0" fontId="70" fillId="0" borderId="0" xfId="0" applyFont="1">
      <alignment vertical="center"/>
    </xf>
    <xf numFmtId="0" fontId="53" fillId="0" borderId="0" xfId="0" applyFont="1" applyAlignment="1">
      <alignment horizontal="center" vertical="center"/>
    </xf>
    <xf numFmtId="176" fontId="53" fillId="0" borderId="0" xfId="0" applyNumberFormat="1" applyFont="1" applyAlignment="1">
      <alignment horizontal="center" vertical="center"/>
    </xf>
    <xf numFmtId="177" fontId="53" fillId="0" borderId="0" xfId="0" applyNumberFormat="1" applyFont="1" applyAlignment="1">
      <alignment horizontal="center" vertical="center"/>
    </xf>
    <xf numFmtId="9" fontId="53" fillId="0" borderId="0" xfId="0" applyNumberFormat="1" applyFont="1">
      <alignment vertical="center"/>
    </xf>
    <xf numFmtId="0" fontId="49" fillId="25" borderId="22" xfId="0" applyFont="1" applyFill="1" applyBorder="1" applyAlignment="1">
      <alignment horizontal="center" vertical="center" wrapText="1" shrinkToFit="1"/>
    </xf>
    <xf numFmtId="0" fontId="49" fillId="25" borderId="63" xfId="0" applyFont="1" applyFill="1" applyBorder="1" applyAlignment="1">
      <alignment horizontal="center" vertical="center" wrapText="1" shrinkToFit="1"/>
    </xf>
    <xf numFmtId="0" fontId="49" fillId="24" borderId="29" xfId="0" applyFont="1" applyFill="1" applyBorder="1">
      <alignment vertical="center"/>
    </xf>
    <xf numFmtId="0" fontId="37" fillId="0" borderId="13" xfId="0" applyFont="1" applyBorder="1" applyAlignment="1">
      <alignment horizontal="right"/>
    </xf>
    <xf numFmtId="0" fontId="48" fillId="0" borderId="13" xfId="0" applyFont="1" applyBorder="1" applyAlignment="1">
      <alignment horizontal="right"/>
    </xf>
    <xf numFmtId="0" fontId="49" fillId="0" borderId="23" xfId="0" applyFont="1" applyBorder="1" applyAlignment="1">
      <alignment vertical="center" textRotation="255"/>
    </xf>
    <xf numFmtId="0" fontId="48" fillId="24" borderId="31" xfId="0" applyFont="1" applyFill="1" applyBorder="1" applyAlignment="1">
      <alignment horizontal="center" vertical="center"/>
    </xf>
    <xf numFmtId="0" fontId="57" fillId="24" borderId="21" xfId="0" applyFont="1" applyFill="1" applyBorder="1" applyAlignment="1">
      <alignment horizontal="center" vertical="center" shrinkToFit="1"/>
    </xf>
    <xf numFmtId="0" fontId="52" fillId="25" borderId="22" xfId="0" applyFont="1" applyFill="1" applyBorder="1" applyAlignment="1">
      <alignment horizontal="center" vertical="center" wrapText="1" shrinkToFit="1"/>
    </xf>
    <xf numFmtId="0" fontId="52" fillId="24" borderId="21" xfId="0" applyFont="1" applyFill="1" applyBorder="1" applyAlignment="1">
      <alignment horizontal="center" vertical="center" shrinkToFit="1"/>
    </xf>
    <xf numFmtId="0" fontId="48" fillId="24" borderId="21" xfId="0" applyFont="1" applyFill="1" applyBorder="1" applyAlignment="1">
      <alignment horizontal="center" vertical="center" shrinkToFit="1"/>
    </xf>
    <xf numFmtId="0" fontId="48" fillId="24" borderId="35" xfId="0" applyFont="1" applyFill="1" applyBorder="1" applyAlignment="1">
      <alignment horizontal="center" vertical="center"/>
    </xf>
    <xf numFmtId="0" fontId="49" fillId="0" borderId="35" xfId="0" applyFont="1" applyBorder="1" applyAlignment="1">
      <alignment horizontal="center" vertical="center" textRotation="255"/>
    </xf>
    <xf numFmtId="0" fontId="49" fillId="24" borderId="13" xfId="0" applyFont="1" applyFill="1" applyBorder="1" applyAlignment="1">
      <alignment horizontal="right"/>
    </xf>
    <xf numFmtId="0" fontId="59" fillId="24" borderId="34" xfId="0" applyFont="1" applyFill="1" applyBorder="1" applyAlignment="1">
      <alignment horizontal="center" vertical="center" shrinkToFit="1"/>
    </xf>
    <xf numFmtId="0" fontId="74" fillId="0" borderId="0" xfId="0" applyFont="1" applyAlignment="1">
      <alignment horizontal="left"/>
    </xf>
    <xf numFmtId="0" fontId="73" fillId="0" borderId="24" xfId="0" applyFont="1" applyBorder="1" applyAlignment="1">
      <alignment horizontal="center" vertical="center" textRotation="255"/>
    </xf>
    <xf numFmtId="0" fontId="73" fillId="0" borderId="25" xfId="0" applyFont="1" applyBorder="1" applyAlignment="1">
      <alignment horizontal="center"/>
    </xf>
    <xf numFmtId="0" fontId="73" fillId="0" borderId="26" xfId="0" applyFont="1" applyBorder="1" applyAlignment="1">
      <alignment horizontal="center" vertical="center" shrinkToFit="1"/>
    </xf>
    <xf numFmtId="0" fontId="73" fillId="0" borderId="25" xfId="0" applyFont="1" applyBorder="1" applyAlignment="1">
      <alignment horizontal="center" vertical="center" shrinkToFit="1"/>
    </xf>
    <xf numFmtId="0" fontId="73" fillId="0" borderId="28" xfId="0" applyFont="1" applyBorder="1" applyAlignment="1">
      <alignment horizontal="center" vertical="center" shrinkToFit="1"/>
    </xf>
    <xf numFmtId="0" fontId="75" fillId="0" borderId="0" xfId="0" applyFont="1" applyAlignment="1">
      <alignment horizontal="center" vertical="center"/>
    </xf>
    <xf numFmtId="0" fontId="64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76" fillId="0" borderId="24" xfId="0" applyFont="1" applyBorder="1" applyAlignment="1">
      <alignment horizontal="center" vertical="center" textRotation="255"/>
    </xf>
    <xf numFmtId="0" fontId="76" fillId="0" borderId="25" xfId="0" applyFont="1" applyBorder="1" applyAlignment="1">
      <alignment horizontal="center"/>
    </xf>
    <xf numFmtId="0" fontId="76" fillId="0" borderId="26" xfId="0" applyFont="1" applyBorder="1" applyAlignment="1">
      <alignment horizontal="center" vertical="center" shrinkToFit="1"/>
    </xf>
    <xf numFmtId="0" fontId="76" fillId="0" borderId="25" xfId="0" applyFont="1" applyBorder="1" applyAlignment="1">
      <alignment horizontal="center" vertical="center" shrinkToFit="1"/>
    </xf>
    <xf numFmtId="0" fontId="77" fillId="0" borderId="0" xfId="0" applyFont="1" applyAlignment="1">
      <alignment horizontal="center" vertical="center"/>
    </xf>
    <xf numFmtId="0" fontId="73" fillId="24" borderId="25" xfId="0" applyFont="1" applyFill="1" applyBorder="1" applyAlignment="1">
      <alignment horizontal="center"/>
    </xf>
    <xf numFmtId="0" fontId="73" fillId="24" borderId="26" xfId="0" applyFont="1" applyFill="1" applyBorder="1" applyAlignment="1">
      <alignment horizontal="center" vertical="center" shrinkToFit="1"/>
    </xf>
    <xf numFmtId="0" fontId="73" fillId="24" borderId="28" xfId="0" applyFont="1" applyFill="1" applyBorder="1" applyAlignment="1">
      <alignment horizontal="center" vertical="center" shrinkToFit="1"/>
    </xf>
    <xf numFmtId="0" fontId="76" fillId="0" borderId="0" xfId="0" applyFont="1" applyAlignment="1">
      <alignment horizontal="center" vertical="center"/>
    </xf>
    <xf numFmtId="0" fontId="78" fillId="24" borderId="24" xfId="0" applyFont="1" applyFill="1" applyBorder="1" applyAlignment="1">
      <alignment horizontal="center" vertical="center" textRotation="255"/>
    </xf>
    <xf numFmtId="0" fontId="76" fillId="0" borderId="28" xfId="0" applyFont="1" applyBorder="1" applyAlignment="1">
      <alignment horizontal="center" vertical="center" shrinkToFit="1"/>
    </xf>
    <xf numFmtId="0" fontId="76" fillId="0" borderId="60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top" wrapText="1" indent="1"/>
    </xf>
    <xf numFmtId="0" fontId="73" fillId="24" borderId="60" xfId="0" applyFont="1" applyFill="1" applyBorder="1" applyAlignment="1">
      <alignment horizontal="center"/>
    </xf>
    <xf numFmtId="0" fontId="73" fillId="0" borderId="60" xfId="0" applyFont="1" applyBorder="1" applyAlignment="1">
      <alignment horizontal="center"/>
    </xf>
    <xf numFmtId="0" fontId="49" fillId="0" borderId="13" xfId="0" applyFont="1" applyBorder="1">
      <alignment vertical="center"/>
    </xf>
    <xf numFmtId="0" fontId="59" fillId="24" borderId="33" xfId="0" applyFont="1" applyFill="1" applyBorder="1" applyAlignment="1">
      <alignment vertical="center" textRotation="180" shrinkToFit="1"/>
    </xf>
    <xf numFmtId="0" fontId="59" fillId="24" borderId="44" xfId="0" applyFont="1" applyFill="1" applyBorder="1" applyAlignment="1">
      <alignment vertical="center" textRotation="180" shrinkToFit="1"/>
    </xf>
    <xf numFmtId="0" fontId="59" fillId="24" borderId="34" xfId="0" applyFont="1" applyFill="1" applyBorder="1" applyAlignment="1">
      <alignment horizontal="left" vertical="center" shrinkToFit="1"/>
    </xf>
    <xf numFmtId="0" fontId="59" fillId="24" borderId="33" xfId="0" applyFont="1" applyFill="1" applyBorder="1" applyAlignment="1">
      <alignment horizontal="left" vertical="center" shrinkToFit="1"/>
    </xf>
    <xf numFmtId="0" fontId="49" fillId="24" borderId="44" xfId="0" applyFont="1" applyFill="1" applyBorder="1" applyAlignment="1">
      <alignment vertical="center" textRotation="180" shrinkToFit="1"/>
    </xf>
    <xf numFmtId="0" fontId="59" fillId="24" borderId="64" xfId="0" applyFont="1" applyFill="1" applyBorder="1" applyAlignment="1">
      <alignment horizontal="center" vertical="center" shrinkToFit="1"/>
    </xf>
    <xf numFmtId="0" fontId="59" fillId="24" borderId="71" xfId="0" applyFont="1" applyFill="1" applyBorder="1" applyAlignment="1">
      <alignment horizontal="left" vertical="center" shrinkToFit="1"/>
    </xf>
    <xf numFmtId="0" fontId="59" fillId="0" borderId="24" xfId="0" applyFont="1" applyBorder="1" applyAlignment="1">
      <alignment horizontal="center" vertical="center" textRotation="255"/>
    </xf>
    <xf numFmtId="0" fontId="59" fillId="0" borderId="23" xfId="0" applyFont="1" applyBorder="1" applyAlignment="1">
      <alignment vertical="center" textRotation="255"/>
    </xf>
    <xf numFmtId="0" fontId="59" fillId="0" borderId="31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 shrinkToFit="1"/>
    </xf>
    <xf numFmtId="0" fontId="59" fillId="0" borderId="35" xfId="0" applyFont="1" applyBorder="1" applyAlignment="1">
      <alignment horizontal="center" vertical="center"/>
    </xf>
    <xf numFmtId="0" fontId="59" fillId="0" borderId="57" xfId="0" applyFont="1" applyBorder="1" applyAlignment="1">
      <alignment horizontal="center" vertical="center" textRotation="255"/>
    </xf>
    <xf numFmtId="0" fontId="59" fillId="0" borderId="22" xfId="0" applyFont="1" applyBorder="1" applyAlignment="1">
      <alignment horizontal="center" vertical="center"/>
    </xf>
    <xf numFmtId="0" fontId="59" fillId="0" borderId="60" xfId="0" applyFont="1" applyBorder="1" applyAlignment="1">
      <alignment horizontal="center"/>
    </xf>
    <xf numFmtId="0" fontId="59" fillId="0" borderId="25" xfId="0" applyFont="1" applyBorder="1" applyAlignment="1">
      <alignment horizontal="center"/>
    </xf>
    <xf numFmtId="0" fontId="59" fillId="0" borderId="26" xfId="0" applyFont="1" applyBorder="1" applyAlignment="1">
      <alignment horizontal="center" vertical="center" shrinkToFit="1"/>
    </xf>
    <xf numFmtId="0" fontId="59" fillId="0" borderId="28" xfId="0" applyFont="1" applyBorder="1" applyAlignment="1">
      <alignment horizontal="center" vertical="center" shrinkToFit="1"/>
    </xf>
    <xf numFmtId="0" fontId="80" fillId="24" borderId="15" xfId="0" applyFont="1" applyFill="1" applyBorder="1" applyAlignment="1">
      <alignment horizontal="left" vertical="center" shrinkToFit="1"/>
    </xf>
    <xf numFmtId="0" fontId="80" fillId="24" borderId="15" xfId="0" applyFont="1" applyFill="1" applyBorder="1" applyAlignment="1">
      <alignment vertical="center" textRotation="180" shrinkToFit="1"/>
    </xf>
    <xf numFmtId="0" fontId="80" fillId="24" borderId="17" xfId="0" applyFont="1" applyFill="1" applyBorder="1" applyAlignment="1">
      <alignment vertical="center" textRotation="180" shrinkToFit="1"/>
    </xf>
    <xf numFmtId="0" fontId="59" fillId="24" borderId="15" xfId="0" applyFont="1" applyFill="1" applyBorder="1" applyAlignment="1">
      <alignment horizontal="left" vertical="center" shrinkToFit="1"/>
    </xf>
    <xf numFmtId="0" fontId="59" fillId="24" borderId="20" xfId="0" applyFont="1" applyFill="1" applyBorder="1" applyAlignment="1">
      <alignment vertical="center" textRotation="180" shrinkToFit="1"/>
    </xf>
    <xf numFmtId="0" fontId="80" fillId="0" borderId="15" xfId="0" applyFont="1" applyBorder="1" applyAlignment="1">
      <alignment vertical="center" textRotation="180" shrinkToFit="1"/>
    </xf>
    <xf numFmtId="0" fontId="80" fillId="24" borderId="32" xfId="0" applyFont="1" applyFill="1" applyBorder="1" applyAlignment="1">
      <alignment horizontal="left" vertical="center" shrinkToFit="1"/>
    </xf>
    <xf numFmtId="0" fontId="80" fillId="0" borderId="32" xfId="0" applyFont="1" applyBorder="1" applyAlignment="1">
      <alignment horizontal="left" vertical="center" shrinkToFit="1"/>
    </xf>
    <xf numFmtId="0" fontId="80" fillId="24" borderId="61" xfId="0" applyFont="1" applyFill="1" applyBorder="1" applyAlignment="1">
      <alignment horizontal="center" vertical="center" shrinkToFit="1"/>
    </xf>
    <xf numFmtId="0" fontId="80" fillId="24" borderId="18" xfId="0" applyFont="1" applyFill="1" applyBorder="1" applyAlignment="1">
      <alignment horizontal="left" vertical="center" shrinkToFit="1"/>
    </xf>
    <xf numFmtId="0" fontId="80" fillId="24" borderId="18" xfId="0" applyFont="1" applyFill="1" applyBorder="1" applyAlignment="1">
      <alignment horizontal="center" vertical="center" shrinkToFit="1"/>
    </xf>
    <xf numFmtId="0" fontId="80" fillId="24" borderId="32" xfId="0" applyFont="1" applyFill="1" applyBorder="1" applyAlignment="1">
      <alignment vertical="center" textRotation="180" shrinkToFit="1"/>
    </xf>
    <xf numFmtId="0" fontId="80" fillId="24" borderId="62" xfId="0" applyFont="1" applyFill="1" applyBorder="1" applyAlignment="1">
      <alignment horizontal="left" vertical="center" shrinkToFit="1"/>
    </xf>
    <xf numFmtId="0" fontId="80" fillId="24" borderId="32" xfId="0" applyFont="1" applyFill="1" applyBorder="1" applyAlignment="1">
      <alignment horizontal="left" vertical="center" wrapText="1" shrinkToFit="1"/>
    </xf>
    <xf numFmtId="0" fontId="80" fillId="0" borderId="32" xfId="0" applyFont="1" applyBorder="1" applyAlignment="1">
      <alignment vertical="center" textRotation="180" shrinkToFit="1"/>
    </xf>
    <xf numFmtId="0" fontId="80" fillId="0" borderId="18" xfId="0" applyFont="1" applyBorder="1" applyAlignment="1">
      <alignment horizontal="left" vertical="center" shrinkToFit="1"/>
    </xf>
    <xf numFmtId="0" fontId="59" fillId="0" borderId="37" xfId="0" applyFont="1" applyBorder="1">
      <alignment vertical="center"/>
    </xf>
    <xf numFmtId="0" fontId="59" fillId="0" borderId="38" xfId="0" applyFont="1" applyBorder="1">
      <alignment vertical="center"/>
    </xf>
    <xf numFmtId="0" fontId="59" fillId="0" borderId="39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3" fillId="0" borderId="0" xfId="0" applyFont="1">
      <alignment vertical="center"/>
    </xf>
    <xf numFmtId="0" fontId="59" fillId="0" borderId="10" xfId="0" applyFont="1" applyBorder="1" applyAlignment="1"/>
    <xf numFmtId="0" fontId="59" fillId="0" borderId="16" xfId="0" applyFont="1" applyBorder="1" applyAlignment="1">
      <alignment horizontal="left"/>
    </xf>
    <xf numFmtId="0" fontId="59" fillId="0" borderId="17" xfId="0" applyFont="1" applyBorder="1" applyAlignment="1">
      <alignment horizontal="center" vertical="center" shrinkToFit="1"/>
    </xf>
    <xf numFmtId="0" fontId="59" fillId="0" borderId="18" xfId="0" applyFont="1" applyBorder="1" applyAlignment="1">
      <alignment horizontal="center" vertical="center"/>
    </xf>
    <xf numFmtId="0" fontId="59" fillId="0" borderId="10" xfId="0" applyFont="1" applyBorder="1">
      <alignment vertical="center"/>
    </xf>
    <xf numFmtId="0" fontId="59" fillId="0" borderId="16" xfId="0" applyFont="1" applyBorder="1" applyAlignment="1">
      <alignment horizontal="left" vertical="center"/>
    </xf>
    <xf numFmtId="0" fontId="59" fillId="0" borderId="17" xfId="0" applyFont="1" applyBorder="1" applyAlignment="1">
      <alignment horizontal="center" vertical="center"/>
    </xf>
    <xf numFmtId="0" fontId="82" fillId="0" borderId="0" xfId="0" applyFont="1" applyAlignment="1">
      <alignment horizontal="left" vertical="center" wrapText="1"/>
    </xf>
    <xf numFmtId="176" fontId="82" fillId="0" borderId="0" xfId="0" applyNumberFormat="1" applyFont="1" applyAlignment="1">
      <alignment horizontal="center" vertical="center"/>
    </xf>
    <xf numFmtId="177" fontId="82" fillId="0" borderId="0" xfId="0" applyNumberFormat="1" applyFont="1" applyAlignment="1">
      <alignment horizontal="center" vertical="center"/>
    </xf>
    <xf numFmtId="0" fontId="59" fillId="0" borderId="10" xfId="0" applyFont="1" applyBorder="1" applyAlignment="1">
      <alignment horizontal="right"/>
    </xf>
    <xf numFmtId="0" fontId="59" fillId="0" borderId="17" xfId="0" applyFont="1" applyBorder="1" applyAlignment="1">
      <alignment horizontal="center"/>
    </xf>
    <xf numFmtId="0" fontId="59" fillId="0" borderId="17" xfId="0" applyFont="1" applyBorder="1" applyAlignment="1">
      <alignment horizontal="left" vertical="center"/>
    </xf>
    <xf numFmtId="0" fontId="59" fillId="0" borderId="12" xfId="0" applyFont="1" applyBorder="1" applyAlignment="1"/>
    <xf numFmtId="0" fontId="59" fillId="0" borderId="19" xfId="0" applyFont="1" applyBorder="1" applyAlignment="1">
      <alignment horizontal="left"/>
    </xf>
    <xf numFmtId="0" fontId="59" fillId="0" borderId="20" xfId="0" applyFont="1" applyBorder="1" applyAlignment="1">
      <alignment horizontal="left"/>
    </xf>
    <xf numFmtId="9" fontId="82" fillId="0" borderId="0" xfId="0" applyNumberFormat="1" applyFont="1">
      <alignment vertical="center"/>
    </xf>
    <xf numFmtId="0" fontId="60" fillId="0" borderId="0" xfId="0" applyFont="1" applyAlignment="1">
      <alignment horizontal="center" vertical="center"/>
    </xf>
    <xf numFmtId="0" fontId="84" fillId="0" borderId="0" xfId="0" applyFont="1">
      <alignment vertical="center"/>
    </xf>
    <xf numFmtId="0" fontId="60" fillId="0" borderId="0" xfId="0" applyFont="1" applyAlignment="1">
      <alignment horizontal="left" vertical="center" wrapText="1"/>
    </xf>
    <xf numFmtId="176" fontId="60" fillId="0" borderId="0" xfId="0" applyNumberFormat="1" applyFont="1" applyAlignment="1">
      <alignment horizontal="center" vertical="center"/>
    </xf>
    <xf numFmtId="177" fontId="60" fillId="0" borderId="0" xfId="0" applyNumberFormat="1" applyFont="1" applyAlignment="1">
      <alignment horizontal="center" vertical="center"/>
    </xf>
    <xf numFmtId="9" fontId="60" fillId="0" borderId="0" xfId="0" applyNumberFormat="1" applyFont="1">
      <alignment vertical="center"/>
    </xf>
    <xf numFmtId="0" fontId="85" fillId="0" borderId="0" xfId="0" applyFont="1">
      <alignment vertical="center"/>
    </xf>
    <xf numFmtId="0" fontId="59" fillId="0" borderId="0" xfId="0" applyFont="1" applyAlignment="1">
      <alignment horizontal="left" vertical="center" wrapText="1"/>
    </xf>
    <xf numFmtId="176" fontId="59" fillId="0" borderId="0" xfId="0" applyNumberFormat="1" applyFont="1" applyAlignment="1">
      <alignment horizontal="center" vertical="center"/>
    </xf>
    <xf numFmtId="177" fontId="59" fillId="0" borderId="0" xfId="0" applyNumberFormat="1" applyFont="1" applyAlignment="1">
      <alignment horizontal="center" vertical="center"/>
    </xf>
    <xf numFmtId="9" fontId="59" fillId="0" borderId="0" xfId="0" applyNumberFormat="1" applyFont="1">
      <alignment vertical="center"/>
    </xf>
    <xf numFmtId="0" fontId="36" fillId="0" borderId="32" xfId="0" applyFont="1" applyBorder="1" applyAlignment="1">
      <alignment horizontal="left" vertical="center" shrinkToFit="1"/>
    </xf>
    <xf numFmtId="0" fontId="24" fillId="0" borderId="15" xfId="0" applyFont="1" applyBorder="1" applyAlignment="1">
      <alignment horizontal="left" vertical="center" shrinkToFit="1"/>
    </xf>
    <xf numFmtId="0" fontId="36" fillId="0" borderId="18" xfId="0" applyFont="1" applyBorder="1" applyAlignment="1">
      <alignment horizontal="left" vertical="center" shrinkToFit="1"/>
    </xf>
    <xf numFmtId="0" fontId="36" fillId="0" borderId="32" xfId="0" applyFont="1" applyBorder="1" applyAlignment="1">
      <alignment vertical="center" textRotation="180" shrinkToFit="1"/>
    </xf>
    <xf numFmtId="0" fontId="24" fillId="0" borderId="15" xfId="0" applyFont="1" applyBorder="1" applyAlignment="1">
      <alignment vertical="center" textRotation="180" shrinkToFit="1"/>
    </xf>
    <xf numFmtId="0" fontId="36" fillId="0" borderId="33" xfId="0" applyFont="1" applyBorder="1" applyAlignment="1">
      <alignment vertical="center" textRotation="180" shrinkToFit="1"/>
    </xf>
    <xf numFmtId="0" fontId="24" fillId="0" borderId="44" xfId="0" applyFont="1" applyBorder="1" applyAlignment="1">
      <alignment vertical="center" textRotation="180" shrinkToFit="1"/>
    </xf>
    <xf numFmtId="0" fontId="36" fillId="0" borderId="34" xfId="0" applyFont="1" applyBorder="1" applyAlignment="1">
      <alignment horizontal="left" vertical="center" shrinkToFit="1"/>
    </xf>
    <xf numFmtId="0" fontId="36" fillId="0" borderId="33" xfId="0" applyFont="1" applyBorder="1" applyAlignment="1">
      <alignment horizontal="left" vertical="center" shrinkToFit="1"/>
    </xf>
    <xf numFmtId="0" fontId="38" fillId="0" borderId="37" xfId="0" applyFont="1" applyBorder="1">
      <alignment vertical="center"/>
    </xf>
    <xf numFmtId="0" fontId="38" fillId="0" borderId="38" xfId="0" applyFont="1" applyBorder="1">
      <alignment vertical="center"/>
    </xf>
    <xf numFmtId="0" fontId="37" fillId="0" borderId="39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7" fillId="0" borderId="10" xfId="0" applyFont="1" applyBorder="1" applyAlignment="1"/>
    <xf numFmtId="0" fontId="37" fillId="0" borderId="16" xfId="0" applyFont="1" applyBorder="1" applyAlignment="1">
      <alignment horizontal="left"/>
    </xf>
    <xf numFmtId="0" fontId="37" fillId="0" borderId="17" xfId="0" applyFont="1" applyBorder="1" applyAlignment="1">
      <alignment horizontal="center" vertical="center" shrinkToFit="1"/>
    </xf>
    <xf numFmtId="0" fontId="38" fillId="0" borderId="18" xfId="0" applyFont="1" applyBorder="1" applyAlignment="1">
      <alignment horizontal="center" vertical="center"/>
    </xf>
    <xf numFmtId="0" fontId="37" fillId="0" borderId="10" xfId="0" applyFont="1" applyBorder="1">
      <alignment vertical="center"/>
    </xf>
    <xf numFmtId="0" fontId="37" fillId="0" borderId="16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/>
    </xf>
    <xf numFmtId="0" fontId="37" fillId="0" borderId="10" xfId="0" applyFont="1" applyBorder="1" applyAlignment="1">
      <alignment horizontal="right"/>
    </xf>
    <xf numFmtId="0" fontId="37" fillId="0" borderId="17" xfId="0" applyFont="1" applyBorder="1" applyAlignment="1">
      <alignment horizontal="center"/>
    </xf>
    <xf numFmtId="0" fontId="38" fillId="0" borderId="18" xfId="0" applyFont="1" applyBorder="1" applyAlignment="1">
      <alignment horizontal="center"/>
    </xf>
    <xf numFmtId="0" fontId="37" fillId="0" borderId="17" xfId="0" applyFont="1" applyBorder="1" applyAlignment="1">
      <alignment horizontal="left" vertical="center"/>
    </xf>
    <xf numFmtId="0" fontId="37" fillId="0" borderId="12" xfId="0" applyFont="1" applyBorder="1" applyAlignment="1"/>
    <xf numFmtId="0" fontId="24" fillId="0" borderId="19" xfId="0" applyFont="1" applyBorder="1" applyAlignment="1">
      <alignment horizontal="left"/>
    </xf>
    <xf numFmtId="0" fontId="38" fillId="0" borderId="34" xfId="0" applyFont="1" applyBorder="1" applyAlignment="1">
      <alignment horizontal="center"/>
    </xf>
    <xf numFmtId="0" fontId="37" fillId="0" borderId="19" xfId="0" applyFont="1" applyBorder="1" applyAlignment="1">
      <alignment horizontal="left"/>
    </xf>
    <xf numFmtId="0" fontId="37" fillId="0" borderId="20" xfId="0" applyFont="1" applyBorder="1" applyAlignment="1">
      <alignment horizontal="left"/>
    </xf>
    <xf numFmtId="0" fontId="37" fillId="0" borderId="37" xfId="0" applyFont="1" applyBorder="1">
      <alignment vertical="center"/>
    </xf>
    <xf numFmtId="0" fontId="37" fillId="0" borderId="38" xfId="0" applyFont="1" applyBorder="1">
      <alignment vertical="center"/>
    </xf>
    <xf numFmtId="0" fontId="37" fillId="0" borderId="41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16" xfId="0" applyFont="1" applyBorder="1">
      <alignment vertical="center"/>
    </xf>
    <xf numFmtId="0" fontId="37" fillId="0" borderId="11" xfId="0" applyFont="1" applyBorder="1" applyAlignment="1">
      <alignment horizontal="center" vertical="center"/>
    </xf>
    <xf numFmtId="0" fontId="36" fillId="24" borderId="18" xfId="0" applyFont="1" applyFill="1" applyBorder="1" applyAlignment="1">
      <alignment horizontal="left" vertical="center" shrinkToFit="1"/>
    </xf>
    <xf numFmtId="0" fontId="24" fillId="0" borderId="43" xfId="0" applyFont="1" applyBorder="1" applyAlignment="1">
      <alignment vertical="center" textRotation="180" shrinkToFit="1"/>
    </xf>
    <xf numFmtId="0" fontId="36" fillId="24" borderId="32" xfId="0" applyFont="1" applyFill="1" applyBorder="1" applyAlignment="1">
      <alignment horizontal="left" vertical="center" shrinkToFit="1"/>
    </xf>
    <xf numFmtId="0" fontId="37" fillId="0" borderId="20" xfId="0" applyFont="1" applyBorder="1" applyAlignment="1">
      <alignment horizontal="left" vertical="center"/>
    </xf>
    <xf numFmtId="0" fontId="37" fillId="0" borderId="14" xfId="0" applyFont="1" applyBorder="1" applyAlignment="1">
      <alignment horizontal="center" vertical="center"/>
    </xf>
    <xf numFmtId="0" fontId="36" fillId="0" borderId="10" xfId="0" applyFont="1" applyBorder="1" applyAlignment="1">
      <alignment horizontal="left" vertical="center" shrinkToFit="1"/>
    </xf>
    <xf numFmtId="0" fontId="37" fillId="0" borderId="0" xfId="0" applyFont="1" applyAlignment="1">
      <alignment horizontal="left" vertical="center" wrapText="1"/>
    </xf>
    <xf numFmtId="176" fontId="37" fillId="0" borderId="0" xfId="0" applyNumberFormat="1" applyFont="1" applyAlignment="1">
      <alignment horizontal="center" vertical="center"/>
    </xf>
    <xf numFmtId="177" fontId="37" fillId="0" borderId="0" xfId="0" applyNumberFormat="1" applyFont="1" applyAlignment="1">
      <alignment horizontal="center" vertical="center"/>
    </xf>
    <xf numFmtId="0" fontId="39" fillId="0" borderId="15" xfId="0" applyFont="1" applyBorder="1" applyAlignment="1">
      <alignment vertical="center" textRotation="180" shrinkToFit="1"/>
    </xf>
    <xf numFmtId="0" fontId="37" fillId="0" borderId="18" xfId="0" applyFont="1" applyBorder="1" applyAlignment="1">
      <alignment horizontal="center"/>
    </xf>
    <xf numFmtId="0" fontId="37" fillId="0" borderId="17" xfId="0" applyFont="1" applyBorder="1" applyAlignment="1">
      <alignment horizontal="left"/>
    </xf>
    <xf numFmtId="9" fontId="37" fillId="0" borderId="0" xfId="0" applyNumberFormat="1" applyFont="1">
      <alignment vertical="center"/>
    </xf>
    <xf numFmtId="0" fontId="39" fillId="0" borderId="15" xfId="0" applyFont="1" applyBorder="1" applyAlignment="1">
      <alignment horizontal="left" vertical="center" shrinkToFit="1"/>
    </xf>
    <xf numFmtId="0" fontId="39" fillId="0" borderId="44" xfId="0" applyFont="1" applyBorder="1" applyAlignment="1">
      <alignment vertical="center" textRotation="180" shrinkToFit="1"/>
    </xf>
    <xf numFmtId="0" fontId="38" fillId="0" borderId="34" xfId="0" applyFont="1" applyBorder="1" applyAlignment="1">
      <alignment horizontal="center" vertical="center"/>
    </xf>
    <xf numFmtId="0" fontId="36" fillId="0" borderId="33" xfId="0" applyFont="1" applyBorder="1" applyAlignment="1">
      <alignment vertical="center" shrinkToFit="1"/>
    </xf>
    <xf numFmtId="0" fontId="37" fillId="0" borderId="40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/>
    </xf>
    <xf numFmtId="0" fontId="24" fillId="24" borderId="15" xfId="0" applyFont="1" applyFill="1" applyBorder="1" applyAlignment="1">
      <alignment horizontal="left" vertical="center" shrinkToFit="1"/>
    </xf>
    <xf numFmtId="0" fontId="34" fillId="0" borderId="32" xfId="0" applyFont="1" applyBorder="1" applyAlignment="1">
      <alignment horizontal="left" vertical="center" shrinkToFit="1"/>
    </xf>
    <xf numFmtId="0" fontId="34" fillId="0" borderId="15" xfId="0" applyFont="1" applyBorder="1" applyAlignment="1">
      <alignment horizontal="left" vertical="center" shrinkToFit="1"/>
    </xf>
    <xf numFmtId="0" fontId="34" fillId="0" borderId="18" xfId="0" applyFont="1" applyBorder="1" applyAlignment="1">
      <alignment horizontal="left" vertical="center" shrinkToFit="1"/>
    </xf>
    <xf numFmtId="0" fontId="36" fillId="0" borderId="15" xfId="0" applyFont="1" applyBorder="1" applyAlignment="1">
      <alignment horizontal="left" vertical="center" shrinkToFit="1"/>
    </xf>
    <xf numFmtId="0" fontId="34" fillId="0" borderId="15" xfId="0" applyFont="1" applyBorder="1" applyAlignment="1">
      <alignment vertical="center" textRotation="180" shrinkToFit="1"/>
    </xf>
    <xf numFmtId="0" fontId="34" fillId="0" borderId="33" xfId="0" applyFont="1" applyBorder="1" applyAlignment="1">
      <alignment vertical="center" textRotation="180" shrinkToFit="1"/>
    </xf>
    <xf numFmtId="0" fontId="34" fillId="0" borderId="44" xfId="0" applyFont="1" applyBorder="1" applyAlignment="1">
      <alignment vertical="center" textRotation="180" shrinkToFit="1"/>
    </xf>
    <xf numFmtId="0" fontId="34" fillId="0" borderId="34" xfId="0" applyFont="1" applyBorder="1" applyAlignment="1">
      <alignment horizontal="left" vertical="center" shrinkToFit="1"/>
    </xf>
    <xf numFmtId="0" fontId="34" fillId="0" borderId="33" xfId="0" applyFont="1" applyBorder="1" applyAlignment="1">
      <alignment horizontal="left" vertical="center" shrinkToFit="1"/>
    </xf>
    <xf numFmtId="0" fontId="34" fillId="0" borderId="32" xfId="0" applyFont="1" applyBorder="1" applyAlignment="1">
      <alignment vertical="center" textRotation="180" shrinkToFit="1"/>
    </xf>
    <xf numFmtId="0" fontId="34" fillId="0" borderId="32" xfId="0" applyFont="1" applyBorder="1" applyAlignment="1">
      <alignment horizontal="left" vertical="center" wrapText="1" shrinkToFit="1"/>
    </xf>
    <xf numFmtId="0" fontId="34" fillId="0" borderId="42" xfId="0" applyFont="1" applyBorder="1" applyAlignment="1">
      <alignment horizontal="left" vertical="center" shrinkToFit="1"/>
    </xf>
    <xf numFmtId="0" fontId="34" fillId="0" borderId="43" xfId="0" applyFont="1" applyBorder="1" applyAlignment="1">
      <alignment vertical="center" textRotation="180" shrinkToFit="1"/>
    </xf>
    <xf numFmtId="0" fontId="36" fillId="0" borderId="15" xfId="0" applyFont="1" applyBorder="1" applyAlignment="1">
      <alignment vertical="center" textRotation="180" shrinkToFit="1"/>
    </xf>
    <xf numFmtId="0" fontId="34" fillId="25" borderId="43" xfId="0" applyFont="1" applyFill="1" applyBorder="1" applyAlignment="1">
      <alignment horizontal="center" vertical="center" shrinkToFit="1"/>
    </xf>
    <xf numFmtId="0" fontId="34" fillId="0" borderId="12" xfId="0" applyFont="1" applyBorder="1" applyAlignment="1">
      <alignment horizontal="left" vertical="center" shrinkToFit="1"/>
    </xf>
    <xf numFmtId="0" fontId="34" fillId="0" borderId="69" xfId="0" applyFont="1" applyBorder="1" applyAlignment="1">
      <alignment vertical="center" textRotation="180" shrinkToFit="1"/>
    </xf>
    <xf numFmtId="0" fontId="34" fillId="0" borderId="14" xfId="0" applyFont="1" applyBorder="1" applyAlignment="1">
      <alignment horizontal="left" vertical="center" shrinkToFit="1"/>
    </xf>
    <xf numFmtId="0" fontId="34" fillId="0" borderId="10" xfId="0" applyFont="1" applyBorder="1" applyAlignment="1">
      <alignment horizontal="left" vertical="center" shrinkToFit="1"/>
    </xf>
    <xf numFmtId="0" fontId="34" fillId="0" borderId="11" xfId="0" applyFont="1" applyBorder="1" applyAlignment="1">
      <alignment horizontal="left" vertical="center" shrinkToFit="1"/>
    </xf>
    <xf numFmtId="0" fontId="34" fillId="0" borderId="43" xfId="0" applyFont="1" applyBorder="1" applyAlignment="1">
      <alignment horizontal="left" vertical="center" shrinkToFit="1"/>
    </xf>
    <xf numFmtId="0" fontId="42" fillId="30" borderId="49" xfId="0" applyFont="1" applyFill="1" applyBorder="1" applyAlignment="1">
      <alignment horizontal="center" vertical="center" shrinkToFit="1"/>
    </xf>
    <xf numFmtId="0" fontId="24" fillId="30" borderId="50" xfId="0" applyFont="1" applyFill="1" applyBorder="1" applyAlignment="1">
      <alignment horizontal="center" vertical="center" shrinkToFit="1"/>
    </xf>
    <xf numFmtId="0" fontId="42" fillId="30" borderId="51" xfId="0" applyFont="1" applyFill="1" applyBorder="1" applyAlignment="1">
      <alignment horizontal="center" vertical="center" shrinkToFit="1"/>
    </xf>
    <xf numFmtId="0" fontId="42" fillId="30" borderId="51" xfId="0" applyFont="1" applyFill="1" applyBorder="1" applyAlignment="1">
      <alignment horizontal="center" vertical="center" wrapText="1" shrinkToFit="1"/>
    </xf>
    <xf numFmtId="0" fontId="39" fillId="30" borderId="50" xfId="0" applyFont="1" applyFill="1" applyBorder="1" applyAlignment="1">
      <alignment horizontal="center" vertical="center" shrinkToFit="1"/>
    </xf>
    <xf numFmtId="0" fontId="37" fillId="30" borderId="50" xfId="0" applyFont="1" applyFill="1" applyBorder="1" applyAlignment="1">
      <alignment horizontal="center" vertical="center" shrinkToFit="1"/>
    </xf>
    <xf numFmtId="0" fontId="42" fillId="30" borderId="50" xfId="0" applyFont="1" applyFill="1" applyBorder="1" applyAlignment="1">
      <alignment horizontal="center" vertical="center" shrinkToFit="1"/>
    </xf>
    <xf numFmtId="0" fontId="42" fillId="30" borderId="52" xfId="0" applyFont="1" applyFill="1" applyBorder="1" applyAlignment="1">
      <alignment horizontal="center" vertical="center" shrinkToFit="1"/>
    </xf>
    <xf numFmtId="0" fontId="42" fillId="30" borderId="53" xfId="0" applyFont="1" applyFill="1" applyBorder="1" applyAlignment="1">
      <alignment horizontal="center" vertical="center" shrinkToFit="1"/>
    </xf>
    <xf numFmtId="0" fontId="24" fillId="30" borderId="48" xfId="0" applyFont="1" applyFill="1" applyBorder="1" applyAlignment="1">
      <alignment horizontal="center" vertical="center" shrinkToFit="1"/>
    </xf>
    <xf numFmtId="0" fontId="39" fillId="30" borderId="48" xfId="0" applyFont="1" applyFill="1" applyBorder="1" applyAlignment="1">
      <alignment horizontal="center" vertical="center" shrinkToFit="1"/>
    </xf>
    <xf numFmtId="0" fontId="88" fillId="30" borderId="49" xfId="0" applyFont="1" applyFill="1" applyBorder="1" applyAlignment="1">
      <alignment horizontal="center" vertical="center" shrinkToFit="1"/>
    </xf>
    <xf numFmtId="0" fontId="88" fillId="30" borderId="51" xfId="0" applyFont="1" applyFill="1" applyBorder="1" applyAlignment="1">
      <alignment horizontal="center" vertical="center" shrinkToFit="1"/>
    </xf>
    <xf numFmtId="0" fontId="81" fillId="30" borderId="49" xfId="0" applyFont="1" applyFill="1" applyBorder="1" applyAlignment="1">
      <alignment horizontal="center" vertical="center" shrinkToFit="1"/>
    </xf>
    <xf numFmtId="0" fontId="81" fillId="30" borderId="50" xfId="0" applyFont="1" applyFill="1" applyBorder="1" applyAlignment="1">
      <alignment horizontal="center" vertical="center" shrinkToFit="1"/>
    </xf>
    <xf numFmtId="0" fontId="81" fillId="30" borderId="51" xfId="0" applyFont="1" applyFill="1" applyBorder="1" applyAlignment="1">
      <alignment horizontal="center" vertical="center" shrinkToFit="1"/>
    </xf>
    <xf numFmtId="0" fontId="58" fillId="30" borderId="50" xfId="0" applyFont="1" applyFill="1" applyBorder="1" applyAlignment="1">
      <alignment horizontal="center" vertical="center" shrinkToFit="1"/>
    </xf>
    <xf numFmtId="0" fontId="81" fillId="30" borderId="70" xfId="0" applyFont="1" applyFill="1" applyBorder="1" applyAlignment="1">
      <alignment horizontal="center" vertical="center" shrinkToFit="1"/>
    </xf>
    <xf numFmtId="0" fontId="81" fillId="30" borderId="67" xfId="0" applyFont="1" applyFill="1" applyBorder="1" applyAlignment="1">
      <alignment horizontal="center" vertical="center" shrinkToFit="1"/>
    </xf>
    <xf numFmtId="0" fontId="81" fillId="30" borderId="65" xfId="0" applyFont="1" applyFill="1" applyBorder="1" applyAlignment="1">
      <alignment horizontal="center" vertical="center" shrinkToFit="1"/>
    </xf>
    <xf numFmtId="0" fontId="80" fillId="24" borderId="10" xfId="0" applyFont="1" applyFill="1" applyBorder="1" applyAlignment="1">
      <alignment horizontal="left" vertical="center" shrinkToFit="1"/>
    </xf>
    <xf numFmtId="0" fontId="80" fillId="25" borderId="42" xfId="0" applyFont="1" applyFill="1" applyBorder="1" applyAlignment="1">
      <alignment horizontal="center" vertical="center" shrinkToFit="1"/>
    </xf>
    <xf numFmtId="0" fontId="80" fillId="24" borderId="11" xfId="0" applyFont="1" applyFill="1" applyBorder="1" applyAlignment="1">
      <alignment horizontal="left" vertical="center" shrinkToFit="1"/>
    </xf>
    <xf numFmtId="0" fontId="80" fillId="24" borderId="15" xfId="0" applyFont="1" applyFill="1" applyBorder="1" applyAlignment="1">
      <alignment horizontal="center" vertical="center" shrinkToFit="1"/>
    </xf>
    <xf numFmtId="0" fontId="80" fillId="24" borderId="10" xfId="0" applyFont="1" applyFill="1" applyBorder="1" applyAlignment="1">
      <alignment vertical="center" textRotation="180" shrinkToFit="1"/>
    </xf>
    <xf numFmtId="0" fontId="80" fillId="24" borderId="43" xfId="0" applyFont="1" applyFill="1" applyBorder="1" applyAlignment="1">
      <alignment vertical="center" textRotation="180" shrinkToFit="1"/>
    </xf>
    <xf numFmtId="0" fontId="80" fillId="24" borderId="34" xfId="0" applyFont="1" applyFill="1" applyBorder="1" applyAlignment="1">
      <alignment horizontal="left" vertical="center" shrinkToFit="1"/>
    </xf>
    <xf numFmtId="0" fontId="80" fillId="24" borderId="33" xfId="0" applyFont="1" applyFill="1" applyBorder="1" applyAlignment="1">
      <alignment horizontal="left" vertical="center" shrinkToFit="1"/>
    </xf>
    <xf numFmtId="0" fontId="80" fillId="24" borderId="44" xfId="0" applyFont="1" applyFill="1" applyBorder="1" applyAlignment="1">
      <alignment vertical="center" textRotation="180" shrinkToFit="1"/>
    </xf>
    <xf numFmtId="0" fontId="80" fillId="24" borderId="12" xfId="0" applyFont="1" applyFill="1" applyBorder="1" applyAlignment="1">
      <alignment horizontal="left" vertical="center" shrinkToFit="1"/>
    </xf>
    <xf numFmtId="0" fontId="80" fillId="24" borderId="69" xfId="0" applyFont="1" applyFill="1" applyBorder="1" applyAlignment="1">
      <alignment vertical="center" textRotation="180" shrinkToFit="1"/>
    </xf>
    <xf numFmtId="0" fontId="80" fillId="24" borderId="14" xfId="0" applyFont="1" applyFill="1" applyBorder="1" applyAlignment="1">
      <alignment horizontal="left" vertical="center" shrinkToFit="1"/>
    </xf>
    <xf numFmtId="0" fontId="80" fillId="0" borderId="15" xfId="0" applyFont="1" applyBorder="1" applyAlignment="1">
      <alignment horizontal="left" vertical="center" shrinkToFit="1"/>
    </xf>
    <xf numFmtId="0" fontId="80" fillId="0" borderId="11" xfId="0" applyFont="1" applyBorder="1" applyAlignment="1">
      <alignment horizontal="left" vertical="center" shrinkToFit="1"/>
    </xf>
    <xf numFmtId="0" fontId="80" fillId="0" borderId="43" xfId="0" applyFont="1" applyBorder="1" applyAlignment="1">
      <alignment vertical="center" textRotation="180" shrinkToFit="1"/>
    </xf>
    <xf numFmtId="0" fontId="81" fillId="30" borderId="74" xfId="0" applyFont="1" applyFill="1" applyBorder="1" applyAlignment="1">
      <alignment horizontal="center" vertical="center" shrinkToFit="1"/>
    </xf>
    <xf numFmtId="0" fontId="58" fillId="30" borderId="75" xfId="0" applyFont="1" applyFill="1" applyBorder="1" applyAlignment="1">
      <alignment horizontal="center" vertical="center" shrinkToFit="1"/>
    </xf>
    <xf numFmtId="0" fontId="80" fillId="24" borderId="76" xfId="0" applyFont="1" applyFill="1" applyBorder="1" applyAlignment="1">
      <alignment horizontal="left" vertical="center" shrinkToFit="1"/>
    </xf>
    <xf numFmtId="0" fontId="80" fillId="24" borderId="76" xfId="0" applyFont="1" applyFill="1" applyBorder="1" applyAlignment="1">
      <alignment vertical="center" textRotation="180" shrinkToFit="1"/>
    </xf>
    <xf numFmtId="0" fontId="80" fillId="24" borderId="77" xfId="0" applyFont="1" applyFill="1" applyBorder="1" applyAlignment="1">
      <alignment vertical="center" textRotation="180" shrinkToFit="1"/>
    </xf>
    <xf numFmtId="0" fontId="58" fillId="30" borderId="66" xfId="0" applyFont="1" applyFill="1" applyBorder="1" applyAlignment="1">
      <alignment horizontal="center" vertical="center" shrinkToFit="1"/>
    </xf>
    <xf numFmtId="0" fontId="72" fillId="24" borderId="33" xfId="0" applyFont="1" applyFill="1" applyBorder="1" applyAlignment="1">
      <alignment vertical="center" textRotation="180" shrinkToFit="1"/>
    </xf>
    <xf numFmtId="0" fontId="72" fillId="24" borderId="44" xfId="0" applyFont="1" applyFill="1" applyBorder="1" applyAlignment="1">
      <alignment vertical="center" textRotation="180" shrinkToFit="1"/>
    </xf>
    <xf numFmtId="0" fontId="72" fillId="24" borderId="34" xfId="0" applyFont="1" applyFill="1" applyBorder="1" applyAlignment="1">
      <alignment horizontal="left" vertical="center" shrinkToFit="1"/>
    </xf>
    <xf numFmtId="0" fontId="72" fillId="24" borderId="33" xfId="0" applyFont="1" applyFill="1" applyBorder="1" applyAlignment="1">
      <alignment horizontal="left" vertical="center" shrinkToFit="1"/>
    </xf>
    <xf numFmtId="0" fontId="72" fillId="24" borderId="34" xfId="0" applyFont="1" applyFill="1" applyBorder="1" applyAlignment="1">
      <alignment horizontal="center" vertical="center" shrinkToFit="1"/>
    </xf>
    <xf numFmtId="0" fontId="72" fillId="24" borderId="64" xfId="0" applyFont="1" applyFill="1" applyBorder="1" applyAlignment="1">
      <alignment horizontal="center" vertical="center" shrinkToFit="1"/>
    </xf>
    <xf numFmtId="0" fontId="37" fillId="0" borderId="32" xfId="0" applyFont="1" applyBorder="1" applyAlignment="1">
      <alignment horizontal="left" vertical="center" shrinkToFit="1"/>
    </xf>
    <xf numFmtId="0" fontId="37" fillId="0" borderId="18" xfId="0" applyFont="1" applyBorder="1" applyAlignment="1">
      <alignment horizontal="left" vertical="center" shrinkToFit="1"/>
    </xf>
    <xf numFmtId="0" fontId="37" fillId="0" borderId="15" xfId="0" applyFont="1" applyBorder="1" applyAlignment="1">
      <alignment horizontal="left" vertical="center" shrinkToFit="1"/>
    </xf>
    <xf numFmtId="0" fontId="37" fillId="0" borderId="15" xfId="0" applyFont="1" applyBorder="1" applyAlignment="1">
      <alignment vertical="center" textRotation="180" shrinkToFit="1"/>
    </xf>
    <xf numFmtId="0" fontId="88" fillId="30" borderId="50" xfId="0" applyFont="1" applyFill="1" applyBorder="1" applyAlignment="1">
      <alignment horizontal="center" vertical="center" shrinkToFit="1"/>
    </xf>
    <xf numFmtId="0" fontId="91" fillId="30" borderId="49" xfId="0" applyFont="1" applyFill="1" applyBorder="1" applyAlignment="1">
      <alignment horizontal="center" vertical="center" shrinkToFit="1"/>
    </xf>
    <xf numFmtId="0" fontId="91" fillId="30" borderId="50" xfId="0" applyFont="1" applyFill="1" applyBorder="1" applyAlignment="1">
      <alignment horizontal="center" vertical="center" shrinkToFit="1"/>
    </xf>
    <xf numFmtId="0" fontId="91" fillId="30" borderId="51" xfId="0" applyFont="1" applyFill="1" applyBorder="1" applyAlignment="1">
      <alignment horizontal="center" vertical="center" shrinkToFit="1"/>
    </xf>
    <xf numFmtId="0" fontId="37" fillId="30" borderId="48" xfId="0" applyFont="1" applyFill="1" applyBorder="1" applyAlignment="1">
      <alignment horizontal="center" vertical="center" shrinkToFit="1"/>
    </xf>
    <xf numFmtId="0" fontId="38" fillId="30" borderId="50" xfId="0" applyFont="1" applyFill="1" applyBorder="1" applyAlignment="1">
      <alignment horizontal="center" vertical="center" shrinkToFit="1"/>
    </xf>
    <xf numFmtId="0" fontId="92" fillId="30" borderId="50" xfId="0" applyFont="1" applyFill="1" applyBorder="1" applyAlignment="1">
      <alignment horizontal="center" vertical="center" shrinkToFit="1"/>
    </xf>
    <xf numFmtId="0" fontId="42" fillId="0" borderId="32" xfId="0" applyFont="1" applyBorder="1" applyAlignment="1">
      <alignment horizontal="left" vertical="center" shrinkToFit="1"/>
    </xf>
    <xf numFmtId="0" fontId="42" fillId="0" borderId="15" xfId="0" applyFont="1" applyBorder="1" applyAlignment="1">
      <alignment horizontal="left" vertical="center" shrinkToFit="1"/>
    </xf>
    <xf numFmtId="0" fontId="42" fillId="0" borderId="18" xfId="0" applyFont="1" applyBorder="1" applyAlignment="1">
      <alignment horizontal="left" vertical="center" shrinkToFit="1"/>
    </xf>
    <xf numFmtId="0" fontId="42" fillId="0" borderId="42" xfId="0" applyFont="1" applyBorder="1" applyAlignment="1">
      <alignment horizontal="left" vertical="center" shrinkToFit="1"/>
    </xf>
    <xf numFmtId="0" fontId="42" fillId="0" borderId="11" xfId="0" applyFont="1" applyBorder="1" applyAlignment="1">
      <alignment horizontal="left" vertical="center" shrinkToFit="1"/>
    </xf>
    <xf numFmtId="0" fontId="42" fillId="0" borderId="10" xfId="0" applyFont="1" applyBorder="1" applyAlignment="1">
      <alignment horizontal="left" vertical="center" shrinkToFit="1"/>
    </xf>
    <xf numFmtId="0" fontId="42" fillId="0" borderId="15" xfId="0" applyFont="1" applyBorder="1" applyAlignment="1">
      <alignment horizontal="center" vertical="center" shrinkToFit="1"/>
    </xf>
    <xf numFmtId="0" fontId="42" fillId="0" borderId="43" xfId="0" applyFont="1" applyBorder="1" applyAlignment="1">
      <alignment horizontal="left" vertical="center" shrinkToFit="1"/>
    </xf>
    <xf numFmtId="0" fontId="42" fillId="0" borderId="43" xfId="0" applyFont="1" applyBorder="1" applyAlignment="1">
      <alignment vertical="center" textRotation="180" shrinkToFit="1"/>
    </xf>
    <xf numFmtId="0" fontId="42" fillId="0" borderId="15" xfId="0" applyFont="1" applyBorder="1" applyAlignment="1">
      <alignment vertical="center" textRotation="180" shrinkToFit="1"/>
    </xf>
    <xf numFmtId="0" fontId="42" fillId="0" borderId="32" xfId="0" applyFont="1" applyBorder="1" applyAlignment="1">
      <alignment horizontal="left" vertical="center"/>
    </xf>
    <xf numFmtId="0" fontId="42" fillId="0" borderId="32" xfId="0" applyFont="1" applyBorder="1" applyAlignment="1">
      <alignment vertical="center" textRotation="180" shrinkToFit="1"/>
    </xf>
    <xf numFmtId="0" fontId="59" fillId="24" borderId="32" xfId="0" applyFont="1" applyFill="1" applyBorder="1" applyAlignment="1">
      <alignment horizontal="left" vertical="center" shrinkToFit="1"/>
    </xf>
    <xf numFmtId="0" fontId="59" fillId="24" borderId="18" xfId="0" applyFont="1" applyFill="1" applyBorder="1" applyAlignment="1">
      <alignment horizontal="left" vertical="center" shrinkToFit="1"/>
    </xf>
    <xf numFmtId="0" fontId="59" fillId="24" borderId="15" xfId="0" applyFont="1" applyFill="1" applyBorder="1" applyAlignment="1">
      <alignment vertical="center" textRotation="180" shrinkToFit="1"/>
    </xf>
    <xf numFmtId="0" fontId="90" fillId="30" borderId="49" xfId="0" applyFont="1" applyFill="1" applyBorder="1" applyAlignment="1">
      <alignment horizontal="center" vertical="center" shrinkToFit="1"/>
    </xf>
    <xf numFmtId="0" fontId="90" fillId="30" borderId="50" xfId="0" applyFont="1" applyFill="1" applyBorder="1" applyAlignment="1">
      <alignment horizontal="center" vertical="center" shrinkToFit="1"/>
    </xf>
    <xf numFmtId="0" fontId="90" fillId="30" borderId="51" xfId="0" applyFont="1" applyFill="1" applyBorder="1" applyAlignment="1">
      <alignment horizontal="center" vertical="center" shrinkToFit="1"/>
    </xf>
    <xf numFmtId="0" fontId="36" fillId="30" borderId="50" xfId="0" applyFont="1" applyFill="1" applyBorder="1" applyAlignment="1">
      <alignment horizontal="center" vertical="center" shrinkToFit="1"/>
    </xf>
    <xf numFmtId="0" fontId="52" fillId="0" borderId="0" xfId="0" applyFont="1" applyAlignment="1">
      <alignment horizontal="center" vertical="center" shrinkToFit="1"/>
    </xf>
    <xf numFmtId="0" fontId="48" fillId="30" borderId="66" xfId="0" applyFont="1" applyFill="1" applyBorder="1" applyAlignment="1">
      <alignment horizontal="center" vertical="center" wrapText="1"/>
    </xf>
    <xf numFmtId="0" fontId="81" fillId="30" borderId="66" xfId="0" applyFont="1" applyFill="1" applyBorder="1" applyAlignment="1">
      <alignment horizontal="center" vertical="center" shrinkToFit="1"/>
    </xf>
    <xf numFmtId="0" fontId="59" fillId="0" borderId="16" xfId="0" applyFont="1" applyBorder="1">
      <alignment vertical="center"/>
    </xf>
    <xf numFmtId="0" fontId="59" fillId="0" borderId="18" xfId="0" applyFont="1" applyBorder="1" applyAlignment="1">
      <alignment horizontal="center"/>
    </xf>
    <xf numFmtId="0" fontId="59" fillId="0" borderId="17" xfId="0" applyFont="1" applyBorder="1" applyAlignment="1">
      <alignment horizontal="left"/>
    </xf>
    <xf numFmtId="0" fontId="59" fillId="0" borderId="34" xfId="0" applyFont="1" applyBorder="1" applyAlignment="1">
      <alignment horizontal="center"/>
    </xf>
    <xf numFmtId="0" fontId="89" fillId="0" borderId="37" xfId="0" applyFont="1" applyBorder="1">
      <alignment vertical="center"/>
    </xf>
    <xf numFmtId="0" fontId="89" fillId="0" borderId="38" xfId="0" applyFont="1" applyBorder="1">
      <alignment vertical="center"/>
    </xf>
    <xf numFmtId="0" fontId="42" fillId="0" borderId="39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42" fillId="0" borderId="10" xfId="0" applyFont="1" applyBorder="1" applyAlignment="1"/>
    <xf numFmtId="0" fontId="42" fillId="0" borderId="16" xfId="0" applyFont="1" applyBorder="1" applyAlignment="1">
      <alignment horizontal="left"/>
    </xf>
    <xf numFmtId="0" fontId="42" fillId="0" borderId="17" xfId="0" applyFont="1" applyBorder="1" applyAlignment="1">
      <alignment horizontal="center" vertical="center" shrinkToFit="1"/>
    </xf>
    <xf numFmtId="0" fontId="89" fillId="0" borderId="18" xfId="0" applyFont="1" applyBorder="1" applyAlignment="1">
      <alignment horizontal="center" vertical="center"/>
    </xf>
    <xf numFmtId="0" fontId="42" fillId="0" borderId="10" xfId="0" applyFont="1" applyBorder="1">
      <alignment vertical="center"/>
    </xf>
    <xf numFmtId="0" fontId="42" fillId="0" borderId="16" xfId="0" applyFont="1" applyBorder="1" applyAlignment="1">
      <alignment horizontal="left" vertical="center"/>
    </xf>
    <xf numFmtId="0" fontId="42" fillId="0" borderId="17" xfId="0" applyFont="1" applyBorder="1" applyAlignment="1">
      <alignment horizontal="center" vertical="center"/>
    </xf>
    <xf numFmtId="0" fontId="42" fillId="0" borderId="10" xfId="0" applyFont="1" applyBorder="1" applyAlignment="1">
      <alignment horizontal="right"/>
    </xf>
    <xf numFmtId="0" fontId="42" fillId="0" borderId="17" xfId="0" applyFont="1" applyBorder="1" applyAlignment="1">
      <alignment horizontal="center"/>
    </xf>
    <xf numFmtId="0" fontId="42" fillId="0" borderId="17" xfId="0" applyFont="1" applyBorder="1" applyAlignment="1">
      <alignment horizontal="left" vertical="center"/>
    </xf>
    <xf numFmtId="0" fontId="42" fillId="0" borderId="12" xfId="0" applyFont="1" applyBorder="1" applyAlignment="1"/>
    <xf numFmtId="0" fontId="42" fillId="0" borderId="19" xfId="0" applyFont="1" applyBorder="1" applyAlignment="1">
      <alignment horizontal="left"/>
    </xf>
    <xf numFmtId="0" fontId="42" fillId="0" borderId="20" xfId="0" applyFont="1" applyBorder="1" applyAlignment="1">
      <alignment horizontal="left"/>
    </xf>
    <xf numFmtId="0" fontId="89" fillId="0" borderId="34" xfId="0" applyFont="1" applyBorder="1" applyAlignment="1">
      <alignment horizontal="center" vertical="center"/>
    </xf>
    <xf numFmtId="0" fontId="34" fillId="0" borderId="0" xfId="0" applyFont="1" applyAlignment="1">
      <alignment vertical="center" textRotation="180" shrinkToFit="1"/>
    </xf>
    <xf numFmtId="0" fontId="80" fillId="30" borderId="50" xfId="0" applyFont="1" applyFill="1" applyBorder="1" applyAlignment="1">
      <alignment horizontal="center" vertical="center" shrinkToFit="1"/>
    </xf>
    <xf numFmtId="0" fontId="59" fillId="0" borderId="18" xfId="0" applyFont="1" applyBorder="1" applyAlignment="1">
      <alignment horizontal="left" vertical="center" shrinkToFit="1"/>
    </xf>
    <xf numFmtId="0" fontId="38" fillId="0" borderId="10" xfId="0" applyFont="1" applyBorder="1">
      <alignment vertical="center"/>
    </xf>
    <xf numFmtId="0" fontId="38" fillId="0" borderId="16" xfId="0" applyFont="1" applyBorder="1">
      <alignment vertical="center"/>
    </xf>
    <xf numFmtId="0" fontId="88" fillId="30" borderId="65" xfId="0" applyFont="1" applyFill="1" applyBorder="1" applyAlignment="1">
      <alignment horizontal="center" vertical="center" shrinkToFit="1"/>
    </xf>
    <xf numFmtId="0" fontId="38" fillId="30" borderId="66" xfId="0" applyFont="1" applyFill="1" applyBorder="1" applyAlignment="1">
      <alignment horizontal="center" vertical="center" shrinkToFit="1"/>
    </xf>
    <xf numFmtId="0" fontId="90" fillId="30" borderId="67" xfId="0" applyFont="1" applyFill="1" applyBorder="1" applyAlignment="1">
      <alignment horizontal="center" vertical="center" wrapText="1" shrinkToFit="1"/>
    </xf>
    <xf numFmtId="0" fontId="88" fillId="30" borderId="66" xfId="0" applyFont="1" applyFill="1" applyBorder="1" applyAlignment="1">
      <alignment horizontal="center" vertical="center" shrinkToFit="1"/>
    </xf>
    <xf numFmtId="0" fontId="48" fillId="24" borderId="32" xfId="0" applyFont="1" applyFill="1" applyBorder="1" applyAlignment="1">
      <alignment horizontal="left" vertical="center" shrinkToFit="1"/>
    </xf>
    <xf numFmtId="0" fontId="52" fillId="24" borderId="15" xfId="0" applyFont="1" applyFill="1" applyBorder="1" applyAlignment="1">
      <alignment horizontal="left" vertical="center" shrinkToFit="1"/>
    </xf>
    <xf numFmtId="0" fontId="48" fillId="24" borderId="18" xfId="0" applyFont="1" applyFill="1" applyBorder="1" applyAlignment="1">
      <alignment horizontal="left" vertical="center" shrinkToFit="1"/>
    </xf>
    <xf numFmtId="0" fontId="52" fillId="24" borderId="15" xfId="0" applyFont="1" applyFill="1" applyBorder="1" applyAlignment="1">
      <alignment vertical="center" textRotation="180" shrinkToFit="1"/>
    </xf>
    <xf numFmtId="0" fontId="48" fillId="0" borderId="32" xfId="0" applyFont="1" applyBorder="1" applyAlignment="1">
      <alignment horizontal="left" vertical="center" shrinkToFit="1"/>
    </xf>
    <xf numFmtId="0" fontId="48" fillId="0" borderId="18" xfId="0" applyFont="1" applyBorder="1" applyAlignment="1">
      <alignment horizontal="left" vertical="center" shrinkToFit="1"/>
    </xf>
    <xf numFmtId="0" fontId="52" fillId="0" borderId="15" xfId="0" applyFont="1" applyBorder="1" applyAlignment="1">
      <alignment vertical="center" textRotation="180" shrinkToFit="1"/>
    </xf>
    <xf numFmtId="0" fontId="52" fillId="0" borderId="15" xfId="0" applyFont="1" applyBorder="1" applyAlignment="1">
      <alignment horizontal="left" vertical="center" shrinkToFit="1"/>
    </xf>
    <xf numFmtId="0" fontId="49" fillId="24" borderId="15" xfId="0" applyFont="1" applyFill="1" applyBorder="1" applyAlignment="1">
      <alignment horizontal="left" vertical="center" shrinkToFit="1"/>
    </xf>
    <xf numFmtId="0" fontId="59" fillId="0" borderId="32" xfId="0" applyFont="1" applyBorder="1" applyAlignment="1">
      <alignment horizontal="left" vertical="center" shrinkToFit="1"/>
    </xf>
    <xf numFmtId="0" fontId="59" fillId="0" borderId="15" xfId="0" applyFont="1" applyBorder="1" applyAlignment="1">
      <alignment vertical="center" textRotation="180" shrinkToFit="1"/>
    </xf>
    <xf numFmtId="0" fontId="42" fillId="0" borderId="37" xfId="0" applyFont="1" applyBorder="1">
      <alignment vertical="center"/>
    </xf>
    <xf numFmtId="0" fontId="42" fillId="0" borderId="38" xfId="0" applyFont="1" applyBorder="1">
      <alignment vertical="center"/>
    </xf>
    <xf numFmtId="0" fontId="42" fillId="0" borderId="40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42" fillId="0" borderId="20" xfId="0" applyFont="1" applyBorder="1" applyAlignment="1">
      <alignment horizontal="left" vertical="center"/>
    </xf>
    <xf numFmtId="0" fontId="42" fillId="0" borderId="14" xfId="0" applyFont="1" applyBorder="1" applyAlignment="1">
      <alignment horizontal="center" vertical="center"/>
    </xf>
    <xf numFmtId="0" fontId="59" fillId="30" borderId="52" xfId="0" applyFont="1" applyFill="1" applyBorder="1" applyAlignment="1">
      <alignment horizontal="center" vertical="center" shrinkToFit="1"/>
    </xf>
    <xf numFmtId="0" fontId="93" fillId="0" borderId="32" xfId="0" applyFont="1" applyBorder="1" applyAlignment="1">
      <alignment horizontal="left" vertical="center" shrinkToFit="1"/>
    </xf>
    <xf numFmtId="0" fontId="93" fillId="0" borderId="15" xfId="0" applyFont="1" applyBorder="1" applyAlignment="1">
      <alignment horizontal="left" vertical="center" shrinkToFit="1"/>
    </xf>
    <xf numFmtId="0" fontId="93" fillId="0" borderId="18" xfId="0" applyFont="1" applyBorder="1" applyAlignment="1">
      <alignment horizontal="left" vertical="center" shrinkToFit="1"/>
    </xf>
    <xf numFmtId="0" fontId="93" fillId="0" borderId="15" xfId="0" applyFont="1" applyBorder="1" applyAlignment="1">
      <alignment vertical="center" textRotation="180" shrinkToFit="1"/>
    </xf>
    <xf numFmtId="0" fontId="93" fillId="0" borderId="32" xfId="0" applyFont="1" applyBorder="1" applyAlignment="1">
      <alignment vertical="center" textRotation="180" shrinkToFit="1"/>
    </xf>
    <xf numFmtId="0" fontId="94" fillId="30" borderId="49" xfId="0" applyFont="1" applyFill="1" applyBorder="1" applyAlignment="1">
      <alignment horizontal="center" vertical="center" shrinkToFit="1"/>
    </xf>
    <xf numFmtId="0" fontId="94" fillId="30" borderId="50" xfId="0" applyFont="1" applyFill="1" applyBorder="1" applyAlignment="1">
      <alignment horizontal="center" vertical="center" shrinkToFit="1"/>
    </xf>
    <xf numFmtId="0" fontId="94" fillId="30" borderId="51" xfId="0" applyFont="1" applyFill="1" applyBorder="1" applyAlignment="1">
      <alignment horizontal="center" vertical="center" shrinkToFit="1"/>
    </xf>
    <xf numFmtId="0" fontId="93" fillId="0" borderId="43" xfId="0" applyFont="1" applyBorder="1" applyAlignment="1">
      <alignment vertical="center" textRotation="180" shrinkToFit="1"/>
    </xf>
    <xf numFmtId="0" fontId="93" fillId="0" borderId="11" xfId="0" applyFont="1" applyBorder="1" applyAlignment="1">
      <alignment horizontal="left" vertical="center" shrinkToFit="1"/>
    </xf>
    <xf numFmtId="0" fontId="93" fillId="0" borderId="10" xfId="0" applyFont="1" applyBorder="1" applyAlignment="1">
      <alignment horizontal="left" vertical="center" shrinkToFit="1"/>
    </xf>
    <xf numFmtId="0" fontId="93" fillId="24" borderId="32" xfId="0" applyFont="1" applyFill="1" applyBorder="1" applyAlignment="1">
      <alignment horizontal="left" vertical="center" shrinkToFit="1"/>
    </xf>
    <xf numFmtId="0" fontId="80" fillId="0" borderId="61" xfId="0" applyFont="1" applyBorder="1" applyAlignment="1">
      <alignment horizontal="left" vertical="center" shrinkToFit="1"/>
    </xf>
    <xf numFmtId="0" fontId="34" fillId="29" borderId="66" xfId="0" applyFont="1" applyFill="1" applyBorder="1" applyAlignment="1">
      <alignment horizontal="center" vertical="center"/>
    </xf>
    <xf numFmtId="0" fontId="59" fillId="0" borderId="25" xfId="0" applyFont="1" applyBorder="1" applyAlignment="1">
      <alignment horizontal="center" vertical="center" shrinkToFit="1"/>
    </xf>
    <xf numFmtId="0" fontId="97" fillId="0" borderId="0" xfId="43" applyFont="1" applyAlignment="1">
      <alignment horizontal="center" vertical="center"/>
    </xf>
    <xf numFmtId="0" fontId="100" fillId="0" borderId="78" xfId="0" applyFont="1" applyBorder="1">
      <alignment vertical="center"/>
    </xf>
    <xf numFmtId="0" fontId="100" fillId="0" borderId="0" xfId="0" applyFont="1">
      <alignment vertical="center"/>
    </xf>
    <xf numFmtId="0" fontId="101" fillId="0" borderId="0" xfId="43" applyFont="1" applyAlignment="1">
      <alignment horizontal="center" vertical="center"/>
    </xf>
    <xf numFmtId="0" fontId="102" fillId="0" borderId="55" xfId="0" applyFont="1" applyBorder="1" applyAlignment="1">
      <alignment vertical="center" wrapText="1"/>
    </xf>
    <xf numFmtId="0" fontId="0" fillId="0" borderId="78" xfId="0" applyBorder="1">
      <alignment vertical="center"/>
    </xf>
    <xf numFmtId="57" fontId="103" fillId="31" borderId="79" xfId="43" applyNumberFormat="1" applyFont="1" applyFill="1" applyBorder="1" applyAlignment="1">
      <alignment horizontal="center" vertical="center" shrinkToFit="1"/>
    </xf>
    <xf numFmtId="0" fontId="104" fillId="24" borderId="42" xfId="43" applyFont="1" applyFill="1" applyBorder="1" applyAlignment="1">
      <alignment horizontal="center" vertical="center"/>
    </xf>
    <xf numFmtId="0" fontId="105" fillId="0" borderId="0" xfId="0" applyFont="1">
      <alignment vertical="center"/>
    </xf>
    <xf numFmtId="0" fontId="106" fillId="0" borderId="0" xfId="0" applyFont="1">
      <alignment vertical="center"/>
    </xf>
    <xf numFmtId="0" fontId="107" fillId="24" borderId="43" xfId="43" applyFont="1" applyFill="1" applyBorder="1" applyAlignment="1">
      <alignment horizontal="center" vertical="center"/>
    </xf>
    <xf numFmtId="0" fontId="108" fillId="24" borderId="80" xfId="43" applyFont="1" applyFill="1" applyBorder="1" applyAlignment="1">
      <alignment horizontal="center" vertical="center"/>
    </xf>
    <xf numFmtId="0" fontId="109" fillId="0" borderId="79" xfId="44" applyFont="1" applyBorder="1" applyAlignment="1">
      <alignment horizontal="center" vertical="center" shrinkToFit="1"/>
    </xf>
    <xf numFmtId="0" fontId="109" fillId="0" borderId="81" xfId="44" applyFont="1" applyBorder="1" applyAlignment="1">
      <alignment horizontal="center" vertical="center" shrinkToFit="1"/>
    </xf>
    <xf numFmtId="57" fontId="103" fillId="35" borderId="79" xfId="43" applyNumberFormat="1" applyFont="1" applyFill="1" applyBorder="1" applyAlignment="1">
      <alignment horizontal="center" vertical="center" shrinkToFit="1"/>
    </xf>
    <xf numFmtId="57" fontId="103" fillId="35" borderId="80" xfId="43" applyNumberFormat="1" applyFont="1" applyFill="1" applyBorder="1" applyAlignment="1">
      <alignment horizontal="center" vertical="center" shrinkToFit="1"/>
    </xf>
    <xf numFmtId="0" fontId="111" fillId="0" borderId="0" xfId="0" applyFont="1">
      <alignment vertical="center"/>
    </xf>
    <xf numFmtId="0" fontId="111" fillId="36" borderId="0" xfId="0" applyFont="1" applyFill="1">
      <alignment vertical="center"/>
    </xf>
    <xf numFmtId="0" fontId="112" fillId="24" borderId="82" xfId="43" applyFont="1" applyFill="1" applyBorder="1" applyAlignment="1">
      <alignment vertical="center"/>
    </xf>
    <xf numFmtId="0" fontId="106" fillId="24" borderId="0" xfId="0" applyFont="1" applyFill="1">
      <alignment vertical="center"/>
    </xf>
    <xf numFmtId="0" fontId="112" fillId="24" borderId="16" xfId="43" applyFont="1" applyFill="1" applyBorder="1" applyAlignment="1">
      <alignment vertical="center"/>
    </xf>
    <xf numFmtId="14" fontId="113" fillId="0" borderId="0" xfId="19" applyNumberFormat="1" applyFont="1" applyAlignment="1">
      <alignment horizontal="center" vertical="center" shrinkToFit="1"/>
    </xf>
    <xf numFmtId="14" fontId="114" fillId="24" borderId="0" xfId="19" applyNumberFormat="1" applyFont="1" applyFill="1" applyAlignment="1">
      <alignment horizontal="center" vertical="center" shrinkToFit="1"/>
    </xf>
    <xf numFmtId="0" fontId="112" fillId="24" borderId="83" xfId="43" applyFont="1" applyFill="1" applyBorder="1" applyAlignment="1">
      <alignment vertical="center"/>
    </xf>
    <xf numFmtId="57" fontId="103" fillId="37" borderId="79" xfId="43" applyNumberFormat="1" applyFont="1" applyFill="1" applyBorder="1" applyAlignment="1">
      <alignment horizontal="center" vertical="center" shrinkToFit="1"/>
    </xf>
    <xf numFmtId="0" fontId="111" fillId="37" borderId="0" xfId="0" applyFont="1" applyFill="1">
      <alignment vertical="center"/>
    </xf>
    <xf numFmtId="0" fontId="105" fillId="24" borderId="0" xfId="0" applyFont="1" applyFill="1">
      <alignment vertical="center"/>
    </xf>
    <xf numFmtId="57" fontId="115" fillId="16" borderId="79" xfId="20" applyNumberFormat="1" applyFont="1" applyBorder="1" applyAlignment="1">
      <alignment horizontal="center" vertical="center" shrinkToFit="1"/>
    </xf>
    <xf numFmtId="0" fontId="52" fillId="0" borderId="42" xfId="0" applyFont="1" applyBorder="1" applyAlignment="1">
      <alignment horizontal="left" vertical="center" shrinkToFit="1"/>
    </xf>
    <xf numFmtId="0" fontId="52" fillId="0" borderId="43" xfId="0" applyFont="1" applyBorder="1" applyAlignment="1">
      <alignment vertical="center" textRotation="180" shrinkToFit="1"/>
    </xf>
    <xf numFmtId="0" fontId="42" fillId="0" borderId="18" xfId="0" applyFont="1" applyBorder="1" applyAlignment="1">
      <alignment horizontal="center" vertical="center"/>
    </xf>
    <xf numFmtId="0" fontId="42" fillId="25" borderId="43" xfId="0" applyFont="1" applyFill="1" applyBorder="1" applyAlignment="1">
      <alignment horizontal="center" vertical="center" shrinkToFit="1"/>
    </xf>
    <xf numFmtId="0" fontId="24" fillId="24" borderId="15" xfId="0" applyFont="1" applyFill="1" applyBorder="1" applyAlignment="1">
      <alignment vertical="center" textRotation="180" shrinkToFit="1"/>
    </xf>
    <xf numFmtId="0" fontId="48" fillId="0" borderId="11" xfId="0" applyFont="1" applyBorder="1" applyAlignment="1">
      <alignment horizontal="left" vertical="center" shrinkToFit="1"/>
    </xf>
    <xf numFmtId="0" fontId="52" fillId="25" borderId="43" xfId="0" applyFont="1" applyFill="1" applyBorder="1" applyAlignment="1">
      <alignment horizontal="center" vertical="center" shrinkToFit="1"/>
    </xf>
    <xf numFmtId="0" fontId="48" fillId="0" borderId="10" xfId="0" applyFont="1" applyBorder="1" applyAlignment="1">
      <alignment horizontal="left" vertical="center" shrinkToFit="1"/>
    </xf>
    <xf numFmtId="0" fontId="48" fillId="24" borderId="32" xfId="0" applyFont="1" applyFill="1" applyBorder="1" applyAlignment="1">
      <alignment vertical="center" shrinkToFit="1"/>
    </xf>
    <xf numFmtId="0" fontId="59" fillId="24" borderId="32" xfId="0" applyFont="1" applyFill="1" applyBorder="1" applyAlignment="1">
      <alignment horizontal="left" vertical="center" wrapText="1" shrinkToFit="1"/>
    </xf>
    <xf numFmtId="0" fontId="57" fillId="0" borderId="15" xfId="0" applyFont="1" applyBorder="1" applyAlignment="1">
      <alignment horizontal="left" vertical="center" shrinkToFit="1"/>
    </xf>
    <xf numFmtId="0" fontId="36" fillId="0" borderId="73" xfId="0" applyFont="1" applyBorder="1" applyAlignment="1">
      <alignment horizontal="left" vertical="center" shrinkToFit="1"/>
    </xf>
    <xf numFmtId="0" fontId="48" fillId="24" borderId="15" xfId="0" applyFont="1" applyFill="1" applyBorder="1" applyAlignment="1">
      <alignment vertical="center" textRotation="180" shrinkToFit="1"/>
    </xf>
    <xf numFmtId="0" fontId="48" fillId="24" borderId="18" xfId="0" applyFont="1" applyFill="1" applyBorder="1" applyAlignment="1">
      <alignment horizontal="center" vertical="center" shrinkToFit="1"/>
    </xf>
    <xf numFmtId="0" fontId="72" fillId="0" borderId="32" xfId="0" applyFont="1" applyBorder="1" applyAlignment="1">
      <alignment horizontal="left" vertical="center" shrinkToFit="1"/>
    </xf>
    <xf numFmtId="0" fontId="72" fillId="0" borderId="15" xfId="0" applyFont="1" applyBorder="1" applyAlignment="1">
      <alignment vertical="center" textRotation="180" shrinkToFit="1"/>
    </xf>
    <xf numFmtId="0" fontId="72" fillId="0" borderId="18" xfId="0" applyFont="1" applyBorder="1" applyAlignment="1">
      <alignment horizontal="left" vertical="center" shrinkToFit="1"/>
    </xf>
    <xf numFmtId="0" fontId="40" fillId="25" borderId="15" xfId="0" applyFont="1" applyFill="1" applyBorder="1" applyAlignment="1">
      <alignment horizontal="center" vertical="center" shrinkToFit="1"/>
    </xf>
    <xf numFmtId="0" fontId="80" fillId="24" borderId="15" xfId="0" applyFont="1" applyFill="1" applyBorder="1" applyAlignment="1">
      <alignment horizontal="left" vertical="center" textRotation="180" shrinkToFit="1"/>
    </xf>
    <xf numFmtId="0" fontId="89" fillId="29" borderId="66" xfId="0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 shrinkToFit="1"/>
    </xf>
    <xf numFmtId="0" fontId="80" fillId="25" borderId="87" xfId="0" applyFont="1" applyFill="1" applyBorder="1" applyAlignment="1">
      <alignment horizontal="center" vertical="center" shrinkToFit="1"/>
    </xf>
    <xf numFmtId="0" fontId="80" fillId="0" borderId="87" xfId="0" applyFont="1" applyBorder="1" applyAlignment="1">
      <alignment vertical="center" textRotation="180" shrinkToFit="1"/>
    </xf>
    <xf numFmtId="0" fontId="80" fillId="0" borderId="15" xfId="0" applyFont="1" applyBorder="1" applyAlignment="1">
      <alignment horizontal="left" vertical="center" textRotation="180" shrinkToFit="1"/>
    </xf>
    <xf numFmtId="0" fontId="59" fillId="30" borderId="72" xfId="0" applyFont="1" applyFill="1" applyBorder="1" applyAlignment="1">
      <alignment horizontal="center" vertical="center" wrapText="1"/>
    </xf>
    <xf numFmtId="0" fontId="93" fillId="0" borderId="10" xfId="0" applyFont="1" applyBorder="1" applyAlignment="1">
      <alignment horizontal="left" vertical="center"/>
    </xf>
    <xf numFmtId="0" fontId="93" fillId="24" borderId="15" xfId="0" applyFont="1" applyFill="1" applyBorder="1" applyAlignment="1">
      <alignment horizontal="left" vertical="center" shrinkToFit="1"/>
    </xf>
    <xf numFmtId="0" fontId="93" fillId="24" borderId="18" xfId="0" applyFont="1" applyFill="1" applyBorder="1" applyAlignment="1">
      <alignment horizontal="left" vertical="center" shrinkToFit="1"/>
    </xf>
    <xf numFmtId="0" fontId="80" fillId="0" borderId="15" xfId="0" applyFont="1" applyBorder="1" applyAlignment="1">
      <alignment vertical="center" shrinkToFit="1"/>
    </xf>
    <xf numFmtId="0" fontId="37" fillId="0" borderId="0" xfId="0" applyFont="1" applyAlignment="1">
      <alignment horizontal="left" vertical="center" shrinkToFit="1"/>
    </xf>
    <xf numFmtId="0" fontId="122" fillId="24" borderId="0" xfId="0" applyFont="1" applyFill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5" fillId="0" borderId="0" xfId="0" applyFont="1">
      <alignment vertical="center"/>
    </xf>
    <xf numFmtId="0" fontId="123" fillId="0" borderId="0" xfId="0" applyFont="1">
      <alignment vertical="center"/>
    </xf>
    <xf numFmtId="0" fontId="122" fillId="0" borderId="0" xfId="0" applyFont="1" applyAlignment="1">
      <alignment horizontal="center" vertical="center"/>
    </xf>
    <xf numFmtId="0" fontId="126" fillId="0" borderId="0" xfId="0" applyFont="1">
      <alignment vertical="center"/>
    </xf>
    <xf numFmtId="0" fontId="81" fillId="30" borderId="51" xfId="0" applyFont="1" applyFill="1" applyBorder="1" applyAlignment="1">
      <alignment horizontal="center" vertical="center" wrapText="1" shrinkToFit="1"/>
    </xf>
    <xf numFmtId="0" fontId="81" fillId="30" borderId="49" xfId="0" quotePrefix="1" applyFont="1" applyFill="1" applyBorder="1" applyAlignment="1">
      <alignment horizontal="center" vertical="center" shrinkToFit="1"/>
    </xf>
    <xf numFmtId="0" fontId="80" fillId="0" borderId="10" xfId="0" applyFont="1" applyBorder="1" applyAlignment="1">
      <alignment horizontal="left" vertical="center" shrinkToFit="1"/>
    </xf>
    <xf numFmtId="0" fontId="80" fillId="0" borderId="11" xfId="0" applyFont="1" applyBorder="1" applyAlignment="1">
      <alignment horizontal="center" vertical="center" shrinkToFit="1"/>
    </xf>
    <xf numFmtId="0" fontId="60" fillId="24" borderId="34" xfId="0" applyFont="1" applyFill="1" applyBorder="1" applyAlignment="1">
      <alignment horizontal="center" vertical="center"/>
    </xf>
    <xf numFmtId="0" fontId="59" fillId="24" borderId="18" xfId="0" applyFont="1" applyFill="1" applyBorder="1" applyAlignment="1">
      <alignment horizontal="center" vertical="center"/>
    </xf>
    <xf numFmtId="0" fontId="59" fillId="24" borderId="41" xfId="0" applyFont="1" applyFill="1" applyBorder="1" applyAlignment="1">
      <alignment horizontal="center" vertical="center"/>
    </xf>
    <xf numFmtId="0" fontId="95" fillId="27" borderId="32" xfId="0" applyFont="1" applyFill="1" applyBorder="1" applyAlignment="1">
      <alignment horizontal="left" vertical="center" shrinkToFit="1"/>
    </xf>
    <xf numFmtId="0" fontId="95" fillId="27" borderId="18" xfId="0" applyFont="1" applyFill="1" applyBorder="1" applyAlignment="1">
      <alignment horizontal="left" vertical="center" shrinkToFit="1"/>
    </xf>
    <xf numFmtId="0" fontId="95" fillId="27" borderId="15" xfId="0" applyFont="1" applyFill="1" applyBorder="1" applyAlignment="1">
      <alignment vertical="center" textRotation="180" shrinkToFit="1"/>
    </xf>
    <xf numFmtId="0" fontId="89" fillId="27" borderId="32" xfId="0" applyFont="1" applyFill="1" applyBorder="1" applyAlignment="1">
      <alignment horizontal="left" vertical="center" wrapText="1"/>
    </xf>
    <xf numFmtId="0" fontId="89" fillId="0" borderId="15" xfId="0" applyFont="1" applyBorder="1" applyAlignment="1">
      <alignment vertical="center" textRotation="180" shrinkToFit="1"/>
    </xf>
    <xf numFmtId="0" fontId="89" fillId="27" borderId="15" xfId="0" applyFont="1" applyFill="1" applyBorder="1" applyAlignment="1">
      <alignment horizontal="left" vertical="center" shrinkToFit="1"/>
    </xf>
    <xf numFmtId="0" fontId="89" fillId="27" borderId="32" xfId="0" applyFont="1" applyFill="1" applyBorder="1" applyAlignment="1">
      <alignment horizontal="left" vertical="center" shrinkToFit="1"/>
    </xf>
    <xf numFmtId="0" fontId="89" fillId="27" borderId="18" xfId="0" applyFont="1" applyFill="1" applyBorder="1" applyAlignment="1">
      <alignment horizontal="left" vertical="center" shrinkToFit="1"/>
    </xf>
    <xf numFmtId="0" fontId="89" fillId="0" borderId="32" xfId="0" applyFont="1" applyBorder="1" applyAlignment="1">
      <alignment horizontal="left" vertical="center" shrinkToFit="1"/>
    </xf>
    <xf numFmtId="0" fontId="89" fillId="0" borderId="18" xfId="0" applyFont="1" applyBorder="1" applyAlignment="1">
      <alignment horizontal="left" vertical="center" shrinkToFit="1"/>
    </xf>
    <xf numFmtId="0" fontId="80" fillId="24" borderId="88" xfId="0" applyFont="1" applyFill="1" applyBorder="1" applyAlignment="1">
      <alignment horizontal="left" vertical="center" shrinkToFit="1"/>
    </xf>
    <xf numFmtId="0" fontId="80" fillId="24" borderId="89" xfId="0" applyFont="1" applyFill="1" applyBorder="1" applyAlignment="1">
      <alignment horizontal="left" vertical="center" shrinkToFit="1"/>
    </xf>
    <xf numFmtId="0" fontId="80" fillId="24" borderId="88" xfId="0" applyFont="1" applyFill="1" applyBorder="1" applyAlignment="1">
      <alignment vertical="center" textRotation="180" shrinkToFit="1"/>
    </xf>
    <xf numFmtId="0" fontId="42" fillId="0" borderId="32" xfId="0" applyFont="1" applyBorder="1" applyAlignment="1">
      <alignment horizontal="left" vertical="center" wrapText="1" shrinkToFit="1"/>
    </xf>
    <xf numFmtId="0" fontId="59" fillId="0" borderId="32" xfId="0" applyFont="1" applyBorder="1" applyAlignment="1">
      <alignment horizontal="left" vertical="center" wrapText="1" shrinkToFit="1"/>
    </xf>
    <xf numFmtId="0" fontId="80" fillId="24" borderId="18" xfId="19" applyFont="1" applyFill="1" applyBorder="1" applyAlignment="1">
      <alignment horizontal="left" vertical="center" shrinkToFit="1"/>
    </xf>
    <xf numFmtId="0" fontId="34" fillId="24" borderId="32" xfId="0" applyFont="1" applyFill="1" applyBorder="1" applyAlignment="1">
      <alignment horizontal="center" vertical="center" shrinkToFit="1"/>
    </xf>
    <xf numFmtId="0" fontId="36" fillId="0" borderId="32" xfId="19" applyFont="1" applyBorder="1" applyAlignment="1">
      <alignment horizontal="left" vertical="center" shrinkToFit="1"/>
    </xf>
    <xf numFmtId="0" fontId="24" fillId="0" borderId="15" xfId="19" applyFont="1" applyBorder="1" applyAlignment="1">
      <alignment horizontal="left" vertical="center" shrinkToFit="1"/>
    </xf>
    <xf numFmtId="0" fontId="36" fillId="0" borderId="18" xfId="19" applyFont="1" applyBorder="1" applyAlignment="1">
      <alignment horizontal="left" vertical="center" shrinkToFit="1"/>
    </xf>
    <xf numFmtId="0" fontId="48" fillId="24" borderId="17" xfId="0" applyFont="1" applyFill="1" applyBorder="1" applyAlignment="1">
      <alignment horizontal="left" vertical="center" shrinkToFit="1"/>
    </xf>
    <xf numFmtId="0" fontId="80" fillId="0" borderId="18" xfId="0" applyFont="1" applyBorder="1" applyAlignment="1">
      <alignment horizontal="center" vertical="center" shrinkToFit="1"/>
    </xf>
    <xf numFmtId="0" fontId="48" fillId="24" borderId="90" xfId="0" applyFont="1" applyFill="1" applyBorder="1" applyAlignment="1">
      <alignment horizontal="left" vertical="center" shrinkToFit="1"/>
    </xf>
    <xf numFmtId="0" fontId="80" fillId="24" borderId="32" xfId="19" applyFont="1" applyFill="1" applyBorder="1" applyAlignment="1">
      <alignment horizontal="left" vertical="center" shrinkToFit="1"/>
    </xf>
    <xf numFmtId="0" fontId="48" fillId="24" borderId="15" xfId="0" applyFont="1" applyFill="1" applyBorder="1" applyAlignment="1">
      <alignment horizontal="left" vertical="center" shrinkToFit="1"/>
    </xf>
    <xf numFmtId="0" fontId="128" fillId="0" borderId="36" xfId="0" applyFont="1" applyBorder="1" applyAlignment="1">
      <alignment horizontal="left" vertical="top"/>
    </xf>
    <xf numFmtId="0" fontId="128" fillId="0" borderId="45" xfId="0" applyFont="1" applyBorder="1" applyAlignment="1">
      <alignment horizontal="right" vertical="top"/>
    </xf>
    <xf numFmtId="0" fontId="128" fillId="0" borderId="45" xfId="0" applyFont="1" applyBorder="1" applyAlignment="1">
      <alignment horizontal="center" vertical="top" shrinkToFit="1"/>
    </xf>
    <xf numFmtId="0" fontId="128" fillId="0" borderId="45" xfId="0" applyFont="1" applyBorder="1" applyAlignment="1">
      <alignment horizontal="left" vertical="top"/>
    </xf>
    <xf numFmtId="0" fontId="128" fillId="0" borderId="45" xfId="0" applyFont="1" applyBorder="1" applyAlignment="1">
      <alignment horizontal="right" vertical="top" shrinkToFit="1"/>
    </xf>
    <xf numFmtId="0" fontId="128" fillId="0" borderId="0" xfId="0" applyFont="1" applyAlignment="1">
      <alignment horizontal="right" vertical="top"/>
    </xf>
    <xf numFmtId="0" fontId="128" fillId="0" borderId="0" xfId="0" applyFont="1" applyAlignment="1">
      <alignment horizontal="center" vertical="top" shrinkToFit="1"/>
    </xf>
    <xf numFmtId="0" fontId="128" fillId="0" borderId="0" xfId="0" applyFont="1" applyAlignment="1">
      <alignment horizontal="right" vertical="top" shrinkToFit="1"/>
    </xf>
    <xf numFmtId="0" fontId="128" fillId="0" borderId="11" xfId="0" applyFont="1" applyBorder="1" applyAlignment="1">
      <alignment horizontal="left" vertical="top" shrinkToFit="1"/>
    </xf>
    <xf numFmtId="0" fontId="128" fillId="0" borderId="45" xfId="0" applyFont="1" applyBorder="1" applyAlignment="1">
      <alignment vertical="top"/>
    </xf>
    <xf numFmtId="0" fontId="128" fillId="0" borderId="45" xfId="0" applyFont="1" applyBorder="1" applyAlignment="1">
      <alignment horizontal="center" vertical="top"/>
    </xf>
    <xf numFmtId="0" fontId="128" fillId="0" borderId="45" xfId="0" applyFont="1" applyBorder="1" applyAlignment="1">
      <alignment horizontal="left" vertical="top" shrinkToFit="1"/>
    </xf>
    <xf numFmtId="0" fontId="129" fillId="24" borderId="0" xfId="0" applyFont="1" applyFill="1" applyAlignment="1">
      <alignment vertical="top"/>
    </xf>
    <xf numFmtId="0" fontId="129" fillId="0" borderId="0" xfId="0" applyFont="1" applyAlignment="1">
      <alignment horizontal="center" vertical="top"/>
    </xf>
    <xf numFmtId="0" fontId="129" fillId="0" borderId="0" xfId="0" applyFont="1" applyAlignment="1">
      <alignment horizontal="left" vertical="top"/>
    </xf>
    <xf numFmtId="0" fontId="130" fillId="0" borderId="0" xfId="0" applyFont="1" applyAlignment="1">
      <alignment vertical="top"/>
    </xf>
    <xf numFmtId="0" fontId="131" fillId="0" borderId="0" xfId="0" applyFont="1" applyAlignment="1">
      <alignment vertical="top"/>
    </xf>
    <xf numFmtId="0" fontId="132" fillId="0" borderId="0" xfId="0" applyFont="1" applyAlignment="1">
      <alignment horizontal="center" vertical="top"/>
    </xf>
    <xf numFmtId="0" fontId="128" fillId="0" borderId="12" xfId="0" applyFont="1" applyBorder="1" applyAlignment="1">
      <alignment horizontal="left" vertical="top"/>
    </xf>
    <xf numFmtId="0" fontId="128" fillId="0" borderId="13" xfId="0" applyFont="1" applyBorder="1" applyAlignment="1">
      <alignment horizontal="right" vertical="top"/>
    </xf>
    <xf numFmtId="0" fontId="128" fillId="0" borderId="13" xfId="0" applyFont="1" applyBorder="1" applyAlignment="1">
      <alignment horizontal="center" vertical="top" shrinkToFit="1"/>
    </xf>
    <xf numFmtId="0" fontId="128" fillId="0" borderId="13" xfId="0" applyFont="1" applyBorder="1" applyAlignment="1">
      <alignment horizontal="left" vertical="top"/>
    </xf>
    <xf numFmtId="0" fontId="128" fillId="0" borderId="13" xfId="0" applyFont="1" applyBorder="1" applyAlignment="1">
      <alignment horizontal="right" vertical="top" shrinkToFit="1"/>
    </xf>
    <xf numFmtId="0" fontId="128" fillId="0" borderId="0" xfId="0" applyFont="1" applyAlignment="1">
      <alignment vertical="top"/>
    </xf>
    <xf numFmtId="0" fontId="128" fillId="0" borderId="0" xfId="0" applyFont="1" applyAlignment="1">
      <alignment horizontal="center" vertical="top"/>
    </xf>
    <xf numFmtId="0" fontId="128" fillId="0" borderId="0" xfId="0" applyFont="1" applyAlignment="1">
      <alignment horizontal="left" vertical="top" shrinkToFit="1"/>
    </xf>
    <xf numFmtId="0" fontId="128" fillId="0" borderId="46" xfId="0" applyFont="1" applyBorder="1" applyAlignment="1">
      <alignment horizontal="center" vertical="top" shrinkToFit="1"/>
    </xf>
    <xf numFmtId="0" fontId="133" fillId="0" borderId="0" xfId="0" applyFont="1" applyAlignment="1">
      <alignment vertical="top"/>
    </xf>
    <xf numFmtId="0" fontId="133" fillId="0" borderId="0" xfId="0" applyFont="1" applyAlignment="1">
      <alignment horizontal="center" vertical="top" shrinkToFit="1"/>
    </xf>
    <xf numFmtId="0" fontId="133" fillId="0" borderId="0" xfId="0" applyFont="1" applyAlignment="1">
      <alignment horizontal="center" vertical="top"/>
    </xf>
    <xf numFmtId="0" fontId="133" fillId="0" borderId="0" xfId="0" applyFont="1" applyAlignment="1">
      <alignment horizontal="left" vertical="top" shrinkToFit="1"/>
    </xf>
    <xf numFmtId="0" fontId="134" fillId="24" borderId="0" xfId="0" applyFont="1" applyFill="1" applyAlignment="1">
      <alignment horizontal="center" vertical="top"/>
    </xf>
    <xf numFmtId="0" fontId="135" fillId="0" borderId="0" xfId="0" applyFont="1" applyAlignment="1">
      <alignment vertical="top"/>
    </xf>
    <xf numFmtId="0" fontId="128" fillId="0" borderId="14" xfId="0" applyFont="1" applyBorder="1" applyAlignment="1">
      <alignment horizontal="center" vertical="top" shrinkToFit="1"/>
    </xf>
    <xf numFmtId="0" fontId="128" fillId="0" borderId="11" xfId="0" applyFont="1" applyBorder="1" applyAlignment="1">
      <alignment horizontal="center" vertical="top" shrinkToFit="1"/>
    </xf>
    <xf numFmtId="0" fontId="133" fillId="0" borderId="47" xfId="0" applyFont="1" applyBorder="1" applyAlignment="1">
      <alignment vertical="top"/>
    </xf>
    <xf numFmtId="0" fontId="133" fillId="0" borderId="47" xfId="0" applyFont="1" applyBorder="1" applyAlignment="1">
      <alignment horizontal="left" vertical="top" shrinkToFit="1"/>
    </xf>
    <xf numFmtId="0" fontId="132" fillId="24" borderId="0" xfId="0" applyFont="1" applyFill="1" applyAlignment="1">
      <alignment horizontal="center" vertical="top"/>
    </xf>
    <xf numFmtId="0" fontId="131" fillId="24" borderId="0" xfId="0" applyFont="1" applyFill="1" applyAlignment="1">
      <alignment vertical="top"/>
    </xf>
    <xf numFmtId="0" fontId="128" fillId="24" borderId="0" xfId="0" applyFont="1" applyFill="1" applyAlignment="1">
      <alignment vertical="top"/>
    </xf>
    <xf numFmtId="0" fontId="128" fillId="24" borderId="0" xfId="0" applyFont="1" applyFill="1" applyAlignment="1">
      <alignment horizontal="center" vertical="top" shrinkToFit="1"/>
    </xf>
    <xf numFmtId="0" fontId="128" fillId="24" borderId="0" xfId="0" applyFont="1" applyFill="1" applyAlignment="1">
      <alignment horizontal="left" vertical="top" shrinkToFit="1"/>
    </xf>
    <xf numFmtId="0" fontId="136" fillId="0" borderId="0" xfId="0" applyFont="1" applyAlignment="1">
      <alignment horizontal="center" vertical="top"/>
    </xf>
    <xf numFmtId="0" fontId="140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155" fillId="24" borderId="0" xfId="0" applyFont="1" applyFill="1" applyAlignment="1">
      <alignment horizontal="center" vertical="center"/>
    </xf>
    <xf numFmtId="0" fontId="156" fillId="0" borderId="0" xfId="0" applyFont="1" applyAlignment="1">
      <alignment horizontal="center" vertical="center"/>
    </xf>
    <xf numFmtId="0" fontId="157" fillId="0" borderId="0" xfId="0" applyFont="1" applyAlignment="1">
      <alignment shrinkToFit="1"/>
    </xf>
    <xf numFmtId="0" fontId="159" fillId="0" borderId="0" xfId="0" applyFont="1">
      <alignment vertical="center"/>
    </xf>
    <xf numFmtId="0" fontId="150" fillId="0" borderId="0" xfId="0" applyFont="1" applyAlignment="1">
      <alignment vertical="center" shrinkToFit="1"/>
    </xf>
    <xf numFmtId="0" fontId="161" fillId="0" borderId="0" xfId="0" applyFont="1">
      <alignment vertical="center"/>
    </xf>
    <xf numFmtId="0" fontId="162" fillId="0" borderId="0" xfId="0" applyFont="1" applyAlignment="1">
      <alignment horizontal="center" vertical="center"/>
    </xf>
    <xf numFmtId="0" fontId="141" fillId="24" borderId="0" xfId="0" applyFont="1" applyFill="1" applyAlignment="1">
      <alignment shrinkToFit="1"/>
    </xf>
    <xf numFmtId="0" fontId="145" fillId="24" borderId="0" xfId="0" applyFont="1" applyFill="1" applyAlignment="1">
      <alignment shrinkToFit="1"/>
    </xf>
    <xf numFmtId="0" fontId="162" fillId="0" borderId="0" xfId="0" applyFont="1">
      <alignment vertical="center"/>
    </xf>
    <xf numFmtId="0" fontId="163" fillId="0" borderId="0" xfId="0" applyFont="1" applyAlignment="1">
      <alignment horizontal="center" vertical="center"/>
    </xf>
    <xf numFmtId="0" fontId="164" fillId="0" borderId="0" xfId="0" applyFont="1" applyAlignment="1">
      <alignment horizontal="center" vertical="center"/>
    </xf>
    <xf numFmtId="0" fontId="59" fillId="24" borderId="89" xfId="0" applyFont="1" applyFill="1" applyBorder="1" applyAlignment="1">
      <alignment horizontal="left" vertical="center" shrinkToFit="1"/>
    </xf>
    <xf numFmtId="0" fontId="59" fillId="24" borderId="88" xfId="0" applyFont="1" applyFill="1" applyBorder="1" applyAlignment="1">
      <alignment vertical="center" textRotation="180" shrinkToFit="1"/>
    </xf>
    <xf numFmtId="0" fontId="48" fillId="24" borderId="92" xfId="0" applyFont="1" applyFill="1" applyBorder="1" applyAlignment="1">
      <alignment horizontal="left" vertical="center" shrinkToFit="1"/>
    </xf>
    <xf numFmtId="0" fontId="48" fillId="24" borderId="88" xfId="0" applyFont="1" applyFill="1" applyBorder="1" applyAlignment="1">
      <alignment horizontal="left" vertical="center" shrinkToFit="1"/>
    </xf>
    <xf numFmtId="0" fontId="48" fillId="24" borderId="89" xfId="0" applyFont="1" applyFill="1" applyBorder="1" applyAlignment="1">
      <alignment horizontal="left" vertical="center" shrinkToFit="1"/>
    </xf>
    <xf numFmtId="0" fontId="48" fillId="24" borderId="88" xfId="0" applyFont="1" applyFill="1" applyBorder="1" applyAlignment="1">
      <alignment vertical="center" textRotation="180" shrinkToFit="1"/>
    </xf>
    <xf numFmtId="0" fontId="80" fillId="0" borderId="92" xfId="0" applyFont="1" applyBorder="1" applyAlignment="1">
      <alignment horizontal="left" vertical="center" shrinkToFit="1"/>
    </xf>
    <xf numFmtId="0" fontId="80" fillId="24" borderId="92" xfId="0" applyFont="1" applyFill="1" applyBorder="1" applyAlignment="1">
      <alignment horizontal="left" vertical="center" shrinkToFit="1"/>
    </xf>
    <xf numFmtId="0" fontId="80" fillId="24" borderId="88" xfId="0" applyFont="1" applyFill="1" applyBorder="1" applyAlignment="1">
      <alignment horizontal="left" vertical="center" textRotation="180" shrinkToFit="1"/>
    </xf>
    <xf numFmtId="0" fontId="59" fillId="24" borderId="92" xfId="0" applyFont="1" applyFill="1" applyBorder="1" applyAlignment="1">
      <alignment horizontal="left" vertical="center" shrinkToFit="1"/>
    </xf>
    <xf numFmtId="0" fontId="52" fillId="24" borderId="88" xfId="0" applyFont="1" applyFill="1" applyBorder="1" applyAlignment="1">
      <alignment horizontal="left" vertical="center" shrinkToFit="1"/>
    </xf>
    <xf numFmtId="0" fontId="52" fillId="24" borderId="88" xfId="0" applyFont="1" applyFill="1" applyBorder="1" applyAlignment="1">
      <alignment vertical="center" textRotation="180" shrinkToFit="1"/>
    </xf>
    <xf numFmtId="0" fontId="59" fillId="24" borderId="92" xfId="0" applyFont="1" applyFill="1" applyBorder="1" applyAlignment="1">
      <alignment horizontal="left" vertical="center"/>
    </xf>
    <xf numFmtId="0" fontId="59" fillId="24" borderId="88" xfId="0" applyFont="1" applyFill="1" applyBorder="1" applyAlignment="1">
      <alignment horizontal="left" vertical="center" shrinkToFit="1"/>
    </xf>
    <xf numFmtId="0" fontId="48" fillId="0" borderId="92" xfId="0" applyFont="1" applyBorder="1" applyAlignment="1">
      <alignment horizontal="left" vertical="center" shrinkToFit="1"/>
    </xf>
    <xf numFmtId="0" fontId="52" fillId="0" borderId="88" xfId="0" applyFont="1" applyBorder="1" applyAlignment="1">
      <alignment horizontal="left" vertical="center" shrinkToFit="1"/>
    </xf>
    <xf numFmtId="0" fontId="48" fillId="0" borderId="92" xfId="0" applyFont="1" applyBorder="1" applyAlignment="1">
      <alignment horizontal="left" vertical="center" wrapText="1" shrinkToFit="1"/>
    </xf>
    <xf numFmtId="0" fontId="34" fillId="0" borderId="92" xfId="19" applyFont="1" applyBorder="1" applyAlignment="1">
      <alignment horizontal="left" vertical="center" shrinkToFit="1"/>
    </xf>
    <xf numFmtId="0" fontId="48" fillId="24" borderId="92" xfId="0" applyFont="1" applyFill="1" applyBorder="1" applyAlignment="1">
      <alignment horizontal="left" vertical="center" wrapText="1" shrinkToFit="1"/>
    </xf>
    <xf numFmtId="0" fontId="49" fillId="24" borderId="88" xfId="0" applyFont="1" applyFill="1" applyBorder="1" applyAlignment="1">
      <alignment horizontal="left" vertical="center" shrinkToFit="1"/>
    </xf>
    <xf numFmtId="0" fontId="57" fillId="0" borderId="88" xfId="0" applyFont="1" applyBorder="1" applyAlignment="1">
      <alignment horizontal="left" vertical="center" shrinkToFit="1"/>
    </xf>
    <xf numFmtId="0" fontId="48" fillId="0" borderId="89" xfId="0" applyFont="1" applyBorder="1" applyAlignment="1">
      <alignment horizontal="left" vertical="center" shrinkToFit="1"/>
    </xf>
    <xf numFmtId="0" fontId="42" fillId="30" borderId="94" xfId="0" applyFont="1" applyFill="1" applyBorder="1" applyAlignment="1">
      <alignment horizontal="left" vertical="center" shrinkToFit="1"/>
    </xf>
    <xf numFmtId="0" fontId="36" fillId="0" borderId="95" xfId="19" applyFont="1" applyBorder="1" applyAlignment="1">
      <alignment horizontal="center" vertical="center" shrinkToFit="1"/>
    </xf>
    <xf numFmtId="0" fontId="48" fillId="0" borderId="88" xfId="0" applyFont="1" applyBorder="1" applyAlignment="1">
      <alignment horizontal="left" vertical="center" shrinkToFit="1"/>
    </xf>
    <xf numFmtId="0" fontId="48" fillId="0" borderId="88" xfId="0" applyFont="1" applyBorder="1" applyAlignment="1">
      <alignment horizontal="left" vertical="center" textRotation="180" shrinkToFit="1"/>
    </xf>
    <xf numFmtId="0" fontId="48" fillId="24" borderId="88" xfId="0" applyFont="1" applyFill="1" applyBorder="1" applyAlignment="1">
      <alignment horizontal="left" vertical="center" textRotation="180" shrinkToFit="1"/>
    </xf>
    <xf numFmtId="0" fontId="48" fillId="24" borderId="36" xfId="0" applyFont="1" applyFill="1" applyBorder="1" applyAlignment="1">
      <alignment horizontal="left" vertical="center" shrinkToFit="1"/>
    </xf>
    <xf numFmtId="0" fontId="48" fillId="24" borderId="96" xfId="0" applyFont="1" applyFill="1" applyBorder="1" applyAlignment="1">
      <alignment horizontal="left" vertical="center" shrinkToFit="1"/>
    </xf>
    <xf numFmtId="0" fontId="48" fillId="24" borderId="86" xfId="0" applyFont="1" applyFill="1" applyBorder="1" applyAlignment="1">
      <alignment horizontal="left" vertical="center" shrinkToFit="1"/>
    </xf>
    <xf numFmtId="0" fontId="48" fillId="24" borderId="10" xfId="0" applyFont="1" applyFill="1" applyBorder="1" applyAlignment="1">
      <alignment horizontal="left" vertical="center" shrinkToFit="1"/>
    </xf>
    <xf numFmtId="0" fontId="48" fillId="24" borderId="97" xfId="0" applyFont="1" applyFill="1" applyBorder="1" applyAlignment="1">
      <alignment horizontal="left" vertical="center" shrinkToFit="1"/>
    </xf>
    <xf numFmtId="0" fontId="48" fillId="24" borderId="98" xfId="0" applyFont="1" applyFill="1" applyBorder="1" applyAlignment="1">
      <alignment horizontal="left" vertical="center" shrinkToFit="1"/>
    </xf>
    <xf numFmtId="0" fontId="48" fillId="0" borderId="97" xfId="0" applyFont="1" applyBorder="1" applyAlignment="1">
      <alignment horizontal="left" vertical="center" textRotation="180" shrinkToFit="1"/>
    </xf>
    <xf numFmtId="0" fontId="48" fillId="0" borderId="98" xfId="0" applyFont="1" applyBorder="1" applyAlignment="1">
      <alignment horizontal="left" vertical="center" shrinkToFit="1"/>
    </xf>
    <xf numFmtId="0" fontId="42" fillId="0" borderId="34" xfId="0" applyFont="1" applyBorder="1" applyAlignment="1">
      <alignment horizontal="left" vertical="center" shrinkToFit="1"/>
    </xf>
    <xf numFmtId="0" fontId="59" fillId="24" borderId="93" xfId="0" applyFont="1" applyFill="1" applyBorder="1" applyAlignment="1">
      <alignment horizontal="left" vertical="center" shrinkToFit="1"/>
    </xf>
    <xf numFmtId="0" fontId="59" fillId="24" borderId="18" xfId="0" applyFont="1" applyFill="1" applyBorder="1" applyAlignment="1">
      <alignment horizontal="center" vertical="center" shrinkToFit="1"/>
    </xf>
    <xf numFmtId="0" fontId="59" fillId="0" borderId="93" xfId="0" applyFont="1" applyBorder="1" applyAlignment="1">
      <alignment horizontal="left" vertical="center" shrinkToFit="1"/>
    </xf>
    <xf numFmtId="0" fontId="59" fillId="24" borderId="89" xfId="0" applyFont="1" applyFill="1" applyBorder="1" applyAlignment="1">
      <alignment horizontal="center" vertical="center" shrinkToFit="1"/>
    </xf>
    <xf numFmtId="0" fontId="89" fillId="0" borderId="92" xfId="0" applyFont="1" applyBorder="1" applyAlignment="1">
      <alignment horizontal="left" vertical="center" shrinkToFit="1"/>
    </xf>
    <xf numFmtId="0" fontId="89" fillId="0" borderId="88" xfId="0" applyFont="1" applyBorder="1" applyAlignment="1">
      <alignment horizontal="left" vertical="center" shrinkToFit="1"/>
    </xf>
    <xf numFmtId="0" fontId="89" fillId="0" borderId="89" xfId="0" applyFont="1" applyBorder="1" applyAlignment="1">
      <alignment horizontal="left" vertical="center" shrinkToFit="1"/>
    </xf>
    <xf numFmtId="0" fontId="59" fillId="0" borderId="11" xfId="0" applyFont="1" applyBorder="1" applyAlignment="1">
      <alignment horizontal="left" vertical="center" shrinkToFit="1"/>
    </xf>
    <xf numFmtId="0" fontId="42" fillId="0" borderId="88" xfId="0" applyFont="1" applyBorder="1" applyAlignment="1">
      <alignment horizontal="left" vertical="center" shrinkToFit="1"/>
    </xf>
    <xf numFmtId="0" fontId="42" fillId="0" borderId="92" xfId="0" applyFont="1" applyBorder="1" applyAlignment="1">
      <alignment horizontal="left" vertical="center" shrinkToFit="1"/>
    </xf>
    <xf numFmtId="0" fontId="42" fillId="0" borderId="89" xfId="0" applyFont="1" applyBorder="1" applyAlignment="1">
      <alignment horizontal="left" vertical="center" shrinkToFit="1"/>
    </xf>
    <xf numFmtId="0" fontId="59" fillId="0" borderId="101" xfId="0" applyFont="1" applyBorder="1" applyAlignment="1">
      <alignment vertical="center" textRotation="180" shrinkToFit="1"/>
    </xf>
    <xf numFmtId="0" fontId="89" fillId="0" borderId="88" xfId="0" applyFont="1" applyBorder="1" applyAlignment="1">
      <alignment vertical="center" textRotation="180" shrinkToFit="1"/>
    </xf>
    <xf numFmtId="0" fontId="42" fillId="0" borderId="101" xfId="0" applyFont="1" applyBorder="1" applyAlignment="1">
      <alignment horizontal="left" vertical="center" shrinkToFit="1"/>
    </xf>
    <xf numFmtId="0" fontId="89" fillId="0" borderId="92" xfId="0" applyFont="1" applyBorder="1" applyAlignment="1">
      <alignment vertical="center" textRotation="180" shrinkToFit="1"/>
    </xf>
    <xf numFmtId="0" fontId="34" fillId="0" borderId="92" xfId="0" applyFont="1" applyBorder="1" applyAlignment="1">
      <alignment horizontal="left" vertical="center" shrinkToFit="1"/>
    </xf>
    <xf numFmtId="0" fontId="34" fillId="0" borderId="88" xfId="0" applyFont="1" applyBorder="1" applyAlignment="1">
      <alignment horizontal="left" vertical="center" shrinkToFit="1"/>
    </xf>
    <xf numFmtId="0" fontId="34" fillId="0" borderId="89" xfId="0" applyFont="1" applyBorder="1" applyAlignment="1">
      <alignment horizontal="left" vertical="center" shrinkToFit="1"/>
    </xf>
    <xf numFmtId="0" fontId="34" fillId="0" borderId="88" xfId="0" applyFont="1" applyBorder="1" applyAlignment="1">
      <alignment vertical="center" textRotation="180" shrinkToFit="1"/>
    </xf>
    <xf numFmtId="0" fontId="36" fillId="0" borderId="90" xfId="0" applyFont="1" applyBorder="1" applyAlignment="1">
      <alignment horizontal="left" vertical="center" shrinkToFit="1"/>
    </xf>
    <xf numFmtId="0" fontId="36" fillId="0" borderId="92" xfId="0" applyFont="1" applyBorder="1" applyAlignment="1">
      <alignment horizontal="left" vertical="center" shrinkToFit="1"/>
    </xf>
    <xf numFmtId="0" fontId="36" fillId="0" borderId="89" xfId="0" applyFont="1" applyBorder="1" applyAlignment="1">
      <alignment horizontal="left" vertical="center" shrinkToFit="1"/>
    </xf>
    <xf numFmtId="0" fontId="48" fillId="24" borderId="32" xfId="0" applyFont="1" applyFill="1" applyBorder="1" applyAlignment="1">
      <alignment horizontal="left" vertical="center"/>
    </xf>
    <xf numFmtId="0" fontId="80" fillId="0" borderId="62" xfId="0" applyFont="1" applyBorder="1" applyAlignment="1">
      <alignment vertical="center" wrapText="1" shrinkToFit="1"/>
    </xf>
    <xf numFmtId="0" fontId="95" fillId="27" borderId="92" xfId="0" applyFont="1" applyFill="1" applyBorder="1" applyAlignment="1">
      <alignment horizontal="left" vertical="center" shrinkToFit="1"/>
    </xf>
    <xf numFmtId="0" fontId="95" fillId="27" borderId="88" xfId="0" applyFont="1" applyFill="1" applyBorder="1" applyAlignment="1">
      <alignment horizontal="left" vertical="center" shrinkToFit="1"/>
    </xf>
    <xf numFmtId="0" fontId="95" fillId="27" borderId="89" xfId="0" applyFont="1" applyFill="1" applyBorder="1" applyAlignment="1">
      <alignment horizontal="left" vertical="center" shrinkToFit="1"/>
    </xf>
    <xf numFmtId="0" fontId="89" fillId="30" borderId="102" xfId="0" applyFont="1" applyFill="1" applyBorder="1" applyAlignment="1">
      <alignment horizontal="center" vertical="center" shrinkToFit="1"/>
    </xf>
    <xf numFmtId="0" fontId="90" fillId="30" borderId="103" xfId="0" applyFont="1" applyFill="1" applyBorder="1" applyAlignment="1">
      <alignment horizontal="center" vertical="center" wrapText="1" shrinkToFit="1"/>
    </xf>
    <xf numFmtId="0" fontId="171" fillId="34" borderId="43" xfId="43" applyFont="1" applyFill="1" applyBorder="1" applyAlignment="1">
      <alignment horizontal="center" vertical="center"/>
    </xf>
    <xf numFmtId="0" fontId="172" fillId="24" borderId="43" xfId="43" applyFont="1" applyFill="1" applyBorder="1" applyAlignment="1">
      <alignment horizontal="center" vertical="center"/>
    </xf>
    <xf numFmtId="0" fontId="173" fillId="24" borderId="43" xfId="43" applyFont="1" applyFill="1" applyBorder="1" applyAlignment="1">
      <alignment horizontal="center" vertical="center"/>
    </xf>
    <xf numFmtId="0" fontId="174" fillId="26" borderId="80" xfId="43" applyFont="1" applyFill="1" applyBorder="1" applyAlignment="1">
      <alignment horizontal="center" vertical="center"/>
    </xf>
    <xf numFmtId="0" fontId="99" fillId="0" borderId="16" xfId="0" applyFont="1" applyBorder="1" applyAlignment="1">
      <alignment horizontal="left" vertical="center" wrapText="1"/>
    </xf>
    <xf numFmtId="0" fontId="175" fillId="32" borderId="42" xfId="43" applyFont="1" applyFill="1" applyBorder="1" applyAlignment="1">
      <alignment horizontal="center" vertical="center"/>
    </xf>
    <xf numFmtId="0" fontId="176" fillId="32" borderId="42" xfId="43" applyFont="1" applyFill="1" applyBorder="1" applyAlignment="1">
      <alignment horizontal="center" vertical="center"/>
    </xf>
    <xf numFmtId="0" fontId="177" fillId="32" borderId="42" xfId="43" applyFont="1" applyFill="1" applyBorder="1" applyAlignment="1">
      <alignment horizontal="center" vertical="center"/>
    </xf>
    <xf numFmtId="0" fontId="178" fillId="32" borderId="42" xfId="43" applyFont="1" applyFill="1" applyBorder="1" applyAlignment="1">
      <alignment horizontal="center" vertical="center"/>
    </xf>
    <xf numFmtId="0" fontId="179" fillId="24" borderId="42" xfId="43" applyFont="1" applyFill="1" applyBorder="1" applyAlignment="1">
      <alignment horizontal="center" vertical="center"/>
    </xf>
    <xf numFmtId="0" fontId="180" fillId="24" borderId="43" xfId="43" applyFont="1" applyFill="1" applyBorder="1" applyAlignment="1">
      <alignment horizontal="center" vertical="center"/>
    </xf>
    <xf numFmtId="0" fontId="129" fillId="33" borderId="43" xfId="43" applyFont="1" applyFill="1" applyBorder="1" applyAlignment="1">
      <alignment horizontal="center" vertical="center"/>
    </xf>
    <xf numFmtId="0" fontId="181" fillId="24" borderId="43" xfId="43" applyFont="1" applyFill="1" applyBorder="1" applyAlignment="1">
      <alignment horizontal="center" vertical="center"/>
    </xf>
    <xf numFmtId="0" fontId="182" fillId="24" borderId="16" xfId="43" applyFont="1" applyFill="1" applyBorder="1" applyAlignment="1">
      <alignment horizontal="center" vertical="center"/>
    </xf>
    <xf numFmtId="0" fontId="183" fillId="24" borderId="80" xfId="43" applyFont="1" applyFill="1" applyBorder="1" applyAlignment="1">
      <alignment horizontal="center" vertical="center"/>
    </xf>
    <xf numFmtId="0" fontId="184" fillId="24" borderId="43" xfId="43" applyFont="1" applyFill="1" applyBorder="1" applyAlignment="1">
      <alignment horizontal="center" vertical="center"/>
    </xf>
    <xf numFmtId="0" fontId="182" fillId="24" borderId="43" xfId="43" applyFont="1" applyFill="1" applyBorder="1" applyAlignment="1">
      <alignment horizontal="center" vertical="center"/>
    </xf>
    <xf numFmtId="0" fontId="185" fillId="24" borderId="42" xfId="43" applyFont="1" applyFill="1" applyBorder="1" applyAlignment="1">
      <alignment horizontal="center" vertical="center"/>
    </xf>
    <xf numFmtId="0" fontId="186" fillId="34" borderId="43" xfId="43" applyFont="1" applyFill="1" applyBorder="1" applyAlignment="1">
      <alignment horizontal="center" vertical="center"/>
    </xf>
    <xf numFmtId="0" fontId="186" fillId="24" borderId="42" xfId="43" applyFont="1" applyFill="1" applyBorder="1" applyAlignment="1">
      <alignment horizontal="center" vertical="center"/>
    </xf>
    <xf numFmtId="0" fontId="80" fillId="24" borderId="61" xfId="0" applyFont="1" applyFill="1" applyBorder="1" applyAlignment="1">
      <alignment horizontal="left" vertical="center" shrinkToFit="1"/>
    </xf>
    <xf numFmtId="0" fontId="187" fillId="0" borderId="11" xfId="0" applyFont="1" applyBorder="1" applyAlignment="1">
      <alignment horizontal="left" vertical="center" shrinkToFit="1"/>
    </xf>
    <xf numFmtId="0" fontId="189" fillId="24" borderId="16" xfId="43" applyFont="1" applyFill="1" applyBorder="1" applyAlignment="1">
      <alignment horizontal="center" vertical="center"/>
    </xf>
    <xf numFmtId="0" fontId="188" fillId="24" borderId="43" xfId="43" applyFont="1" applyFill="1" applyBorder="1" applyAlignment="1">
      <alignment horizontal="center" vertical="center"/>
    </xf>
    <xf numFmtId="0" fontId="186" fillId="24" borderId="43" xfId="43" applyFont="1" applyFill="1" applyBorder="1" applyAlignment="1">
      <alignment horizontal="center" vertical="center"/>
    </xf>
    <xf numFmtId="0" fontId="24" fillId="0" borderId="107" xfId="0" applyFont="1" applyBorder="1" applyAlignment="1">
      <alignment vertical="center" textRotation="180" shrinkToFit="1"/>
    </xf>
    <xf numFmtId="0" fontId="36" fillId="0" borderId="108" xfId="0" applyFont="1" applyBorder="1" applyAlignment="1">
      <alignment horizontal="left" vertical="center" shrinkToFit="1"/>
    </xf>
    <xf numFmtId="0" fontId="24" fillId="0" borderId="107" xfId="0" applyFont="1" applyBorder="1" applyAlignment="1">
      <alignment horizontal="left" vertical="center" shrinkToFit="1"/>
    </xf>
    <xf numFmtId="180" fontId="190" fillId="24" borderId="0" xfId="0" applyNumberFormat="1" applyFont="1" applyFill="1" applyAlignment="1">
      <alignment vertical="center" wrapText="1"/>
    </xf>
    <xf numFmtId="180" fontId="190" fillId="24" borderId="11" xfId="0" applyNumberFormat="1" applyFont="1" applyFill="1" applyBorder="1" applyAlignment="1">
      <alignment vertical="center" wrapText="1"/>
    </xf>
    <xf numFmtId="180" fontId="190" fillId="24" borderId="13" xfId="0" applyNumberFormat="1" applyFont="1" applyFill="1" applyBorder="1" applyAlignment="1">
      <alignment vertical="center" wrapText="1"/>
    </xf>
    <xf numFmtId="180" fontId="190" fillId="24" borderId="14" xfId="0" applyNumberFormat="1" applyFont="1" applyFill="1" applyBorder="1" applyAlignment="1">
      <alignment vertical="center" wrapText="1"/>
    </xf>
    <xf numFmtId="0" fontId="128" fillId="0" borderId="46" xfId="0" applyFont="1" applyBorder="1" applyAlignment="1">
      <alignment horizontal="left" vertical="top" shrinkToFit="1"/>
    </xf>
    <xf numFmtId="0" fontId="128" fillId="0" borderId="14" xfId="0" applyFont="1" applyBorder="1" applyAlignment="1">
      <alignment horizontal="left" vertical="top" shrinkToFit="1"/>
    </xf>
    <xf numFmtId="0" fontId="48" fillId="24" borderId="108" xfId="0" applyFont="1" applyFill="1" applyBorder="1" applyAlignment="1">
      <alignment horizontal="left" vertical="center" shrinkToFit="1"/>
    </xf>
    <xf numFmtId="0" fontId="52" fillId="24" borderId="107" xfId="0" applyFont="1" applyFill="1" applyBorder="1" applyAlignment="1">
      <alignment horizontal="left" vertical="center" shrinkToFit="1"/>
    </xf>
    <xf numFmtId="0" fontId="52" fillId="24" borderId="107" xfId="0" applyFont="1" applyFill="1" applyBorder="1" applyAlignment="1">
      <alignment vertical="center" textRotation="180" shrinkToFit="1"/>
    </xf>
    <xf numFmtId="0" fontId="42" fillId="24" borderId="10" xfId="0" applyFont="1" applyFill="1" applyBorder="1" applyAlignment="1">
      <alignment horizontal="left" vertical="center" shrinkToFit="1"/>
    </xf>
    <xf numFmtId="0" fontId="42" fillId="24" borderId="43" xfId="0" applyFont="1" applyFill="1" applyBorder="1" applyAlignment="1">
      <alignment vertical="center" textRotation="180" shrinkToFit="1"/>
    </xf>
    <xf numFmtId="0" fontId="42" fillId="24" borderId="11" xfId="0" applyFont="1" applyFill="1" applyBorder="1" applyAlignment="1">
      <alignment horizontal="left" vertical="center" shrinkToFit="1"/>
    </xf>
    <xf numFmtId="0" fontId="36" fillId="0" borderId="107" xfId="0" applyFont="1" applyBorder="1" applyAlignment="1">
      <alignment horizontal="left" vertical="center" shrinkToFit="1"/>
    </xf>
    <xf numFmtId="0" fontId="36" fillId="0" borderId="107" xfId="0" applyFont="1" applyBorder="1" applyAlignment="1">
      <alignment vertical="center" textRotation="180" shrinkToFit="1"/>
    </xf>
    <xf numFmtId="0" fontId="42" fillId="0" borderId="107" xfId="0" applyFont="1" applyBorder="1" applyAlignment="1">
      <alignment vertical="center" textRotation="180" shrinkToFit="1"/>
    </xf>
    <xf numFmtId="0" fontId="42" fillId="0" borderId="108" xfId="0" applyFont="1" applyBorder="1" applyAlignment="1">
      <alignment horizontal="left" vertical="center" shrinkToFit="1"/>
    </xf>
    <xf numFmtId="0" fontId="36" fillId="0" borderId="15" xfId="0" applyFont="1" applyBorder="1" applyAlignment="1">
      <alignment horizontal="center" vertical="center" shrinkToFit="1"/>
    </xf>
    <xf numFmtId="0" fontId="48" fillId="0" borderId="107" xfId="0" applyFont="1" applyBorder="1" applyAlignment="1">
      <alignment horizontal="center" vertical="center" shrinkToFit="1"/>
    </xf>
    <xf numFmtId="0" fontId="48" fillId="24" borderId="116" xfId="0" applyFont="1" applyFill="1" applyBorder="1" applyAlignment="1">
      <alignment horizontal="left" vertical="center" shrinkToFit="1"/>
    </xf>
    <xf numFmtId="0" fontId="49" fillId="0" borderId="117" xfId="0" applyFont="1" applyBorder="1" applyAlignment="1">
      <alignment horizontal="center" vertical="center"/>
    </xf>
    <xf numFmtId="0" fontId="49" fillId="0" borderId="63" xfId="0" applyFont="1" applyBorder="1" applyAlignment="1">
      <alignment horizontal="center" vertical="center"/>
    </xf>
    <xf numFmtId="0" fontId="36" fillId="0" borderId="61" xfId="0" applyFont="1" applyBorder="1" applyAlignment="1">
      <alignment horizontal="left" vertical="center" shrinkToFit="1"/>
    </xf>
    <xf numFmtId="0" fontId="36" fillId="24" borderId="92" xfId="0" applyFont="1" applyFill="1" applyBorder="1" applyAlignment="1">
      <alignment horizontal="left" vertical="center" shrinkToFit="1"/>
    </xf>
    <xf numFmtId="0" fontId="34" fillId="0" borderId="107" xfId="0" applyFont="1" applyBorder="1" applyAlignment="1">
      <alignment vertical="center" textRotation="180" shrinkToFit="1"/>
    </xf>
    <xf numFmtId="0" fontId="59" fillId="24" borderId="108" xfId="0" applyFont="1" applyFill="1" applyBorder="1" applyAlignment="1">
      <alignment horizontal="center" vertical="center" shrinkToFit="1"/>
    </xf>
    <xf numFmtId="0" fontId="169" fillId="0" borderId="92" xfId="0" applyFont="1" applyBorder="1" applyAlignment="1">
      <alignment horizontal="left" vertical="center" shrinkToFit="1"/>
    </xf>
    <xf numFmtId="0" fontId="48" fillId="0" borderId="108" xfId="0" applyFont="1" applyBorder="1" applyAlignment="1">
      <alignment horizontal="left" vertical="center" shrinkToFit="1"/>
    </xf>
    <xf numFmtId="0" fontId="48" fillId="0" borderId="107" xfId="0" applyFont="1" applyBorder="1" applyAlignment="1">
      <alignment horizontal="left" vertical="center" shrinkToFit="1"/>
    </xf>
    <xf numFmtId="0" fontId="48" fillId="0" borderId="107" xfId="0" applyFont="1" applyBorder="1" applyAlignment="1">
      <alignment horizontal="left" vertical="center" textRotation="180" shrinkToFit="1"/>
    </xf>
    <xf numFmtId="0" fontId="48" fillId="24" borderId="107" xfId="0" applyFont="1" applyFill="1" applyBorder="1" applyAlignment="1">
      <alignment horizontal="left" vertical="center" textRotation="180" shrinkToFit="1"/>
    </xf>
    <xf numFmtId="0" fontId="48" fillId="0" borderId="118" xfId="0" applyFont="1" applyBorder="1" applyAlignment="1">
      <alignment vertical="center" textRotation="180" shrinkToFit="1"/>
    </xf>
    <xf numFmtId="0" fontId="48" fillId="25" borderId="118" xfId="0" applyFont="1" applyFill="1" applyBorder="1" applyAlignment="1">
      <alignment horizontal="center" vertical="center" shrinkToFit="1"/>
    </xf>
    <xf numFmtId="0" fontId="48" fillId="0" borderId="0" xfId="0" applyFont="1" applyAlignment="1">
      <alignment horizontal="left" vertical="center" shrinkToFit="1"/>
    </xf>
    <xf numFmtId="0" fontId="48" fillId="0" borderId="126" xfId="0" applyFont="1" applyBorder="1" applyAlignment="1">
      <alignment horizontal="left" vertical="center" shrinkToFit="1"/>
    </xf>
    <xf numFmtId="0" fontId="49" fillId="24" borderId="92" xfId="0" applyFont="1" applyFill="1" applyBorder="1" applyAlignment="1">
      <alignment vertical="center" wrapText="1" shrinkToFit="1"/>
    </xf>
    <xf numFmtId="0" fontId="48" fillId="24" borderId="107" xfId="0" applyFont="1" applyFill="1" applyBorder="1" applyAlignment="1">
      <alignment horizontal="left" vertical="center" shrinkToFit="1"/>
    </xf>
    <xf numFmtId="0" fontId="48" fillId="24" borderId="107" xfId="0" applyFont="1" applyFill="1" applyBorder="1" applyAlignment="1">
      <alignment vertical="center" textRotation="180" shrinkToFit="1"/>
    </xf>
    <xf numFmtId="0" fontId="34" fillId="0" borderId="107" xfId="0" applyFont="1" applyBorder="1" applyAlignment="1">
      <alignment horizontal="left" vertical="center" shrinkToFit="1"/>
    </xf>
    <xf numFmtId="0" fontId="34" fillId="0" borderId="108" xfId="0" applyFont="1" applyBorder="1" applyAlignment="1">
      <alignment horizontal="left" vertical="center" shrinkToFit="1"/>
    </xf>
    <xf numFmtId="0" fontId="59" fillId="24" borderId="116" xfId="0" applyFont="1" applyFill="1" applyBorder="1" applyAlignment="1">
      <alignment horizontal="center" vertical="center" shrinkToFit="1"/>
    </xf>
    <xf numFmtId="0" fontId="80" fillId="24" borderId="17" xfId="0" applyFont="1" applyFill="1" applyBorder="1" applyAlignment="1">
      <alignment horizontal="left" vertical="center" shrinkToFit="1"/>
    </xf>
    <xf numFmtId="0" fontId="52" fillId="0" borderId="107" xfId="0" applyFont="1" applyBorder="1" applyAlignment="1">
      <alignment horizontal="left" vertical="center" shrinkToFit="1"/>
    </xf>
    <xf numFmtId="0" fontId="52" fillId="0" borderId="107" xfId="0" applyFont="1" applyBorder="1" applyAlignment="1">
      <alignment vertical="center" textRotation="180" shrinkToFit="1"/>
    </xf>
    <xf numFmtId="0" fontId="52" fillId="0" borderId="107" xfId="0" applyFont="1" applyBorder="1" applyAlignment="1">
      <alignment horizontal="center" vertical="center" shrinkToFit="1"/>
    </xf>
    <xf numFmtId="0" fontId="48" fillId="24" borderId="11" xfId="0" applyFont="1" applyFill="1" applyBorder="1" applyAlignment="1">
      <alignment horizontal="left" vertical="center" shrinkToFit="1"/>
    </xf>
    <xf numFmtId="0" fontId="48" fillId="24" borderId="92" xfId="0" applyFont="1" applyFill="1" applyBorder="1" applyAlignment="1">
      <alignment horizontal="left" vertical="center"/>
    </xf>
    <xf numFmtId="0" fontId="48" fillId="24" borderId="118" xfId="0" applyFont="1" applyFill="1" applyBorder="1" applyAlignment="1">
      <alignment vertical="center" textRotation="180" shrinkToFit="1"/>
    </xf>
    <xf numFmtId="0" fontId="59" fillId="24" borderId="107" xfId="0" applyFont="1" applyFill="1" applyBorder="1" applyAlignment="1">
      <alignment horizontal="left" vertical="center" shrinkToFit="1"/>
    </xf>
    <xf numFmtId="0" fontId="59" fillId="24" borderId="107" xfId="0" applyFont="1" applyFill="1" applyBorder="1" applyAlignment="1">
      <alignment vertical="center" textRotation="180" shrinkToFit="1"/>
    </xf>
    <xf numFmtId="0" fontId="81" fillId="25" borderId="92" xfId="0" applyFont="1" applyFill="1" applyBorder="1" applyAlignment="1">
      <alignment horizontal="left" vertical="center" shrinkToFit="1"/>
    </xf>
    <xf numFmtId="0" fontId="80" fillId="0" borderId="107" xfId="0" applyFont="1" applyBorder="1" applyAlignment="1">
      <alignment vertical="center" shrinkToFit="1"/>
    </xf>
    <xf numFmtId="0" fontId="36" fillId="0" borderId="92" xfId="0" applyFont="1" applyBorder="1" applyAlignment="1">
      <alignment vertical="center" wrapText="1" shrinkToFit="1"/>
    </xf>
    <xf numFmtId="0" fontId="39" fillId="0" borderId="92" xfId="0" applyFont="1" applyBorder="1" applyAlignment="1">
      <alignment vertical="center" wrapText="1" shrinkToFit="1"/>
    </xf>
    <xf numFmtId="0" fontId="59" fillId="0" borderId="15" xfId="0" applyFont="1" applyBorder="1" applyAlignment="1">
      <alignment horizontal="left" vertical="center" shrinkToFit="1"/>
    </xf>
    <xf numFmtId="0" fontId="80" fillId="24" borderId="108" xfId="0" applyFont="1" applyFill="1" applyBorder="1" applyAlignment="1">
      <alignment horizontal="left" vertical="center" shrinkToFit="1"/>
    </xf>
    <xf numFmtId="0" fontId="80" fillId="24" borderId="107" xfId="0" applyFont="1" applyFill="1" applyBorder="1" applyAlignment="1">
      <alignment vertical="center" textRotation="180" shrinkToFit="1"/>
    </xf>
    <xf numFmtId="0" fontId="48" fillId="24" borderId="15" xfId="0" applyFont="1" applyFill="1" applyBorder="1" applyAlignment="1">
      <alignment horizontal="center" vertical="center" shrinkToFit="1"/>
    </xf>
    <xf numFmtId="0" fontId="80" fillId="24" borderId="150" xfId="0" applyFont="1" applyFill="1" applyBorder="1" applyAlignment="1">
      <alignment horizontal="left" vertical="center" shrinkToFit="1"/>
    </xf>
    <xf numFmtId="0" fontId="80" fillId="24" borderId="99" xfId="0" applyFont="1" applyFill="1" applyBorder="1" applyAlignment="1">
      <alignment horizontal="left" vertical="center" shrinkToFit="1"/>
    </xf>
    <xf numFmtId="0" fontId="80" fillId="24" borderId="100" xfId="0" applyFont="1" applyFill="1" applyBorder="1" applyAlignment="1">
      <alignment horizontal="left" vertical="center" shrinkToFit="1"/>
    </xf>
    <xf numFmtId="0" fontId="80" fillId="24" borderId="119" xfId="0" applyFont="1" applyFill="1" applyBorder="1" applyAlignment="1">
      <alignment horizontal="left" vertical="center" shrinkToFit="1"/>
    </xf>
    <xf numFmtId="0" fontId="80" fillId="24" borderId="120" xfId="0" applyFont="1" applyFill="1" applyBorder="1" applyAlignment="1">
      <alignment horizontal="left" vertical="center" shrinkToFit="1"/>
    </xf>
    <xf numFmtId="0" fontId="80" fillId="0" borderId="119" xfId="0" applyFont="1" applyBorder="1" applyAlignment="1">
      <alignment vertical="center" textRotation="180" shrinkToFit="1"/>
    </xf>
    <xf numFmtId="0" fontId="80" fillId="0" borderId="120" xfId="0" applyFont="1" applyBorder="1" applyAlignment="1">
      <alignment horizontal="left" vertical="center" shrinkToFit="1"/>
    </xf>
    <xf numFmtId="0" fontId="80" fillId="24" borderId="118" xfId="0" applyFont="1" applyFill="1" applyBorder="1" applyAlignment="1">
      <alignment vertical="center" textRotation="180" shrinkToFit="1"/>
    </xf>
    <xf numFmtId="0" fontId="59" fillId="24" borderId="108" xfId="0" applyFont="1" applyFill="1" applyBorder="1" applyAlignment="1">
      <alignment horizontal="left" vertical="center" shrinkToFit="1"/>
    </xf>
    <xf numFmtId="0" fontId="192" fillId="24" borderId="109" xfId="19" applyFont="1" applyFill="1" applyBorder="1" applyAlignment="1">
      <alignment vertical="center" shrinkToFit="1"/>
    </xf>
    <xf numFmtId="0" fontId="192" fillId="24" borderId="0" xfId="19" applyFont="1" applyFill="1" applyAlignment="1">
      <alignment vertical="center" shrinkToFit="1"/>
    </xf>
    <xf numFmtId="0" fontId="191" fillId="24" borderId="109" xfId="19" applyFont="1" applyFill="1" applyBorder="1" applyAlignment="1">
      <alignment vertical="top" shrinkToFit="1"/>
    </xf>
    <xf numFmtId="0" fontId="191" fillId="24" borderId="0" xfId="19" applyFont="1" applyFill="1" applyAlignment="1">
      <alignment vertical="top" shrinkToFit="1"/>
    </xf>
    <xf numFmtId="0" fontId="198" fillId="0" borderId="0" xfId="0" applyFont="1">
      <alignment vertical="center"/>
    </xf>
    <xf numFmtId="0" fontId="199" fillId="0" borderId="0" xfId="0" applyFont="1" applyAlignment="1">
      <alignment horizontal="center" vertical="center"/>
    </xf>
    <xf numFmtId="180" fontId="196" fillId="24" borderId="47" xfId="0" applyNumberFormat="1" applyFont="1" applyFill="1" applyBorder="1" applyAlignment="1">
      <alignment vertical="center" wrapText="1"/>
    </xf>
    <xf numFmtId="180" fontId="196" fillId="24" borderId="40" xfId="0" applyNumberFormat="1" applyFont="1" applyFill="1" applyBorder="1" applyAlignment="1">
      <alignment vertical="center" wrapText="1"/>
    </xf>
    <xf numFmtId="0" fontId="200" fillId="0" borderId="0" xfId="0" applyFont="1">
      <alignment vertical="center"/>
    </xf>
    <xf numFmtId="0" fontId="201" fillId="0" borderId="0" xfId="0" applyFont="1" applyAlignment="1">
      <alignment horizontal="center" vertical="center"/>
    </xf>
    <xf numFmtId="0" fontId="202" fillId="24" borderId="109" xfId="19" applyFont="1" applyFill="1" applyBorder="1" applyAlignment="1">
      <alignment vertical="center" shrinkToFit="1"/>
    </xf>
    <xf numFmtId="0" fontId="203" fillId="0" borderId="0" xfId="0" applyFont="1">
      <alignment vertical="center"/>
    </xf>
    <xf numFmtId="0" fontId="48" fillId="24" borderId="108" xfId="0" applyFont="1" applyFill="1" applyBorder="1" applyAlignment="1">
      <alignment horizontal="center" vertical="center" shrinkToFit="1"/>
    </xf>
    <xf numFmtId="0" fontId="36" fillId="0" borderId="11" xfId="0" applyFont="1" applyBorder="1" applyAlignment="1">
      <alignment horizontal="left" vertical="center" shrinkToFit="1"/>
    </xf>
    <xf numFmtId="0" fontId="80" fillId="24" borderId="163" xfId="0" applyFont="1" applyFill="1" applyBorder="1" applyAlignment="1">
      <alignment horizontal="left" vertical="center" shrinkToFit="1"/>
    </xf>
    <xf numFmtId="0" fontId="80" fillId="24" borderId="164" xfId="0" applyFont="1" applyFill="1" applyBorder="1" applyAlignment="1">
      <alignment horizontal="left" vertical="center" shrinkToFit="1"/>
    </xf>
    <xf numFmtId="0" fontId="80" fillId="24" borderId="165" xfId="0" applyFont="1" applyFill="1" applyBorder="1" applyAlignment="1">
      <alignment horizontal="left" vertical="center" shrinkToFit="1"/>
    </xf>
    <xf numFmtId="0" fontId="80" fillId="24" borderId="98" xfId="0" applyFont="1" applyFill="1" applyBorder="1" applyAlignment="1">
      <alignment horizontal="left" vertical="center" shrinkToFit="1"/>
    </xf>
    <xf numFmtId="0" fontId="80" fillId="0" borderId="165" xfId="0" applyFont="1" applyBorder="1" applyAlignment="1">
      <alignment horizontal="left" vertical="center" textRotation="180" shrinkToFit="1"/>
    </xf>
    <xf numFmtId="0" fontId="80" fillId="0" borderId="98" xfId="0" applyFont="1" applyBorder="1" applyAlignment="1">
      <alignment horizontal="left" vertical="center" shrinkToFit="1"/>
    </xf>
    <xf numFmtId="0" fontId="80" fillId="24" borderId="166" xfId="0" applyFont="1" applyFill="1" applyBorder="1" applyAlignment="1">
      <alignment horizontal="left" vertical="center" textRotation="180" shrinkToFit="1"/>
    </xf>
    <xf numFmtId="0" fontId="52" fillId="24" borderId="107" xfId="0" applyFont="1" applyFill="1" applyBorder="1" applyAlignment="1">
      <alignment vertical="center" shrinkToFit="1"/>
    </xf>
    <xf numFmtId="0" fontId="48" fillId="0" borderId="160" xfId="0" applyFont="1" applyBorder="1" applyAlignment="1">
      <alignment horizontal="left" vertical="center" shrinkToFit="1"/>
    </xf>
    <xf numFmtId="0" fontId="34" fillId="30" borderId="50" xfId="0" applyFont="1" applyFill="1" applyBorder="1" applyAlignment="1">
      <alignment horizontal="center" vertical="center" shrinkToFit="1"/>
    </xf>
    <xf numFmtId="0" fontId="48" fillId="24" borderId="160" xfId="0" applyFont="1" applyFill="1" applyBorder="1" applyAlignment="1">
      <alignment horizontal="left" vertical="center" shrinkToFit="1"/>
    </xf>
    <xf numFmtId="0" fontId="48" fillId="24" borderId="88" xfId="0" applyFont="1" applyFill="1" applyBorder="1" applyAlignment="1">
      <alignment vertical="center" shrinkToFit="1"/>
    </xf>
    <xf numFmtId="0" fontId="59" fillId="24" borderId="92" xfId="0" applyFont="1" applyFill="1" applyBorder="1" applyAlignment="1">
      <alignment horizontal="left" vertical="center" wrapText="1" shrinkToFit="1"/>
    </xf>
    <xf numFmtId="0" fontId="59" fillId="0" borderId="88" xfId="0" applyFont="1" applyBorder="1" applyAlignment="1">
      <alignment horizontal="left" vertical="center" shrinkToFit="1"/>
    </xf>
    <xf numFmtId="0" fontId="80" fillId="25" borderId="118" xfId="0" applyFont="1" applyFill="1" applyBorder="1" applyAlignment="1">
      <alignment horizontal="center" vertical="center" shrinkToFit="1"/>
    </xf>
    <xf numFmtId="0" fontId="80" fillId="0" borderId="118" xfId="0" applyFont="1" applyBorder="1" applyAlignment="1">
      <alignment vertical="center" textRotation="180" shrinkToFit="1"/>
    </xf>
    <xf numFmtId="0" fontId="80" fillId="0" borderId="126" xfId="0" applyFont="1" applyBorder="1" applyAlignment="1">
      <alignment horizontal="left" vertical="center" shrinkToFit="1"/>
    </xf>
    <xf numFmtId="0" fontId="94" fillId="0" borderId="116" xfId="19" applyFont="1" applyBorder="1" applyAlignment="1">
      <alignment horizontal="left" vertical="center" shrinkToFit="1"/>
    </xf>
    <xf numFmtId="0" fontId="94" fillId="0" borderId="107" xfId="19" applyFont="1" applyBorder="1" applyAlignment="1">
      <alignment vertical="center" textRotation="180" shrinkToFit="1"/>
    </xf>
    <xf numFmtId="0" fontId="81" fillId="0" borderId="92" xfId="19" applyFont="1" applyBorder="1" applyAlignment="1">
      <alignment horizontal="left" vertical="center" shrinkToFit="1"/>
    </xf>
    <xf numFmtId="0" fontId="167" fillId="0" borderId="92" xfId="0" applyFont="1" applyBorder="1" applyAlignment="1">
      <alignment vertical="center" wrapText="1" shrinkToFit="1"/>
    </xf>
    <xf numFmtId="0" fontId="59" fillId="0" borderId="92" xfId="0" applyFont="1" applyBorder="1" applyAlignment="1">
      <alignment horizontal="left" vertical="center" shrinkToFit="1"/>
    </xf>
    <xf numFmtId="0" fontId="48" fillId="24" borderId="92" xfId="0" applyFont="1" applyFill="1" applyBorder="1" applyAlignment="1">
      <alignment vertical="center" shrinkToFit="1"/>
    </xf>
    <xf numFmtId="0" fontId="80" fillId="24" borderId="107" xfId="0" applyFont="1" applyFill="1" applyBorder="1" applyAlignment="1">
      <alignment horizontal="left" vertical="center" shrinkToFit="1"/>
    </xf>
    <xf numFmtId="0" fontId="34" fillId="0" borderId="92" xfId="0" applyFont="1" applyBorder="1" applyAlignment="1">
      <alignment vertical="center" wrapText="1" shrinkToFit="1"/>
    </xf>
    <xf numFmtId="0" fontId="34" fillId="0" borderId="107" xfId="0" applyFont="1" applyBorder="1" applyAlignment="1">
      <alignment horizontal="center" vertical="center" shrinkToFit="1"/>
    </xf>
    <xf numFmtId="0" fontId="225" fillId="0" borderId="92" xfId="0" applyFont="1" applyBorder="1" applyAlignment="1">
      <alignment vertical="center" wrapText="1" shrinkToFit="1"/>
    </xf>
    <xf numFmtId="0" fontId="80" fillId="24" borderId="160" xfId="0" applyFont="1" applyFill="1" applyBorder="1" applyAlignment="1">
      <alignment horizontal="left" vertical="center" shrinkToFit="1"/>
    </xf>
    <xf numFmtId="0" fontId="80" fillId="24" borderId="161" xfId="0" applyFont="1" applyFill="1" applyBorder="1" applyAlignment="1">
      <alignment vertical="center" textRotation="180" shrinkToFit="1"/>
    </xf>
    <xf numFmtId="0" fontId="80" fillId="24" borderId="162" xfId="0" applyFont="1" applyFill="1" applyBorder="1" applyAlignment="1">
      <alignment horizontal="left" vertical="center" shrinkToFit="1"/>
    </xf>
    <xf numFmtId="0" fontId="80" fillId="0" borderId="166" xfId="0" applyFont="1" applyBorder="1" applyAlignment="1">
      <alignment vertical="center" textRotation="180" shrinkToFit="1"/>
    </xf>
    <xf numFmtId="0" fontId="48" fillId="24" borderId="161" xfId="0" applyFont="1" applyFill="1" applyBorder="1" applyAlignment="1">
      <alignment vertical="center" textRotation="180" shrinkToFit="1"/>
    </xf>
    <xf numFmtId="0" fontId="48" fillId="24" borderId="162" xfId="0" applyFont="1" applyFill="1" applyBorder="1" applyAlignment="1">
      <alignment horizontal="center" vertical="center" shrinkToFit="1"/>
    </xf>
    <xf numFmtId="0" fontId="42" fillId="0" borderId="161" xfId="0" applyFont="1" applyBorder="1" applyAlignment="1">
      <alignment vertical="center" textRotation="180" shrinkToFit="1"/>
    </xf>
    <xf numFmtId="0" fontId="42" fillId="0" borderId="162" xfId="0" applyFont="1" applyBorder="1" applyAlignment="1">
      <alignment horizontal="left" vertical="center" shrinkToFit="1"/>
    </xf>
    <xf numFmtId="0" fontId="34" fillId="0" borderId="160" xfId="0" applyFont="1" applyBorder="1" applyAlignment="1">
      <alignment horizontal="left" vertical="center" shrinkToFit="1"/>
    </xf>
    <xf numFmtId="0" fontId="34" fillId="0" borderId="161" xfId="0" applyFont="1" applyBorder="1" applyAlignment="1">
      <alignment vertical="center" textRotation="180" shrinkToFit="1"/>
    </xf>
    <xf numFmtId="0" fontId="34" fillId="0" borderId="162" xfId="0" applyFont="1" applyBorder="1" applyAlignment="1">
      <alignment horizontal="left" vertical="center" shrinkToFit="1"/>
    </xf>
    <xf numFmtId="0" fontId="94" fillId="30" borderId="70" xfId="0" applyFont="1" applyFill="1" applyBorder="1" applyAlignment="1">
      <alignment horizontal="center" vertical="center" shrinkToFit="1"/>
    </xf>
    <xf numFmtId="0" fontId="80" fillId="24" borderId="116" xfId="0" applyFont="1" applyFill="1" applyBorder="1" applyAlignment="1">
      <alignment horizontal="left" vertical="center" shrinkToFit="1"/>
    </xf>
    <xf numFmtId="0" fontId="48" fillId="24" borderId="64" xfId="0" applyFont="1" applyFill="1" applyBorder="1" applyAlignment="1">
      <alignment horizontal="left" vertical="center" shrinkToFit="1"/>
    </xf>
    <xf numFmtId="0" fontId="36" fillId="0" borderId="116" xfId="19" applyFont="1" applyBorder="1" applyAlignment="1">
      <alignment horizontal="left" vertical="center" shrinkToFit="1"/>
    </xf>
    <xf numFmtId="0" fontId="3" fillId="0" borderId="0" xfId="688"/>
    <xf numFmtId="0" fontId="230" fillId="24" borderId="83" xfId="0" applyFont="1" applyFill="1" applyBorder="1" applyAlignment="1">
      <alignment horizontal="left" vertical="center" wrapText="1"/>
    </xf>
    <xf numFmtId="0" fontId="230" fillId="24" borderId="55" xfId="0" applyFont="1" applyFill="1" applyBorder="1" applyAlignment="1">
      <alignment horizontal="left" vertical="center" wrapText="1"/>
    </xf>
    <xf numFmtId="0" fontId="228" fillId="0" borderId="79" xfId="688" applyFont="1" applyBorder="1" applyAlignment="1">
      <alignment vertical="center"/>
    </xf>
    <xf numFmtId="0" fontId="230" fillId="24" borderId="16" xfId="0" applyFont="1" applyFill="1" applyBorder="1" applyAlignment="1">
      <alignment horizontal="left" vertical="center" wrapText="1"/>
    </xf>
    <xf numFmtId="0" fontId="230" fillId="24" borderId="0" xfId="0" applyFont="1" applyFill="1" applyBorder="1" applyAlignment="1">
      <alignment horizontal="left" vertical="center" wrapText="1"/>
    </xf>
    <xf numFmtId="0" fontId="3" fillId="0" borderId="0" xfId="688" applyFont="1"/>
    <xf numFmtId="0" fontId="230" fillId="24" borderId="168" xfId="0" applyFont="1" applyFill="1" applyBorder="1" applyAlignment="1">
      <alignment horizontal="left" vertical="center" wrapText="1"/>
    </xf>
    <xf numFmtId="0" fontId="230" fillId="24" borderId="169" xfId="0" applyFont="1" applyFill="1" applyBorder="1" applyAlignment="1">
      <alignment horizontal="left" vertical="center" wrapText="1"/>
    </xf>
    <xf numFmtId="185" fontId="229" fillId="24" borderId="171" xfId="0" applyNumberFormat="1" applyFont="1" applyFill="1" applyBorder="1" applyAlignment="1">
      <alignment horizontal="center" vertical="center" wrapText="1"/>
    </xf>
    <xf numFmtId="185" fontId="229" fillId="24" borderId="172" xfId="0" applyNumberFormat="1" applyFont="1" applyFill="1" applyBorder="1" applyAlignment="1">
      <alignment horizontal="center" vertical="center" wrapText="1"/>
    </xf>
    <xf numFmtId="185" fontId="229" fillId="24" borderId="16" xfId="0" applyNumberFormat="1" applyFont="1" applyFill="1" applyBorder="1" applyAlignment="1">
      <alignment horizontal="center" vertical="center" wrapText="1"/>
    </xf>
    <xf numFmtId="185" fontId="229" fillId="24" borderId="0" xfId="0" applyNumberFormat="1" applyFont="1" applyFill="1" applyBorder="1" applyAlignment="1">
      <alignment horizontal="center" vertical="center" wrapText="1"/>
    </xf>
    <xf numFmtId="185" fontId="229" fillId="24" borderId="174" xfId="0" applyNumberFormat="1" applyFont="1" applyFill="1" applyBorder="1" applyAlignment="1">
      <alignment horizontal="center" vertical="center" wrapText="1"/>
    </xf>
    <xf numFmtId="185" fontId="229" fillId="24" borderId="175" xfId="0" applyNumberFormat="1" applyFont="1" applyFill="1" applyBorder="1" applyAlignment="1">
      <alignment horizontal="center" vertical="center" wrapText="1"/>
    </xf>
    <xf numFmtId="0" fontId="240" fillId="0" borderId="79" xfId="688" applyFont="1" applyBorder="1" applyAlignment="1">
      <alignment vertical="center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>
      <alignment vertical="center"/>
    </xf>
    <xf numFmtId="0" fontId="29" fillId="0" borderId="0" xfId="0" applyFont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3" fillId="0" borderId="0" xfId="0" applyFont="1" applyBorder="1" applyAlignment="1">
      <alignment horizontal="left" vertical="center" shrinkToFit="1"/>
    </xf>
    <xf numFmtId="9" fontId="3" fillId="0" borderId="0" xfId="0" applyNumberFormat="1" applyFont="1" applyBorder="1">
      <alignment vertical="center"/>
    </xf>
    <xf numFmtId="0" fontId="26" fillId="24" borderId="191" xfId="0" applyFont="1" applyFill="1" applyBorder="1" applyAlignment="1">
      <alignment horizontal="center"/>
    </xf>
    <xf numFmtId="0" fontId="26" fillId="0" borderId="161" xfId="0" applyFont="1" applyBorder="1" applyAlignment="1">
      <alignment horizontal="left"/>
    </xf>
    <xf numFmtId="0" fontId="26" fillId="0" borderId="167" xfId="0" applyFont="1" applyBorder="1" applyAlignment="1">
      <alignment horizontal="right"/>
    </xf>
    <xf numFmtId="0" fontId="61" fillId="0" borderId="161" xfId="0" applyFont="1" applyBorder="1" applyAlignment="1">
      <alignment horizontal="left" vertical="center" shrinkToFit="1"/>
    </xf>
    <xf numFmtId="0" fontId="61" fillId="0" borderId="161" xfId="0" applyFont="1" applyFill="1" applyBorder="1" applyAlignment="1">
      <alignment vertical="center" textRotation="180" shrinkToFit="1"/>
    </xf>
    <xf numFmtId="0" fontId="61" fillId="0" borderId="161" xfId="0" applyFont="1" applyFill="1" applyBorder="1" applyAlignment="1">
      <alignment horizontal="left" vertical="center" shrinkToFit="1"/>
    </xf>
    <xf numFmtId="0" fontId="41" fillId="0" borderId="161" xfId="0" applyFont="1" applyBorder="1" applyAlignment="1">
      <alignment horizontal="left" vertical="center" shrinkToFit="1"/>
    </xf>
    <xf numFmtId="0" fontId="41" fillId="0" borderId="161" xfId="0" applyFont="1" applyFill="1" applyBorder="1" applyAlignment="1">
      <alignment vertical="center" textRotation="180" shrinkToFit="1"/>
    </xf>
    <xf numFmtId="0" fontId="41" fillId="24" borderId="161" xfId="0" applyFont="1" applyFill="1" applyBorder="1" applyAlignment="1">
      <alignment horizontal="left" vertical="center" shrinkToFit="1"/>
    </xf>
    <xf numFmtId="0" fontId="61" fillId="24" borderId="161" xfId="0" applyFont="1" applyFill="1" applyBorder="1" applyAlignment="1">
      <alignment vertical="center" textRotation="180" shrinkToFit="1"/>
    </xf>
    <xf numFmtId="0" fontId="41" fillId="24" borderId="161" xfId="0" applyFont="1" applyFill="1" applyBorder="1" applyAlignment="1">
      <alignment vertical="center" textRotation="180" shrinkToFit="1"/>
    </xf>
    <xf numFmtId="0" fontId="242" fillId="24" borderId="161" xfId="0" applyFont="1" applyFill="1" applyBorder="1" applyAlignment="1">
      <alignment horizontal="left" vertical="center" shrinkToFit="1"/>
    </xf>
    <xf numFmtId="0" fontId="3" fillId="0" borderId="55" xfId="0" applyFont="1" applyBorder="1" applyAlignment="1">
      <alignment horizontal="right"/>
    </xf>
    <xf numFmtId="0" fontId="3" fillId="0" borderId="192" xfId="0" applyFont="1" applyFill="1" applyBorder="1" applyAlignment="1">
      <alignment horizontal="center" vertical="center" shrinkToFit="1"/>
    </xf>
    <xf numFmtId="0" fontId="26" fillId="24" borderId="193" xfId="0" applyFont="1" applyFill="1" applyBorder="1" applyAlignment="1">
      <alignment horizontal="center" vertical="center"/>
    </xf>
    <xf numFmtId="0" fontId="26" fillId="0" borderId="107" xfId="0" applyFont="1" applyBorder="1" applyAlignment="1">
      <alignment horizontal="left" vertical="center"/>
    </xf>
    <xf numFmtId="0" fontId="26" fillId="0" borderId="165" xfId="0" applyFont="1" applyBorder="1">
      <alignment vertical="center"/>
    </xf>
    <xf numFmtId="0" fontId="243" fillId="24" borderId="107" xfId="0" applyFont="1" applyFill="1" applyBorder="1" applyAlignment="1">
      <alignment horizontal="left" vertical="center" shrinkToFit="1"/>
    </xf>
    <xf numFmtId="0" fontId="241" fillId="0" borderId="107" xfId="0" applyFont="1" applyBorder="1" applyAlignment="1">
      <alignment horizontal="left" vertical="center" shrinkToFit="1"/>
    </xf>
    <xf numFmtId="0" fontId="241" fillId="0" borderId="107" xfId="0" applyFont="1" applyFill="1" applyBorder="1" applyAlignment="1">
      <alignment vertical="center" textRotation="180" shrinkToFit="1"/>
    </xf>
    <xf numFmtId="0" fontId="241" fillId="24" borderId="107" xfId="0" applyFont="1" applyFill="1" applyBorder="1" applyAlignment="1">
      <alignment horizontal="left" vertical="center" shrinkToFit="1"/>
    </xf>
    <xf numFmtId="0" fontId="241" fillId="24" borderId="107" xfId="0" applyFont="1" applyFill="1" applyBorder="1" applyAlignment="1">
      <alignment vertical="center" textRotation="180" shrinkToFit="1"/>
    </xf>
    <xf numFmtId="0" fontId="244" fillId="24" borderId="107" xfId="0" applyFont="1" applyFill="1" applyBorder="1" applyAlignment="1">
      <alignment horizontal="left" vertical="center" shrinkToFit="1"/>
    </xf>
    <xf numFmtId="0" fontId="3" fillId="0" borderId="194" xfId="0" applyFont="1" applyBorder="1">
      <alignment vertical="center"/>
    </xf>
    <xf numFmtId="0" fontId="3" fillId="0" borderId="195" xfId="0" applyFont="1" applyFill="1" applyBorder="1" applyAlignment="1">
      <alignment horizontal="center" vertical="center" shrinkToFit="1"/>
    </xf>
    <xf numFmtId="0" fontId="26" fillId="24" borderId="193" xfId="0" applyFont="1" applyFill="1" applyBorder="1" applyAlignment="1">
      <alignment horizontal="center"/>
    </xf>
    <xf numFmtId="0" fontId="26" fillId="0" borderId="107" xfId="0" applyFont="1" applyBorder="1" applyAlignment="1">
      <alignment horizontal="center"/>
    </xf>
    <xf numFmtId="0" fontId="26" fillId="0" borderId="165" xfId="0" applyFont="1" applyBorder="1" applyAlignment="1">
      <alignment horizontal="right"/>
    </xf>
    <xf numFmtId="0" fontId="243" fillId="0" borderId="107" xfId="0" applyFont="1" applyBorder="1" applyAlignment="1">
      <alignment horizontal="left" vertical="center" shrinkToFit="1"/>
    </xf>
    <xf numFmtId="0" fontId="243" fillId="0" borderId="107" xfId="0" applyFont="1" applyFill="1" applyBorder="1" applyAlignment="1">
      <alignment horizontal="left" vertical="center" shrinkToFit="1"/>
    </xf>
    <xf numFmtId="0" fontId="243" fillId="0" borderId="17" xfId="0" applyFont="1" applyBorder="1" applyAlignment="1">
      <alignment horizontal="left" vertical="center" shrinkToFit="1"/>
    </xf>
    <xf numFmtId="0" fontId="243" fillId="24" borderId="166" xfId="0" applyFont="1" applyFill="1" applyBorder="1" applyAlignment="1">
      <alignment vertical="center" textRotation="180" shrinkToFit="1"/>
    </xf>
    <xf numFmtId="0" fontId="243" fillId="24" borderId="116" xfId="0" applyFont="1" applyFill="1" applyBorder="1" applyAlignment="1">
      <alignment horizontal="left" vertical="center" shrinkToFit="1"/>
    </xf>
    <xf numFmtId="0" fontId="26" fillId="0" borderId="107" xfId="0" applyFont="1" applyBorder="1" applyAlignment="1">
      <alignment horizontal="center" vertical="center"/>
    </xf>
    <xf numFmtId="0" fontId="245" fillId="24" borderId="107" xfId="0" applyFont="1" applyFill="1" applyBorder="1" applyAlignment="1">
      <alignment horizontal="left" vertical="center" shrinkToFit="1"/>
    </xf>
    <xf numFmtId="0" fontId="241" fillId="24" borderId="166" xfId="0" applyFont="1" applyFill="1" applyBorder="1" applyAlignment="1">
      <alignment vertical="center" textRotation="180" shrinkToFit="1"/>
    </xf>
    <xf numFmtId="0" fontId="241" fillId="24" borderId="116" xfId="0" applyFont="1" applyFill="1" applyBorder="1" applyAlignment="1">
      <alignment horizontal="left" vertical="center" shrinkToFit="1"/>
    </xf>
    <xf numFmtId="0" fontId="243" fillId="0" borderId="166" xfId="0" applyFont="1" applyFill="1" applyBorder="1" applyAlignment="1">
      <alignment vertical="center" textRotation="180" shrinkToFit="1"/>
    </xf>
    <xf numFmtId="0" fontId="243" fillId="0" borderId="116" xfId="0" applyFont="1" applyBorder="1" applyAlignment="1">
      <alignment horizontal="left" vertical="center" shrinkToFit="1"/>
    </xf>
    <xf numFmtId="0" fontId="245" fillId="0" borderId="107" xfId="0" applyFont="1" applyFill="1" applyBorder="1" applyAlignment="1">
      <alignment horizontal="left" vertical="center" shrinkToFit="1"/>
    </xf>
    <xf numFmtId="0" fontId="245" fillId="24" borderId="107" xfId="0" applyFont="1" applyFill="1" applyBorder="1" applyAlignment="1">
      <alignment vertical="center" textRotation="180" shrinkToFit="1"/>
    </xf>
    <xf numFmtId="0" fontId="241" fillId="0" borderId="17" xfId="0" applyFont="1" applyBorder="1" applyAlignment="1">
      <alignment horizontal="left" vertical="center" shrinkToFit="1"/>
    </xf>
    <xf numFmtId="0" fontId="241" fillId="0" borderId="166" xfId="0" applyFont="1" applyFill="1" applyBorder="1" applyAlignment="1">
      <alignment vertical="center" textRotation="180" shrinkToFit="1"/>
    </xf>
    <xf numFmtId="0" fontId="241" fillId="0" borderId="116" xfId="0" applyFont="1" applyBorder="1" applyAlignment="1">
      <alignment horizontal="left" vertical="center" shrinkToFit="1"/>
    </xf>
    <xf numFmtId="0" fontId="29" fillId="0" borderId="197" xfId="0" applyFont="1" applyBorder="1" applyAlignment="1">
      <alignment horizontal="center"/>
    </xf>
    <xf numFmtId="177" fontId="3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41" fillId="0" borderId="166" xfId="0" applyFont="1" applyBorder="1" applyAlignment="1">
      <alignment horizontal="left" vertical="center" shrinkToFit="1"/>
    </xf>
    <xf numFmtId="0" fontId="3" fillId="0" borderId="0" xfId="0" applyFont="1" applyFill="1" applyBorder="1" applyAlignment="1">
      <alignment horizontal="center" vertical="center"/>
    </xf>
    <xf numFmtId="0" fontId="26" fillId="0" borderId="107" xfId="0" applyFont="1" applyBorder="1" applyAlignment="1">
      <alignment horizontal="center" vertical="center" shrinkToFit="1"/>
    </xf>
    <xf numFmtId="0" fontId="243" fillId="24" borderId="198" xfId="0" applyFont="1" applyFill="1" applyBorder="1" applyAlignment="1">
      <alignment horizontal="left" vertical="center" shrinkToFit="1"/>
    </xf>
    <xf numFmtId="0" fontId="243" fillId="24" borderId="199" xfId="0" applyFont="1" applyFill="1" applyBorder="1" applyAlignment="1">
      <alignment horizontal="left" vertical="center" shrinkToFit="1"/>
    </xf>
    <xf numFmtId="0" fontId="241" fillId="24" borderId="17" xfId="0" applyFont="1" applyFill="1" applyBorder="1" applyAlignment="1">
      <alignment horizontal="left" vertical="center" shrinkToFit="1"/>
    </xf>
    <xf numFmtId="0" fontId="241" fillId="24" borderId="166" xfId="0" applyFont="1" applyFill="1" applyBorder="1" applyAlignment="1">
      <alignment horizontal="left" vertical="center" shrinkToFit="1"/>
    </xf>
    <xf numFmtId="0" fontId="26" fillId="24" borderId="200" xfId="0" applyFont="1" applyFill="1" applyBorder="1" applyAlignment="1">
      <alignment horizontal="center" vertical="center"/>
    </xf>
    <xf numFmtId="0" fontId="26" fillId="0" borderId="201" xfId="0" applyFont="1" applyBorder="1" applyAlignment="1">
      <alignment horizontal="center" vertical="center"/>
    </xf>
    <xf numFmtId="0" fontId="26" fillId="0" borderId="202" xfId="0" applyFont="1" applyBorder="1">
      <alignment vertical="center"/>
    </xf>
    <xf numFmtId="0" fontId="27" fillId="41" borderId="203" xfId="0" applyFont="1" applyFill="1" applyBorder="1" applyAlignment="1">
      <alignment horizontal="center" vertical="center" shrinkToFit="1"/>
    </xf>
    <xf numFmtId="0" fontId="27" fillId="41" borderId="204" xfId="0" applyFont="1" applyFill="1" applyBorder="1" applyAlignment="1">
      <alignment horizontal="center" vertical="center" shrinkToFit="1"/>
    </xf>
    <xf numFmtId="0" fontId="27" fillId="41" borderId="205" xfId="0" applyFont="1" applyFill="1" applyBorder="1" applyAlignment="1">
      <alignment horizontal="center" vertical="center" shrinkToFit="1"/>
    </xf>
    <xf numFmtId="0" fontId="27" fillId="41" borderId="79" xfId="0" applyFont="1" applyFill="1" applyBorder="1" applyAlignment="1">
      <alignment horizontal="center" vertical="center" shrinkToFit="1"/>
    </xf>
    <xf numFmtId="0" fontId="27" fillId="41" borderId="206" xfId="0" applyFont="1" applyFill="1" applyBorder="1" applyAlignment="1">
      <alignment horizontal="center" vertical="center" shrinkToFit="1"/>
    </xf>
    <xf numFmtId="0" fontId="27" fillId="41" borderId="207" xfId="0" applyFont="1" applyFill="1" applyBorder="1" applyAlignment="1">
      <alignment horizontal="center" vertical="center" shrinkToFit="1"/>
    </xf>
    <xf numFmtId="0" fontId="29" fillId="0" borderId="195" xfId="0" applyFont="1" applyBorder="1" applyAlignment="1">
      <alignment horizontal="center"/>
    </xf>
    <xf numFmtId="0" fontId="23" fillId="24" borderId="193" xfId="0" applyFont="1" applyFill="1" applyBorder="1" applyAlignment="1">
      <alignment horizontal="center" vertical="center"/>
    </xf>
    <xf numFmtId="0" fontId="26" fillId="0" borderId="107" xfId="0" applyFont="1" applyBorder="1" applyAlignment="1">
      <alignment horizontal="left"/>
    </xf>
    <xf numFmtId="0" fontId="23" fillId="0" borderId="165" xfId="0" applyFont="1" applyBorder="1" applyAlignment="1">
      <alignment horizontal="right"/>
    </xf>
    <xf numFmtId="0" fontId="41" fillId="0" borderId="107" xfId="0" applyFont="1" applyBorder="1" applyAlignment="1">
      <alignment horizontal="left" vertical="center" shrinkToFit="1"/>
    </xf>
    <xf numFmtId="0" fontId="41" fillId="0" borderId="107" xfId="0" applyFont="1" applyFill="1" applyBorder="1" applyAlignment="1">
      <alignment vertical="center" textRotation="180" shrinkToFit="1"/>
    </xf>
    <xf numFmtId="0" fontId="41" fillId="24" borderId="107" xfId="0" applyFont="1" applyFill="1" applyBorder="1" applyAlignment="1">
      <alignment horizontal="left" vertical="center" shrinkToFit="1"/>
    </xf>
    <xf numFmtId="0" fontId="41" fillId="24" borderId="107" xfId="0" applyFont="1" applyFill="1" applyBorder="1" applyAlignment="1">
      <alignment vertical="center" textRotation="180" shrinkToFit="1"/>
    </xf>
    <xf numFmtId="0" fontId="3" fillId="0" borderId="17" xfId="0" applyFont="1" applyBorder="1" applyAlignment="1">
      <alignment horizontal="right"/>
    </xf>
    <xf numFmtId="0" fontId="3" fillId="0" borderId="197" xfId="0" applyFont="1" applyFill="1" applyBorder="1" applyAlignment="1">
      <alignment horizontal="center" vertical="center" shrinkToFit="1"/>
    </xf>
    <xf numFmtId="0" fontId="23" fillId="0" borderId="165" xfId="0" applyFont="1" applyBorder="1">
      <alignment vertical="center"/>
    </xf>
    <xf numFmtId="0" fontId="245" fillId="0" borderId="107" xfId="0" applyFont="1" applyBorder="1" applyAlignment="1">
      <alignment horizontal="left" vertical="center" shrinkToFit="1"/>
    </xf>
    <xf numFmtId="0" fontId="245" fillId="0" borderId="107" xfId="0" applyFont="1" applyFill="1" applyBorder="1" applyAlignment="1">
      <alignment vertical="center" textRotation="180" shrinkToFit="1"/>
    </xf>
    <xf numFmtId="0" fontId="3" fillId="0" borderId="208" xfId="0" applyFont="1" applyBorder="1">
      <alignment vertical="center"/>
    </xf>
    <xf numFmtId="0" fontId="241" fillId="0" borderId="107" xfId="0" applyFont="1" applyFill="1" applyBorder="1" applyAlignment="1">
      <alignment horizontal="left" vertical="center" shrinkToFit="1"/>
    </xf>
    <xf numFmtId="0" fontId="244" fillId="0" borderId="107" xfId="0" applyFont="1" applyFill="1" applyBorder="1" applyAlignment="1">
      <alignment horizontal="left" vertical="center" shrinkToFit="1"/>
    </xf>
    <xf numFmtId="0" fontId="241" fillId="24" borderId="197" xfId="0" applyFont="1" applyFill="1" applyBorder="1" applyAlignment="1">
      <alignment horizontal="left" vertical="center" shrinkToFit="1"/>
    </xf>
    <xf numFmtId="0" fontId="245" fillId="24" borderId="116" xfId="0" applyFont="1" applyFill="1" applyBorder="1" applyAlignment="1">
      <alignment horizontal="left" vertical="center" shrinkToFit="1"/>
    </xf>
    <xf numFmtId="0" fontId="245" fillId="24" borderId="197" xfId="0" applyFont="1" applyFill="1" applyBorder="1" applyAlignment="1">
      <alignment horizontal="left" vertical="center" shrinkToFit="1"/>
    </xf>
    <xf numFmtId="0" fontId="23" fillId="24" borderId="200" xfId="0" applyFont="1" applyFill="1" applyBorder="1" applyAlignment="1">
      <alignment horizontal="center" vertical="center"/>
    </xf>
    <xf numFmtId="0" fontId="23" fillId="0" borderId="202" xfId="0" applyFont="1" applyBorder="1">
      <alignment vertical="center"/>
    </xf>
    <xf numFmtId="0" fontId="27" fillId="41" borderId="95" xfId="0" applyFont="1" applyFill="1" applyBorder="1" applyAlignment="1">
      <alignment horizontal="center" vertical="center" shrinkToFit="1"/>
    </xf>
    <xf numFmtId="0" fontId="27" fillId="41" borderId="209" xfId="0" applyFont="1" applyFill="1" applyBorder="1" applyAlignment="1">
      <alignment horizontal="center" vertical="center" shrinkToFit="1"/>
    </xf>
    <xf numFmtId="0" fontId="27" fillId="41" borderId="196" xfId="0" applyFont="1" applyFill="1" applyBorder="1" applyAlignment="1">
      <alignment horizontal="center" vertical="center" shrinkToFit="1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23" fillId="0" borderId="191" xfId="0" applyFont="1" applyBorder="1" applyAlignment="1">
      <alignment horizontal="center" vertical="center"/>
    </xf>
    <xf numFmtId="0" fontId="27" fillId="0" borderId="210" xfId="0" applyFont="1" applyBorder="1">
      <alignment vertical="center"/>
    </xf>
    <xf numFmtId="0" fontId="3" fillId="0" borderId="165" xfId="0" applyFont="1" applyBorder="1" applyAlignment="1">
      <alignment horizontal="center" vertical="center" shrinkToFit="1"/>
    </xf>
    <xf numFmtId="0" fontId="23" fillId="0" borderId="193" xfId="0" applyFont="1" applyBorder="1" applyAlignment="1">
      <alignment horizontal="center" vertical="center"/>
    </xf>
    <xf numFmtId="0" fontId="243" fillId="0" borderId="107" xfId="0" applyFont="1" applyFill="1" applyBorder="1" applyAlignment="1">
      <alignment vertical="center" textRotation="180" shrinkToFit="1"/>
    </xf>
    <xf numFmtId="0" fontId="27" fillId="0" borderId="208" xfId="0" applyFont="1" applyBorder="1">
      <alignment vertical="center"/>
    </xf>
    <xf numFmtId="0" fontId="241" fillId="24" borderId="193" xfId="0" applyFont="1" applyFill="1" applyBorder="1" applyAlignment="1">
      <alignment horizontal="left" vertical="center" shrinkToFit="1"/>
    </xf>
    <xf numFmtId="0" fontId="29" fillId="0" borderId="197" xfId="0" applyFont="1" applyFill="1" applyBorder="1" applyAlignment="1">
      <alignment horizontal="center"/>
    </xf>
    <xf numFmtId="0" fontId="245" fillId="24" borderId="174" xfId="0" applyFont="1" applyFill="1" applyBorder="1" applyAlignment="1">
      <alignment horizontal="left" vertical="center" shrinkToFit="1"/>
    </xf>
    <xf numFmtId="0" fontId="245" fillId="24" borderId="126" xfId="0" applyFont="1" applyFill="1" applyBorder="1" applyAlignment="1">
      <alignment horizontal="left" vertical="center" shrinkToFit="1"/>
    </xf>
    <xf numFmtId="0" fontId="245" fillId="24" borderId="163" xfId="0" applyFont="1" applyFill="1" applyBorder="1" applyAlignment="1">
      <alignment horizontal="left" vertical="center" shrinkToFit="1"/>
    </xf>
    <xf numFmtId="0" fontId="23" fillId="0" borderId="200" xfId="0" applyFont="1" applyBorder="1" applyAlignment="1">
      <alignment horizontal="center" vertical="center"/>
    </xf>
    <xf numFmtId="0" fontId="29" fillId="0" borderId="195" xfId="0" applyFont="1" applyFill="1" applyBorder="1" applyAlignment="1">
      <alignment horizontal="center"/>
    </xf>
    <xf numFmtId="0" fontId="26" fillId="0" borderId="193" xfId="0" applyFont="1" applyBorder="1" applyAlignment="1">
      <alignment horizontal="center"/>
    </xf>
    <xf numFmtId="0" fontId="85" fillId="0" borderId="107" xfId="0" applyFont="1" applyBorder="1" applyAlignment="1">
      <alignment horizontal="left" vertical="center" shrinkToFit="1"/>
    </xf>
    <xf numFmtId="0" fontId="85" fillId="0" borderId="107" xfId="0" applyFont="1" applyFill="1" applyBorder="1" applyAlignment="1">
      <alignment vertical="center" textRotation="180" shrinkToFit="1"/>
    </xf>
    <xf numFmtId="0" fontId="26" fillId="0" borderId="193" xfId="0" applyFont="1" applyBorder="1" applyAlignment="1">
      <alignment horizontal="center" vertical="center"/>
    </xf>
    <xf numFmtId="0" fontId="85" fillId="24" borderId="107" xfId="0" applyFont="1" applyFill="1" applyBorder="1" applyAlignment="1">
      <alignment horizontal="left" vertical="center" shrinkToFit="1"/>
    </xf>
    <xf numFmtId="0" fontId="85" fillId="24" borderId="107" xfId="0" applyFont="1" applyFill="1" applyBorder="1" applyAlignment="1">
      <alignment vertical="center" textRotation="180" shrinkToFit="1"/>
    </xf>
    <xf numFmtId="0" fontId="246" fillId="24" borderId="16" xfId="0" applyFont="1" applyFill="1" applyBorder="1" applyAlignment="1">
      <alignment horizontal="left" vertical="center" shrinkToFit="1"/>
    </xf>
    <xf numFmtId="0" fontId="246" fillId="24" borderId="166" xfId="0" applyFont="1" applyFill="1" applyBorder="1" applyAlignment="1">
      <alignment horizontal="left" vertical="center" shrinkToFit="1"/>
    </xf>
    <xf numFmtId="0" fontId="246" fillId="24" borderId="165" xfId="0" applyFont="1" applyFill="1" applyBorder="1" applyAlignment="1">
      <alignment horizontal="left" vertical="center" shrinkToFit="1"/>
    </xf>
    <xf numFmtId="0" fontId="243" fillId="24" borderId="16" xfId="0" applyFont="1" applyFill="1" applyBorder="1" applyAlignment="1">
      <alignment horizontal="left" vertical="center" shrinkToFit="1"/>
    </xf>
    <xf numFmtId="0" fontId="243" fillId="24" borderId="166" xfId="0" applyFont="1" applyFill="1" applyBorder="1" applyAlignment="1">
      <alignment horizontal="left" vertical="center" shrinkToFit="1"/>
    </xf>
    <xf numFmtId="0" fontId="243" fillId="24" borderId="165" xfId="0" applyFont="1" applyFill="1" applyBorder="1" applyAlignment="1">
      <alignment horizontal="left" vertical="center" shrinkToFit="1"/>
    </xf>
    <xf numFmtId="0" fontId="85" fillId="24" borderId="193" xfId="0" applyFont="1" applyFill="1" applyBorder="1" applyAlignment="1">
      <alignment horizontal="left" vertical="center" shrinkToFit="1"/>
    </xf>
    <xf numFmtId="0" fontId="85" fillId="24" borderId="17" xfId="0" applyFont="1" applyFill="1" applyBorder="1" applyAlignment="1">
      <alignment vertical="center" textRotation="180" shrinkToFit="1"/>
    </xf>
    <xf numFmtId="0" fontId="85" fillId="24" borderId="116" xfId="0" applyFont="1" applyFill="1" applyBorder="1" applyAlignment="1">
      <alignment horizontal="left" vertical="center" shrinkToFit="1"/>
    </xf>
    <xf numFmtId="0" fontId="85" fillId="24" borderId="197" xfId="0" applyFont="1" applyFill="1" applyBorder="1" applyAlignment="1">
      <alignment horizontal="left" vertical="center" shrinkToFit="1"/>
    </xf>
    <xf numFmtId="0" fontId="243" fillId="24" borderId="107" xfId="0" applyFont="1" applyFill="1" applyBorder="1" applyAlignment="1">
      <alignment vertical="center" textRotation="180" shrinkToFit="1"/>
    </xf>
    <xf numFmtId="0" fontId="243" fillId="24" borderId="17" xfId="0" applyFont="1" applyFill="1" applyBorder="1" applyAlignment="1">
      <alignment horizontal="left" vertical="center" shrinkToFit="1"/>
    </xf>
    <xf numFmtId="0" fontId="23" fillId="24" borderId="83" xfId="0" applyFont="1" applyFill="1" applyBorder="1" applyAlignment="1">
      <alignment horizontal="center" vertical="center"/>
    </xf>
    <xf numFmtId="0" fontId="26" fillId="0" borderId="161" xfId="0" applyFont="1" applyBorder="1" applyAlignment="1">
      <alignment horizontal="left" vertical="center"/>
    </xf>
    <xf numFmtId="0" fontId="85" fillId="0" borderId="48" xfId="0" applyFont="1" applyBorder="1" applyAlignment="1">
      <alignment horizontal="left" vertical="center" shrinkToFit="1"/>
    </xf>
    <xf numFmtId="0" fontId="85" fillId="0" borderId="48" xfId="0" applyFont="1" applyFill="1" applyBorder="1" applyAlignment="1">
      <alignment vertical="center" textRotation="180" shrinkToFit="1"/>
    </xf>
    <xf numFmtId="0" fontId="3" fillId="0" borderId="211" xfId="0" applyFont="1" applyBorder="1" applyAlignment="1">
      <alignment horizontal="right"/>
    </xf>
    <xf numFmtId="0" fontId="23" fillId="24" borderId="16" xfId="0" applyFont="1" applyFill="1" applyBorder="1" applyAlignment="1">
      <alignment horizontal="center" vertical="center"/>
    </xf>
    <xf numFmtId="0" fontId="85" fillId="0" borderId="107" xfId="0" applyFont="1" applyFill="1" applyBorder="1" applyAlignment="1">
      <alignment horizontal="left" vertical="center" shrinkToFit="1"/>
    </xf>
    <xf numFmtId="0" fontId="243" fillId="24" borderId="193" xfId="0" applyFont="1" applyFill="1" applyBorder="1" applyAlignment="1">
      <alignment horizontal="left" vertical="center" shrinkToFit="1"/>
    </xf>
    <xf numFmtId="0" fontId="243" fillId="24" borderId="17" xfId="0" applyFont="1" applyFill="1" applyBorder="1" applyAlignment="1">
      <alignment vertical="center" textRotation="180" shrinkToFit="1"/>
    </xf>
    <xf numFmtId="0" fontId="243" fillId="24" borderId="197" xfId="0" applyFont="1" applyFill="1" applyBorder="1" applyAlignment="1">
      <alignment horizontal="left" vertical="center" shrinkToFit="1"/>
    </xf>
    <xf numFmtId="0" fontId="243" fillId="24" borderId="0" xfId="0" applyFont="1" applyFill="1" applyBorder="1" applyAlignment="1">
      <alignment horizontal="left" vertical="center" shrinkToFit="1"/>
    </xf>
    <xf numFmtId="0" fontId="243" fillId="0" borderId="166" xfId="0" applyFont="1" applyBorder="1" applyAlignment="1">
      <alignment vertical="center" shrinkToFit="1"/>
    </xf>
    <xf numFmtId="0" fontId="23" fillId="24" borderId="212" xfId="0" applyFont="1" applyFill="1" applyBorder="1" applyAlignment="1">
      <alignment horizontal="center" vertical="center"/>
    </xf>
    <xf numFmtId="0" fontId="26" fillId="41" borderId="203" xfId="0" applyFont="1" applyFill="1" applyBorder="1" applyAlignment="1">
      <alignment horizontal="center" vertical="center" wrapText="1" shrinkToFit="1"/>
    </xf>
    <xf numFmtId="0" fontId="29" fillId="0" borderId="213" xfId="0" applyFont="1" applyBorder="1" applyAlignment="1">
      <alignment horizontal="center" vertical="center"/>
    </xf>
    <xf numFmtId="0" fontId="29" fillId="0" borderId="214" xfId="0" applyFont="1" applyBorder="1" applyAlignment="1">
      <alignment horizontal="center" vertical="center"/>
    </xf>
    <xf numFmtId="0" fontId="29" fillId="0" borderId="215" xfId="0" applyFont="1" applyBorder="1" applyAlignment="1">
      <alignment horizontal="center" vertical="center"/>
    </xf>
    <xf numFmtId="0" fontId="26" fillId="0" borderId="214" xfId="0" applyFont="1" applyFill="1" applyBorder="1" applyAlignment="1">
      <alignment horizontal="center" vertical="center"/>
    </xf>
    <xf numFmtId="0" fontId="26" fillId="0" borderId="214" xfId="0" applyFont="1" applyFill="1" applyBorder="1" applyAlignment="1">
      <alignment horizontal="center" vertical="center" shrinkToFit="1"/>
    </xf>
    <xf numFmtId="0" fontId="26" fillId="0" borderId="216" xfId="0" applyFont="1" applyFill="1" applyBorder="1" applyAlignment="1">
      <alignment horizontal="center" vertical="center"/>
    </xf>
    <xf numFmtId="0" fontId="26" fillId="0" borderId="216" xfId="0" applyFont="1" applyBorder="1" applyAlignment="1">
      <alignment vertical="center" textRotation="255"/>
    </xf>
    <xf numFmtId="0" fontId="29" fillId="0" borderId="217" xfId="0" applyFont="1" applyBorder="1" applyAlignment="1">
      <alignment horizontal="center" vertical="center" textRotation="255"/>
    </xf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center" shrinkToFit="1"/>
    </xf>
    <xf numFmtId="0" fontId="3" fillId="0" borderId="0" xfId="0" applyFont="1" applyBorder="1" applyAlignment="1">
      <alignment horizontal="center" shrinkToFit="1"/>
    </xf>
    <xf numFmtId="0" fontId="247" fillId="0" borderId="0" xfId="0" applyFont="1" applyBorder="1" applyAlignment="1">
      <alignment horizontal="center" shrinkToFit="1"/>
    </xf>
    <xf numFmtId="0" fontId="247" fillId="0" borderId="0" xfId="0" applyFont="1" applyBorder="1" applyAlignment="1">
      <alignment horizontal="left"/>
    </xf>
    <xf numFmtId="0" fontId="29" fillId="0" borderId="0" xfId="0" applyFont="1" applyBorder="1" applyAlignment="1">
      <alignment horizontal="center" shrinkToFit="1"/>
    </xf>
    <xf numFmtId="0" fontId="29" fillId="0" borderId="0" xfId="0" applyFont="1" applyBorder="1" applyAlignment="1">
      <alignment horizontal="left" shrinkToFit="1"/>
    </xf>
    <xf numFmtId="0" fontId="241" fillId="0" borderId="0" xfId="0" applyFont="1" applyFill="1" applyBorder="1" applyAlignment="1">
      <alignment horizontal="center" shrinkToFit="1"/>
    </xf>
    <xf numFmtId="0" fontId="241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26" fillId="0" borderId="83" xfId="0" applyFont="1" applyBorder="1" applyAlignment="1">
      <alignment horizontal="center" vertical="center"/>
    </xf>
    <xf numFmtId="0" fontId="41" fillId="0" borderId="218" xfId="0" applyFont="1" applyBorder="1" applyAlignment="1">
      <alignment horizontal="left" vertical="center" shrinkToFit="1"/>
    </xf>
    <xf numFmtId="0" fontId="85" fillId="24" borderId="191" xfId="0" applyFont="1" applyFill="1" applyBorder="1" applyAlignment="1">
      <alignment horizontal="left" vertical="center" shrinkToFit="1"/>
    </xf>
    <xf numFmtId="0" fontId="85" fillId="24" borderId="161" xfId="0" applyFont="1" applyFill="1" applyBorder="1" applyAlignment="1">
      <alignment vertical="center" textRotation="180" shrinkToFit="1"/>
    </xf>
    <xf numFmtId="0" fontId="85" fillId="24" borderId="192" xfId="0" applyFont="1" applyFill="1" applyBorder="1" applyAlignment="1">
      <alignment horizontal="left" vertical="center" shrinkToFit="1"/>
    </xf>
    <xf numFmtId="0" fontId="242" fillId="24" borderId="219" xfId="0" applyFont="1" applyFill="1" applyBorder="1" applyAlignment="1">
      <alignment horizontal="left" vertical="center" shrinkToFit="1"/>
    </xf>
    <xf numFmtId="0" fontId="41" fillId="24" borderId="55" xfId="0" applyFont="1" applyFill="1" applyBorder="1" applyAlignment="1">
      <alignment horizontal="left" vertical="center" shrinkToFit="1"/>
    </xf>
    <xf numFmtId="0" fontId="41" fillId="24" borderId="80" xfId="0" applyFont="1" applyFill="1" applyBorder="1" applyAlignment="1">
      <alignment vertical="center" textRotation="180" shrinkToFit="1"/>
    </xf>
    <xf numFmtId="0" fontId="41" fillId="24" borderId="219" xfId="0" applyFont="1" applyFill="1" applyBorder="1" applyAlignment="1">
      <alignment horizontal="left" vertical="center" shrinkToFit="1"/>
    </xf>
    <xf numFmtId="0" fontId="242" fillId="24" borderId="191" xfId="0" applyFont="1" applyFill="1" applyBorder="1" applyAlignment="1">
      <alignment horizontal="left" vertical="center" shrinkToFit="1"/>
    </xf>
    <xf numFmtId="0" fontId="242" fillId="24" borderId="161" xfId="0" applyFont="1" applyFill="1" applyBorder="1" applyAlignment="1">
      <alignment vertical="center" textRotation="180" shrinkToFit="1"/>
    </xf>
    <xf numFmtId="0" fontId="242" fillId="24" borderId="192" xfId="0" applyFont="1" applyFill="1" applyBorder="1" applyAlignment="1">
      <alignment horizontal="left" vertical="center" shrinkToFit="1"/>
    </xf>
    <xf numFmtId="0" fontId="26" fillId="0" borderId="16" xfId="0" applyFont="1" applyBorder="1" applyAlignment="1">
      <alignment horizontal="center" vertical="center"/>
    </xf>
    <xf numFmtId="0" fontId="41" fillId="24" borderId="0" xfId="0" applyFont="1" applyFill="1" applyBorder="1" applyAlignment="1">
      <alignment horizontal="left" vertical="center" shrinkToFit="1"/>
    </xf>
    <xf numFmtId="0" fontId="41" fillId="24" borderId="166" xfId="0" applyFont="1" applyFill="1" applyBorder="1" applyAlignment="1">
      <alignment horizontal="left" vertical="center" shrinkToFit="1"/>
    </xf>
    <xf numFmtId="0" fontId="41" fillId="24" borderId="116" xfId="0" applyFont="1" applyFill="1" applyBorder="1" applyAlignment="1">
      <alignment horizontal="left" vertical="center" shrinkToFit="1"/>
    </xf>
    <xf numFmtId="0" fontId="41" fillId="0" borderId="220" xfId="0" applyFont="1" applyBorder="1" applyAlignment="1">
      <alignment horizontal="left" vertical="center" shrinkToFit="1"/>
    </xf>
    <xf numFmtId="0" fontId="41" fillId="0" borderId="107" xfId="0" applyFont="1" applyFill="1" applyBorder="1" applyAlignment="1">
      <alignment horizontal="left" vertical="center" shrinkToFit="1"/>
    </xf>
    <xf numFmtId="0" fontId="41" fillId="0" borderId="221" xfId="0" applyFont="1" applyBorder="1" applyAlignment="1">
      <alignment horizontal="left" vertical="center" shrinkToFit="1"/>
    </xf>
    <xf numFmtId="0" fontId="245" fillId="0" borderId="193" xfId="0" applyFont="1" applyBorder="1" applyAlignment="1">
      <alignment horizontal="left" vertical="center" shrinkToFit="1"/>
    </xf>
    <xf numFmtId="0" fontId="245" fillId="0" borderId="197" xfId="0" applyFont="1" applyBorder="1" applyAlignment="1">
      <alignment horizontal="left" vertical="center" shrinkToFit="1"/>
    </xf>
    <xf numFmtId="0" fontId="241" fillId="24" borderId="0" xfId="0" applyFont="1" applyFill="1" applyBorder="1" applyAlignment="1">
      <alignment horizontal="left" vertical="center" shrinkToFit="1"/>
    </xf>
    <xf numFmtId="0" fontId="244" fillId="0" borderId="107" xfId="0" applyFont="1" applyFill="1" applyBorder="1" applyAlignment="1">
      <alignment vertical="center" textRotation="180" shrinkToFit="1"/>
    </xf>
    <xf numFmtId="0" fontId="241" fillId="0" borderId="193" xfId="0" applyFont="1" applyBorder="1" applyAlignment="1">
      <alignment horizontal="left" vertical="center" shrinkToFit="1"/>
    </xf>
    <xf numFmtId="0" fontId="241" fillId="0" borderId="197" xfId="0" applyFont="1" applyBorder="1" applyAlignment="1">
      <alignment horizontal="left" vertical="center" shrinkToFit="1"/>
    </xf>
    <xf numFmtId="0" fontId="26" fillId="24" borderId="16" xfId="0" applyFont="1" applyFill="1" applyBorder="1" applyAlignment="1">
      <alignment horizontal="center" vertical="center"/>
    </xf>
    <xf numFmtId="0" fontId="245" fillId="24" borderId="17" xfId="0" applyFont="1" applyFill="1" applyBorder="1" applyAlignment="1">
      <alignment horizontal="left" vertical="center" shrinkToFit="1"/>
    </xf>
    <xf numFmtId="0" fontId="245" fillId="24" borderId="166" xfId="0" applyFont="1" applyFill="1" applyBorder="1" applyAlignment="1">
      <alignment vertical="center" textRotation="180" shrinkToFit="1"/>
    </xf>
    <xf numFmtId="0" fontId="245" fillId="24" borderId="193" xfId="0" applyFont="1" applyFill="1" applyBorder="1" applyAlignment="1">
      <alignment horizontal="left" vertical="center" shrinkToFit="1"/>
    </xf>
    <xf numFmtId="0" fontId="245" fillId="24" borderId="199" xfId="0" applyFont="1" applyFill="1" applyBorder="1" applyAlignment="1">
      <alignment horizontal="left" vertical="center" shrinkToFit="1"/>
    </xf>
    <xf numFmtId="0" fontId="245" fillId="24" borderId="222" xfId="0" applyFont="1" applyFill="1" applyBorder="1" applyAlignment="1">
      <alignment horizontal="left" vertical="center" shrinkToFit="1"/>
    </xf>
    <xf numFmtId="0" fontId="245" fillId="24" borderId="198" xfId="0" applyFont="1" applyFill="1" applyBorder="1" applyAlignment="1">
      <alignment horizontal="left" vertical="center" shrinkToFit="1"/>
    </xf>
    <xf numFmtId="0" fontId="27" fillId="41" borderId="223" xfId="0" applyFont="1" applyFill="1" applyBorder="1" applyAlignment="1">
      <alignment horizontal="center" vertical="center" shrinkToFit="1"/>
    </xf>
    <xf numFmtId="0" fontId="26" fillId="24" borderId="224" xfId="0" applyFont="1" applyFill="1" applyBorder="1" applyAlignment="1">
      <alignment horizontal="center" vertical="center"/>
    </xf>
    <xf numFmtId="0" fontId="61" fillId="24" borderId="107" xfId="0" applyFont="1" applyFill="1" applyBorder="1" applyAlignment="1">
      <alignment vertical="center" textRotation="180" shrinkToFit="1"/>
    </xf>
    <xf numFmtId="0" fontId="242" fillId="24" borderId="107" xfId="0" applyFont="1" applyFill="1" applyBorder="1" applyAlignment="1">
      <alignment horizontal="left" vertical="center" shrinkToFit="1"/>
    </xf>
    <xf numFmtId="0" fontId="61" fillId="24" borderId="107" xfId="0" applyFont="1" applyFill="1" applyBorder="1" applyAlignment="1">
      <alignment horizontal="left" vertical="center" shrinkToFit="1"/>
    </xf>
    <xf numFmtId="0" fontId="244" fillId="24" borderId="107" xfId="0" applyFont="1" applyFill="1" applyBorder="1" applyAlignment="1">
      <alignment vertical="center" textRotation="180" shrinkToFit="1"/>
    </xf>
    <xf numFmtId="0" fontId="26" fillId="0" borderId="48" xfId="0" applyFont="1" applyBorder="1" applyAlignment="1">
      <alignment horizontal="left"/>
    </xf>
    <xf numFmtId="0" fontId="61" fillId="0" borderId="107" xfId="0" applyFont="1" applyBorder="1" applyAlignment="1">
      <alignment horizontal="left" vertical="center" shrinkToFit="1"/>
    </xf>
    <xf numFmtId="0" fontId="61" fillId="0" borderId="107" xfId="0" applyFont="1" applyFill="1" applyBorder="1" applyAlignment="1">
      <alignment vertical="center" textRotation="180" shrinkToFit="1"/>
    </xf>
    <xf numFmtId="0" fontId="61" fillId="0" borderId="107" xfId="0" applyFont="1" applyFill="1" applyBorder="1" applyAlignment="1">
      <alignment horizontal="left" vertical="center" shrinkToFit="1"/>
    </xf>
    <xf numFmtId="0" fontId="65" fillId="24" borderId="107" xfId="0" applyFont="1" applyFill="1" applyBorder="1" applyAlignment="1">
      <alignment horizontal="left" vertical="center" shrinkToFit="1"/>
    </xf>
    <xf numFmtId="0" fontId="243" fillId="24" borderId="201" xfId="0" applyFont="1" applyFill="1" applyBorder="1" applyAlignment="1">
      <alignment horizontal="left" vertical="center" shrinkToFit="1"/>
    </xf>
    <xf numFmtId="0" fontId="26" fillId="0" borderId="200" xfId="0" applyFont="1" applyBorder="1" applyAlignment="1">
      <alignment horizontal="center" vertical="center"/>
    </xf>
    <xf numFmtId="0" fontId="244" fillId="24" borderId="17" xfId="0" applyFont="1" applyFill="1" applyBorder="1" applyAlignment="1">
      <alignment horizontal="left" vertical="center" shrinkToFit="1"/>
    </xf>
    <xf numFmtId="0" fontId="244" fillId="24" borderId="166" xfId="0" applyFont="1" applyFill="1" applyBorder="1" applyAlignment="1">
      <alignment vertical="center" textRotation="180" shrinkToFit="1"/>
    </xf>
    <xf numFmtId="0" fontId="244" fillId="24" borderId="166" xfId="0" applyFont="1" applyFill="1" applyBorder="1" applyAlignment="1">
      <alignment horizontal="left" vertical="center" shrinkToFit="1"/>
    </xf>
    <xf numFmtId="0" fontId="3" fillId="24" borderId="0" xfId="0" applyFont="1" applyFill="1">
      <alignment vertical="center"/>
    </xf>
    <xf numFmtId="0" fontId="21" fillId="0" borderId="107" xfId="0" applyFont="1" applyBorder="1" applyAlignment="1">
      <alignment horizontal="left" vertical="center" shrinkToFit="1"/>
    </xf>
    <xf numFmtId="0" fontId="21" fillId="0" borderId="107" xfId="0" applyFont="1" applyFill="1" applyBorder="1" applyAlignment="1">
      <alignment vertical="center" textRotation="180" shrinkToFit="1"/>
    </xf>
    <xf numFmtId="0" fontId="21" fillId="0" borderId="107" xfId="0" applyFont="1" applyFill="1" applyBorder="1" applyAlignment="1">
      <alignment horizontal="left" vertical="center" shrinkToFit="1"/>
    </xf>
    <xf numFmtId="0" fontId="27" fillId="0" borderId="107" xfId="0" applyFont="1" applyBorder="1" applyAlignment="1">
      <alignment horizontal="left" vertical="center" shrinkToFit="1"/>
    </xf>
    <xf numFmtId="0" fontId="27" fillId="0" borderId="107" xfId="0" applyFont="1" applyFill="1" applyBorder="1" applyAlignment="1">
      <alignment vertical="center" textRotation="180" shrinkToFit="1"/>
    </xf>
    <xf numFmtId="0" fontId="27" fillId="24" borderId="107" xfId="0" applyFont="1" applyFill="1" applyBorder="1" applyAlignment="1">
      <alignment horizontal="left" vertical="center" shrinkToFit="1"/>
    </xf>
    <xf numFmtId="0" fontId="21" fillId="24" borderId="107" xfId="0" applyFont="1" applyFill="1" applyBorder="1" applyAlignment="1">
      <alignment vertical="center" textRotation="180" shrinkToFit="1"/>
    </xf>
    <xf numFmtId="0" fontId="27" fillId="24" borderId="107" xfId="0" applyFont="1" applyFill="1" applyBorder="1" applyAlignment="1">
      <alignment vertical="center" textRotation="180" shrinkToFit="1"/>
    </xf>
    <xf numFmtId="0" fontId="249" fillId="24" borderId="107" xfId="0" applyFont="1" applyFill="1" applyBorder="1" applyAlignment="1">
      <alignment horizontal="left" vertical="center" shrinkToFit="1"/>
    </xf>
    <xf numFmtId="0" fontId="21" fillId="24" borderId="107" xfId="0" applyFont="1" applyFill="1" applyBorder="1" applyAlignment="1">
      <alignment horizontal="left" vertical="center" shrinkToFit="1"/>
    </xf>
    <xf numFmtId="0" fontId="65" fillId="0" borderId="17" xfId="0" applyFont="1" applyBorder="1" applyAlignment="1">
      <alignment horizontal="left" vertical="center" shrinkToFit="1"/>
    </xf>
    <xf numFmtId="0" fontId="65" fillId="24" borderId="166" xfId="0" applyFont="1" applyFill="1" applyBorder="1" applyAlignment="1">
      <alignment vertical="center" textRotation="180" shrinkToFit="1"/>
    </xf>
    <xf numFmtId="0" fontId="65" fillId="24" borderId="116" xfId="0" applyFont="1" applyFill="1" applyBorder="1" applyAlignment="1">
      <alignment horizontal="left" vertical="center" shrinkToFit="1"/>
    </xf>
    <xf numFmtId="0" fontId="23" fillId="0" borderId="16" xfId="0" applyFont="1" applyBorder="1" applyAlignment="1">
      <alignment horizontal="center" vertical="center"/>
    </xf>
    <xf numFmtId="0" fontId="27" fillId="24" borderId="17" xfId="0" applyFont="1" applyFill="1" applyBorder="1" applyAlignment="1">
      <alignment horizontal="left" vertical="center" shrinkToFit="1"/>
    </xf>
    <xf numFmtId="0" fontId="27" fillId="24" borderId="166" xfId="0" applyFont="1" applyFill="1" applyBorder="1" applyAlignment="1">
      <alignment horizontal="left" vertical="center" shrinkToFit="1"/>
    </xf>
    <xf numFmtId="0" fontId="27" fillId="24" borderId="116" xfId="0" applyFont="1" applyFill="1" applyBorder="1" applyAlignment="1">
      <alignment horizontal="left" vertical="center" shrinkToFit="1"/>
    </xf>
    <xf numFmtId="0" fontId="29" fillId="0" borderId="225" xfId="0" applyFont="1" applyBorder="1" applyAlignment="1">
      <alignment horizontal="center" vertical="center"/>
    </xf>
    <xf numFmtId="0" fontId="26" fillId="0" borderId="21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shrinkToFit="1"/>
    </xf>
    <xf numFmtId="0" fontId="3" fillId="0" borderId="0" xfId="0" applyFont="1" applyBorder="1" applyAlignment="1">
      <alignment horizontal="left"/>
    </xf>
    <xf numFmtId="0" fontId="245" fillId="0" borderId="0" xfId="0" applyFont="1" applyFill="1" applyBorder="1" applyAlignment="1">
      <alignment horizontal="center" shrinkToFit="1"/>
    </xf>
    <xf numFmtId="0" fontId="3" fillId="0" borderId="0" xfId="0" applyFont="1" applyBorder="1" applyAlignment="1">
      <alignment horizontal="right" vertical="top"/>
    </xf>
    <xf numFmtId="0" fontId="3" fillId="0" borderId="0" xfId="0" applyFont="1" applyBorder="1" applyAlignment="1">
      <alignment horizontal="right"/>
    </xf>
    <xf numFmtId="0" fontId="26" fillId="0" borderId="191" xfId="0" applyFont="1" applyBorder="1" applyAlignment="1">
      <alignment horizontal="center" vertical="center"/>
    </xf>
    <xf numFmtId="0" fontId="85" fillId="0" borderId="161" xfId="0" applyFont="1" applyBorder="1" applyAlignment="1">
      <alignment horizontal="left" vertical="center" shrinkToFit="1"/>
    </xf>
    <xf numFmtId="0" fontId="85" fillId="0" borderId="161" xfId="0" applyFont="1" applyFill="1" applyBorder="1" applyAlignment="1">
      <alignment vertical="center" textRotation="180" shrinkToFit="1"/>
    </xf>
    <xf numFmtId="0" fontId="3" fillId="0" borderId="218" xfId="0" applyFont="1" applyBorder="1" applyAlignment="1">
      <alignment horizontal="right"/>
    </xf>
    <xf numFmtId="0" fontId="244" fillId="0" borderId="197" xfId="0" applyFont="1" applyBorder="1" applyAlignment="1">
      <alignment horizontal="left" vertical="center" shrinkToFit="1"/>
    </xf>
    <xf numFmtId="0" fontId="241" fillId="0" borderId="0" xfId="0" applyFont="1" applyBorder="1">
      <alignment vertical="center"/>
    </xf>
    <xf numFmtId="0" fontId="241" fillId="0" borderId="166" xfId="0" applyFont="1" applyBorder="1" applyAlignment="1">
      <alignment vertical="center" shrinkToFit="1"/>
    </xf>
    <xf numFmtId="0" fontId="26" fillId="0" borderId="224" xfId="0" applyFont="1" applyBorder="1" applyAlignment="1">
      <alignment horizontal="center" vertical="center"/>
    </xf>
    <xf numFmtId="0" fontId="250" fillId="0" borderId="107" xfId="0" applyFont="1" applyFill="1" applyBorder="1" applyAlignment="1">
      <alignment horizontal="left" vertical="center" shrinkToFit="1"/>
    </xf>
    <xf numFmtId="0" fontId="26" fillId="24" borderId="202" xfId="0" applyFont="1" applyFill="1" applyBorder="1">
      <alignment vertical="center"/>
    </xf>
    <xf numFmtId="0" fontId="27" fillId="41" borderId="48" xfId="0" applyFont="1" applyFill="1" applyBorder="1" applyAlignment="1">
      <alignment horizontal="center" vertical="center" shrinkToFit="1"/>
    </xf>
    <xf numFmtId="0" fontId="21" fillId="41" borderId="203" xfId="0" applyFont="1" applyFill="1" applyBorder="1" applyAlignment="1">
      <alignment horizontal="center" vertical="center" shrinkToFit="1"/>
    </xf>
    <xf numFmtId="0" fontId="27" fillId="0" borderId="0" xfId="0" applyFont="1" applyBorder="1" applyAlignment="1">
      <alignment horizontal="right"/>
    </xf>
    <xf numFmtId="0" fontId="41" fillId="0" borderId="17" xfId="0" applyFont="1" applyBorder="1" applyAlignment="1">
      <alignment horizontal="left" vertical="center" shrinkToFit="1"/>
    </xf>
    <xf numFmtId="0" fontId="41" fillId="0" borderId="80" xfId="0" applyFont="1" applyFill="1" applyBorder="1" applyAlignment="1">
      <alignment vertical="center" textRotation="180" shrinkToFit="1"/>
    </xf>
    <xf numFmtId="0" fontId="41" fillId="0" borderId="116" xfId="0" applyFont="1" applyBorder="1" applyAlignment="1">
      <alignment horizontal="left" vertical="center" shrinkToFit="1"/>
    </xf>
    <xf numFmtId="0" fontId="242" fillId="0" borderId="107" xfId="0" applyFont="1" applyBorder="1" applyAlignment="1">
      <alignment horizontal="left" vertical="center" shrinkToFit="1"/>
    </xf>
    <xf numFmtId="0" fontId="244" fillId="0" borderId="116" xfId="0" applyFont="1" applyFill="1" applyBorder="1" applyAlignment="1">
      <alignment horizontal="left" vertical="center" shrinkToFit="1"/>
    </xf>
    <xf numFmtId="0" fontId="85" fillId="24" borderId="17" xfId="0" applyFont="1" applyFill="1" applyBorder="1" applyAlignment="1">
      <alignment horizontal="left" vertical="center" shrinkToFit="1"/>
    </xf>
    <xf numFmtId="0" fontId="85" fillId="24" borderId="166" xfId="0" applyFont="1" applyFill="1" applyBorder="1" applyAlignment="1">
      <alignment vertical="center" textRotation="180" shrinkToFit="1"/>
    </xf>
    <xf numFmtId="0" fontId="243" fillId="24" borderId="226" xfId="0" applyFont="1" applyFill="1" applyBorder="1" applyAlignment="1">
      <alignment horizontal="left" vertical="center" shrinkToFit="1"/>
    </xf>
    <xf numFmtId="0" fontId="245" fillId="24" borderId="199" xfId="0" applyFont="1" applyFill="1" applyBorder="1" applyAlignment="1">
      <alignment vertical="center" textRotation="180" shrinkToFit="1"/>
    </xf>
    <xf numFmtId="0" fontId="245" fillId="24" borderId="166" xfId="0" applyFont="1" applyFill="1" applyBorder="1" applyAlignment="1">
      <alignment horizontal="left" vertical="center" shrinkToFit="1"/>
    </xf>
    <xf numFmtId="0" fontId="245" fillId="24" borderId="0" xfId="0" applyFont="1" applyFill="1" applyBorder="1" applyAlignment="1">
      <alignment horizontal="left" vertical="center" shrinkToFit="1"/>
    </xf>
    <xf numFmtId="0" fontId="241" fillId="24" borderId="198" xfId="0" applyFont="1" applyFill="1" applyBorder="1" applyAlignment="1">
      <alignment horizontal="left" vertical="center" shrinkToFit="1"/>
    </xf>
    <xf numFmtId="0" fontId="241" fillId="24" borderId="199" xfId="0" applyFont="1" applyFill="1" applyBorder="1" applyAlignment="1">
      <alignment horizontal="left" vertical="center" shrinkToFit="1"/>
    </xf>
    <xf numFmtId="0" fontId="241" fillId="24" borderId="222" xfId="0" applyFont="1" applyFill="1" applyBorder="1" applyAlignment="1">
      <alignment horizontal="left" vertical="center" shrinkToFit="1"/>
    </xf>
    <xf numFmtId="0" fontId="26" fillId="24" borderId="198" xfId="0" applyFont="1" applyFill="1" applyBorder="1" applyAlignment="1">
      <alignment horizontal="center" vertical="center"/>
    </xf>
    <xf numFmtId="0" fontId="61" fillId="24" borderId="0" xfId="0" applyFont="1" applyFill="1">
      <alignment vertical="center"/>
    </xf>
    <xf numFmtId="0" fontId="61" fillId="24" borderId="166" xfId="0" applyFont="1" applyFill="1" applyBorder="1" applyAlignment="1">
      <alignment vertical="center" shrinkToFit="1"/>
    </xf>
    <xf numFmtId="0" fontId="243" fillId="24" borderId="0" xfId="0" applyFont="1" applyFill="1" applyAlignment="1">
      <alignment horizontal="left" vertical="center"/>
    </xf>
    <xf numFmtId="0" fontId="243" fillId="24" borderId="166" xfId="0" applyFont="1" applyFill="1" applyBorder="1" applyAlignment="1">
      <alignment vertical="center" shrinkToFit="1"/>
    </xf>
    <xf numFmtId="0" fontId="243" fillId="24" borderId="0" xfId="0" applyFont="1" applyFill="1">
      <alignment vertical="center"/>
    </xf>
    <xf numFmtId="0" fontId="245" fillId="24" borderId="166" xfId="0" applyFont="1" applyFill="1" applyBorder="1" applyAlignment="1">
      <alignment vertical="center" shrinkToFit="1"/>
    </xf>
    <xf numFmtId="0" fontId="245" fillId="24" borderId="0" xfId="0" applyFont="1" applyFill="1">
      <alignment vertical="center"/>
    </xf>
    <xf numFmtId="0" fontId="244" fillId="0" borderId="107" xfId="0" applyFont="1" applyBorder="1" applyAlignment="1">
      <alignment horizontal="left" vertical="center" shrinkToFit="1"/>
    </xf>
    <xf numFmtId="0" fontId="243" fillId="0" borderId="220" xfId="0" applyFont="1" applyBorder="1" applyAlignment="1">
      <alignment horizontal="left" vertical="center" shrinkToFit="1"/>
    </xf>
    <xf numFmtId="0" fontId="245" fillId="0" borderId="220" xfId="0" applyFont="1" applyBorder="1" applyAlignment="1">
      <alignment horizontal="left" vertical="center" shrinkToFit="1"/>
    </xf>
    <xf numFmtId="0" fontId="61" fillId="0" borderId="17" xfId="0" applyFont="1" applyBorder="1" applyAlignment="1">
      <alignment horizontal="left" vertical="center" shrinkToFit="1"/>
    </xf>
    <xf numFmtId="0" fontId="61" fillId="0" borderId="80" xfId="0" applyFont="1" applyFill="1" applyBorder="1" applyAlignment="1">
      <alignment vertical="center" textRotation="180" shrinkToFit="1"/>
    </xf>
    <xf numFmtId="0" fontId="61" fillId="0" borderId="116" xfId="0" applyFont="1" applyFill="1" applyBorder="1" applyAlignment="1">
      <alignment horizontal="left" vertical="center" shrinkToFit="1"/>
    </xf>
    <xf numFmtId="0" fontId="243" fillId="0" borderId="166" xfId="0" applyFont="1" applyBorder="1" applyAlignment="1">
      <alignment horizontal="left" vertical="center" shrinkToFit="1"/>
    </xf>
    <xf numFmtId="0" fontId="243" fillId="0" borderId="116" xfId="0" applyFont="1" applyFill="1" applyBorder="1" applyAlignment="1">
      <alignment horizontal="left" vertical="center" shrinkToFit="1"/>
    </xf>
    <xf numFmtId="0" fontId="243" fillId="24" borderId="126" xfId="0" applyFont="1" applyFill="1" applyBorder="1" applyAlignment="1">
      <alignment horizontal="left" vertical="center" shrinkToFit="1"/>
    </xf>
    <xf numFmtId="0" fontId="243" fillId="24" borderId="126" xfId="0" applyFont="1" applyFill="1" applyBorder="1" applyAlignment="1">
      <alignment vertical="center" textRotation="180" shrinkToFit="1"/>
    </xf>
    <xf numFmtId="0" fontId="30" fillId="0" borderId="0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shrinkToFit="1"/>
    </xf>
    <xf numFmtId="9" fontId="1" fillId="0" borderId="0" xfId="0" applyNumberFormat="1" applyFont="1" applyBorder="1">
      <alignment vertical="center"/>
    </xf>
    <xf numFmtId="0" fontId="245" fillId="0" borderId="161" xfId="0" applyFont="1" applyBorder="1" applyAlignment="1">
      <alignment horizontal="left" vertical="center" shrinkToFit="1"/>
    </xf>
    <xf numFmtId="0" fontId="245" fillId="0" borderId="161" xfId="0" applyFont="1" applyFill="1" applyBorder="1" applyAlignment="1">
      <alignment vertical="center" textRotation="180" shrinkToFit="1"/>
    </xf>
    <xf numFmtId="0" fontId="241" fillId="24" borderId="218" xfId="0" applyFont="1" applyFill="1" applyBorder="1" applyAlignment="1">
      <alignment horizontal="left" vertical="center" shrinkToFit="1"/>
    </xf>
    <xf numFmtId="0" fontId="241" fillId="24" borderId="80" xfId="0" applyFont="1" applyFill="1" applyBorder="1" applyAlignment="1">
      <alignment vertical="center" textRotation="180" shrinkToFit="1"/>
    </xf>
    <xf numFmtId="0" fontId="244" fillId="24" borderId="219" xfId="0" applyFont="1" applyFill="1" applyBorder="1" applyAlignment="1">
      <alignment horizontal="left" vertical="center" shrinkToFit="1"/>
    </xf>
    <xf numFmtId="0" fontId="241" fillId="0" borderId="161" xfId="0" applyFont="1" applyBorder="1" applyAlignment="1">
      <alignment horizontal="left" vertical="center" shrinkToFit="1"/>
    </xf>
    <xf numFmtId="0" fontId="241" fillId="0" borderId="161" xfId="0" applyFont="1" applyFill="1" applyBorder="1" applyAlignment="1">
      <alignment horizontal="left" vertical="center" shrinkToFit="1"/>
    </xf>
    <xf numFmtId="0" fontId="245" fillId="24" borderId="218" xfId="0" applyFont="1" applyFill="1" applyBorder="1" applyAlignment="1">
      <alignment horizontal="left" vertical="center" shrinkToFit="1"/>
    </xf>
    <xf numFmtId="0" fontId="241" fillId="24" borderId="83" xfId="0" applyFont="1" applyFill="1" applyBorder="1" applyAlignment="1">
      <alignment horizontal="left" vertical="center" shrinkToFit="1"/>
    </xf>
    <xf numFmtId="0" fontId="241" fillId="24" borderId="167" xfId="0" applyFont="1" applyFill="1" applyBorder="1" applyAlignment="1">
      <alignment horizontal="left" vertical="center" shrinkToFit="1"/>
    </xf>
    <xf numFmtId="0" fontId="1" fillId="0" borderId="55" xfId="0" applyFont="1" applyBorder="1" applyAlignment="1">
      <alignment horizontal="right"/>
    </xf>
    <xf numFmtId="0" fontId="1" fillId="0" borderId="192" xfId="0" applyFont="1" applyFill="1" applyBorder="1" applyAlignment="1">
      <alignment horizontal="center" vertical="center" shrinkToFit="1"/>
    </xf>
    <xf numFmtId="0" fontId="241" fillId="24" borderId="16" xfId="0" applyFont="1" applyFill="1" applyBorder="1" applyAlignment="1">
      <alignment horizontal="left" vertical="center" shrinkToFit="1"/>
    </xf>
    <xf numFmtId="0" fontId="241" fillId="24" borderId="165" xfId="0" applyFont="1" applyFill="1" applyBorder="1" applyAlignment="1">
      <alignment horizontal="left" vertical="center" shrinkToFit="1"/>
    </xf>
    <xf numFmtId="0" fontId="1" fillId="0" borderId="194" xfId="0" applyFont="1" applyBorder="1">
      <alignment vertical="center"/>
    </xf>
    <xf numFmtId="0" fontId="243" fillId="0" borderId="193" xfId="0" applyFont="1" applyBorder="1" applyAlignment="1">
      <alignment horizontal="left" vertical="center" shrinkToFit="1"/>
    </xf>
    <xf numFmtId="0" fontId="243" fillId="0" borderId="197" xfId="0" applyFont="1" applyBorder="1" applyAlignment="1">
      <alignment horizontal="left" vertical="center" shrinkToFit="1"/>
    </xf>
    <xf numFmtId="0" fontId="22" fillId="0" borderId="197" xfId="0" applyFont="1" applyBorder="1" applyAlignment="1">
      <alignment horizontal="center"/>
    </xf>
    <xf numFmtId="177" fontId="1" fillId="0" borderId="0" xfId="0" applyNumberFormat="1" applyFont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26" fillId="24" borderId="212" xfId="0" applyFont="1" applyFill="1" applyBorder="1" applyAlignment="1">
      <alignment horizontal="center" vertical="center"/>
    </xf>
    <xf numFmtId="0" fontId="21" fillId="41" borderId="207" xfId="0" applyFont="1" applyFill="1" applyBorder="1" applyAlignment="1">
      <alignment horizontal="center" vertical="center" shrinkToFit="1"/>
    </xf>
    <xf numFmtId="0" fontId="22" fillId="0" borderId="195" xfId="0" applyFont="1" applyBorder="1" applyAlignment="1">
      <alignment horizontal="center"/>
    </xf>
    <xf numFmtId="0" fontId="26" fillId="24" borderId="165" xfId="0" applyFont="1" applyFill="1" applyBorder="1" applyAlignment="1">
      <alignment horizontal="right"/>
    </xf>
    <xf numFmtId="0" fontId="1" fillId="0" borderId="17" xfId="0" applyFont="1" applyBorder="1" applyAlignment="1">
      <alignment horizontal="right"/>
    </xf>
    <xf numFmtId="0" fontId="1" fillId="0" borderId="197" xfId="0" applyFont="1" applyFill="1" applyBorder="1" applyAlignment="1">
      <alignment horizontal="center" vertical="center" shrinkToFit="1"/>
    </xf>
    <xf numFmtId="0" fontId="26" fillId="24" borderId="165" xfId="0" applyFont="1" applyFill="1" applyBorder="1">
      <alignment vertical="center"/>
    </xf>
    <xf numFmtId="0" fontId="1" fillId="0" borderId="208" xfId="0" applyFont="1" applyBorder="1">
      <alignment vertical="center"/>
    </xf>
    <xf numFmtId="0" fontId="244" fillId="24" borderId="116" xfId="0" applyFont="1" applyFill="1" applyBorder="1" applyAlignment="1">
      <alignment horizontal="left" vertical="center" shrinkToFit="1"/>
    </xf>
    <xf numFmtId="0" fontId="241" fillId="24" borderId="0" xfId="0" applyFont="1" applyFill="1" applyBorder="1">
      <alignment vertical="center"/>
    </xf>
    <xf numFmtId="0" fontId="241" fillId="24" borderId="166" xfId="0" applyFont="1" applyFill="1" applyBorder="1" applyAlignment="1">
      <alignment vertical="center" shrinkToFit="1"/>
    </xf>
    <xf numFmtId="0" fontId="244" fillId="24" borderId="0" xfId="0" applyFont="1" applyFill="1" applyBorder="1" applyAlignment="1">
      <alignment horizontal="left" vertical="center" shrinkToFit="1"/>
    </xf>
    <xf numFmtId="0" fontId="243" fillId="24" borderId="227" xfId="0" applyFont="1" applyFill="1" applyBorder="1" applyAlignment="1">
      <alignment horizontal="left" vertical="center" shrinkToFit="1"/>
    </xf>
    <xf numFmtId="0" fontId="21" fillId="0" borderId="0" xfId="0" applyFont="1" applyBorder="1">
      <alignment vertical="center"/>
    </xf>
    <xf numFmtId="0" fontId="21" fillId="0" borderId="0" xfId="0" applyFont="1" applyBorder="1" applyAlignment="1">
      <alignment horizontal="center" vertical="center"/>
    </xf>
    <xf numFmtId="0" fontId="41" fillId="24" borderId="218" xfId="0" applyFont="1" applyFill="1" applyBorder="1" applyAlignment="1">
      <alignment horizontal="left" vertical="center" shrinkToFit="1"/>
    </xf>
    <xf numFmtId="0" fontId="41" fillId="0" borderId="161" xfId="0" applyFont="1" applyFill="1" applyBorder="1" applyAlignment="1">
      <alignment horizontal="left" vertical="center" shrinkToFit="1"/>
    </xf>
    <xf numFmtId="0" fontId="61" fillId="24" borderId="218" xfId="0" applyFont="1" applyFill="1" applyBorder="1" applyAlignment="1">
      <alignment horizontal="left" vertical="center" shrinkToFit="1"/>
    </xf>
    <xf numFmtId="0" fontId="41" fillId="24" borderId="191" xfId="0" applyFont="1" applyFill="1" applyBorder="1" applyAlignment="1">
      <alignment horizontal="left" vertical="center" shrinkToFit="1"/>
    </xf>
    <xf numFmtId="0" fontId="21" fillId="0" borderId="210" xfId="0" applyFont="1" applyBorder="1">
      <alignment vertical="center"/>
    </xf>
    <xf numFmtId="0" fontId="1" fillId="0" borderId="165" xfId="0" applyFont="1" applyBorder="1" applyAlignment="1">
      <alignment horizontal="center" vertical="center" shrinkToFit="1"/>
    </xf>
    <xf numFmtId="0" fontId="61" fillId="0" borderId="193" xfId="0" applyFont="1" applyBorder="1" applyAlignment="1">
      <alignment horizontal="left" vertical="center" shrinkToFit="1"/>
    </xf>
    <xf numFmtId="0" fontId="61" fillId="0" borderId="197" xfId="0" applyFont="1" applyBorder="1" applyAlignment="1">
      <alignment horizontal="left" vertical="center" shrinkToFit="1"/>
    </xf>
    <xf numFmtId="0" fontId="21" fillId="0" borderId="208" xfId="0" applyFont="1" applyBorder="1">
      <alignment vertical="center"/>
    </xf>
    <xf numFmtId="0" fontId="245" fillId="24" borderId="220" xfId="0" applyFont="1" applyFill="1" applyBorder="1" applyAlignment="1">
      <alignment horizontal="left" vertical="center" shrinkToFit="1"/>
    </xf>
    <xf numFmtId="0" fontId="22" fillId="0" borderId="197" xfId="0" applyFont="1" applyFill="1" applyBorder="1" applyAlignment="1">
      <alignment horizontal="center"/>
    </xf>
    <xf numFmtId="0" fontId="22" fillId="0" borderId="195" xfId="0" applyFont="1" applyFill="1" applyBorder="1" applyAlignment="1">
      <alignment horizontal="center"/>
    </xf>
    <xf numFmtId="0" fontId="241" fillId="24" borderId="116" xfId="0" applyFont="1" applyFill="1" applyBorder="1" applyAlignment="1">
      <alignment vertical="center" textRotation="180" shrinkToFit="1"/>
    </xf>
    <xf numFmtId="0" fontId="243" fillId="24" borderId="116" xfId="0" applyFont="1" applyFill="1" applyBorder="1" applyAlignment="1">
      <alignment vertical="center" textRotation="180" shrinkToFit="1"/>
    </xf>
    <xf numFmtId="0" fontId="41" fillId="24" borderId="17" xfId="0" applyFont="1" applyFill="1" applyBorder="1" applyAlignment="1">
      <alignment horizontal="left" vertical="center" shrinkToFit="1"/>
    </xf>
    <xf numFmtId="0" fontId="41" fillId="24" borderId="193" xfId="0" applyFont="1" applyFill="1" applyBorder="1" applyAlignment="1">
      <alignment vertical="center" textRotation="180" shrinkToFit="1"/>
    </xf>
    <xf numFmtId="0" fontId="41" fillId="24" borderId="166" xfId="0" applyFont="1" applyFill="1" applyBorder="1" applyAlignment="1">
      <alignment vertical="center" textRotation="180" shrinkToFit="1"/>
    </xf>
    <xf numFmtId="0" fontId="241" fillId="24" borderId="16" xfId="0" applyFont="1" applyFill="1" applyBorder="1" applyAlignment="1">
      <alignment vertical="center" shrinkToFit="1"/>
    </xf>
    <xf numFmtId="0" fontId="241" fillId="24" borderId="193" xfId="0" applyFont="1" applyFill="1" applyBorder="1">
      <alignment vertical="center"/>
    </xf>
    <xf numFmtId="0" fontId="241" fillId="24" borderId="200" xfId="0" applyFont="1" applyFill="1" applyBorder="1" applyAlignment="1">
      <alignment horizontal="left" vertical="center" shrinkToFit="1"/>
    </xf>
    <xf numFmtId="0" fontId="242" fillId="0" borderId="107" xfId="0" applyFont="1" applyFill="1" applyBorder="1" applyAlignment="1">
      <alignment vertical="center" textRotation="180" shrinkToFit="1"/>
    </xf>
    <xf numFmtId="0" fontId="22" fillId="0" borderId="213" xfId="0" applyFont="1" applyBorder="1" applyAlignment="1">
      <alignment horizontal="center" vertical="center"/>
    </xf>
    <xf numFmtId="0" fontId="22" fillId="0" borderId="215" xfId="0" applyFont="1" applyBorder="1" applyAlignment="1">
      <alignment horizontal="center" vertical="center"/>
    </xf>
    <xf numFmtId="0" fontId="23" fillId="0" borderId="214" xfId="0" applyFont="1" applyFill="1" applyBorder="1" applyAlignment="1">
      <alignment horizontal="center" vertical="center"/>
    </xf>
    <xf numFmtId="0" fontId="23" fillId="0" borderId="216" xfId="0" applyFont="1" applyFill="1" applyBorder="1" applyAlignment="1">
      <alignment horizontal="center" vertical="center"/>
    </xf>
    <xf numFmtId="0" fontId="23" fillId="0" borderId="214" xfId="0" applyFont="1" applyFill="1" applyBorder="1" applyAlignment="1">
      <alignment horizontal="center" vertical="center" wrapText="1"/>
    </xf>
    <xf numFmtId="0" fontId="23" fillId="0" borderId="216" xfId="0" applyFont="1" applyBorder="1" applyAlignment="1">
      <alignment vertical="center" textRotation="255"/>
    </xf>
    <xf numFmtId="0" fontId="22" fillId="0" borderId="217" xfId="0" applyFont="1" applyBorder="1" applyAlignment="1">
      <alignment horizontal="center" vertical="center" textRotation="255"/>
    </xf>
    <xf numFmtId="0" fontId="2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horizontal="left"/>
    </xf>
    <xf numFmtId="0" fontId="22" fillId="0" borderId="0" xfId="0" applyFont="1" applyBorder="1" applyAlignment="1">
      <alignment horizontal="center" shrinkToFit="1"/>
    </xf>
    <xf numFmtId="0" fontId="245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shrinkToFit="1"/>
    </xf>
    <xf numFmtId="0" fontId="41" fillId="24" borderId="83" xfId="0" applyFont="1" applyFill="1" applyBorder="1" applyAlignment="1">
      <alignment horizontal="left" vertical="center" shrinkToFit="1"/>
    </xf>
    <xf numFmtId="0" fontId="41" fillId="24" borderId="167" xfId="0" applyFont="1" applyFill="1" applyBorder="1" applyAlignment="1">
      <alignment horizontal="left" vertical="center" shrinkToFit="1"/>
    </xf>
    <xf numFmtId="0" fontId="41" fillId="24" borderId="0" xfId="0" applyFont="1" applyFill="1" applyBorder="1">
      <alignment vertical="center"/>
    </xf>
    <xf numFmtId="0" fontId="41" fillId="24" borderId="16" xfId="0" applyFont="1" applyFill="1" applyBorder="1" applyAlignment="1">
      <alignment vertical="center" shrinkToFit="1"/>
    </xf>
    <xf numFmtId="0" fontId="41" fillId="24" borderId="193" xfId="0" applyFont="1" applyFill="1" applyBorder="1">
      <alignment vertical="center"/>
    </xf>
    <xf numFmtId="0" fontId="41" fillId="24" borderId="16" xfId="0" applyFont="1" applyFill="1" applyBorder="1" applyAlignment="1">
      <alignment horizontal="left" vertical="center" shrinkToFit="1"/>
    </xf>
    <xf numFmtId="0" fontId="41" fillId="24" borderId="193" xfId="0" applyFont="1" applyFill="1" applyBorder="1" applyAlignment="1">
      <alignment horizontal="left" vertical="center" shrinkToFit="1"/>
    </xf>
    <xf numFmtId="0" fontId="41" fillId="24" borderId="200" xfId="0" applyFont="1" applyFill="1" applyBorder="1" applyAlignment="1">
      <alignment horizontal="left" vertical="center" shrinkToFit="1"/>
    </xf>
    <xf numFmtId="0" fontId="23" fillId="0" borderId="193" xfId="0" applyFont="1" applyBorder="1" applyAlignment="1">
      <alignment horizontal="center"/>
    </xf>
    <xf numFmtId="0" fontId="23" fillId="0" borderId="116" xfId="0" applyFont="1" applyBorder="1" applyAlignment="1">
      <alignment horizontal="right"/>
    </xf>
    <xf numFmtId="0" fontId="23" fillId="0" borderId="116" xfId="0" applyFont="1" applyBorder="1">
      <alignment vertical="center"/>
    </xf>
    <xf numFmtId="0" fontId="245" fillId="0" borderId="116" xfId="0" applyFont="1" applyBorder="1" applyAlignment="1">
      <alignment horizontal="left" vertical="center" shrinkToFit="1"/>
    </xf>
    <xf numFmtId="0" fontId="245" fillId="0" borderId="17" xfId="0" applyFont="1" applyFill="1" applyBorder="1" applyAlignment="1">
      <alignment horizontal="left" vertical="center" shrinkToFit="1"/>
    </xf>
    <xf numFmtId="0" fontId="245" fillId="24" borderId="201" xfId="0" applyFont="1" applyFill="1" applyBorder="1" applyAlignment="1">
      <alignment horizontal="left" vertical="center" shrinkToFit="1"/>
    </xf>
    <xf numFmtId="0" fontId="241" fillId="24" borderId="126" xfId="0" applyFont="1" applyFill="1" applyBorder="1" applyAlignment="1">
      <alignment horizontal="left" vertical="center" shrinkToFit="1"/>
    </xf>
    <xf numFmtId="0" fontId="23" fillId="24" borderId="228" xfId="0" applyFont="1" applyFill="1" applyBorder="1">
      <alignment vertical="center"/>
    </xf>
    <xf numFmtId="0" fontId="233" fillId="24" borderId="170" xfId="0" applyFont="1" applyFill="1" applyBorder="1" applyAlignment="1">
      <alignment horizontal="center" vertical="center"/>
    </xf>
    <xf numFmtId="0" fontId="233" fillId="24" borderId="170" xfId="0" applyFont="1" applyFill="1" applyBorder="1" applyAlignment="1">
      <alignment horizontal="center" vertical="center" shrinkToFit="1"/>
    </xf>
    <xf numFmtId="0" fontId="53" fillId="24" borderId="170" xfId="0" applyFont="1" applyFill="1" applyBorder="1" applyAlignment="1">
      <alignment horizontal="center" vertical="center"/>
    </xf>
    <xf numFmtId="185" fontId="234" fillId="24" borderId="163" xfId="0" applyNumberFormat="1" applyFont="1" applyFill="1" applyBorder="1" applyAlignment="1">
      <alignment horizontal="center" vertical="center" wrapText="1"/>
    </xf>
    <xf numFmtId="185" fontId="229" fillId="24" borderId="175" xfId="0" applyNumberFormat="1" applyFont="1" applyFill="1" applyBorder="1" applyAlignment="1">
      <alignment horizontal="center" vertical="center" wrapText="1"/>
    </xf>
    <xf numFmtId="185" fontId="229" fillId="24" borderId="174" xfId="0" applyNumberFormat="1" applyFont="1" applyFill="1" applyBorder="1" applyAlignment="1">
      <alignment horizontal="center" vertical="center" wrapText="1"/>
    </xf>
    <xf numFmtId="185" fontId="229" fillId="24" borderId="78" xfId="0" applyNumberFormat="1" applyFont="1" applyFill="1" applyBorder="1" applyAlignment="1">
      <alignment horizontal="center" vertical="center" wrapText="1"/>
    </xf>
    <xf numFmtId="185" fontId="229" fillId="24" borderId="0" xfId="0" applyNumberFormat="1" applyFont="1" applyFill="1" applyBorder="1" applyAlignment="1">
      <alignment horizontal="center" vertical="center" wrapText="1"/>
    </xf>
    <xf numFmtId="185" fontId="229" fillId="24" borderId="16" xfId="0" applyNumberFormat="1" applyFont="1" applyFill="1" applyBorder="1" applyAlignment="1">
      <alignment horizontal="center" vertical="center" wrapText="1"/>
    </xf>
    <xf numFmtId="185" fontId="229" fillId="24" borderId="167" xfId="0" applyNumberFormat="1" applyFont="1" applyFill="1" applyBorder="1" applyAlignment="1">
      <alignment horizontal="center" vertical="center" wrapText="1"/>
    </xf>
    <xf numFmtId="185" fontId="229" fillId="24" borderId="55" xfId="0" applyNumberFormat="1" applyFont="1" applyFill="1" applyBorder="1" applyAlignment="1">
      <alignment horizontal="center" vertical="center" wrapText="1"/>
    </xf>
    <xf numFmtId="185" fontId="229" fillId="24" borderId="83" xfId="0" applyNumberFormat="1" applyFont="1" applyFill="1" applyBorder="1" applyAlignment="1">
      <alignment horizontal="center" vertical="center" wrapText="1"/>
    </xf>
    <xf numFmtId="0" fontId="233" fillId="24" borderId="179" xfId="0" applyFont="1" applyFill="1" applyBorder="1" applyAlignment="1">
      <alignment horizontal="center" vertical="center" shrinkToFit="1"/>
    </xf>
    <xf numFmtId="0" fontId="233" fillId="24" borderId="178" xfId="0" applyFont="1" applyFill="1" applyBorder="1" applyAlignment="1">
      <alignment horizontal="center" vertical="center" shrinkToFit="1"/>
    </xf>
    <xf numFmtId="0" fontId="233" fillId="24" borderId="177" xfId="0" applyFont="1" applyFill="1" applyBorder="1" applyAlignment="1">
      <alignment horizontal="center" vertical="center" shrinkToFit="1"/>
    </xf>
    <xf numFmtId="0" fontId="233" fillId="24" borderId="173" xfId="0" applyFont="1" applyFill="1" applyBorder="1" applyAlignment="1">
      <alignment horizontal="center" vertical="center" shrinkToFit="1"/>
    </xf>
    <xf numFmtId="185" fontId="235" fillId="40" borderId="79" xfId="0" applyNumberFormat="1" applyFont="1" applyFill="1" applyBorder="1" applyAlignment="1">
      <alignment horizontal="center" vertical="center" wrapText="1"/>
    </xf>
    <xf numFmtId="185" fontId="239" fillId="40" borderId="79" xfId="0" applyNumberFormat="1" applyFont="1" applyFill="1" applyBorder="1" applyAlignment="1">
      <alignment horizontal="center" vertical="center" wrapText="1"/>
    </xf>
    <xf numFmtId="0" fontId="53" fillId="24" borderId="179" xfId="0" applyFont="1" applyFill="1" applyBorder="1" applyAlignment="1">
      <alignment horizontal="center" vertical="center"/>
    </xf>
    <xf numFmtId="0" fontId="53" fillId="24" borderId="178" xfId="0" applyFont="1" applyFill="1" applyBorder="1" applyAlignment="1">
      <alignment horizontal="center" vertical="center"/>
    </xf>
    <xf numFmtId="0" fontId="53" fillId="24" borderId="177" xfId="0" applyFont="1" applyFill="1" applyBorder="1" applyAlignment="1">
      <alignment horizontal="center" vertical="center"/>
    </xf>
    <xf numFmtId="0" fontId="53" fillId="24" borderId="80" xfId="0" applyFont="1" applyFill="1" applyBorder="1" applyAlignment="1">
      <alignment horizontal="center" vertical="center" shrinkToFit="1"/>
    </xf>
    <xf numFmtId="185" fontId="229" fillId="24" borderId="163" xfId="0" applyNumberFormat="1" applyFont="1" applyFill="1" applyBorder="1" applyAlignment="1">
      <alignment horizontal="center" vertical="center" wrapText="1"/>
    </xf>
    <xf numFmtId="0" fontId="231" fillId="0" borderId="78" xfId="688" applyFont="1" applyBorder="1" applyAlignment="1">
      <alignment vertical="center" wrapText="1"/>
    </xf>
    <xf numFmtId="0" fontId="228" fillId="0" borderId="0" xfId="688" applyFont="1" applyBorder="1" applyAlignment="1">
      <alignment vertical="center" wrapText="1"/>
    </xf>
    <xf numFmtId="0" fontId="228" fillId="0" borderId="16" xfId="688" applyFont="1" applyBorder="1" applyAlignment="1">
      <alignment vertical="center" wrapText="1"/>
    </xf>
    <xf numFmtId="0" fontId="228" fillId="0" borderId="78" xfId="688" applyFont="1" applyBorder="1" applyAlignment="1">
      <alignment vertical="center" wrapText="1"/>
    </xf>
    <xf numFmtId="0" fontId="228" fillId="0" borderId="167" xfId="688" applyFont="1" applyBorder="1" applyAlignment="1">
      <alignment vertical="center" wrapText="1"/>
    </xf>
    <xf numFmtId="0" fontId="228" fillId="0" borderId="55" xfId="688" applyFont="1" applyBorder="1" applyAlignment="1">
      <alignment vertical="center" wrapText="1"/>
    </xf>
    <xf numFmtId="0" fontId="228" fillId="0" borderId="83" xfId="688" applyFont="1" applyBorder="1" applyAlignment="1">
      <alignment vertical="center" wrapText="1"/>
    </xf>
    <xf numFmtId="185" fontId="235" fillId="40" borderId="81" xfId="0" applyNumberFormat="1" applyFont="1" applyFill="1" applyBorder="1" applyAlignment="1">
      <alignment horizontal="center" vertical="center" wrapText="1"/>
    </xf>
    <xf numFmtId="185" fontId="235" fillId="40" borderId="84" xfId="0" applyNumberFormat="1" applyFont="1" applyFill="1" applyBorder="1" applyAlignment="1">
      <alignment horizontal="center" vertical="center" wrapText="1"/>
    </xf>
    <xf numFmtId="185" fontId="235" fillId="40" borderId="176" xfId="0" applyNumberFormat="1" applyFont="1" applyFill="1" applyBorder="1" applyAlignment="1">
      <alignment horizontal="center" vertical="center" wrapText="1"/>
    </xf>
    <xf numFmtId="0" fontId="53" fillId="24" borderId="184" xfId="0" applyFont="1" applyFill="1" applyBorder="1" applyAlignment="1">
      <alignment horizontal="center" vertical="center" shrinkToFit="1"/>
    </xf>
    <xf numFmtId="0" fontId="233" fillId="24" borderId="178" xfId="0" applyFont="1" applyFill="1" applyBorder="1" applyAlignment="1">
      <alignment horizontal="center" vertical="center"/>
    </xf>
    <xf numFmtId="0" fontId="233" fillId="24" borderId="177" xfId="0" applyFont="1" applyFill="1" applyBorder="1" applyAlignment="1">
      <alignment horizontal="center" vertical="center"/>
    </xf>
    <xf numFmtId="0" fontId="233" fillId="24" borderId="179" xfId="0" applyFont="1" applyFill="1" applyBorder="1" applyAlignment="1">
      <alignment horizontal="center" vertical="center"/>
    </xf>
    <xf numFmtId="0" fontId="233" fillId="24" borderId="185" xfId="0" applyFont="1" applyFill="1" applyBorder="1" applyAlignment="1">
      <alignment horizontal="center" vertical="center" shrinkToFit="1"/>
    </xf>
    <xf numFmtId="0" fontId="53" fillId="24" borderId="185" xfId="0" applyFont="1" applyFill="1" applyBorder="1" applyAlignment="1">
      <alignment horizontal="center" vertical="center"/>
    </xf>
    <xf numFmtId="0" fontId="233" fillId="24" borderId="186" xfId="0" applyFont="1" applyFill="1" applyBorder="1" applyAlignment="1">
      <alignment horizontal="center" vertical="center" shrinkToFit="1"/>
    </xf>
    <xf numFmtId="0" fontId="233" fillId="24" borderId="185" xfId="0" applyFont="1" applyFill="1" applyBorder="1" applyAlignment="1">
      <alignment horizontal="center" vertical="center"/>
    </xf>
    <xf numFmtId="0" fontId="53" fillId="24" borderId="189" xfId="0" applyFont="1" applyFill="1" applyBorder="1" applyAlignment="1">
      <alignment horizontal="center" vertical="center" shrinkToFit="1"/>
    </xf>
    <xf numFmtId="0" fontId="53" fillId="24" borderId="188" xfId="0" applyFont="1" applyFill="1" applyBorder="1" applyAlignment="1">
      <alignment horizontal="center" vertical="center" shrinkToFit="1"/>
    </xf>
    <xf numFmtId="0" fontId="53" fillId="24" borderId="187" xfId="0" applyFont="1" applyFill="1" applyBorder="1" applyAlignment="1">
      <alignment horizontal="center" vertical="center" shrinkToFit="1"/>
    </xf>
    <xf numFmtId="0" fontId="53" fillId="24" borderId="170" xfId="0" applyFont="1" applyFill="1" applyBorder="1" applyAlignment="1">
      <alignment horizontal="center" vertical="center" wrapText="1"/>
    </xf>
    <xf numFmtId="0" fontId="238" fillId="0" borderId="150" xfId="0" applyFont="1" applyBorder="1" applyAlignment="1">
      <alignment horizontal="center" vertical="center" shrinkToFit="1"/>
    </xf>
    <xf numFmtId="0" fontId="238" fillId="0" borderId="175" xfId="0" applyFont="1" applyBorder="1" applyAlignment="1">
      <alignment horizontal="center" vertical="center" shrinkToFit="1"/>
    </xf>
    <xf numFmtId="0" fontId="238" fillId="0" borderId="174" xfId="0" applyFont="1" applyBorder="1" applyAlignment="1">
      <alignment horizontal="center" vertical="center" shrinkToFit="1"/>
    </xf>
    <xf numFmtId="0" fontId="238" fillId="0" borderId="10" xfId="0" applyFont="1" applyBorder="1" applyAlignment="1">
      <alignment horizontal="center" vertical="center" shrinkToFit="1"/>
    </xf>
    <xf numFmtId="0" fontId="238" fillId="0" borderId="0" xfId="0" applyFont="1" applyBorder="1" applyAlignment="1">
      <alignment horizontal="center" vertical="center" shrinkToFit="1"/>
    </xf>
    <xf numFmtId="0" fontId="238" fillId="0" borderId="16" xfId="0" applyFont="1" applyBorder="1" applyAlignment="1">
      <alignment horizontal="center" vertical="center" shrinkToFit="1"/>
    </xf>
    <xf numFmtId="0" fontId="238" fillId="0" borderId="54" xfId="0" applyFont="1" applyBorder="1" applyAlignment="1">
      <alignment horizontal="center" vertical="center" shrinkToFit="1"/>
    </xf>
    <xf numFmtId="0" fontId="238" fillId="0" borderId="55" xfId="0" applyFont="1" applyBorder="1" applyAlignment="1">
      <alignment horizontal="center" vertical="center" shrinkToFit="1"/>
    </xf>
    <xf numFmtId="0" fontId="238" fillId="0" borderId="83" xfId="0" applyFont="1" applyBorder="1" applyAlignment="1">
      <alignment horizontal="center" vertical="center" shrinkToFit="1"/>
    </xf>
    <xf numFmtId="0" fontId="53" fillId="24" borderId="83" xfId="0" applyFont="1" applyFill="1" applyBorder="1" applyAlignment="1">
      <alignment horizontal="center" vertical="center" shrinkToFit="1"/>
    </xf>
    <xf numFmtId="0" fontId="233" fillId="24" borderId="183" xfId="0" applyFont="1" applyFill="1" applyBorder="1" applyAlignment="1">
      <alignment horizontal="center" vertical="center" shrinkToFit="1"/>
    </xf>
    <xf numFmtId="0" fontId="233" fillId="24" borderId="182" xfId="0" applyFont="1" applyFill="1" applyBorder="1" applyAlignment="1">
      <alignment horizontal="center" vertical="center" shrinkToFit="1"/>
    </xf>
    <xf numFmtId="0" fontId="233" fillId="24" borderId="181" xfId="0" applyFont="1" applyFill="1" applyBorder="1" applyAlignment="1">
      <alignment horizontal="center" vertical="center" shrinkToFit="1"/>
    </xf>
    <xf numFmtId="0" fontId="233" fillId="24" borderId="180" xfId="0" applyFont="1" applyFill="1" applyBorder="1" applyAlignment="1">
      <alignment horizontal="center" vertical="center" shrinkToFit="1"/>
    </xf>
    <xf numFmtId="0" fontId="53" fillId="24" borderId="167" xfId="0" applyFont="1" applyFill="1" applyBorder="1" applyAlignment="1">
      <alignment horizontal="center" vertical="center" shrinkToFit="1"/>
    </xf>
    <xf numFmtId="0" fontId="53" fillId="24" borderId="55" xfId="0" applyFont="1" applyFill="1" applyBorder="1" applyAlignment="1">
      <alignment horizontal="center" vertical="center" shrinkToFit="1"/>
    </xf>
    <xf numFmtId="0" fontId="53" fillId="24" borderId="189" xfId="0" applyFont="1" applyFill="1" applyBorder="1" applyAlignment="1">
      <alignment horizontal="center" shrinkToFit="1"/>
    </xf>
    <xf numFmtId="0" fontId="53" fillId="24" borderId="188" xfId="0" applyFont="1" applyFill="1" applyBorder="1" applyAlignment="1">
      <alignment horizontal="center" shrinkToFit="1"/>
    </xf>
    <xf numFmtId="0" fontId="53" fillId="24" borderId="187" xfId="0" applyFont="1" applyFill="1" applyBorder="1" applyAlignment="1">
      <alignment horizontal="center" shrinkToFit="1"/>
    </xf>
    <xf numFmtId="0" fontId="53" fillId="24" borderId="173" xfId="0" applyFont="1" applyFill="1" applyBorder="1" applyAlignment="1">
      <alignment horizontal="center" vertical="center" shrinkToFit="1"/>
    </xf>
    <xf numFmtId="0" fontId="53" fillId="24" borderId="183" xfId="0" applyFont="1" applyFill="1" applyBorder="1" applyAlignment="1">
      <alignment horizontal="center" shrinkToFit="1"/>
    </xf>
    <xf numFmtId="0" fontId="53" fillId="24" borderId="182" xfId="0" applyFont="1" applyFill="1" applyBorder="1" applyAlignment="1">
      <alignment horizontal="center" shrinkToFit="1"/>
    </xf>
    <xf numFmtId="0" fontId="53" fillId="24" borderId="181" xfId="0" applyFont="1" applyFill="1" applyBorder="1" applyAlignment="1">
      <alignment horizontal="center" shrinkToFit="1"/>
    </xf>
    <xf numFmtId="0" fontId="233" fillId="24" borderId="179" xfId="0" applyFont="1" applyFill="1" applyBorder="1" applyAlignment="1">
      <alignment horizontal="center"/>
    </xf>
    <xf numFmtId="0" fontId="233" fillId="24" borderId="178" xfId="0" applyFont="1" applyFill="1" applyBorder="1" applyAlignment="1">
      <alignment horizontal="center"/>
    </xf>
    <xf numFmtId="0" fontId="233" fillId="24" borderId="177" xfId="0" applyFont="1" applyFill="1" applyBorder="1" applyAlignment="1">
      <alignment horizontal="center"/>
    </xf>
    <xf numFmtId="0" fontId="53" fillId="24" borderId="190" xfId="0" applyFont="1" applyFill="1" applyBorder="1" applyAlignment="1">
      <alignment horizontal="center" vertical="center"/>
    </xf>
    <xf numFmtId="0" fontId="29" fillId="0" borderId="197" xfId="0" applyFont="1" applyBorder="1" applyAlignment="1">
      <alignment horizontal="center" vertical="center" textRotation="255" shrinkToFit="1"/>
    </xf>
    <xf numFmtId="0" fontId="241" fillId="0" borderId="200" xfId="0" applyFont="1" applyFill="1" applyBorder="1" applyAlignment="1">
      <alignment horizontal="center" vertical="center" wrapText="1" shrinkToFit="1"/>
    </xf>
    <xf numFmtId="0" fontId="241" fillId="0" borderId="193" xfId="0" applyFont="1" applyFill="1" applyBorder="1" applyAlignment="1">
      <alignment horizontal="center" vertical="center" wrapText="1" shrinkToFit="1"/>
    </xf>
    <xf numFmtId="0" fontId="241" fillId="0" borderId="191" xfId="0" applyFont="1" applyFill="1" applyBorder="1" applyAlignment="1">
      <alignment horizontal="center" vertical="center" wrapText="1" shrinkToFit="1"/>
    </xf>
    <xf numFmtId="0" fontId="29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6" fillId="0" borderId="203" xfId="0" applyFont="1" applyBorder="1" applyAlignment="1">
      <alignment horizontal="center" vertical="center" textRotation="180" shrinkToFit="1"/>
    </xf>
    <xf numFmtId="0" fontId="94" fillId="0" borderId="0" xfId="0" applyFont="1" applyBorder="1" applyAlignment="1">
      <alignment horizontal="center" shrinkToFit="1"/>
    </xf>
    <xf numFmtId="0" fontId="24" fillId="0" borderId="0" xfId="0" applyFont="1" applyBorder="1" applyAlignment="1">
      <alignment horizontal="left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right" vertical="top"/>
    </xf>
    <xf numFmtId="0" fontId="29" fillId="0" borderId="197" xfId="0" applyFont="1" applyFill="1" applyBorder="1" applyAlignment="1">
      <alignment horizontal="center" vertical="center" textRotation="255" shrinkToFit="1"/>
    </xf>
    <xf numFmtId="0" fontId="26" fillId="0" borderId="196" xfId="0" applyFont="1" applyBorder="1" applyAlignment="1">
      <alignment horizontal="center" vertical="center" textRotation="180" shrinkToFit="1"/>
    </xf>
    <xf numFmtId="0" fontId="248" fillId="0" borderId="201" xfId="0" applyFont="1" applyFill="1" applyBorder="1" applyAlignment="1">
      <alignment horizontal="center" vertical="center" wrapText="1" shrinkToFit="1"/>
    </xf>
    <xf numFmtId="0" fontId="27" fillId="0" borderId="107" xfId="0" applyFont="1" applyFill="1" applyBorder="1" applyAlignment="1">
      <alignment horizontal="center" vertical="center" wrapText="1" shrinkToFit="1"/>
    </xf>
    <xf numFmtId="0" fontId="27" fillId="0" borderId="48" xfId="0" applyFont="1" applyFill="1" applyBorder="1" applyAlignment="1">
      <alignment horizontal="center" vertical="center" wrapText="1" shrinkToFit="1"/>
    </xf>
    <xf numFmtId="0" fontId="27" fillId="24" borderId="201" xfId="0" applyFont="1" applyFill="1" applyBorder="1" applyAlignment="1">
      <alignment horizontal="center" vertical="center" wrapText="1" shrinkToFit="1"/>
    </xf>
    <xf numFmtId="0" fontId="27" fillId="24" borderId="107" xfId="0" applyFont="1" applyFill="1" applyBorder="1" applyAlignment="1">
      <alignment horizontal="center" vertical="center" wrapText="1" shrinkToFit="1"/>
    </xf>
    <xf numFmtId="0" fontId="27" fillId="24" borderId="48" xfId="0" applyFont="1" applyFill="1" applyBorder="1" applyAlignment="1">
      <alignment horizontal="center" vertical="center" wrapText="1" shrinkToFit="1"/>
    </xf>
    <xf numFmtId="0" fontId="23" fillId="0" borderId="0" xfId="0" applyFont="1" applyBorder="1" applyAlignment="1">
      <alignment horizontal="right" vertical="top"/>
    </xf>
    <xf numFmtId="0" fontId="2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3" fillId="0" borderId="203" xfId="0" applyFont="1" applyBorder="1" applyAlignment="1">
      <alignment horizontal="center" vertical="center" textRotation="180" shrinkToFit="1"/>
    </xf>
    <xf numFmtId="0" fontId="22" fillId="0" borderId="197" xfId="0" applyFont="1" applyBorder="1" applyAlignment="1">
      <alignment horizontal="center" vertical="center" textRotation="255" shrinkToFit="1"/>
    </xf>
    <xf numFmtId="0" fontId="23" fillId="0" borderId="196" xfId="0" applyFont="1" applyBorder="1" applyAlignment="1">
      <alignment horizontal="center" vertical="center" textRotation="180" shrinkToFit="1"/>
    </xf>
    <xf numFmtId="0" fontId="40" fillId="0" borderId="0" xfId="0" applyFont="1" applyBorder="1" applyAlignment="1">
      <alignment horizontal="left" shrinkToFit="1"/>
    </xf>
    <xf numFmtId="0" fontId="21" fillId="0" borderId="0" xfId="0" applyFont="1" applyBorder="1" applyAlignment="1">
      <alignment horizontal="left" shrinkToFit="1"/>
    </xf>
    <xf numFmtId="0" fontId="22" fillId="0" borderId="197" xfId="0" applyFont="1" applyFill="1" applyBorder="1" applyAlignment="1">
      <alignment horizontal="center" vertical="center" textRotation="255" shrinkToFit="1"/>
    </xf>
    <xf numFmtId="0" fontId="241" fillId="0" borderId="228" xfId="0" applyFont="1" applyFill="1" applyBorder="1" applyAlignment="1">
      <alignment horizontal="center" vertical="center" wrapText="1" shrinkToFit="1"/>
    </xf>
    <xf numFmtId="0" fontId="241" fillId="0" borderId="116" xfId="0" applyFont="1" applyFill="1" applyBorder="1" applyAlignment="1">
      <alignment horizontal="center" vertical="center" wrapText="1" shrinkToFit="1"/>
    </xf>
    <xf numFmtId="0" fontId="241" fillId="0" borderId="219" xfId="0" applyFont="1" applyFill="1" applyBorder="1" applyAlignment="1">
      <alignment horizontal="center" vertical="center" wrapText="1" shrinkToFit="1"/>
    </xf>
    <xf numFmtId="0" fontId="208" fillId="24" borderId="10" xfId="19" applyFont="1" applyFill="1" applyBorder="1" applyAlignment="1">
      <alignment horizontal="center" vertical="center" shrinkToFit="1"/>
    </xf>
    <xf numFmtId="0" fontId="208" fillId="24" borderId="0" xfId="19" applyFont="1" applyFill="1" applyAlignment="1">
      <alignment horizontal="center" vertical="center" shrinkToFit="1"/>
    </xf>
    <xf numFmtId="0" fontId="208" fillId="24" borderId="11" xfId="19" applyFont="1" applyFill="1" applyBorder="1" applyAlignment="1">
      <alignment horizontal="center" vertical="center" shrinkToFit="1"/>
    </xf>
    <xf numFmtId="0" fontId="209" fillId="0" borderId="10" xfId="19" applyFont="1" applyBorder="1" applyAlignment="1">
      <alignment horizontal="center" vertical="center" wrapText="1"/>
    </xf>
    <xf numFmtId="0" fontId="209" fillId="0" borderId="0" xfId="19" applyFont="1" applyAlignment="1">
      <alignment horizontal="center" vertical="center" wrapText="1"/>
    </xf>
    <xf numFmtId="0" fontId="209" fillId="0" borderId="11" xfId="19" applyFont="1" applyBorder="1" applyAlignment="1">
      <alignment horizontal="center" vertical="center" wrapText="1"/>
    </xf>
    <xf numFmtId="0" fontId="211" fillId="0" borderId="10" xfId="19" applyFont="1" applyBorder="1" applyAlignment="1">
      <alignment horizontal="center" vertical="center" shrinkToFit="1"/>
    </xf>
    <xf numFmtId="0" fontId="211" fillId="0" borderId="0" xfId="19" applyFont="1" applyAlignment="1">
      <alignment horizontal="center" vertical="center" shrinkToFit="1"/>
    </xf>
    <xf numFmtId="0" fontId="211" fillId="0" borderId="11" xfId="19" applyFont="1" applyBorder="1" applyAlignment="1">
      <alignment horizontal="center" vertical="center" shrinkToFit="1"/>
    </xf>
    <xf numFmtId="183" fontId="196" fillId="28" borderId="35" xfId="0" applyNumberFormat="1" applyFont="1" applyFill="1" applyBorder="1" applyAlignment="1">
      <alignment horizontal="center" vertical="center" wrapText="1"/>
    </xf>
    <xf numFmtId="183" fontId="196" fillId="28" borderId="23" xfId="0" applyNumberFormat="1" applyFont="1" applyFill="1" applyBorder="1" applyAlignment="1">
      <alignment horizontal="center" vertical="center" wrapText="1"/>
    </xf>
    <xf numFmtId="183" fontId="196" fillId="28" borderId="57" xfId="0" applyNumberFormat="1" applyFont="1" applyFill="1" applyBorder="1" applyAlignment="1">
      <alignment horizontal="center" vertical="center" wrapText="1"/>
    </xf>
    <xf numFmtId="182" fontId="196" fillId="28" borderId="35" xfId="0" applyNumberFormat="1" applyFont="1" applyFill="1" applyBorder="1" applyAlignment="1">
      <alignment horizontal="center" vertical="center" wrapText="1"/>
    </xf>
    <xf numFmtId="182" fontId="196" fillId="28" borderId="23" xfId="0" applyNumberFormat="1" applyFont="1" applyFill="1" applyBorder="1" applyAlignment="1">
      <alignment horizontal="center" vertical="center" wrapText="1"/>
    </xf>
    <xf numFmtId="182" fontId="196" fillId="28" borderId="57" xfId="0" applyNumberFormat="1" applyFont="1" applyFill="1" applyBorder="1" applyAlignment="1">
      <alignment horizontal="center" vertical="center" wrapText="1"/>
    </xf>
    <xf numFmtId="0" fontId="140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20" fillId="0" borderId="0" xfId="0" applyFont="1" applyAlignment="1">
      <alignment horizontal="center" wrapText="1"/>
    </xf>
    <xf numFmtId="178" fontId="197" fillId="26" borderId="47" xfId="0" applyNumberFormat="1" applyFont="1" applyFill="1" applyBorder="1" applyAlignment="1">
      <alignment horizontal="center" vertical="center" wrapText="1"/>
    </xf>
    <xf numFmtId="0" fontId="138" fillId="0" borderId="47" xfId="0" applyFont="1" applyBorder="1" applyAlignment="1">
      <alignment horizontal="center" shrinkToFit="1"/>
    </xf>
    <xf numFmtId="0" fontId="118" fillId="0" borderId="37" xfId="0" applyFont="1" applyBorder="1" applyAlignment="1">
      <alignment horizontal="center" vertical="center"/>
    </xf>
    <xf numFmtId="0" fontId="118" fillId="0" borderId="47" xfId="0" applyFont="1" applyBorder="1" applyAlignment="1">
      <alignment horizontal="center" vertical="center"/>
    </xf>
    <xf numFmtId="0" fontId="118" fillId="0" borderId="40" xfId="0" applyFont="1" applyBorder="1" applyAlignment="1">
      <alignment horizontal="center" vertical="center"/>
    </xf>
    <xf numFmtId="0" fontId="205" fillId="24" borderId="10" xfId="19" applyFont="1" applyFill="1" applyBorder="1" applyAlignment="1">
      <alignment horizontal="center" vertical="center" shrinkToFit="1"/>
    </xf>
    <xf numFmtId="0" fontId="205" fillId="24" borderId="0" xfId="19" applyFont="1" applyFill="1" applyAlignment="1">
      <alignment horizontal="center" vertical="center" shrinkToFit="1"/>
    </xf>
    <xf numFmtId="0" fontId="205" fillId="24" borderId="11" xfId="19" applyFont="1" applyFill="1" applyBorder="1" applyAlignment="1">
      <alignment horizontal="center" vertical="center" shrinkToFit="1"/>
    </xf>
    <xf numFmtId="0" fontId="212" fillId="24" borderId="10" xfId="19" applyFont="1" applyFill="1" applyBorder="1" applyAlignment="1">
      <alignment horizontal="center" vertical="center" shrinkToFit="1"/>
    </xf>
    <xf numFmtId="0" fontId="212" fillId="24" borderId="0" xfId="19" applyFont="1" applyFill="1" applyAlignment="1">
      <alignment horizontal="center" vertical="center" shrinkToFit="1"/>
    </xf>
    <xf numFmtId="0" fontId="212" fillId="24" borderId="11" xfId="19" applyFont="1" applyFill="1" applyBorder="1" applyAlignment="1">
      <alignment horizontal="center" vertical="center" shrinkToFit="1"/>
    </xf>
    <xf numFmtId="0" fontId="210" fillId="0" borderId="10" xfId="19" applyFont="1" applyBorder="1" applyAlignment="1">
      <alignment horizontal="center" vertical="center" wrapText="1"/>
    </xf>
    <xf numFmtId="0" fontId="210" fillId="0" borderId="0" xfId="19" applyFont="1" applyAlignment="1">
      <alignment horizontal="center" vertical="center" wrapText="1"/>
    </xf>
    <xf numFmtId="0" fontId="210" fillId="0" borderId="11" xfId="19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119" fillId="0" borderId="11" xfId="0" applyFont="1" applyBorder="1" applyAlignment="1">
      <alignment horizontal="center" vertical="center" wrapText="1"/>
    </xf>
    <xf numFmtId="0" fontId="124" fillId="24" borderId="0" xfId="19" applyFont="1" applyFill="1" applyAlignment="1">
      <alignment horizontal="center" wrapText="1"/>
    </xf>
    <xf numFmtId="0" fontId="149" fillId="0" borderId="0" xfId="19" applyFont="1" applyAlignment="1">
      <alignment horizontal="center" shrinkToFit="1"/>
    </xf>
    <xf numFmtId="0" fontId="137" fillId="0" borderId="0" xfId="0" applyFont="1" applyAlignment="1">
      <alignment horizontal="center"/>
    </xf>
    <xf numFmtId="0" fontId="139" fillId="24" borderId="0" xfId="19" applyFont="1" applyFill="1" applyAlignment="1">
      <alignment horizontal="center" vertical="center"/>
    </xf>
    <xf numFmtId="0" fontId="147" fillId="0" borderId="0" xfId="19" applyFont="1" applyAlignment="1">
      <alignment horizontal="center" vertical="center" wrapText="1"/>
    </xf>
    <xf numFmtId="0" fontId="121" fillId="24" borderId="54" xfId="0" applyFont="1" applyFill="1" applyBorder="1" applyAlignment="1">
      <alignment horizontal="center" vertical="center" wrapText="1"/>
    </xf>
    <xf numFmtId="0" fontId="121" fillId="24" borderId="55" xfId="0" applyFont="1" applyFill="1" applyBorder="1" applyAlignment="1">
      <alignment horizontal="center" vertical="center" wrapText="1"/>
    </xf>
    <xf numFmtId="0" fontId="121" fillId="24" borderId="56" xfId="0" applyFont="1" applyFill="1" applyBorder="1" applyAlignment="1">
      <alignment horizontal="center" vertical="center" wrapText="1"/>
    </xf>
    <xf numFmtId="0" fontId="206" fillId="24" borderId="10" xfId="19" applyFont="1" applyFill="1" applyBorder="1" applyAlignment="1">
      <alignment horizontal="center" vertical="center" shrinkToFit="1"/>
    </xf>
    <xf numFmtId="0" fontId="206" fillId="24" borderId="0" xfId="19" applyFont="1" applyFill="1" applyAlignment="1">
      <alignment horizontal="center" vertical="center" shrinkToFit="1"/>
    </xf>
    <xf numFmtId="0" fontId="206" fillId="24" borderId="11" xfId="19" applyFont="1" applyFill="1" applyBorder="1" applyAlignment="1">
      <alignment horizontal="center" vertical="center" shrinkToFit="1"/>
    </xf>
    <xf numFmtId="0" fontId="209" fillId="24" borderId="10" xfId="19" applyFont="1" applyFill="1" applyBorder="1" applyAlignment="1">
      <alignment horizontal="center" vertical="center"/>
    </xf>
    <xf numFmtId="0" fontId="209" fillId="24" borderId="0" xfId="19" applyFont="1" applyFill="1" applyAlignment="1">
      <alignment horizontal="center" vertical="center"/>
    </xf>
    <xf numFmtId="0" fontId="209" fillId="24" borderId="11" xfId="19" applyFont="1" applyFill="1" applyBorder="1" applyAlignment="1">
      <alignment horizontal="center" vertical="center"/>
    </xf>
    <xf numFmtId="0" fontId="209" fillId="24" borderId="10" xfId="19" applyFont="1" applyFill="1" applyBorder="1" applyAlignment="1">
      <alignment horizontal="center" vertical="center" wrapText="1"/>
    </xf>
    <xf numFmtId="0" fontId="209" fillId="24" borderId="0" xfId="19" applyFont="1" applyFill="1" applyAlignment="1">
      <alignment horizontal="center" vertical="center" wrapText="1"/>
    </xf>
    <xf numFmtId="0" fontId="141" fillId="0" borderId="0" xfId="0" applyFont="1" applyAlignment="1">
      <alignment horizontal="center" shrinkToFit="1"/>
    </xf>
    <xf numFmtId="0" fontId="145" fillId="0" borderId="0" xfId="0" applyFont="1" applyAlignment="1">
      <alignment horizontal="center" shrinkToFit="1"/>
    </xf>
    <xf numFmtId="0" fontId="133" fillId="0" borderId="0" xfId="0" applyFont="1" applyAlignment="1">
      <alignment horizontal="center" vertical="top" shrinkToFit="1"/>
    </xf>
    <xf numFmtId="0" fontId="160" fillId="0" borderId="0" xfId="0" applyFont="1" applyAlignment="1">
      <alignment horizontal="center" wrapText="1"/>
    </xf>
    <xf numFmtId="0" fontId="221" fillId="0" borderId="0" xfId="0" applyFont="1" applyAlignment="1">
      <alignment horizontal="left" vertical="center"/>
    </xf>
    <xf numFmtId="0" fontId="204" fillId="0" borderId="0" xfId="0" applyFont="1" applyAlignment="1">
      <alignment horizontal="left" vertical="center"/>
    </xf>
    <xf numFmtId="0" fontId="127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213" fillId="24" borderId="10" xfId="0" applyFont="1" applyFill="1" applyBorder="1" applyAlignment="1">
      <alignment horizontal="center" vertical="center" shrinkToFit="1"/>
    </xf>
    <xf numFmtId="0" fontId="213" fillId="24" borderId="0" xfId="0" applyFont="1" applyFill="1" applyAlignment="1">
      <alignment horizontal="center" vertical="center" shrinkToFit="1"/>
    </xf>
    <xf numFmtId="0" fontId="213" fillId="24" borderId="11" xfId="0" applyFont="1" applyFill="1" applyBorder="1" applyAlignment="1">
      <alignment horizontal="center" vertical="center" shrinkToFit="1"/>
    </xf>
    <xf numFmtId="0" fontId="210" fillId="24" borderId="10" xfId="19" applyFont="1" applyFill="1" applyBorder="1" applyAlignment="1">
      <alignment horizontal="center" vertical="center" wrapText="1"/>
    </xf>
    <xf numFmtId="0" fontId="210" fillId="24" borderId="0" xfId="19" applyFont="1" applyFill="1" applyAlignment="1">
      <alignment horizontal="center" vertical="center" wrapText="1"/>
    </xf>
    <xf numFmtId="0" fontId="210" fillId="24" borderId="11" xfId="19" applyFont="1" applyFill="1" applyBorder="1" applyAlignment="1">
      <alignment horizontal="center" vertical="center" wrapText="1"/>
    </xf>
    <xf numFmtId="0" fontId="165" fillId="24" borderId="54" xfId="19" applyFont="1" applyFill="1" applyBorder="1" applyAlignment="1">
      <alignment horizontal="center" vertical="center" wrapText="1"/>
    </xf>
    <xf numFmtId="0" fontId="165" fillId="24" borderId="55" xfId="19" applyFont="1" applyFill="1" applyBorder="1" applyAlignment="1">
      <alignment horizontal="center" vertical="center" wrapText="1"/>
    </xf>
    <xf numFmtId="0" fontId="165" fillId="24" borderId="56" xfId="19" applyFont="1" applyFill="1" applyBorder="1" applyAlignment="1">
      <alignment horizontal="center" vertical="center" wrapText="1"/>
    </xf>
    <xf numFmtId="0" fontId="121" fillId="24" borderId="10" xfId="0" applyFont="1" applyFill="1" applyBorder="1" applyAlignment="1">
      <alignment horizontal="center" vertical="center" wrapText="1"/>
    </xf>
    <xf numFmtId="0" fontId="205" fillId="24" borderId="10" xfId="0" applyFont="1" applyFill="1" applyBorder="1" applyAlignment="1">
      <alignment horizontal="center" vertical="center" shrinkToFit="1"/>
    </xf>
    <xf numFmtId="0" fontId="205" fillId="24" borderId="0" xfId="0" applyFont="1" applyFill="1" applyAlignment="1">
      <alignment horizontal="center" vertical="center" shrinkToFit="1"/>
    </xf>
    <xf numFmtId="0" fontId="205" fillId="24" borderId="11" xfId="0" applyFont="1" applyFill="1" applyBorder="1" applyAlignment="1">
      <alignment horizontal="center" vertical="center" shrinkToFit="1"/>
    </xf>
    <xf numFmtId="180" fontId="196" fillId="29" borderId="35" xfId="0" applyNumberFormat="1" applyFont="1" applyFill="1" applyBorder="1" applyAlignment="1">
      <alignment horizontal="center" vertical="center" wrapText="1"/>
    </xf>
    <xf numFmtId="180" fontId="196" fillId="29" borderId="23" xfId="0" applyNumberFormat="1" applyFont="1" applyFill="1" applyBorder="1" applyAlignment="1">
      <alignment horizontal="center" vertical="center" wrapText="1"/>
    </xf>
    <xf numFmtId="0" fontId="118" fillId="24" borderId="37" xfId="0" applyFont="1" applyFill="1" applyBorder="1" applyAlignment="1">
      <alignment horizontal="center" vertical="center"/>
    </xf>
    <xf numFmtId="0" fontId="118" fillId="24" borderId="47" xfId="0" applyFont="1" applyFill="1" applyBorder="1" applyAlignment="1">
      <alignment horizontal="center" vertical="center"/>
    </xf>
    <xf numFmtId="0" fontId="118" fillId="24" borderId="40" xfId="0" applyFont="1" applyFill="1" applyBorder="1" applyAlignment="1">
      <alignment horizontal="center" vertical="center"/>
    </xf>
    <xf numFmtId="184" fontId="196" fillId="29" borderId="35" xfId="0" applyNumberFormat="1" applyFont="1" applyFill="1" applyBorder="1" applyAlignment="1">
      <alignment horizontal="center" vertical="center" wrapText="1"/>
    </xf>
    <xf numFmtId="184" fontId="196" fillId="29" borderId="23" xfId="0" applyNumberFormat="1" applyFont="1" applyFill="1" applyBorder="1" applyAlignment="1">
      <alignment horizontal="center" vertical="center" wrapText="1"/>
    </xf>
    <xf numFmtId="184" fontId="196" fillId="29" borderId="57" xfId="0" applyNumberFormat="1" applyFont="1" applyFill="1" applyBorder="1" applyAlignment="1">
      <alignment horizontal="center" vertical="center" wrapText="1"/>
    </xf>
    <xf numFmtId="182" fontId="196" fillId="29" borderId="37" xfId="0" applyNumberFormat="1" applyFont="1" applyFill="1" applyBorder="1" applyAlignment="1">
      <alignment horizontal="center" vertical="center" wrapText="1"/>
    </xf>
    <xf numFmtId="182" fontId="196" fillId="29" borderId="47" xfId="0" applyNumberFormat="1" applyFont="1" applyFill="1" applyBorder="1" applyAlignment="1">
      <alignment horizontal="center" vertical="center" wrapText="1"/>
    </xf>
    <xf numFmtId="182" fontId="196" fillId="29" borderId="40" xfId="0" applyNumberFormat="1" applyFont="1" applyFill="1" applyBorder="1" applyAlignment="1">
      <alignment horizontal="center" vertical="center" wrapText="1"/>
    </xf>
    <xf numFmtId="0" fontId="212" fillId="24" borderId="10" xfId="0" applyFont="1" applyFill="1" applyBorder="1" applyAlignment="1">
      <alignment horizontal="center" vertical="center"/>
    </xf>
    <xf numFmtId="0" fontId="212" fillId="24" borderId="0" xfId="0" applyFont="1" applyFill="1" applyAlignment="1">
      <alignment horizontal="center" vertical="center"/>
    </xf>
    <xf numFmtId="0" fontId="212" fillId="24" borderId="11" xfId="0" applyFont="1" applyFill="1" applyBorder="1" applyAlignment="1">
      <alignment horizontal="center" vertical="center"/>
    </xf>
    <xf numFmtId="181" fontId="196" fillId="29" borderId="35" xfId="0" applyNumberFormat="1" applyFont="1" applyFill="1" applyBorder="1" applyAlignment="1">
      <alignment horizontal="center" vertical="center" wrapText="1"/>
    </xf>
    <xf numFmtId="181" fontId="196" fillId="29" borderId="23" xfId="0" applyNumberFormat="1" applyFont="1" applyFill="1" applyBorder="1" applyAlignment="1">
      <alignment horizontal="center" vertical="center" wrapText="1"/>
    </xf>
    <xf numFmtId="183" fontId="196" fillId="29" borderId="35" xfId="0" applyNumberFormat="1" applyFont="1" applyFill="1" applyBorder="1" applyAlignment="1">
      <alignment horizontal="center" vertical="center" wrapText="1"/>
    </xf>
    <xf numFmtId="183" fontId="196" fillId="29" borderId="23" xfId="0" applyNumberFormat="1" applyFont="1" applyFill="1" applyBorder="1" applyAlignment="1">
      <alignment horizontal="center" vertical="center" wrapText="1"/>
    </xf>
    <xf numFmtId="183" fontId="196" fillId="29" borderId="57" xfId="0" applyNumberFormat="1" applyFont="1" applyFill="1" applyBorder="1" applyAlignment="1">
      <alignment horizontal="center" vertical="center" wrapText="1"/>
    </xf>
    <xf numFmtId="0" fontId="210" fillId="24" borderId="10" xfId="0" applyFont="1" applyFill="1" applyBorder="1" applyAlignment="1">
      <alignment horizontal="center" vertical="center" shrinkToFit="1"/>
    </xf>
    <xf numFmtId="0" fontId="210" fillId="24" borderId="0" xfId="0" applyFont="1" applyFill="1" applyAlignment="1">
      <alignment horizontal="center" vertical="center" shrinkToFit="1"/>
    </xf>
    <xf numFmtId="0" fontId="210" fillId="24" borderId="11" xfId="0" applyFont="1" applyFill="1" applyBorder="1" applyAlignment="1">
      <alignment horizontal="center" vertical="center" shrinkToFit="1"/>
    </xf>
    <xf numFmtId="182" fontId="196" fillId="29" borderId="12" xfId="0" applyNumberFormat="1" applyFont="1" applyFill="1" applyBorder="1" applyAlignment="1">
      <alignment horizontal="center" vertical="center" wrapText="1"/>
    </xf>
    <xf numFmtId="182" fontId="196" fillId="29" borderId="13" xfId="0" applyNumberFormat="1" applyFont="1" applyFill="1" applyBorder="1" applyAlignment="1">
      <alignment horizontal="center" vertical="center" wrapText="1"/>
    </xf>
    <xf numFmtId="182" fontId="196" fillId="29" borderId="14" xfId="0" applyNumberFormat="1" applyFont="1" applyFill="1" applyBorder="1" applyAlignment="1">
      <alignment horizontal="center" vertical="center" wrapText="1"/>
    </xf>
    <xf numFmtId="0" fontId="210" fillId="24" borderId="10" xfId="19" applyFont="1" applyFill="1" applyBorder="1" applyAlignment="1">
      <alignment horizontal="center" vertical="center" shrinkToFit="1"/>
    </xf>
    <xf numFmtId="0" fontId="210" fillId="24" borderId="0" xfId="19" applyFont="1" applyFill="1" applyAlignment="1">
      <alignment horizontal="center" vertical="center" shrinkToFit="1"/>
    </xf>
    <xf numFmtId="0" fontId="210" fillId="24" borderId="11" xfId="19" applyFont="1" applyFill="1" applyBorder="1" applyAlignment="1">
      <alignment horizontal="center" vertical="center" shrinkToFit="1"/>
    </xf>
    <xf numFmtId="0" fontId="209" fillId="24" borderId="11" xfId="19" applyFont="1" applyFill="1" applyBorder="1" applyAlignment="1">
      <alignment horizontal="center" vertical="center" wrapText="1"/>
    </xf>
    <xf numFmtId="0" fontId="206" fillId="0" borderId="10" xfId="19" applyFont="1" applyBorder="1" applyAlignment="1">
      <alignment horizontal="center" vertical="center"/>
    </xf>
    <xf numFmtId="0" fontId="206" fillId="0" borderId="0" xfId="19" applyFont="1" applyAlignment="1">
      <alignment horizontal="center" vertical="center"/>
    </xf>
    <xf numFmtId="0" fontId="206" fillId="0" borderId="11" xfId="19" applyFont="1" applyBorder="1" applyAlignment="1">
      <alignment horizontal="center" vertical="center"/>
    </xf>
    <xf numFmtId="0" fontId="118" fillId="0" borderId="37" xfId="0" applyFont="1" applyBorder="1" applyAlignment="1">
      <alignment horizontal="center" vertical="center" shrinkToFit="1"/>
    </xf>
    <xf numFmtId="0" fontId="118" fillId="0" borderId="47" xfId="0" applyFont="1" applyBorder="1" applyAlignment="1">
      <alignment horizontal="center" vertical="center" shrinkToFit="1"/>
    </xf>
    <xf numFmtId="0" fontId="118" fillId="0" borderId="40" xfId="0" applyFont="1" applyBorder="1" applyAlignment="1">
      <alignment horizontal="center" vertical="center" shrinkToFit="1"/>
    </xf>
    <xf numFmtId="0" fontId="205" fillId="0" borderId="10" xfId="19" applyFont="1" applyBorder="1" applyAlignment="1">
      <alignment horizontal="center" vertical="center" shrinkToFit="1"/>
    </xf>
    <xf numFmtId="0" fontId="205" fillId="0" borderId="0" xfId="19" applyFont="1" applyAlignment="1">
      <alignment horizontal="center" vertical="center" shrinkToFit="1"/>
    </xf>
    <xf numFmtId="0" fontId="205" fillId="0" borderId="11" xfId="19" applyFont="1" applyBorder="1" applyAlignment="1">
      <alignment horizontal="center" vertical="center" shrinkToFit="1"/>
    </xf>
    <xf numFmtId="0" fontId="208" fillId="24" borderId="10" xfId="19" applyFont="1" applyFill="1" applyBorder="1" applyAlignment="1">
      <alignment horizontal="center" vertical="center"/>
    </xf>
    <xf numFmtId="0" fontId="208" fillId="24" borderId="0" xfId="19" applyFont="1" applyFill="1" applyAlignment="1">
      <alignment horizontal="center" vertical="center"/>
    </xf>
    <xf numFmtId="0" fontId="208" fillId="24" borderId="11" xfId="19" applyFont="1" applyFill="1" applyBorder="1" applyAlignment="1">
      <alignment horizontal="center" vertical="center"/>
    </xf>
    <xf numFmtId="0" fontId="165" fillId="0" borderId="54" xfId="19" applyFont="1" applyBorder="1" applyAlignment="1">
      <alignment horizontal="center" vertical="center" wrapText="1"/>
    </xf>
    <xf numFmtId="0" fontId="165" fillId="0" borderId="55" xfId="19" applyFont="1" applyBorder="1" applyAlignment="1">
      <alignment horizontal="center" vertical="center" wrapText="1"/>
    </xf>
    <xf numFmtId="0" fontId="165" fillId="0" borderId="56" xfId="19" applyFont="1" applyBorder="1" applyAlignment="1">
      <alignment horizontal="center" vertical="center" wrapText="1"/>
    </xf>
    <xf numFmtId="0" fontId="121" fillId="0" borderId="54" xfId="0" applyFont="1" applyBorder="1" applyAlignment="1">
      <alignment horizontal="center" vertical="center" wrapText="1"/>
    </xf>
    <xf numFmtId="0" fontId="121" fillId="0" borderId="55" xfId="0" applyFont="1" applyBorder="1" applyAlignment="1">
      <alignment horizontal="center" vertical="center" wrapText="1"/>
    </xf>
    <xf numFmtId="0" fontId="121" fillId="0" borderId="56" xfId="0" applyFont="1" applyBorder="1" applyAlignment="1">
      <alignment horizontal="center" vertical="center" wrapText="1"/>
    </xf>
    <xf numFmtId="0" fontId="227" fillId="24" borderId="54" xfId="0" applyFont="1" applyFill="1" applyBorder="1" applyAlignment="1">
      <alignment horizontal="center" vertical="center" wrapText="1"/>
    </xf>
    <xf numFmtId="0" fontId="227" fillId="24" borderId="55" xfId="0" applyFont="1" applyFill="1" applyBorder="1" applyAlignment="1">
      <alignment horizontal="center" vertical="center" wrapText="1"/>
    </xf>
    <xf numFmtId="0" fontId="227" fillId="24" borderId="5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top" wrapText="1"/>
    </xf>
    <xf numFmtId="0" fontId="68" fillId="0" borderId="0" xfId="0" applyFont="1" applyAlignment="1">
      <alignment horizontal="center" vertical="top" wrapText="1"/>
    </xf>
    <xf numFmtId="0" fontId="48" fillId="0" borderId="0" xfId="0" applyFont="1" applyAlignment="1">
      <alignment horizontal="center" vertical="top" wrapText="1"/>
    </xf>
    <xf numFmtId="0" fontId="41" fillId="0" borderId="0" xfId="0" applyFont="1" applyAlignment="1">
      <alignment horizontal="left" vertical="top" wrapText="1" indent="1"/>
    </xf>
    <xf numFmtId="0" fontId="47" fillId="0" borderId="0" xfId="0" applyFont="1" applyAlignment="1">
      <alignment horizontal="center" vertical="top" wrapText="1"/>
    </xf>
    <xf numFmtId="0" fontId="67" fillId="0" borderId="0" xfId="0" applyFont="1" applyAlignment="1">
      <alignment horizontal="center" vertical="top" wrapText="1"/>
    </xf>
    <xf numFmtId="0" fontId="79" fillId="0" borderId="0" xfId="19" applyFont="1" applyAlignment="1">
      <alignment horizontal="left" vertical="center"/>
    </xf>
    <xf numFmtId="0" fontId="121" fillId="0" borderId="10" xfId="0" applyFont="1" applyBorder="1" applyAlignment="1">
      <alignment horizontal="center" vertical="center" wrapText="1"/>
    </xf>
    <xf numFmtId="0" fontId="205" fillId="0" borderId="10" xfId="0" applyFont="1" applyBorder="1" applyAlignment="1">
      <alignment horizontal="center" vertical="center" shrinkToFit="1"/>
    </xf>
    <xf numFmtId="0" fontId="205" fillId="0" borderId="0" xfId="0" applyFont="1" applyAlignment="1">
      <alignment horizontal="center" vertical="center" shrinkToFit="1"/>
    </xf>
    <xf numFmtId="0" fontId="205" fillId="0" borderId="11" xfId="0" applyFont="1" applyBorder="1" applyAlignment="1">
      <alignment horizontal="center" vertical="center" shrinkToFit="1"/>
    </xf>
    <xf numFmtId="0" fontId="207" fillId="24" borderId="10" xfId="19" applyFont="1" applyFill="1" applyBorder="1" applyAlignment="1">
      <alignment horizontal="center" vertical="center" shrinkToFit="1"/>
    </xf>
    <xf numFmtId="0" fontId="210" fillId="0" borderId="10" xfId="0" applyFont="1" applyBorder="1" applyAlignment="1">
      <alignment horizontal="center" vertical="center" shrinkToFit="1"/>
    </xf>
    <xf numFmtId="0" fontId="210" fillId="0" borderId="0" xfId="0" applyFont="1" applyAlignment="1">
      <alignment horizontal="center" vertical="center" shrinkToFit="1"/>
    </xf>
    <xf numFmtId="0" fontId="210" fillId="0" borderId="11" xfId="0" applyFont="1" applyBorder="1" applyAlignment="1">
      <alignment horizontal="center" vertical="center" shrinkToFit="1"/>
    </xf>
    <xf numFmtId="0" fontId="212" fillId="0" borderId="10" xfId="0" applyFont="1" applyBorder="1" applyAlignment="1">
      <alignment horizontal="center" vertical="center" shrinkToFit="1"/>
    </xf>
    <xf numFmtId="0" fontId="212" fillId="0" borderId="0" xfId="0" applyFont="1" applyAlignment="1">
      <alignment horizontal="center" vertical="center" shrinkToFit="1"/>
    </xf>
    <xf numFmtId="0" fontId="212" fillId="0" borderId="11" xfId="0" applyFont="1" applyBorder="1" applyAlignment="1">
      <alignment horizontal="center" vertical="center" shrinkToFit="1"/>
    </xf>
    <xf numFmtId="0" fontId="208" fillId="0" borderId="10" xfId="0" applyFont="1" applyBorder="1" applyAlignment="1">
      <alignment horizontal="center" vertical="center" shrinkToFit="1"/>
    </xf>
    <xf numFmtId="0" fontId="208" fillId="0" borderId="0" xfId="0" applyFont="1" applyAlignment="1">
      <alignment horizontal="center" vertical="center" shrinkToFit="1"/>
    </xf>
    <xf numFmtId="0" fontId="208" fillId="0" borderId="11" xfId="0" applyFont="1" applyBorder="1" applyAlignment="1">
      <alignment horizontal="center" vertical="center" shrinkToFit="1"/>
    </xf>
    <xf numFmtId="0" fontId="205" fillId="0" borderId="10" xfId="19" applyFont="1" applyBorder="1" applyAlignment="1">
      <alignment horizontal="center" vertical="center"/>
    </xf>
    <xf numFmtId="0" fontId="205" fillId="0" borderId="0" xfId="19" applyFont="1" applyAlignment="1">
      <alignment horizontal="center" vertical="center"/>
    </xf>
    <xf numFmtId="0" fontId="205" fillId="0" borderId="11" xfId="19" applyFont="1" applyBorder="1" applyAlignment="1">
      <alignment horizontal="center" vertical="center"/>
    </xf>
    <xf numFmtId="0" fontId="206" fillId="0" borderId="10" xfId="19" applyFont="1" applyBorder="1" applyAlignment="1">
      <alignment horizontal="center" vertical="center" shrinkToFit="1"/>
    </xf>
    <xf numFmtId="0" fontId="206" fillId="0" borderId="0" xfId="19" applyFont="1" applyAlignment="1">
      <alignment horizontal="center" vertical="center" shrinkToFit="1"/>
    </xf>
    <xf numFmtId="0" fontId="206" fillId="0" borderId="11" xfId="19" applyFont="1" applyBorder="1" applyAlignment="1">
      <alignment horizontal="center" vertical="center" shrinkToFit="1"/>
    </xf>
    <xf numFmtId="0" fontId="209" fillId="0" borderId="10" xfId="19" applyFont="1" applyBorder="1" applyAlignment="1">
      <alignment horizontal="center" vertical="center"/>
    </xf>
    <xf numFmtId="0" fontId="209" fillId="0" borderId="0" xfId="19" applyFont="1" applyAlignment="1">
      <alignment horizontal="center" vertical="center"/>
    </xf>
    <xf numFmtId="0" fontId="209" fillId="0" borderId="11" xfId="19" applyFont="1" applyBorder="1" applyAlignment="1">
      <alignment horizontal="center" vertical="center"/>
    </xf>
    <xf numFmtId="181" fontId="196" fillId="28" borderId="35" xfId="0" applyNumberFormat="1" applyFont="1" applyFill="1" applyBorder="1" applyAlignment="1">
      <alignment horizontal="center" vertical="center" wrapText="1"/>
    </xf>
    <xf numFmtId="181" fontId="196" fillId="28" borderId="23" xfId="0" applyNumberFormat="1" applyFont="1" applyFill="1" applyBorder="1" applyAlignment="1">
      <alignment horizontal="center" vertical="center" wrapText="1"/>
    </xf>
    <xf numFmtId="0" fontId="208" fillId="0" borderId="10" xfId="19" applyFont="1" applyBorder="1" applyAlignment="1">
      <alignment horizontal="center" vertical="center" shrinkToFit="1"/>
    </xf>
    <xf numFmtId="0" fontId="208" fillId="0" borderId="0" xfId="19" applyFont="1" applyAlignment="1">
      <alignment horizontal="center" vertical="center" shrinkToFit="1"/>
    </xf>
    <xf numFmtId="0" fontId="208" fillId="0" borderId="11" xfId="19" applyFont="1" applyBorder="1" applyAlignment="1">
      <alignment horizontal="center" vertical="center" shrinkToFit="1"/>
    </xf>
    <xf numFmtId="182" fontId="196" fillId="29" borderId="35" xfId="0" applyNumberFormat="1" applyFont="1" applyFill="1" applyBorder="1" applyAlignment="1">
      <alignment horizontal="center" vertical="center" wrapText="1"/>
    </xf>
    <xf numFmtId="182" fontId="196" fillId="29" borderId="23" xfId="0" applyNumberFormat="1" applyFont="1" applyFill="1" applyBorder="1" applyAlignment="1">
      <alignment horizontal="center" vertical="center" wrapText="1"/>
    </xf>
    <xf numFmtId="182" fontId="196" fillId="29" borderId="57" xfId="0" applyNumberFormat="1" applyFont="1" applyFill="1" applyBorder="1" applyAlignment="1">
      <alignment horizontal="center" vertical="center" wrapText="1"/>
    </xf>
    <xf numFmtId="0" fontId="160" fillId="24" borderId="0" xfId="19" applyFont="1" applyFill="1" applyAlignment="1">
      <alignment horizontal="center" shrinkToFit="1"/>
    </xf>
    <xf numFmtId="0" fontId="194" fillId="0" borderId="0" xfId="19" applyFont="1" applyAlignment="1">
      <alignment horizontal="center" vertical="center" shrinkToFit="1"/>
    </xf>
    <xf numFmtId="0" fontId="152" fillId="0" borderId="0" xfId="0" applyFont="1" applyAlignment="1">
      <alignment horizontal="center" shrinkToFit="1"/>
    </xf>
    <xf numFmtId="0" fontId="153" fillId="0" borderId="0" xfId="0" applyFont="1" applyAlignment="1">
      <alignment horizontal="center" shrinkToFit="1"/>
    </xf>
    <xf numFmtId="0" fontId="154" fillId="0" borderId="0" xfId="0" applyFont="1" applyAlignment="1">
      <alignment horizontal="center" wrapText="1"/>
    </xf>
    <xf numFmtId="0" fontId="133" fillId="0" borderId="47" xfId="0" applyFont="1" applyBorder="1" applyAlignment="1">
      <alignment horizontal="center" vertical="top" shrinkToFit="1"/>
    </xf>
    <xf numFmtId="0" fontId="150" fillId="0" borderId="0" xfId="0" applyFont="1" applyAlignment="1">
      <alignment horizontal="center" wrapText="1"/>
    </xf>
    <xf numFmtId="0" fontId="147" fillId="0" borderId="0" xfId="19" applyFont="1" applyAlignment="1">
      <alignment horizontal="center" wrapText="1"/>
    </xf>
    <xf numFmtId="0" fontId="158" fillId="0" borderId="0" xfId="0" applyFont="1" applyAlignment="1">
      <alignment horizontal="center" vertical="center" shrinkToFit="1"/>
    </xf>
    <xf numFmtId="0" fontId="157" fillId="0" borderId="0" xfId="0" applyFont="1" applyAlignment="1">
      <alignment horizontal="center" shrinkToFit="1"/>
    </xf>
    <xf numFmtId="0" fontId="208" fillId="24" borderId="10" xfId="0" applyFont="1" applyFill="1" applyBorder="1" applyAlignment="1">
      <alignment horizontal="center" vertical="center" shrinkToFit="1"/>
    </xf>
    <xf numFmtId="0" fontId="208" fillId="24" borderId="0" xfId="0" applyFont="1" applyFill="1" applyAlignment="1">
      <alignment horizontal="center" vertical="center" shrinkToFit="1"/>
    </xf>
    <xf numFmtId="0" fontId="208" fillId="24" borderId="11" xfId="0" applyFont="1" applyFill="1" applyBorder="1" applyAlignment="1">
      <alignment horizontal="center" vertical="center" shrinkToFit="1"/>
    </xf>
    <xf numFmtId="180" fontId="196" fillId="28" borderId="35" xfId="0" applyNumberFormat="1" applyFont="1" applyFill="1" applyBorder="1" applyAlignment="1">
      <alignment horizontal="center" vertical="center" wrapText="1"/>
    </xf>
    <xf numFmtId="180" fontId="196" fillId="28" borderId="23" xfId="0" applyNumberFormat="1" applyFont="1" applyFill="1" applyBorder="1" applyAlignment="1">
      <alignment horizontal="center" vertical="center" wrapText="1"/>
    </xf>
    <xf numFmtId="0" fontId="149" fillId="0" borderId="10" xfId="19" applyFont="1" applyBorder="1" applyAlignment="1">
      <alignment horizontal="center" vertical="center" shrinkToFit="1"/>
    </xf>
    <xf numFmtId="0" fontId="149" fillId="0" borderId="0" xfId="19" applyFont="1" applyAlignment="1">
      <alignment horizontal="center" vertical="center" shrinkToFit="1"/>
    </xf>
    <xf numFmtId="0" fontId="149" fillId="0" borderId="11" xfId="19" applyFont="1" applyBorder="1" applyAlignment="1">
      <alignment horizontal="center" vertical="center" shrinkToFit="1"/>
    </xf>
    <xf numFmtId="0" fontId="208" fillId="24" borderId="10" xfId="19" applyFont="1" applyFill="1" applyBorder="1" applyAlignment="1">
      <alignment horizontal="center" vertical="center" wrapText="1"/>
    </xf>
    <xf numFmtId="0" fontId="208" fillId="24" borderId="0" xfId="19" applyFont="1" applyFill="1" applyAlignment="1">
      <alignment horizontal="center" vertical="center" wrapText="1"/>
    </xf>
    <xf numFmtId="0" fontId="137" fillId="0" borderId="37" xfId="0" applyFont="1" applyBorder="1" applyAlignment="1">
      <alignment horizontal="center" vertical="center"/>
    </xf>
    <xf numFmtId="0" fontId="137" fillId="0" borderId="47" xfId="0" applyFont="1" applyBorder="1" applyAlignment="1">
      <alignment horizontal="center" vertical="center"/>
    </xf>
    <xf numFmtId="0" fontId="137" fillId="0" borderId="40" xfId="0" applyFont="1" applyBorder="1" applyAlignment="1">
      <alignment horizontal="center" vertical="center"/>
    </xf>
    <xf numFmtId="0" fontId="141" fillId="0" borderId="10" xfId="19" applyFont="1" applyBorder="1" applyAlignment="1">
      <alignment horizontal="center" vertical="center" shrinkToFit="1"/>
    </xf>
    <xf numFmtId="0" fontId="141" fillId="0" borderId="0" xfId="19" applyFont="1" applyAlignment="1">
      <alignment horizontal="center" vertical="center" shrinkToFit="1"/>
    </xf>
    <xf numFmtId="0" fontId="141" fillId="0" borderId="11" xfId="19" applyFont="1" applyBorder="1" applyAlignment="1">
      <alignment horizontal="center" vertical="center" shrinkToFit="1"/>
    </xf>
    <xf numFmtId="0" fontId="144" fillId="24" borderId="10" xfId="19" applyFont="1" applyFill="1" applyBorder="1" applyAlignment="1">
      <alignment horizontal="center" vertical="center" shrinkToFit="1"/>
    </xf>
    <xf numFmtId="0" fontId="144" fillId="24" borderId="0" xfId="19" applyFont="1" applyFill="1" applyAlignment="1">
      <alignment horizontal="center" vertical="center" shrinkToFit="1"/>
    </xf>
    <xf numFmtId="0" fontId="144" fillId="24" borderId="11" xfId="19" applyFont="1" applyFill="1" applyBorder="1" applyAlignment="1">
      <alignment horizontal="center" vertical="center" shrinkToFit="1"/>
    </xf>
    <xf numFmtId="0" fontId="146" fillId="0" borderId="10" xfId="19" applyFont="1" applyBorder="1" applyAlignment="1">
      <alignment horizontal="center" vertical="center" shrinkToFit="1"/>
    </xf>
    <xf numFmtId="0" fontId="146" fillId="0" borderId="0" xfId="19" applyFont="1" applyAlignment="1">
      <alignment horizontal="center" vertical="center" shrinkToFit="1"/>
    </xf>
    <xf numFmtId="0" fontId="146" fillId="0" borderId="11" xfId="19" applyFont="1" applyBorder="1" applyAlignment="1">
      <alignment horizontal="center" vertical="center" shrinkToFit="1"/>
    </xf>
    <xf numFmtId="0" fontId="147" fillId="0" borderId="10" xfId="19" applyFont="1" applyBorder="1" applyAlignment="1">
      <alignment horizontal="center" vertical="center" wrapText="1"/>
    </xf>
    <xf numFmtId="0" fontId="150" fillId="0" borderId="0" xfId="0" applyFont="1" applyAlignment="1">
      <alignment horizontal="center" shrinkToFit="1"/>
    </xf>
    <xf numFmtId="0" fontId="142" fillId="0" borderId="0" xfId="19" applyFont="1" applyAlignment="1">
      <alignment horizontal="center" wrapText="1"/>
    </xf>
    <xf numFmtId="179" fontId="196" fillId="26" borderId="0" xfId="0" applyNumberFormat="1" applyFont="1" applyFill="1" applyAlignment="1">
      <alignment horizontal="center" vertical="center" wrapText="1"/>
    </xf>
    <xf numFmtId="0" fontId="139" fillId="0" borderId="47" xfId="0" applyFont="1" applyBorder="1" applyAlignment="1">
      <alignment horizontal="center" shrinkToFit="1"/>
    </xf>
    <xf numFmtId="0" fontId="139" fillId="0" borderId="0" xfId="0" applyFont="1" applyAlignment="1">
      <alignment horizontal="center"/>
    </xf>
    <xf numFmtId="0" fontId="139" fillId="0" borderId="0" xfId="0" applyFont="1" applyAlignment="1">
      <alignment horizontal="center" shrinkToFit="1"/>
    </xf>
    <xf numFmtId="0" fontId="139" fillId="0" borderId="0" xfId="19" applyFont="1" applyAlignment="1">
      <alignment horizontal="center" wrapText="1"/>
    </xf>
    <xf numFmtId="0" fontId="142" fillId="0" borderId="0" xfId="19" applyFont="1" applyAlignment="1">
      <alignment horizontal="center" shrinkToFit="1"/>
    </xf>
    <xf numFmtId="0" fontId="141" fillId="26" borderId="0" xfId="19" applyFont="1" applyFill="1" applyAlignment="1">
      <alignment horizontal="center" shrinkToFit="1"/>
    </xf>
    <xf numFmtId="0" fontId="139" fillId="24" borderId="0" xfId="19" applyFont="1" applyFill="1" applyAlignment="1">
      <alignment horizontal="center" shrinkToFit="1"/>
    </xf>
    <xf numFmtId="0" fontId="142" fillId="0" borderId="0" xfId="0" applyFont="1" applyAlignment="1">
      <alignment horizontal="center" shrinkToFit="1"/>
    </xf>
    <xf numFmtId="0" fontId="141" fillId="0" borderId="0" xfId="19" applyFont="1" applyAlignment="1">
      <alignment horizontal="center" shrinkToFit="1"/>
    </xf>
    <xf numFmtId="0" fontId="145" fillId="0" borderId="0" xfId="19" applyFont="1" applyAlignment="1">
      <alignment horizontal="center" shrinkToFit="1"/>
    </xf>
    <xf numFmtId="0" fontId="146" fillId="24" borderId="0" xfId="19" applyFont="1" applyFill="1" applyAlignment="1">
      <alignment horizontal="center" shrinkToFit="1"/>
    </xf>
    <xf numFmtId="0" fontId="139" fillId="0" borderId="0" xfId="19" applyFont="1" applyAlignment="1">
      <alignment horizontal="center" vertical="center" wrapText="1"/>
    </xf>
    <xf numFmtId="0" fontId="139" fillId="0" borderId="0" xfId="19" applyFont="1" applyAlignment="1">
      <alignment horizontal="center" shrinkToFit="1"/>
    </xf>
    <xf numFmtId="0" fontId="146" fillId="0" borderId="0" xfId="19" applyFont="1" applyAlignment="1">
      <alignment horizontal="center" shrinkToFit="1"/>
    </xf>
    <xf numFmtId="178" fontId="197" fillId="26" borderId="23" xfId="0" applyNumberFormat="1" applyFont="1" applyFill="1" applyBorder="1" applyAlignment="1">
      <alignment horizontal="center" vertical="center" wrapText="1"/>
    </xf>
    <xf numFmtId="0" fontId="145" fillId="0" borderId="0" xfId="19" applyFont="1" applyAlignment="1">
      <alignment horizontal="center"/>
    </xf>
    <xf numFmtId="0" fontId="141" fillId="0" borderId="0" xfId="19" applyFont="1" applyAlignment="1">
      <alignment horizontal="center"/>
    </xf>
    <xf numFmtId="0" fontId="160" fillId="0" borderId="0" xfId="19" applyFont="1" applyAlignment="1">
      <alignment horizontal="center" wrapText="1"/>
    </xf>
    <xf numFmtId="0" fontId="121" fillId="0" borderId="0" xfId="0" applyFont="1" applyAlignment="1">
      <alignment horizontal="center" wrapText="1"/>
    </xf>
    <xf numFmtId="0" fontId="146" fillId="0" borderId="0" xfId="0" applyFont="1" applyAlignment="1">
      <alignment horizontal="center" shrinkToFit="1"/>
    </xf>
    <xf numFmtId="0" fontId="147" fillId="0" borderId="0" xfId="0" applyFont="1" applyAlignment="1">
      <alignment horizontal="center" wrapText="1"/>
    </xf>
    <xf numFmtId="0" fontId="193" fillId="0" borderId="0" xfId="19" applyFont="1" applyAlignment="1">
      <alignment horizontal="center" vertical="center" shrinkToFit="1"/>
    </xf>
    <xf numFmtId="0" fontId="146" fillId="24" borderId="0" xfId="19" applyFont="1" applyFill="1" applyAlignment="1">
      <alignment horizontal="center"/>
    </xf>
    <xf numFmtId="0" fontId="142" fillId="24" borderId="0" xfId="19" applyFont="1" applyFill="1" applyAlignment="1">
      <alignment horizontal="center"/>
    </xf>
    <xf numFmtId="0" fontId="192" fillId="24" borderId="0" xfId="19" applyFont="1" applyFill="1" applyAlignment="1">
      <alignment horizontal="center" vertical="center" shrinkToFit="1"/>
    </xf>
    <xf numFmtId="0" fontId="192" fillId="24" borderId="11" xfId="19" applyFont="1" applyFill="1" applyBorder="1" applyAlignment="1">
      <alignment horizontal="center" vertical="center" shrinkToFit="1"/>
    </xf>
    <xf numFmtId="0" fontId="191" fillId="24" borderId="0" xfId="19" applyFont="1" applyFill="1" applyAlignment="1">
      <alignment horizontal="center" vertical="top" shrinkToFit="1"/>
    </xf>
    <xf numFmtId="0" fontId="210" fillId="0" borderId="10" xfId="19" applyFont="1" applyBorder="1" applyAlignment="1">
      <alignment horizontal="center" vertical="center" shrinkToFit="1"/>
    </xf>
    <xf numFmtId="0" fontId="210" fillId="0" borderId="0" xfId="19" applyFont="1" applyAlignment="1">
      <alignment horizontal="center" vertical="center" shrinkToFit="1"/>
    </xf>
    <xf numFmtId="0" fontId="210" fillId="0" borderId="11" xfId="19" applyFont="1" applyBorder="1" applyAlignment="1">
      <alignment horizontal="center" vertical="center" shrinkToFit="1"/>
    </xf>
    <xf numFmtId="0" fontId="33" fillId="0" borderId="0" xfId="0" applyFont="1" applyAlignment="1">
      <alignment horizontal="center" shrinkToFit="1"/>
    </xf>
    <xf numFmtId="0" fontId="49" fillId="0" borderId="0" xfId="0" applyFont="1" applyAlignment="1">
      <alignment horizontal="center" shrinkToFit="1"/>
    </xf>
    <xf numFmtId="0" fontId="49" fillId="0" borderId="0" xfId="0" applyFont="1" applyAlignment="1"/>
    <xf numFmtId="0" fontId="37" fillId="0" borderId="30" xfId="0" applyFont="1" applyBorder="1" applyAlignment="1">
      <alignment horizontal="center" vertical="center" textRotation="180" shrinkToFit="1"/>
    </xf>
    <xf numFmtId="0" fontId="37" fillId="0" borderId="58" xfId="0" applyFont="1" applyBorder="1" applyAlignment="1">
      <alignment horizontal="center" vertical="center" textRotation="180" shrinkToFit="1"/>
    </xf>
    <xf numFmtId="0" fontId="36" fillId="0" borderId="60" xfId="0" applyFont="1" applyBorder="1" applyAlignment="1">
      <alignment horizontal="center" vertical="center" wrapText="1" shrinkToFit="1"/>
    </xf>
    <xf numFmtId="0" fontId="36" fillId="0" borderId="25" xfId="0" applyFont="1" applyBorder="1" applyAlignment="1">
      <alignment horizontal="center" vertical="center" wrapText="1" shrinkToFit="1"/>
    </xf>
    <xf numFmtId="0" fontId="36" fillId="0" borderId="28" xfId="0" applyFont="1" applyBorder="1" applyAlignment="1">
      <alignment horizontal="center" vertical="center" wrapText="1" shrinkToFit="1"/>
    </xf>
    <xf numFmtId="0" fontId="76" fillId="0" borderId="25" xfId="0" applyFont="1" applyBorder="1" applyAlignment="1">
      <alignment horizontal="center" vertical="center" textRotation="255" shrinkToFit="1"/>
    </xf>
    <xf numFmtId="0" fontId="38" fillId="0" borderId="35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 textRotation="180" shrinkToFit="1"/>
    </xf>
    <xf numFmtId="0" fontId="49" fillId="0" borderId="58" xfId="0" applyFont="1" applyBorder="1" applyAlignment="1">
      <alignment horizontal="center" vertical="center" textRotation="180" shrinkToFit="1"/>
    </xf>
    <xf numFmtId="0" fontId="37" fillId="0" borderId="60" xfId="0" applyFont="1" applyBorder="1" applyAlignment="1">
      <alignment horizontal="center" vertical="center" wrapText="1" shrinkToFit="1"/>
    </xf>
    <xf numFmtId="0" fontId="37" fillId="0" borderId="25" xfId="0" applyFont="1" applyBorder="1" applyAlignment="1">
      <alignment horizontal="center" vertical="center" wrapText="1" shrinkToFit="1"/>
    </xf>
    <xf numFmtId="0" fontId="37" fillId="0" borderId="28" xfId="0" applyFont="1" applyBorder="1" applyAlignment="1">
      <alignment horizontal="center" vertical="center" wrapText="1" shrinkToFit="1"/>
    </xf>
    <xf numFmtId="0" fontId="73" fillId="0" borderId="25" xfId="0" applyFont="1" applyBorder="1" applyAlignment="1">
      <alignment horizontal="center" vertical="center" textRotation="255" shrinkToFit="1"/>
    </xf>
    <xf numFmtId="0" fontId="49" fillId="0" borderId="60" xfId="0" applyFont="1" applyBorder="1" applyAlignment="1">
      <alignment horizontal="center" vertical="center" textRotation="180" shrinkToFit="1"/>
    </xf>
    <xf numFmtId="0" fontId="49" fillId="0" borderId="25" xfId="0" applyFont="1" applyBorder="1" applyAlignment="1">
      <alignment horizontal="center" vertical="center" textRotation="180" shrinkToFit="1"/>
    </xf>
    <xf numFmtId="0" fontId="49" fillId="0" borderId="27" xfId="0" applyFont="1" applyBorder="1" applyAlignment="1">
      <alignment horizontal="center" vertical="center" textRotation="180" shrinkToFit="1"/>
    </xf>
    <xf numFmtId="0" fontId="73" fillId="0" borderId="27" xfId="0" applyFont="1" applyBorder="1" applyAlignment="1">
      <alignment horizontal="center" vertical="center" textRotation="255" shrinkToFit="1"/>
    </xf>
    <xf numFmtId="0" fontId="37" fillId="0" borderId="68" xfId="0" applyFont="1" applyBorder="1" applyAlignment="1">
      <alignment horizontal="center" vertical="center" textRotation="180" shrinkToFit="1"/>
    </xf>
    <xf numFmtId="0" fontId="37" fillId="0" borderId="47" xfId="0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7" fillId="0" borderId="37" xfId="0" applyFont="1" applyBorder="1" applyAlignment="1">
      <alignment horizontal="center" vertical="center" wrapText="1" shrinkToFit="1"/>
    </xf>
    <xf numFmtId="0" fontId="37" fillId="0" borderId="10" xfId="0" applyFont="1" applyBorder="1" applyAlignment="1">
      <alignment horizontal="center" vertical="center" wrapText="1" shrinkToFit="1"/>
    </xf>
    <xf numFmtId="0" fontId="37" fillId="0" borderId="12" xfId="0" applyFont="1" applyBorder="1" applyAlignment="1">
      <alignment horizontal="center" vertical="center" wrapText="1" shrinkToFit="1"/>
    </xf>
    <xf numFmtId="0" fontId="24" fillId="0" borderId="0" xfId="0" applyFont="1" applyAlignment="1">
      <alignment horizontal="left" shrinkToFit="1"/>
    </xf>
    <xf numFmtId="0" fontId="52" fillId="0" borderId="0" xfId="0" applyFont="1" applyAlignment="1">
      <alignment horizontal="center" shrinkToFit="1"/>
    </xf>
    <xf numFmtId="0" fontId="49" fillId="0" borderId="35" xfId="0" applyFont="1" applyBorder="1" applyAlignment="1">
      <alignment horizontal="center" vertical="center"/>
    </xf>
    <xf numFmtId="0" fontId="49" fillId="0" borderId="59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49" fillId="24" borderId="68" xfId="0" applyFont="1" applyFill="1" applyBorder="1" applyAlignment="1">
      <alignment horizontal="center" vertical="center" textRotation="180" shrinkToFit="1"/>
    </xf>
    <xf numFmtId="0" fontId="49" fillId="24" borderId="58" xfId="0" applyFont="1" applyFill="1" applyBorder="1" applyAlignment="1">
      <alignment horizontal="center" vertical="center" textRotation="180" shrinkToFit="1"/>
    </xf>
    <xf numFmtId="0" fontId="73" fillId="24" borderId="25" xfId="0" applyFont="1" applyFill="1" applyBorder="1" applyAlignment="1">
      <alignment horizontal="center" vertical="center" textRotation="255" shrinkToFit="1"/>
    </xf>
    <xf numFmtId="0" fontId="49" fillId="0" borderId="0" xfId="0" applyFont="1" applyAlignment="1">
      <alignment horizontal="left" vertical="center"/>
    </xf>
    <xf numFmtId="0" fontId="34" fillId="0" borderId="92" xfId="0" applyFont="1" applyBorder="1" applyAlignment="1">
      <alignment horizontal="center" vertical="center" wrapText="1" shrinkToFit="1"/>
    </xf>
    <xf numFmtId="0" fontId="38" fillId="0" borderId="0" xfId="0" applyFont="1" applyAlignment="1">
      <alignment horizontal="left" shrinkToFit="1"/>
    </xf>
    <xf numFmtId="0" fontId="38" fillId="0" borderId="60" xfId="0" applyFont="1" applyBorder="1" applyAlignment="1">
      <alignment horizontal="center" vertical="center" wrapText="1" shrinkToFit="1"/>
    </xf>
    <xf numFmtId="0" fontId="38" fillId="0" borderId="25" xfId="0" applyFont="1" applyBorder="1" applyAlignment="1">
      <alignment horizontal="center" vertical="center" wrapText="1" shrinkToFit="1"/>
    </xf>
    <xf numFmtId="0" fontId="38" fillId="0" borderId="28" xfId="0" applyFont="1" applyBorder="1" applyAlignment="1">
      <alignment horizontal="center" vertical="center" wrapText="1" shrinkToFit="1"/>
    </xf>
    <xf numFmtId="0" fontId="49" fillId="0" borderId="30" xfId="0" applyFont="1" applyBorder="1" applyAlignment="1">
      <alignment horizontal="center" vertical="center" textRotation="180" shrinkToFit="1"/>
    </xf>
    <xf numFmtId="0" fontId="89" fillId="0" borderId="60" xfId="0" applyFont="1" applyBorder="1" applyAlignment="1">
      <alignment horizontal="left" vertical="center" wrapText="1" shrinkToFit="1"/>
    </xf>
    <xf numFmtId="0" fontId="89" fillId="0" borderId="25" xfId="0" applyFont="1" applyBorder="1" applyAlignment="1">
      <alignment horizontal="left" vertical="center" wrapText="1" shrinkToFit="1"/>
    </xf>
    <xf numFmtId="0" fontId="89" fillId="0" borderId="28" xfId="0" applyFont="1" applyBorder="1" applyAlignment="1">
      <alignment horizontal="left" vertical="center" wrapText="1" shrinkToFit="1"/>
    </xf>
    <xf numFmtId="0" fontId="48" fillId="0" borderId="60" xfId="0" applyFont="1" applyBorder="1" applyAlignment="1">
      <alignment horizontal="center" vertical="center" textRotation="180" shrinkToFit="1"/>
    </xf>
    <xf numFmtId="0" fontId="48" fillId="0" borderId="25" xfId="0" applyFont="1" applyBorder="1" applyAlignment="1">
      <alignment horizontal="center" vertical="center" textRotation="180" shrinkToFit="1"/>
    </xf>
    <xf numFmtId="0" fontId="48" fillId="0" borderId="27" xfId="0" applyFont="1" applyBorder="1" applyAlignment="1">
      <alignment horizontal="center" vertical="center" textRotation="180" shrinkToFit="1"/>
    </xf>
    <xf numFmtId="0" fontId="59" fillId="24" borderId="40" xfId="0" applyFont="1" applyFill="1" applyBorder="1" applyAlignment="1">
      <alignment horizontal="center" vertical="center" wrapText="1" shrinkToFit="1"/>
    </xf>
    <xf numFmtId="0" fontId="59" fillId="24" borderId="11" xfId="0" applyFont="1" applyFill="1" applyBorder="1" applyAlignment="1">
      <alignment horizontal="center" vertical="center" wrapText="1" shrinkToFit="1"/>
    </xf>
    <xf numFmtId="0" fontId="59" fillId="24" borderId="14" xfId="0" applyFont="1" applyFill="1" applyBorder="1" applyAlignment="1">
      <alignment horizontal="center" vertical="center" wrapText="1" shrinkToFit="1"/>
    </xf>
    <xf numFmtId="0" fontId="59" fillId="0" borderId="25" xfId="0" applyFont="1" applyBorder="1" applyAlignment="1">
      <alignment horizontal="center" vertical="center" textRotation="255" shrinkToFit="1"/>
    </xf>
    <xf numFmtId="0" fontId="59" fillId="0" borderId="60" xfId="0" applyFont="1" applyBorder="1" applyAlignment="1">
      <alignment horizontal="center" vertical="center" wrapText="1" shrinkToFit="1"/>
    </xf>
    <xf numFmtId="0" fontId="59" fillId="0" borderId="25" xfId="0" applyFont="1" applyBorder="1" applyAlignment="1">
      <alignment horizontal="center" vertical="center" wrapText="1" shrinkToFit="1"/>
    </xf>
    <xf numFmtId="0" fontId="59" fillId="0" borderId="28" xfId="0" applyFont="1" applyBorder="1" applyAlignment="1">
      <alignment horizontal="center" vertical="center" wrapText="1" shrinkToFit="1"/>
    </xf>
    <xf numFmtId="0" fontId="86" fillId="0" borderId="0" xfId="0" applyFont="1" applyAlignment="1">
      <alignment horizontal="center" shrinkToFit="1"/>
    </xf>
    <xf numFmtId="0" fontId="58" fillId="0" borderId="60" xfId="0" applyFont="1" applyBorder="1" applyAlignment="1">
      <alignment horizontal="center" vertical="center" wrapText="1" shrinkToFit="1"/>
    </xf>
    <xf numFmtId="0" fontId="58" fillId="0" borderId="25" xfId="0" applyFont="1" applyBorder="1" applyAlignment="1">
      <alignment horizontal="center" vertical="center" wrapText="1" shrinkToFit="1"/>
    </xf>
    <xf numFmtId="0" fontId="58" fillId="0" borderId="28" xfId="0" applyFont="1" applyBorder="1" applyAlignment="1">
      <alignment horizontal="center" vertical="center" wrapText="1" shrinkToFit="1"/>
    </xf>
    <xf numFmtId="0" fontId="59" fillId="0" borderId="27" xfId="0" applyFont="1" applyBorder="1" applyAlignment="1">
      <alignment horizontal="center" vertical="center" textRotation="255" shrinkToFit="1"/>
    </xf>
    <xf numFmtId="0" fontId="49" fillId="0" borderId="13" xfId="0" applyFont="1" applyBorder="1" applyAlignment="1">
      <alignment horizontal="left"/>
    </xf>
    <xf numFmtId="0" fontId="59" fillId="0" borderId="35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96" fillId="0" borderId="60" xfId="0" applyFont="1" applyBorder="1" applyAlignment="1">
      <alignment horizontal="center" vertical="center" wrapText="1" shrinkToFit="1"/>
    </xf>
    <xf numFmtId="0" fontId="96" fillId="0" borderId="25" xfId="0" applyFont="1" applyBorder="1" applyAlignment="1">
      <alignment horizontal="center" vertical="center" wrapText="1" shrinkToFit="1"/>
    </xf>
    <xf numFmtId="0" fontId="96" fillId="0" borderId="28" xfId="0" applyFont="1" applyBorder="1" applyAlignment="1">
      <alignment horizontal="center" vertical="center" wrapText="1" shrinkToFit="1"/>
    </xf>
    <xf numFmtId="0" fontId="117" fillId="0" borderId="45" xfId="0" applyFont="1" applyBorder="1" applyAlignment="1">
      <alignment horizontal="center" vertical="center"/>
    </xf>
    <xf numFmtId="0" fontId="98" fillId="0" borderId="0" xfId="43" applyFont="1" applyAlignment="1">
      <alignment horizontal="center" vertical="center" wrapText="1" shrinkToFit="1"/>
    </xf>
    <xf numFmtId="0" fontId="98" fillId="0" borderId="55" xfId="43" applyFont="1" applyBorder="1" applyAlignment="1">
      <alignment horizontal="center" vertical="center" shrinkToFit="1"/>
    </xf>
    <xf numFmtId="49" fontId="116" fillId="38" borderId="81" xfId="43" applyNumberFormat="1" applyFont="1" applyFill="1" applyBorder="1" applyAlignment="1">
      <alignment horizontal="center" vertical="center" shrinkToFit="1"/>
    </xf>
    <xf numFmtId="49" fontId="116" fillId="38" borderId="55" xfId="43" applyNumberFormat="1" applyFont="1" applyFill="1" applyBorder="1" applyAlignment="1">
      <alignment horizontal="center" vertical="center" shrinkToFit="1"/>
    </xf>
    <xf numFmtId="49" fontId="116" fillId="38" borderId="84" xfId="43" applyNumberFormat="1" applyFont="1" applyFill="1" applyBorder="1" applyAlignment="1">
      <alignment horizontal="center" vertical="center" shrinkToFit="1"/>
    </xf>
    <xf numFmtId="49" fontId="116" fillId="38" borderId="85" xfId="43" applyNumberFormat="1" applyFont="1" applyFill="1" applyBorder="1" applyAlignment="1">
      <alignment horizontal="center" vertical="center" shrinkToFit="1"/>
    </xf>
  </cellXfs>
  <cellStyles count="689">
    <cellStyle name="20% - 輔色1" xfId="1" builtinId="30" customBuiltin="1"/>
    <cellStyle name="20% - 輔色1 2" xfId="52" xr:uid="{0E413340-0E5C-402C-8554-351163D5D00C}"/>
    <cellStyle name="20% - 輔色2" xfId="2" builtinId="34" customBuiltin="1"/>
    <cellStyle name="20% - 輔色2 2" xfId="53" xr:uid="{74BCBD37-9BE9-49BE-A280-9AA1C5671E9D}"/>
    <cellStyle name="20% - 輔色3" xfId="3" builtinId="38" customBuiltin="1"/>
    <cellStyle name="20% - 輔色3 2" xfId="54" xr:uid="{34966CC0-E380-4AD8-AAE6-A0A5098AD161}"/>
    <cellStyle name="20% - 輔色4" xfId="4" builtinId="42" customBuiltin="1"/>
    <cellStyle name="20% - 輔色4 2" xfId="55" xr:uid="{D7A7A261-0E52-43D4-9D2D-B8E1F9AB9C39}"/>
    <cellStyle name="20% - 輔色5" xfId="5" builtinId="46" customBuiltin="1"/>
    <cellStyle name="20% - 輔色5 2" xfId="56" xr:uid="{36520D7D-7858-4A44-9B8D-DA5553B5F0F4}"/>
    <cellStyle name="20% - 輔色6" xfId="6" builtinId="50" customBuiltin="1"/>
    <cellStyle name="20% - 輔色6 2" xfId="57" xr:uid="{092D705E-F264-4627-B646-92E589689A6C}"/>
    <cellStyle name="40% - 輔色1" xfId="7" builtinId="31" customBuiltin="1"/>
    <cellStyle name="40% - 輔色1 2" xfId="58" xr:uid="{761F30E4-1731-4902-A1F8-C02AB7893F9D}"/>
    <cellStyle name="40% - 輔色2" xfId="8" builtinId="35" customBuiltin="1"/>
    <cellStyle name="40% - 輔色2 2" xfId="59" xr:uid="{8D1E25CF-00C7-4994-BE38-3FB97DD037A9}"/>
    <cellStyle name="40% - 輔色3" xfId="9" builtinId="39" customBuiltin="1"/>
    <cellStyle name="40% - 輔色3 2" xfId="60" xr:uid="{F9EF55F2-3091-4CFB-9100-A5FFD356F746}"/>
    <cellStyle name="40% - 輔色4" xfId="10" builtinId="43" customBuiltin="1"/>
    <cellStyle name="40% - 輔色4 2" xfId="61" xr:uid="{ADCF7D97-2BB1-42AB-9236-B18ECD69FDFB}"/>
    <cellStyle name="40% - 輔色5" xfId="11" builtinId="47" customBuiltin="1"/>
    <cellStyle name="40% - 輔色5 2" xfId="62" xr:uid="{45A384A7-4B06-4E2D-84B4-21D2B4D4D1AA}"/>
    <cellStyle name="40% - 輔色6" xfId="12" builtinId="51" customBuiltin="1"/>
    <cellStyle name="40% - 輔色6 2" xfId="63" xr:uid="{26CF26A0-3524-499E-A997-789C3756B24C}"/>
    <cellStyle name="60% - 輔色1" xfId="13" builtinId="32" customBuiltin="1"/>
    <cellStyle name="60% - 輔色1 2" xfId="64" xr:uid="{12947BEA-4C60-4F45-86DA-E5C6D656F2F5}"/>
    <cellStyle name="60% - 輔色2" xfId="14" builtinId="36" customBuiltin="1"/>
    <cellStyle name="60% - 輔色2 2" xfId="65" xr:uid="{47FC4D9E-ED3E-4304-A570-F5A057DF2DCC}"/>
    <cellStyle name="60% - 輔色3" xfId="15" builtinId="40" customBuiltin="1"/>
    <cellStyle name="60% - 輔色3 2" xfId="66" xr:uid="{A4C30B55-AD7A-4EAA-B5FB-3571596A0BD9}"/>
    <cellStyle name="60% - 輔色4" xfId="16" builtinId="44" customBuiltin="1"/>
    <cellStyle name="60% - 輔色4 2" xfId="67" xr:uid="{B2647E00-68F2-4A00-98F8-70E9460BC157}"/>
    <cellStyle name="60% - 輔色5" xfId="17" builtinId="48" customBuiltin="1"/>
    <cellStyle name="60% - 輔色5 2" xfId="68" xr:uid="{DB43764F-E90E-4DE4-8AC8-E1AA7171E201}"/>
    <cellStyle name="60% - 輔色6" xfId="18" builtinId="52" customBuiltin="1"/>
    <cellStyle name="60% - 輔色6 2" xfId="69" xr:uid="{8D29742D-7A59-4352-BF1D-0CE8F525578E}"/>
    <cellStyle name="一般" xfId="0" builtinId="0"/>
    <cellStyle name="一般 2" xfId="19" xr:uid="{00000000-0005-0000-0000-000013000000}"/>
    <cellStyle name="一般_Sheet1" xfId="43" xr:uid="{00000000-0005-0000-0000-000014000000}"/>
    <cellStyle name="一般_南興98" xfId="44" xr:uid="{00000000-0005-0000-0000-000015000000}"/>
    <cellStyle name="一般_新增Microsoft Excel 工作表" xfId="688" xr:uid="{79AC1EFA-28CC-4CB4-97EE-CDDC6446F7C4}"/>
    <cellStyle name="千分位 2" xfId="206" xr:uid="{4D2430FC-48A8-4E67-AC6A-F28D3C079FC0}"/>
    <cellStyle name="千分位 2 2" xfId="271" xr:uid="{379E8A02-0023-4B4C-8536-E51A94155874}"/>
    <cellStyle name="千分位 3" xfId="205" xr:uid="{D19B4184-6F58-4EAC-AD7E-6DDF5302F03F}"/>
    <cellStyle name="千分位 3 2" xfId="270" xr:uid="{A2036D41-D191-45E1-B24C-44AF6E1280A6}"/>
    <cellStyle name="千分位 4" xfId="242" xr:uid="{BA02BACF-8376-4E88-87F1-63176F7CB256}"/>
    <cellStyle name="中等" xfId="20" builtinId="28" customBuiltin="1"/>
    <cellStyle name="中等 2" xfId="45" xr:uid="{970B441F-0BD0-40A5-8828-96EE2F9B315B}"/>
    <cellStyle name="中等 2 2" xfId="93" xr:uid="{1556235C-98C3-4D2F-A021-BE2221F39F96}"/>
    <cellStyle name="中等 2 3" xfId="70" xr:uid="{B667B5A2-7ECA-40B8-9294-9BA4D51E67FF}"/>
    <cellStyle name="中等 3" xfId="155" xr:uid="{0DCA2B01-84E4-4245-9507-AA099609FDDB}"/>
    <cellStyle name="合計" xfId="21" builtinId="25" customBuiltin="1"/>
    <cellStyle name="合計 10" xfId="541" xr:uid="{74ED1BBC-B0C6-4E65-9C2C-F73542E4399C}"/>
    <cellStyle name="合計 2" xfId="71" xr:uid="{986DC845-87D8-4709-B22B-62FFB3A3AD5C}"/>
    <cellStyle name="合計 2 2" xfId="127" xr:uid="{6E14A353-E94E-4B28-8568-16CFA489EA1B}"/>
    <cellStyle name="合計 2 2 2" xfId="267" xr:uid="{9DB02F06-231B-4648-9EAB-5B4829DA0B2B}"/>
    <cellStyle name="合計 2 2 3" xfId="216" xr:uid="{79F49E8A-44C2-49EC-AF42-1B00E2011020}"/>
    <cellStyle name="合計 2 2 4" xfId="355" xr:uid="{649B0B97-8E3E-46A9-A4D4-8A60777B1F3F}"/>
    <cellStyle name="合計 2 2 5" xfId="418" xr:uid="{FCA7A96D-979B-49E8-8D52-95142D3E06CF}"/>
    <cellStyle name="合計 2 2 6" xfId="510" xr:uid="{5BF7773F-E7EA-4312-869E-577B118AB45B}"/>
    <cellStyle name="合計 2 2 7" xfId="257" xr:uid="{908E23F2-8AAF-4313-8680-F720F4E01A20}"/>
    <cellStyle name="合計 2 2 8" xfId="614" xr:uid="{22344040-9E6A-4BB6-B2E1-307DC400D857}"/>
    <cellStyle name="合計 2 2 9" xfId="666" xr:uid="{021C055E-8DD2-40A0-B80B-10BEFD089067}"/>
    <cellStyle name="合計 2 3" xfId="160" xr:uid="{A16B500F-8159-4FBA-85DF-BCDCB11AF4EB}"/>
    <cellStyle name="合計 2 3 2" xfId="451" xr:uid="{37C644F8-7D1E-47E5-B58B-486E1FDE1EB3}"/>
    <cellStyle name="合計 2 3 3" xfId="535" xr:uid="{8203B9B5-F81A-4785-ADDD-4C272C934C0A}"/>
    <cellStyle name="合計 2 4" xfId="203" xr:uid="{895C3DE3-9E20-4287-8C3F-7092B7947749}"/>
    <cellStyle name="合計 2 4 2" xfId="494" xr:uid="{E8911DB6-E421-4BF3-BD39-6E6402B388A9}"/>
    <cellStyle name="合計 2 4 3" xfId="572" xr:uid="{068AA524-6F61-44B4-A531-C801A64B3D28}"/>
    <cellStyle name="合計 2 5" xfId="272" xr:uid="{8B819817-C00A-414A-85CD-C9BD49A6678D}"/>
    <cellStyle name="合計 2 6" xfId="275" xr:uid="{33B64100-2523-43EC-8DD0-A06929A09A60}"/>
    <cellStyle name="合計 2 7" xfId="247" xr:uid="{97CEFAD9-1CC0-45BD-BAD4-4A1913BF54A0}"/>
    <cellStyle name="合計 2 8" xfId="243" xr:uid="{42DDE575-1414-4AA5-93EB-1B858F51E2A3}"/>
    <cellStyle name="合計 2 9" xfId="505" xr:uid="{783DF40C-94BE-4D1A-867C-8FF898CDA3FD}"/>
    <cellStyle name="合計 3" xfId="98" xr:uid="{926A05BC-AF26-4FF6-A55C-AA72E185AC24}"/>
    <cellStyle name="合計 3 2" xfId="137" xr:uid="{90BA2CB3-92FB-4278-B644-26B1A963A61C}"/>
    <cellStyle name="合計 3 2 2" xfId="278" xr:uid="{A61190A1-93AB-42B5-AB56-3D3C4A644ECD}"/>
    <cellStyle name="合計 3 2 3" xfId="307" xr:uid="{D484D915-4BAC-410E-816F-CA41DEC9E882}"/>
    <cellStyle name="合計 3 2 4" xfId="365" xr:uid="{99CFB9D1-EB1E-49FE-8A0C-A17D2CF42FFF}"/>
    <cellStyle name="合計 3 2 5" xfId="428" xr:uid="{5B35E9DC-A2AC-41A7-B8BA-93520012D086}"/>
    <cellStyle name="合計 3 2 6" xfId="517" xr:uid="{6D4F5701-0383-40DA-939E-6BF08A52CE88}"/>
    <cellStyle name="合計 3 2 7" xfId="263" xr:uid="{47D1B867-7B8F-40AE-B6AF-496EAA5B7105}"/>
    <cellStyle name="合計 3 2 8" xfId="624" xr:uid="{BE3753D0-9EAB-4F0C-AD91-597154B28A55}"/>
    <cellStyle name="合計 3 2 9" xfId="671" xr:uid="{98B02E12-6E60-428E-A565-44B4DE6CEE87}"/>
    <cellStyle name="合計 3 3" xfId="175" xr:uid="{857C529A-D602-4C0C-ABBD-ECBDB0E75C49}"/>
    <cellStyle name="合計 3 3 2" xfId="466" xr:uid="{D4BF3A7B-0CF1-42DB-AD15-4457613E272B}"/>
    <cellStyle name="合計 3 3 3" xfId="545" xr:uid="{9CB49315-AEF4-472A-9D77-3972190B2B3B}"/>
    <cellStyle name="合計 3 4" xfId="202" xr:uid="{884B0E81-E67B-48E6-A594-1F952B550BCC}"/>
    <cellStyle name="合計 3 4 2" xfId="493" xr:uid="{391ED3B3-0055-4D93-B632-7C75A88E0B4D}"/>
    <cellStyle name="合計 3 4 3" xfId="571" xr:uid="{00392AA4-A053-405A-8046-415D98796A53}"/>
    <cellStyle name="合計 3 5" xfId="254" xr:uid="{E168E68C-49E5-424F-85AF-9668D2D7BD10}"/>
    <cellStyle name="合計 3 6" xfId="332" xr:uid="{57584275-9A7E-4E94-9CEB-73A3DEE32D40}"/>
    <cellStyle name="合計 3 7" xfId="395" xr:uid="{01B8A588-B937-4F76-8EFF-9E4550B78175}"/>
    <cellStyle name="合計 3 8" xfId="591" xr:uid="{ECEAB4CA-7C7D-4A45-BD2C-B9C7E054AB1A}"/>
    <cellStyle name="合計 3 9" xfId="644" xr:uid="{8CC294C7-7F76-4692-B722-04900EFBBD48}"/>
    <cellStyle name="合計 4" xfId="103" xr:uid="{333138B8-DF1B-41B9-B03E-8CA8140929F6}"/>
    <cellStyle name="合計 4 2" xfId="142" xr:uid="{09065157-43DA-42EE-A9CB-BD3BC2E7F4B1}"/>
    <cellStyle name="合計 4 2 2" xfId="283" xr:uid="{B28E44A5-538D-4079-842D-FB79C89F25FF}"/>
    <cellStyle name="合計 4 2 3" xfId="312" xr:uid="{275DE24D-57F6-4AC7-9C04-088AD48B35D6}"/>
    <cellStyle name="合計 4 2 4" xfId="370" xr:uid="{6C9309F0-7DC5-4A05-B2C1-28DBEFFE41AF}"/>
    <cellStyle name="合計 4 2 5" xfId="433" xr:uid="{A2440E0C-BB24-45E8-BB21-0A9BED552ABA}"/>
    <cellStyle name="合計 4 2 6" xfId="522" xr:uid="{59AB93EA-6927-4E10-87BC-7CA6D255A549}"/>
    <cellStyle name="合計 4 2 7" xfId="252" xr:uid="{24AC3BED-A57F-4C20-A471-35E337A412A7}"/>
    <cellStyle name="合計 4 2 8" xfId="629" xr:uid="{D6058006-DD69-499F-B5F5-DB9DDB406798}"/>
    <cellStyle name="合計 4 2 9" xfId="676" xr:uid="{735BF083-94E6-4EEF-9215-02A041E6DBD8}"/>
    <cellStyle name="合計 4 3" xfId="180" xr:uid="{B5946FF8-3D6D-4C32-919C-F004DC53775D}"/>
    <cellStyle name="合計 4 3 2" xfId="471" xr:uid="{B5F2E0F5-4325-42E4-B639-4A8B99845EBB}"/>
    <cellStyle name="合計 4 3 3" xfId="550" xr:uid="{3DB5F143-2A7B-4CDD-B029-50943053CAFE}"/>
    <cellStyle name="合計 4 4" xfId="201" xr:uid="{0930E53B-AEC0-4E09-ABA1-61D012C69231}"/>
    <cellStyle name="合計 4 4 2" xfId="492" xr:uid="{8A9B5158-E757-4D23-A479-4573311BD51B}"/>
    <cellStyle name="合計 4 4 3" xfId="570" xr:uid="{B1C1433B-9932-4207-9AD8-B4A63AD95221}"/>
    <cellStyle name="合計 4 5" xfId="229" xr:uid="{2FBA915F-D7D5-43F3-8284-DE676D71BF46}"/>
    <cellStyle name="合計 4 6" xfId="337" xr:uid="{F2DD1091-BC0A-4D43-9A65-2E4DA9E232F6}"/>
    <cellStyle name="合計 4 7" xfId="400" xr:uid="{19250B25-C512-4622-B28F-B978359B7F5D}"/>
    <cellStyle name="合計 4 8" xfId="596" xr:uid="{B93C045D-34DB-455A-B3D7-B6B817702F81}"/>
    <cellStyle name="合計 4 9" xfId="649" xr:uid="{B7363434-2B6A-4715-9A56-F8F6861D18C9}"/>
    <cellStyle name="合計 5" xfId="108" xr:uid="{141BB834-4752-466B-B750-242169FB9476}"/>
    <cellStyle name="合計 5 2" xfId="147" xr:uid="{B68C9293-B72F-4297-9AA8-894EA621B240}"/>
    <cellStyle name="合計 5 2 2" xfId="288" xr:uid="{A5AE8059-9EFC-4F19-AF74-62B68EDB309B}"/>
    <cellStyle name="合計 5 2 3" xfId="317" xr:uid="{DB592FE3-71E2-4CDC-BB04-4AFD7DF8D129}"/>
    <cellStyle name="合計 5 2 4" xfId="375" xr:uid="{98EC9B25-1540-4372-9C87-CD6FC3FEFAFA}"/>
    <cellStyle name="合計 5 2 5" xfId="438" xr:uid="{A3F512EA-01B0-417A-89A1-A9C3A6AE8749}"/>
    <cellStyle name="合計 5 2 6" xfId="527" xr:uid="{FBE6F452-DEE2-49A3-BF70-BACDC61D13AC}"/>
    <cellStyle name="合計 5 2 7" xfId="326" xr:uid="{936C1491-AC9B-491C-9243-28719B062DF4}"/>
    <cellStyle name="合計 5 2 8" xfId="634" xr:uid="{802E6FEA-F1D6-4C0E-A8B1-657ABF8738CF}"/>
    <cellStyle name="合計 5 2 9" xfId="681" xr:uid="{83EDB416-7C06-4E1C-B697-3951E2F8F75E}"/>
    <cellStyle name="合計 5 3" xfId="185" xr:uid="{B0ECFEB8-721D-47F9-B635-D25BF3C6F3B0}"/>
    <cellStyle name="合計 5 3 2" xfId="476" xr:uid="{F9E30AE6-4459-453A-B191-6185AC0535AC}"/>
    <cellStyle name="合計 5 3 3" xfId="555" xr:uid="{3F4430B6-B7A4-468B-8B34-02ADC57CE2FD}"/>
    <cellStyle name="合計 5 4" xfId="200" xr:uid="{50EA22CB-C8C1-4B96-AEE2-BB38369FCA00}"/>
    <cellStyle name="合計 5 4 2" xfId="491" xr:uid="{BB6AB42E-71FB-4C72-AE59-D18ADB3372A9}"/>
    <cellStyle name="合計 5 4 3" xfId="569" xr:uid="{1BD659EA-FF80-4AA0-BAB4-4B2514F5DA99}"/>
    <cellStyle name="合計 5 5" xfId="302" xr:uid="{BB627E93-8522-4971-A3F8-E8EC5EDC11C0}"/>
    <cellStyle name="合計 5 6" xfId="342" xr:uid="{BC591459-23E2-4154-981E-A8BF19530BC0}"/>
    <cellStyle name="合計 5 7" xfId="405" xr:uid="{C891C886-F5A1-4969-B74A-DFD5E3CC6356}"/>
    <cellStyle name="合計 5 8" xfId="601" xr:uid="{A869F925-132B-488C-A72E-0EF388492598}"/>
    <cellStyle name="合計 5 9" xfId="654" xr:uid="{5478A365-0010-450A-9432-A5C6EB61F0E1}"/>
    <cellStyle name="合計 6" xfId="113" xr:uid="{19A091A1-7084-4D0C-B12D-1181CA87A0F7}"/>
    <cellStyle name="合計 6 2" xfId="152" xr:uid="{7829BE2E-CEFD-46E9-A4EE-D8640A9E8FBB}"/>
    <cellStyle name="合計 6 2 2" xfId="293" xr:uid="{771E95EB-4FF7-4F30-B1EB-0038B03CB470}"/>
    <cellStyle name="合計 6 2 3" xfId="322" xr:uid="{D8C796C0-4EAD-49B9-B79A-FB9B6A48C64B}"/>
    <cellStyle name="合計 6 2 4" xfId="380" xr:uid="{9A40B2CF-4D24-4F27-9D82-22CDA75EE1D6}"/>
    <cellStyle name="合計 6 2 5" xfId="443" xr:uid="{69429CFA-952F-4198-A208-79435754F78A}"/>
    <cellStyle name="合計 6 2 6" xfId="532" xr:uid="{478D212E-CE66-401F-8301-655736B51C67}"/>
    <cellStyle name="合計 6 2 7" xfId="581" xr:uid="{27BBC8B7-D473-451F-8230-490CB40CCC1F}"/>
    <cellStyle name="合計 6 2 8" xfId="639" xr:uid="{59AC62E6-8171-4679-B46B-B67AE58A0033}"/>
    <cellStyle name="合計 6 2 9" xfId="686" xr:uid="{FBD220F6-1AC2-4717-BF4B-F61AC2D63F77}"/>
    <cellStyle name="合計 6 3" xfId="190" xr:uid="{6BB78FFD-0C46-41A9-BB6B-DB4491708CB1}"/>
    <cellStyle name="合計 6 3 2" xfId="481" xr:uid="{FD12FA3D-FF60-446D-A08C-9C987748ED0E}"/>
    <cellStyle name="合計 6 3 3" xfId="560" xr:uid="{DD51671E-EC83-4DBD-BF78-BF86035280EF}"/>
    <cellStyle name="合計 6 4" xfId="199" xr:uid="{843AE5AC-8D87-4B52-89FE-DC86E63EBA64}"/>
    <cellStyle name="合計 6 4 2" xfId="490" xr:uid="{5E77E494-4D91-44DD-A3F7-50B87B642469}"/>
    <cellStyle name="合計 6 4 3" xfId="568" xr:uid="{389039C2-0CE0-4320-A766-0F27D966FCDE}"/>
    <cellStyle name="合計 6 5" xfId="224" xr:uid="{6BE9A27F-C6F0-4335-84F7-325B060C26E1}"/>
    <cellStyle name="合計 6 6" xfId="347" xr:uid="{3557C514-DCE0-4C0B-859C-2DE1DF93F971}"/>
    <cellStyle name="合計 6 7" xfId="410" xr:uid="{07A229D2-6BFC-4545-B41A-A59D15A376F6}"/>
    <cellStyle name="合計 6 8" xfId="606" xr:uid="{0534FA58-8F77-4BB2-AF5E-E66DF5BAD189}"/>
    <cellStyle name="合計 6 9" xfId="659" xr:uid="{EA9FD9F5-D82F-48D4-877B-CB4EF16E79AE}"/>
    <cellStyle name="合計 7" xfId="116" xr:uid="{5C3038C2-DD4E-4F20-B026-BFFA6014B437}"/>
    <cellStyle name="合計 7 2" xfId="193" xr:uid="{330A6A7B-228C-4F04-A950-68F05FDAA800}"/>
    <cellStyle name="合計 7 2 2" xfId="484" xr:uid="{08D581A2-DF4A-4BCC-B252-24E1CC1DEC83}"/>
    <cellStyle name="合計 7 2 3" xfId="562" xr:uid="{D4152675-2A4E-480E-8005-D37D7C9F1D35}"/>
    <cellStyle name="合計 7 3" xfId="198" xr:uid="{FB4B592B-539F-4F51-87D1-83DE171A9C8E}"/>
    <cellStyle name="合計 7 3 2" xfId="489" xr:uid="{3BA8FFA6-AB3D-45A5-9492-BAFD310C8055}"/>
    <cellStyle name="合計 7 3 3" xfId="567" xr:uid="{6327255C-8B62-4540-84F9-C53C04757C0C}"/>
    <cellStyle name="合計 7 4" xfId="221" xr:uid="{962CF1E8-37C0-4454-B4B0-0183B42943CC}"/>
    <cellStyle name="合計 7 5" xfId="350" xr:uid="{8A973CBB-ADE8-4D7F-A794-92705146CEB7}"/>
    <cellStyle name="合計 7 6" xfId="413" xr:uid="{32D2A99C-C88B-4DE2-846C-188F1E80B0F4}"/>
    <cellStyle name="合計 7 7" xfId="609" xr:uid="{6839F60F-B7B3-4DD4-B7E8-1EA860E5385A}"/>
    <cellStyle name="合計 7 8" xfId="661" xr:uid="{5A08FEEC-E860-4E18-9DFF-3CFFCC2DA2F4}"/>
    <cellStyle name="合計 8" xfId="204" xr:uid="{AE74E545-DF32-46FD-88C1-953804E70019}"/>
    <cellStyle name="合計 8 2" xfId="495" xr:uid="{75860D32-EE4A-4FC9-BEBF-B7AD31905043}"/>
    <cellStyle name="合計 8 3" xfId="573" xr:uid="{7865BFA1-2B02-4A10-955F-511B8398283E}"/>
    <cellStyle name="合計 9" xfId="251" xr:uid="{4F47127E-3BE0-4AE9-A5DC-34D877E915AC}"/>
    <cellStyle name="好" xfId="22" builtinId="26" customBuiltin="1"/>
    <cellStyle name="好 2" xfId="72" xr:uid="{32EB8FA9-A69B-497E-B114-F368C621F567}"/>
    <cellStyle name="計算方式" xfId="23" builtinId="22" customBuiltin="1"/>
    <cellStyle name="計算方式 2" xfId="73" xr:uid="{9E4FD5F1-B5FB-44EF-9871-9EDFBE1E87FA}"/>
    <cellStyle name="計算方式 2 2" xfId="128" xr:uid="{058214AF-984D-45AC-AB24-3D9C657EEBAA}"/>
    <cellStyle name="計算方式 2 2 2" xfId="268" xr:uid="{C13C7086-ABD7-412E-8E8D-97E7E7D6D682}"/>
    <cellStyle name="計算方式 2 2 3" xfId="215" xr:uid="{D7B4FEC1-B418-435E-8305-3348E19C011D}"/>
    <cellStyle name="計算方式 2 2 4" xfId="356" xr:uid="{A3C99E1C-C415-4C67-B198-A0913F1D8549}"/>
    <cellStyle name="計算方式 2 2 5" xfId="419" xr:uid="{CF302277-7452-4D5E-88E4-CC2B0D78F9A4}"/>
    <cellStyle name="計算方式 2 2 6" xfId="511" xr:uid="{2E0734D5-7C91-4719-8770-26B63228A19E}"/>
    <cellStyle name="計算方式 2 2 7" xfId="387" xr:uid="{37C15DCC-1311-4235-BB18-47126DE9512B}"/>
    <cellStyle name="計算方式 2 2 8" xfId="615" xr:uid="{A4D22335-B6C2-477B-AE5D-3A9BCEF0600E}"/>
    <cellStyle name="計算方式 2 2 9" xfId="667" xr:uid="{259310EE-CDAA-4EA8-87FA-085E96C8C792}"/>
    <cellStyle name="計算方式 2 3" xfId="162" xr:uid="{010E8442-2E78-4501-B00E-74A9D412CDD1}"/>
    <cellStyle name="計算方式 2 3 2" xfId="453" xr:uid="{E2998EBF-7CE9-409C-A11A-536752C634F0}"/>
    <cellStyle name="計算方式 2 3 3" xfId="536" xr:uid="{6714B95A-D626-4BA9-87E3-7778B0DCC87F}"/>
    <cellStyle name="計算方式 2 4" xfId="239" xr:uid="{35FCE34A-AF7B-4D31-ACEE-6F0F1A89E67D}"/>
    <cellStyle name="計算方式 2 5" xfId="276" xr:uid="{28FAB2D2-44E1-49DA-89D4-967F6CCD6A90}"/>
    <cellStyle name="計算方式 2 6" xfId="327" xr:uid="{585456B1-FF0F-4EA4-AD75-12996C9CEEC4}"/>
    <cellStyle name="計算方式 2 7" xfId="506" xr:uid="{67CF95DD-F85D-467C-A312-0B4CF3AB073C}"/>
    <cellStyle name="計算方式 2 8" xfId="515" xr:uid="{AD07459D-4977-4FE7-A91E-09346C6DFFC1}"/>
    <cellStyle name="計算方式 3" xfId="99" xr:uid="{B4F7A6E9-0788-4162-94FA-EB62662D00DE}"/>
    <cellStyle name="計算方式 3 2" xfId="138" xr:uid="{4A5176BC-5423-42CD-8D47-190720469D0E}"/>
    <cellStyle name="計算方式 3 2 2" xfId="279" xr:uid="{F14F355B-1F98-4CBC-8FA6-9603A87D58AF}"/>
    <cellStyle name="計算方式 3 2 3" xfId="308" xr:uid="{820E68E6-7034-48E9-959B-8148A4F8ADD6}"/>
    <cellStyle name="計算方式 3 2 4" xfId="366" xr:uid="{65AC5D21-F5F3-4943-A694-F75B245FC523}"/>
    <cellStyle name="計算方式 3 2 5" xfId="429" xr:uid="{893D2967-7EBD-44E9-80FC-B4C9FD432CDD}"/>
    <cellStyle name="計算方式 3 2 6" xfId="518" xr:uid="{19B91389-798B-4B15-9DBB-B74591A0E0AC}"/>
    <cellStyle name="計算方式 3 2 7" xfId="390" xr:uid="{EFFAA2AB-E019-47F9-BDB8-995416DF5B37}"/>
    <cellStyle name="計算方式 3 2 8" xfId="625" xr:uid="{D416553A-9DBC-4086-A929-9C859066F9E7}"/>
    <cellStyle name="計算方式 3 2 9" xfId="672" xr:uid="{722E03E8-34B1-41F6-8A76-3B1041823877}"/>
    <cellStyle name="計算方式 3 3" xfId="176" xr:uid="{81206170-27B1-4350-9783-634633546E6C}"/>
    <cellStyle name="計算方式 3 3 2" xfId="467" xr:uid="{6C9D59C3-E2EE-447E-AF75-36F8D0217A86}"/>
    <cellStyle name="計算方式 3 3 3" xfId="546" xr:uid="{4D0D7A10-2B67-4472-B76B-C566E8FCA4DC}"/>
    <cellStyle name="計算方式 3 4" xfId="249" xr:uid="{2175B4F0-930D-4F5F-8746-5D2EC42C6E37}"/>
    <cellStyle name="計算方式 3 5" xfId="333" xr:uid="{4B323551-5168-4057-9520-9BEA400CFF5D}"/>
    <cellStyle name="計算方式 3 6" xfId="396" xr:uid="{3612C8D5-5BD3-48DF-9465-77B682747A8F}"/>
    <cellStyle name="計算方式 3 7" xfId="592" xr:uid="{61DD8B58-6DA9-42F4-AC3F-44DD25D0087B}"/>
    <cellStyle name="計算方式 3 8" xfId="645" xr:uid="{7E0D425D-33D1-4515-AC53-54B00D23ABC3}"/>
    <cellStyle name="計算方式 4" xfId="104" xr:uid="{6DCC6F9B-61F8-4959-84AB-3AA0DFA51898}"/>
    <cellStyle name="計算方式 4 2" xfId="143" xr:uid="{BCDF16B5-A61D-41B2-8C57-7A167A693E77}"/>
    <cellStyle name="計算方式 4 2 2" xfId="284" xr:uid="{8A11F363-A6A0-4DCC-AF0D-F15C0C05DB85}"/>
    <cellStyle name="計算方式 4 2 3" xfId="313" xr:uid="{97EA6C0A-3768-4434-B2AD-0DA886A66634}"/>
    <cellStyle name="計算方式 4 2 4" xfId="371" xr:uid="{22170807-FA17-49BD-BCBD-058F9DCF7C31}"/>
    <cellStyle name="計算方式 4 2 5" xfId="434" xr:uid="{B5DEAC1A-143E-4ACA-85D5-068CEEACF072}"/>
    <cellStyle name="計算方式 4 2 6" xfId="523" xr:uid="{6C1A9F10-1F47-4C76-BAB8-E34523894011}"/>
    <cellStyle name="計算方式 4 2 7" xfId="256" xr:uid="{4F7B026F-5007-4A9E-AEC4-14880B6D2C7E}"/>
    <cellStyle name="計算方式 4 2 8" xfId="630" xr:uid="{B7AC5DCE-740D-4D9D-B745-56F1DDC1B629}"/>
    <cellStyle name="計算方式 4 2 9" xfId="677" xr:uid="{F29FE281-3E95-4E86-B2EA-43655D83133D}"/>
    <cellStyle name="計算方式 4 3" xfId="181" xr:uid="{1B66E0EF-CDC3-4E5A-AF26-A3DAF2D5B434}"/>
    <cellStyle name="計算方式 4 3 2" xfId="472" xr:uid="{529215D7-7A9F-4468-92DB-C5AF0AC3F98C}"/>
    <cellStyle name="計算方式 4 3 3" xfId="551" xr:uid="{F0D8D07A-FDDD-4493-9125-E89B252F8A3E}"/>
    <cellStyle name="計算方式 4 4" xfId="300" xr:uid="{F7561805-D513-4D00-B8F8-8F49CDC7AC65}"/>
    <cellStyle name="計算方式 4 5" xfId="338" xr:uid="{0140B829-3188-486F-BD20-006C995F86A0}"/>
    <cellStyle name="計算方式 4 6" xfId="401" xr:uid="{56DCD164-3AC2-4A8F-903D-9F6778459826}"/>
    <cellStyle name="計算方式 4 7" xfId="597" xr:uid="{39CCB64E-7050-427E-9DC3-AF498F572E1E}"/>
    <cellStyle name="計算方式 4 8" xfId="650" xr:uid="{CBD22208-ED77-4C66-8E16-2FE4AFF620CA}"/>
    <cellStyle name="計算方式 5" xfId="109" xr:uid="{8D8B52F8-FC4A-4DCD-BBD3-9E98594C90E8}"/>
    <cellStyle name="計算方式 5 2" xfId="148" xr:uid="{FC74A317-A325-4357-A58F-2E4D3D551479}"/>
    <cellStyle name="計算方式 5 2 2" xfId="289" xr:uid="{C0F68DAC-247B-43F5-81AD-51718C129E60}"/>
    <cellStyle name="計算方式 5 2 3" xfId="318" xr:uid="{35EBDFBB-601C-4A14-9A41-38F6EEBF2E0C}"/>
    <cellStyle name="計算方式 5 2 4" xfId="376" xr:uid="{E7317068-4311-4FB8-A492-15C1BF43CE46}"/>
    <cellStyle name="計算方式 5 2 5" xfId="439" xr:uid="{BA00185C-9EC4-478E-9ABE-08861A8820E0}"/>
    <cellStyle name="計算方式 5 2 6" xfId="528" xr:uid="{B0F812C4-71AF-40DD-8D5E-EF794AC25978}"/>
    <cellStyle name="計算方式 5 2 7" xfId="577" xr:uid="{5E40F9BA-7595-4219-8082-36D4C7D48857}"/>
    <cellStyle name="計算方式 5 2 8" xfId="635" xr:uid="{92C991C3-6703-4F6D-BEB4-49B1DFBA7A55}"/>
    <cellStyle name="計算方式 5 2 9" xfId="682" xr:uid="{1FA68C63-1520-4BA9-A45D-8B094F2A7CAC}"/>
    <cellStyle name="計算方式 5 3" xfId="186" xr:uid="{1771930D-C475-40C8-BAAF-23D4D9078D72}"/>
    <cellStyle name="計算方式 5 3 2" xfId="477" xr:uid="{835B27AB-FAFF-4A1B-BAED-24F4ECFD0B0F}"/>
    <cellStyle name="計算方式 5 3 3" xfId="556" xr:uid="{584CBFA1-8B54-4A93-ADAD-4C8D38790023}"/>
    <cellStyle name="計算方式 5 4" xfId="228" xr:uid="{97C4625B-A139-43EF-91B9-2A5E49E2883B}"/>
    <cellStyle name="計算方式 5 5" xfId="343" xr:uid="{79BDA97A-EA54-409A-A0FC-1A2F933B0F74}"/>
    <cellStyle name="計算方式 5 6" xfId="406" xr:uid="{D2B32949-6C05-47C9-876B-9991FAF5445D}"/>
    <cellStyle name="計算方式 5 7" xfId="602" xr:uid="{C5ACFD4F-251E-44BA-9C7B-A8FEC24DAC7E}"/>
    <cellStyle name="計算方式 5 8" xfId="655" xr:uid="{31ECC7FA-2B97-4E17-B46F-5EE03803EE51}"/>
    <cellStyle name="計算方式 6" xfId="117" xr:uid="{7258BB4A-FFA9-4176-8527-C009F3D4E954}"/>
    <cellStyle name="計算方式 6 2" xfId="194" xr:uid="{697AAD33-B302-465F-B0DC-7CFA6DB94DB5}"/>
    <cellStyle name="計算方式 6 2 2" xfId="485" xr:uid="{F6DDA956-8FDA-4C7A-8D4F-183511D60257}"/>
    <cellStyle name="計算方式 6 2 3" xfId="563" xr:uid="{3506E509-3CC3-4506-BE9C-7D3E742149AB}"/>
    <cellStyle name="計算方式 6 3" xfId="220" xr:uid="{889E205F-68E4-4F89-9A7D-0BA9EF94F640}"/>
    <cellStyle name="計算方式 6 4" xfId="351" xr:uid="{83E727B0-9A31-4149-AE8F-E5B137B58933}"/>
    <cellStyle name="計算方式 6 5" xfId="414" xr:uid="{A1CF18B9-8F70-4F56-A1DE-4815EF365A81}"/>
    <cellStyle name="計算方式 6 6" xfId="610" xr:uid="{3B4009DA-039F-4038-AA2F-D62E4977955E}"/>
    <cellStyle name="計算方式 6 7" xfId="662" xr:uid="{4CA91C27-5051-40EC-8E36-C280B453CB53}"/>
    <cellStyle name="計算方式 7" xfId="259" xr:uid="{A88B32C5-90AF-4505-9829-EF9337D6912C}"/>
    <cellStyle name="計算方式 8" xfId="516" xr:uid="{570BB3F8-4518-4E9B-825C-CD1C3657D671}"/>
    <cellStyle name="連結的儲存格" xfId="24" builtinId="24" customBuiltin="1"/>
    <cellStyle name="連結的儲存格 2" xfId="74" xr:uid="{2053A6E9-434C-4E4B-A178-97E385A1404B}"/>
    <cellStyle name="備註" xfId="25" builtinId="10" customBuiltin="1"/>
    <cellStyle name="備註 2" xfId="75" xr:uid="{CDB6DE2B-3025-4AA3-B363-A716083D5F86}"/>
    <cellStyle name="備註 2 2" xfId="129" xr:uid="{13BC8B5A-FEEC-450D-9587-813F8925E126}"/>
    <cellStyle name="備註 2 2 2" xfId="269" xr:uid="{61C161E8-0D83-40D2-8E5A-127EBDF40E8E}"/>
    <cellStyle name="備註 2 2 3" xfId="214" xr:uid="{0AF835D2-A0CE-43A5-ACA3-9FE1CDBDE8AE}"/>
    <cellStyle name="備註 2 2 4" xfId="357" xr:uid="{3015D175-12FA-4018-BE3C-07D7E1F1B1A5}"/>
    <cellStyle name="備註 2 2 5" xfId="420" xr:uid="{BDEC3F3F-EBDD-4B3B-B204-5280DBFEEA67}"/>
    <cellStyle name="備註 2 2 6" xfId="512" xr:uid="{D8ECF6A2-89C0-4BC0-A90B-DBE7B1ED03AD}"/>
    <cellStyle name="備註 2 2 7" xfId="388" xr:uid="{0A644F3C-3511-4C64-84CA-5D900F6ADDEC}"/>
    <cellStyle name="備註 2 2 8" xfId="616" xr:uid="{69F3006D-8F9D-4BFB-B140-0DABEB00D65E}"/>
    <cellStyle name="備註 2 2 9" xfId="668" xr:uid="{7E15433E-8FB3-4E66-99B8-71A314011979}"/>
    <cellStyle name="備註 2 3" xfId="163" xr:uid="{109E410E-42C4-4890-AD9F-DBFD80C7CE58}"/>
    <cellStyle name="備註 2 3 2" xfId="454" xr:uid="{654589C2-01F6-4A30-A23C-8E7ABDA79492}"/>
    <cellStyle name="備註 2 3 3" xfId="537" xr:uid="{0BD525DF-9395-48F9-A3AC-332A440257D4}"/>
    <cellStyle name="備註 2 4" xfId="238" xr:uid="{0F4DF808-0563-4C56-BD28-42BB594299B3}"/>
    <cellStyle name="備註 2 5" xfId="277" xr:uid="{E92F72EA-8B4D-457C-9037-9F3AA0222DC9}"/>
    <cellStyle name="備註 2 6" xfId="295" xr:uid="{D780C0AB-4B0E-4CB9-B610-E8E89F1A3CF7}"/>
    <cellStyle name="備註 2 7" xfId="508" xr:uid="{641D9F06-B43E-4627-9199-40B83AC593E4}"/>
    <cellStyle name="備註 2 8" xfId="250" xr:uid="{AB8DC4B0-9E57-4C57-90D0-FA6C1F2E5E28}"/>
    <cellStyle name="備註 3" xfId="100" xr:uid="{EA05494B-3FEE-4AD0-9E9D-D5340494EF86}"/>
    <cellStyle name="備註 3 2" xfId="139" xr:uid="{36AB75B2-B710-4804-8BB6-6860DA028D75}"/>
    <cellStyle name="備註 3 2 2" xfId="280" xr:uid="{139EBEA5-92C0-47A8-973D-7A185847A52D}"/>
    <cellStyle name="備註 3 2 3" xfId="309" xr:uid="{049C0043-1FC0-4E99-ACD6-0E4B34B95DD4}"/>
    <cellStyle name="備註 3 2 4" xfId="367" xr:uid="{8E8A60D3-CB6E-4C91-9075-A072DC08FAEB}"/>
    <cellStyle name="備註 3 2 5" xfId="430" xr:uid="{60903B67-9F2E-4159-9E4A-76EEC3C499C1}"/>
    <cellStyle name="備註 3 2 6" xfId="519" xr:uid="{A84A6839-0527-4F42-B3F7-433D9D462A33}"/>
    <cellStyle name="備註 3 2 7" xfId="240" xr:uid="{92D01925-C4B1-46DC-90F9-D9534651FE29}"/>
    <cellStyle name="備註 3 2 8" xfId="626" xr:uid="{89AE5071-8971-4577-8A79-CE84C4692A40}"/>
    <cellStyle name="備註 3 2 9" xfId="673" xr:uid="{33A98124-3571-47D2-84A6-CDFCBA2CD2B2}"/>
    <cellStyle name="備註 3 3" xfId="177" xr:uid="{BFAECB94-EC98-4BA8-894D-3D3A2E562995}"/>
    <cellStyle name="備註 3 3 2" xfId="468" xr:uid="{F8CFBA58-28C7-4202-BFC5-0CB94436A3D0}"/>
    <cellStyle name="備註 3 3 3" xfId="547" xr:uid="{E0BE3E96-B328-4FB3-BF5E-2DF81C9FCF02}"/>
    <cellStyle name="備註 3 4" xfId="230" xr:uid="{3231B139-4AA5-4376-ABB7-15A7FD9398DC}"/>
    <cellStyle name="備註 3 5" xfId="334" xr:uid="{EBE864A6-EB9E-46C6-8B0F-9E186FEAE5E5}"/>
    <cellStyle name="備註 3 6" xfId="397" xr:uid="{4283785B-4C4F-4678-A038-F83F440E6A60}"/>
    <cellStyle name="備註 3 7" xfId="593" xr:uid="{ED3B6C88-36F7-43F5-BBA7-99274B06A2C7}"/>
    <cellStyle name="備註 3 8" xfId="646" xr:uid="{132A1C7F-4291-415D-A72E-CE1E18428297}"/>
    <cellStyle name="備註 4" xfId="105" xr:uid="{D1C4A755-432D-4377-91CA-06BA727DD7EF}"/>
    <cellStyle name="備註 4 2" xfId="144" xr:uid="{85C81729-8BD6-4F81-AD7A-6DAA68387EC2}"/>
    <cellStyle name="備註 4 2 2" xfId="285" xr:uid="{877100F4-CE35-460A-9A4F-4E10578DDD72}"/>
    <cellStyle name="備註 4 2 3" xfId="314" xr:uid="{93F2A1C7-EC8F-47F4-87AB-3A44D6F19F56}"/>
    <cellStyle name="備註 4 2 4" xfId="372" xr:uid="{BA39D4E9-DF5B-4585-8E04-BC8D7B5AFF82}"/>
    <cellStyle name="備註 4 2 5" xfId="435" xr:uid="{666107EA-5FF0-4433-B15C-5259C9DFAA03}"/>
    <cellStyle name="備註 4 2 6" xfId="524" xr:uid="{A521728B-264E-4415-9387-82193800668F}"/>
    <cellStyle name="備註 4 2 7" xfId="265" xr:uid="{B1FCC7B5-75B1-4FCB-9369-4B9EA7AE6F56}"/>
    <cellStyle name="備註 4 2 8" xfId="631" xr:uid="{AB7EEFEC-758D-4588-A6BA-385FB054887A}"/>
    <cellStyle name="備註 4 2 9" xfId="678" xr:uid="{0C49D31A-236A-4269-8F39-2BD871D5B8B8}"/>
    <cellStyle name="備註 4 3" xfId="182" xr:uid="{12ED176F-6B23-4119-91D0-2018DCB18B74}"/>
    <cellStyle name="備註 4 3 2" xfId="473" xr:uid="{B80A4D12-9BC4-4442-86D1-834CFC032035}"/>
    <cellStyle name="備註 4 3 3" xfId="552" xr:uid="{4C3CDAB7-3EC8-45F3-85FC-2D0785755286}"/>
    <cellStyle name="備註 4 4" xfId="298" xr:uid="{F3310DF3-4095-4871-9BF0-73B67CF0F2F8}"/>
    <cellStyle name="備註 4 5" xfId="339" xr:uid="{893B8BE2-0A59-4535-9010-00FC835C522B}"/>
    <cellStyle name="備註 4 6" xfId="402" xr:uid="{3286BA7B-4DD5-4EC3-899F-E4B28DC6296A}"/>
    <cellStyle name="備註 4 7" xfId="598" xr:uid="{4D78FC29-543E-4EB4-9435-62700E8D9D41}"/>
    <cellStyle name="備註 4 8" xfId="651" xr:uid="{25F14E01-BD39-4A1F-B9FB-D2D81ACD05E9}"/>
    <cellStyle name="備註 5" xfId="110" xr:uid="{626C2B1F-0E1E-4D58-B059-6BA3C46125F3}"/>
    <cellStyle name="備註 5 2" xfId="149" xr:uid="{CD7AFB0A-BED6-4017-925F-A4FB66FA0FB2}"/>
    <cellStyle name="備註 5 2 2" xfId="290" xr:uid="{FF3F5BE6-E088-4CB7-BFC0-4ABD3BE1DE8B}"/>
    <cellStyle name="備註 5 2 3" xfId="319" xr:uid="{3689DF66-5B3E-4835-89FA-FD5938B2FBCD}"/>
    <cellStyle name="備註 5 2 4" xfId="377" xr:uid="{83D4D83E-B55A-45DD-AC3F-6FA65B5D77B0}"/>
    <cellStyle name="備註 5 2 5" xfId="440" xr:uid="{003C8F27-14E5-4D12-8533-7BA05650A224}"/>
    <cellStyle name="備註 5 2 6" xfId="529" xr:uid="{EDA81D17-978F-40F4-971F-8B66579F70BF}"/>
    <cellStyle name="備註 5 2 7" xfId="578" xr:uid="{99606EB5-5E3C-4BCA-85DE-D9C8DB45759D}"/>
    <cellStyle name="備註 5 2 8" xfId="636" xr:uid="{2207A349-D9BA-4ACF-B9C7-50F8E723B879}"/>
    <cellStyle name="備註 5 2 9" xfId="683" xr:uid="{8FE59CE5-12EA-4938-8B18-B8A8B4FBA013}"/>
    <cellStyle name="備註 5 3" xfId="187" xr:uid="{0ABA16D5-9073-4731-9E71-B968D5A6752E}"/>
    <cellStyle name="備註 5 3 2" xfId="478" xr:uid="{A58D8D4B-BB98-4D73-B559-C376472B051F}"/>
    <cellStyle name="備註 5 3 3" xfId="557" xr:uid="{02340619-E45F-4076-89BE-BC13B550AD81}"/>
    <cellStyle name="備註 5 4" xfId="227" xr:uid="{96BBBCDD-F137-45E7-98C1-D2FDBAF5028F}"/>
    <cellStyle name="備註 5 5" xfId="344" xr:uid="{3CB73895-EEF8-45C9-8427-93400E7A6C0E}"/>
    <cellStyle name="備註 5 6" xfId="407" xr:uid="{DD7F4641-25D3-4040-A449-5FD30D7A4204}"/>
    <cellStyle name="備註 5 7" xfId="603" xr:uid="{BAABF501-3D4C-4457-914C-B4FB7C168D29}"/>
    <cellStyle name="備註 5 8" xfId="656" xr:uid="{00AA063F-D67A-49DC-B151-7184B57B7BB0}"/>
    <cellStyle name="備註 6" xfId="118" xr:uid="{71E23CE0-05B2-4088-B7FC-B811DB6E653A}"/>
    <cellStyle name="備註 6 2" xfId="195" xr:uid="{ED23C3A1-6784-4454-8460-0C50AA891DD5}"/>
    <cellStyle name="備註 6 2 2" xfId="486" xr:uid="{C0ED6B62-6313-4696-95F0-D8026F29A3A8}"/>
    <cellStyle name="備註 6 2 3" xfId="564" xr:uid="{0ECED476-E8EC-4A2E-AFD7-8627F0B0EDA2}"/>
    <cellStyle name="備註 6 3" xfId="219" xr:uid="{63B0F514-6A91-4041-BD97-3B7AE9E7DFFA}"/>
    <cellStyle name="備註 6 4" xfId="352" xr:uid="{7FC57F3D-E157-473A-9AAA-BE6CA9F81304}"/>
    <cellStyle name="備註 6 5" xfId="415" xr:uid="{B894504C-3F17-4D26-9C61-E7E144974FA6}"/>
    <cellStyle name="備註 6 6" xfId="611" xr:uid="{E692F123-F924-45B0-9922-509C3C13322E}"/>
    <cellStyle name="備註 6 7" xfId="663" xr:uid="{7C6B8F41-3C47-4E59-9E6D-F3EDC2BBADD4}"/>
    <cellStyle name="備註 7" xfId="266" xr:uid="{EBEA7828-CAF2-4B66-B233-57559E47C8D5}"/>
    <cellStyle name="備註 8" xfId="244" xr:uid="{6F818C34-84B8-41B2-83B0-DB87FDD9685B}"/>
    <cellStyle name="超連結 2" xfId="46" xr:uid="{F24621EF-C32E-4272-AD8A-DEFA2C992AAE}"/>
    <cellStyle name="說明文字" xfId="26" builtinId="53" customBuiltin="1"/>
    <cellStyle name="說明文字 2" xfId="76" xr:uid="{8BD45407-357B-4D2B-B861-885E2232A232}"/>
    <cellStyle name="輔色1" xfId="27" builtinId="29" customBuiltin="1"/>
    <cellStyle name="輔色1 2" xfId="77" xr:uid="{125FDE1B-F8C4-4E1A-A451-3DB40755C194}"/>
    <cellStyle name="輔色2" xfId="28" builtinId="33" customBuiltin="1"/>
    <cellStyle name="輔色2 2" xfId="78" xr:uid="{9493CB8E-3171-4F56-B594-859F2F62380F}"/>
    <cellStyle name="輔色3" xfId="29" builtinId="37" customBuiltin="1"/>
    <cellStyle name="輔色3 2" xfId="79" xr:uid="{DF72AC61-7D29-4285-9AB9-AEB854FEB7E7}"/>
    <cellStyle name="輔色4" xfId="30" builtinId="41" customBuiltin="1"/>
    <cellStyle name="輔色4 2" xfId="80" xr:uid="{0D381053-F04B-454D-AAC9-24872D09F6A8}"/>
    <cellStyle name="輔色5" xfId="31" builtinId="45" customBuiltin="1"/>
    <cellStyle name="輔色5 2" xfId="81" xr:uid="{8C227452-9450-41EA-9962-8FC1E3FF385C}"/>
    <cellStyle name="輔色6" xfId="32" builtinId="49" customBuiltin="1"/>
    <cellStyle name="輔色6 2" xfId="82" xr:uid="{87192F7B-93AF-4053-9C32-CC6508C83E24}"/>
    <cellStyle name="標題" xfId="33" builtinId="15" customBuiltin="1"/>
    <cellStyle name="標題 1" xfId="34" builtinId="16" customBuiltin="1"/>
    <cellStyle name="標題 1 2" xfId="84" xr:uid="{8989CC55-79BB-422D-9ABC-B6965CA82C15}"/>
    <cellStyle name="標題 2" xfId="35" builtinId="17" customBuiltin="1"/>
    <cellStyle name="標題 2 2" xfId="85" xr:uid="{57A4267F-69C6-40E6-AF21-1E3484C9A547}"/>
    <cellStyle name="標題 3" xfId="36" builtinId="18" customBuiltin="1"/>
    <cellStyle name="標題 3 2" xfId="47" xr:uid="{9B92455D-EECB-4D99-976C-237F50013855}"/>
    <cellStyle name="標題 3 2 10" xfId="584" xr:uid="{E133BD89-6D1B-4140-82E7-4BF71F827721}"/>
    <cellStyle name="標題 3 2 2" xfId="94" xr:uid="{0F6F5080-81E3-4ACB-A100-9697751E79A8}"/>
    <cellStyle name="標題 3 2 2 2" xfId="133" xr:uid="{FE84A601-E527-4A1C-A4F3-E3A422721944}"/>
    <cellStyle name="標題 3 2 2 2 2" xfId="274" xr:uid="{EB86C2CF-DE4D-4F20-BC83-43F142B00817}"/>
    <cellStyle name="標題 3 2 2 2 3" xfId="303" xr:uid="{6E2AE405-3EE5-4C69-AF64-2AA1A759132C}"/>
    <cellStyle name="標題 3 2 2 2 4" xfId="361" xr:uid="{1B3D139A-1861-4131-857E-A815AB840FAC}"/>
    <cellStyle name="標題 3 2 2 2 5" xfId="424" xr:uid="{BF465717-512E-4342-8FD6-B949C178AEB2}"/>
    <cellStyle name="標題 3 2 2 2 6" xfId="389" xr:uid="{19DA4A3D-3E86-4AD8-A251-96C1A860FB22}"/>
    <cellStyle name="標題 3 2 2 2 7" xfId="620" xr:uid="{FDCD7931-1866-48AB-ACB3-4DF07C5EA0D3}"/>
    <cellStyle name="標題 3 2 2 3" xfId="171" xr:uid="{B22275D8-F23C-4C8F-80A1-4C89E95B727F}"/>
    <cellStyle name="標題 3 2 2 3 2" xfId="462" xr:uid="{C9B91A9A-C30D-44B6-8598-9301478218A5}"/>
    <cellStyle name="標題 3 2 2 4" xfId="122" xr:uid="{1B119E3F-9B4F-4976-A9D8-9AEAC11F89C5}"/>
    <cellStyle name="標題 3 2 2 5" xfId="231" xr:uid="{98FDD1E4-1F93-4166-A8BA-D4557EEAEAE7}"/>
    <cellStyle name="標題 3 2 2 6" xfId="328" xr:uid="{9B414A7A-DE7A-4D5E-B8A0-ABC328266655}"/>
    <cellStyle name="標題 3 2 2 7" xfId="391" xr:uid="{A184447B-16EC-4C28-9BBA-7C1F102E3A50}"/>
    <cellStyle name="標題 3 2 2 8" xfId="503" xr:uid="{C9A8A7FD-A859-4FD2-B679-243CE283C177}"/>
    <cellStyle name="標題 3 2 2 9" xfId="587" xr:uid="{383F93C7-7BF1-42D2-9DF2-524AD6AF4608}"/>
    <cellStyle name="標題 3 2 3" xfId="86" xr:uid="{7393863C-79FD-4D16-8D85-0974B05BBA03}"/>
    <cellStyle name="標題 3 2 3 2" xfId="158" xr:uid="{4D82B40D-7659-41EB-88A8-1670E21D1DDC}"/>
    <cellStyle name="標題 3 2 3 2 2" xfId="449" xr:uid="{6F4F04EC-7BC2-41D4-AF0E-B3B62729CB57}"/>
    <cellStyle name="標題 3 2 3 3" xfId="130" xr:uid="{7C275EAE-7B31-4633-A46E-A8A711880AF0}"/>
    <cellStyle name="標題 3 2 3 4" xfId="213" xr:uid="{B1292726-9FEA-4420-8CB1-4E279B9F2C88}"/>
    <cellStyle name="標題 3 2 3 5" xfId="358" xr:uid="{57892C65-97E5-4FDB-922A-5D7CA367B5C0}"/>
    <cellStyle name="標題 3 2 3 6" xfId="421" xr:uid="{559CF8A7-A98F-4B44-A661-C4EF7A7CBF2D}"/>
    <cellStyle name="標題 3 2 3 7" xfId="497" xr:uid="{3E3419B5-274C-44B3-A58D-C4140F9B4225}"/>
    <cellStyle name="標題 3 2 3 8" xfId="617" xr:uid="{61C3F050-E15C-4ACE-971F-2D2C098A718C}"/>
    <cellStyle name="標題 3 2 4" xfId="167" xr:uid="{05D882DF-67E3-4DE6-BFFB-1B19407A7475}"/>
    <cellStyle name="標題 3 2 4 2" xfId="458" xr:uid="{E6E62D0D-BF96-4279-854D-0D1D9820BDE6}"/>
    <cellStyle name="標題 3 2 5" xfId="121" xr:uid="{0874270F-EBF3-42A4-A632-110961B0DEA0}"/>
    <cellStyle name="標題 3 2 6" xfId="255" xr:uid="{E1F50D8F-F36C-472D-B36C-F48112E99C76}"/>
    <cellStyle name="標題 3 2 7" xfId="253" xr:uid="{7382B65B-FCC8-45BA-8C12-B5F42F06DD32}"/>
    <cellStyle name="標題 3 2 8" xfId="384" xr:uid="{F84A2D89-262B-4993-B365-DCEAD405042F}"/>
    <cellStyle name="標題 3 2 9" xfId="246" xr:uid="{29D23EA4-FEC9-48D2-AD9C-43EA977285B9}"/>
    <cellStyle name="標題 3 3" xfId="48" xr:uid="{F059C86B-6165-4BA0-B3F1-043724336AFE}"/>
    <cellStyle name="標題 3 3 2" xfId="95" xr:uid="{35935A53-F677-4497-927C-F8C2AAA0F3AD}"/>
    <cellStyle name="標題 3 3 2 2" xfId="156" xr:uid="{2B9EB2DF-3956-4FA2-B4E0-B6AA5C5B7BE6}"/>
    <cellStyle name="標題 3 3 2 2 2" xfId="447" xr:uid="{850D8B3C-5FBB-43D2-8DD6-12F7F4280387}"/>
    <cellStyle name="標題 3 3 2 3" xfId="134" xr:uid="{EFCED119-633A-47C0-B3DE-BBA0A6EAA772}"/>
    <cellStyle name="標題 3 3 2 4" xfId="304" xr:uid="{B1D4B786-8D61-4BDC-8B41-34F1FEAFE57B}"/>
    <cellStyle name="標題 3 3 2 5" xfId="362" xr:uid="{2256415D-FC23-49D6-B84C-CC93C597B81D}"/>
    <cellStyle name="標題 3 3 2 6" xfId="425" xr:uid="{BA42B638-233F-4FF8-8444-AD0ECE00FD3E}"/>
    <cellStyle name="標題 3 3 2 7" xfId="496" xr:uid="{88C7714D-B970-49B8-BF12-BFFC39507CBB}"/>
    <cellStyle name="標題 3 3 2 8" xfId="621" xr:uid="{CF97049C-CE8C-428D-93D1-CA4A3EE11D1D}"/>
    <cellStyle name="標題 3 3 3" xfId="172" xr:uid="{AEE3E532-2C2D-4BCD-9D4C-61BB2FF7F41E}"/>
    <cellStyle name="標題 3 3 3 2" xfId="463" xr:uid="{C614B499-03A6-48D4-9074-055911E45342}"/>
    <cellStyle name="標題 3 3 4" xfId="123" xr:uid="{666194D5-6436-433F-B318-C7D956217191}"/>
    <cellStyle name="標題 3 3 5" xfId="264" xr:uid="{5504D71F-F292-402B-BAA3-CA119315FC01}"/>
    <cellStyle name="標題 3 3 6" xfId="329" xr:uid="{A0E1583A-0BB9-48B4-B3F3-2F23D63697B4}"/>
    <cellStyle name="標題 3 3 7" xfId="392" xr:uid="{30BB93F5-3093-4A70-8B3D-CF9864703793}"/>
    <cellStyle name="標題 3 3 8" xfId="509" xr:uid="{5255E10E-40F2-46F8-82FF-A6219318F14B}"/>
    <cellStyle name="標題 3 3 9" xfId="588" xr:uid="{2067753E-E45F-4922-B818-8CC46CEAF36C}"/>
    <cellStyle name="標題 3 4" xfId="49" xr:uid="{91F3D5ED-5A77-4478-B69C-6FD73E48C8C9}"/>
    <cellStyle name="標題 3 4 2" xfId="96" xr:uid="{BF6A37B6-99D5-4673-8FBD-EED0249C8B4F}"/>
    <cellStyle name="標題 3 4 2 2" xfId="157" xr:uid="{83BCE946-E4BA-4447-A67C-A81C29CBD049}"/>
    <cellStyle name="標題 3 4 2 2 2" xfId="448" xr:uid="{60373265-E07D-47FC-83AA-8C8C9C3C7CF5}"/>
    <cellStyle name="標題 3 4 2 3" xfId="135" xr:uid="{614B251A-8FF5-427C-952F-47637FC860FD}"/>
    <cellStyle name="標題 3 4 2 4" xfId="305" xr:uid="{4E2C17AA-6AA2-43E6-803B-702A891ADD62}"/>
    <cellStyle name="標題 3 4 2 5" xfId="363" xr:uid="{A9786976-4EBF-48B1-BB10-C7FBFFB2B82E}"/>
    <cellStyle name="標題 3 4 2 6" xfId="426" xr:uid="{7FBC1C42-61E1-41CC-9788-A7958688A3F4}"/>
    <cellStyle name="標題 3 4 2 7" xfId="446" xr:uid="{47402AE8-720A-4156-AB9A-7A811E603478}"/>
    <cellStyle name="標題 3 4 2 8" xfId="622" xr:uid="{89362DD0-5DA6-4956-9AA8-00CC32BA26FE}"/>
    <cellStyle name="標題 3 4 3" xfId="173" xr:uid="{C3C4117A-B648-40A9-9F2E-DE1BA30822DD}"/>
    <cellStyle name="標題 3 4 3 2" xfId="464" xr:uid="{AF08059D-83F4-4C8F-8236-B0F922CBF9EB}"/>
    <cellStyle name="標題 3 4 4" xfId="124" xr:uid="{B7098A1F-80BC-4032-BF70-38C6C2D67713}"/>
    <cellStyle name="標題 3 4 5" xfId="262" xr:uid="{46AF7C5A-F3A7-47C1-BFC3-9C3AAC4506EF}"/>
    <cellStyle name="標題 3 4 6" xfId="330" xr:uid="{1CDA5DCF-62DF-4598-83C0-DF8FF9145D85}"/>
    <cellStyle name="標題 3 4 7" xfId="393" xr:uid="{3A3C572E-B97E-43DA-8F80-A3C517F294DE}"/>
    <cellStyle name="標題 3 4 8" xfId="507" xr:uid="{01F7E091-A290-4D06-A70D-EED0480AB477}"/>
    <cellStyle name="標題 3 4 9" xfId="589" xr:uid="{82FBCBCC-695A-401F-9B41-D37FFA0A1224}"/>
    <cellStyle name="標題 3 5" xfId="50" xr:uid="{1CA99579-CD90-4FAB-B913-9CAE030DC882}"/>
    <cellStyle name="標題 3 5 2" xfId="97" xr:uid="{F5010D92-DBCE-414C-AFE1-53C860C59219}"/>
    <cellStyle name="標題 3 5 2 2" xfId="159" xr:uid="{278F7014-C51F-44CE-B2C5-5E75E63BA6A5}"/>
    <cellStyle name="標題 3 5 2 2 2" xfId="450" xr:uid="{66F4D647-88E0-4CEE-BD61-8DDE02B670AF}"/>
    <cellStyle name="標題 3 5 2 3" xfId="136" xr:uid="{BB3E9FB1-9C46-4FE3-8085-3FDBC2299685}"/>
    <cellStyle name="標題 3 5 2 4" xfId="306" xr:uid="{CDA06215-4D5B-41AE-9C3E-2CE6732B02F3}"/>
    <cellStyle name="標題 3 5 2 5" xfId="364" xr:uid="{20B01227-F9DC-4A01-A539-1958DAEB994E}"/>
    <cellStyle name="標題 3 5 2 6" xfId="427" xr:uid="{F30C0C89-B887-4371-A14E-88E2C7EEBA39}"/>
    <cellStyle name="標題 3 5 2 7" xfId="248" xr:uid="{4E75BB7A-35D7-4604-869E-B51141687588}"/>
    <cellStyle name="標題 3 5 2 8" xfId="623" xr:uid="{3FEE8645-620A-47F4-9C4E-E0FE7A305BE1}"/>
    <cellStyle name="標題 3 5 3" xfId="174" xr:uid="{05609FC1-05D6-474A-89FC-28A370C1C2B5}"/>
    <cellStyle name="標題 3 5 3 2" xfId="465" xr:uid="{24DE68CA-863F-466B-B816-FF0F97C0D4A5}"/>
    <cellStyle name="標題 3 5 4" xfId="125" xr:uid="{C95437B0-22A1-4BF3-8A8B-1529961834E2}"/>
    <cellStyle name="標題 3 5 5" xfId="258" xr:uid="{CF4B1E1D-9A6A-4D92-9360-B51C061B5B6B}"/>
    <cellStyle name="標題 3 5 6" xfId="331" xr:uid="{26AC0E86-30FD-4386-B0B5-7E9D1EC9EABA}"/>
    <cellStyle name="標題 3 5 7" xfId="394" xr:uid="{2A19C8C4-FE90-4108-B7FB-7CAB9D070D94}"/>
    <cellStyle name="標題 3 5 8" xfId="504" xr:uid="{EF1FEAE6-FB64-4C5D-8BB6-35FA16ECC32A}"/>
    <cellStyle name="標題 3 5 9" xfId="590" xr:uid="{4875B4F9-886C-4883-B098-7C4C77746B20}"/>
    <cellStyle name="標題 3 6" xfId="51" xr:uid="{24377841-39EA-40A5-8069-57F08FD52DC8}"/>
    <cellStyle name="標題 3 6 2" xfId="115" xr:uid="{25672EDE-6D4C-4D66-AAEC-27B5651A6C3E}"/>
    <cellStyle name="標題 3 6 2 2" xfId="161" xr:uid="{4A6C9DE3-95B8-46F7-99E8-D44F14D933DE}"/>
    <cellStyle name="標題 3 6 2 2 2" xfId="452" xr:uid="{3CB6AB18-D356-467D-8F60-0C0DD084348C}"/>
    <cellStyle name="標題 3 6 2 3" xfId="154" xr:uid="{A4BB6CE0-ED13-4F3F-9085-D8A9B35ECE58}"/>
    <cellStyle name="標題 3 6 2 4" xfId="324" xr:uid="{02DB43B7-80AE-4423-813D-9229EAF97F5E}"/>
    <cellStyle name="標題 3 6 2 5" xfId="382" xr:uid="{0081618F-2647-4EFD-9CDC-2B7E8DF94970}"/>
    <cellStyle name="標題 3 6 2 6" xfId="445" xr:uid="{67E9E734-060B-44E7-A8F5-12EBD1F55244}"/>
    <cellStyle name="標題 3 6 2 7" xfId="583" xr:uid="{DB230C4E-E5EF-4C88-9CBE-8152ECB40909}"/>
    <cellStyle name="標題 3 6 2 8" xfId="641" xr:uid="{E4D5C983-4483-4E99-9B37-DA049132D82E}"/>
    <cellStyle name="標題 3 6 3" xfId="192" xr:uid="{DB4F3F2D-27D3-4D72-A7E8-8E507EECE7BD}"/>
    <cellStyle name="標題 3 6 3 2" xfId="483" xr:uid="{83F3D7F0-2678-493A-ABA6-919354180A91}"/>
    <cellStyle name="標題 3 6 4" xfId="126" xr:uid="{F9BAC9D8-DACE-487F-896B-8C5E60550289}"/>
    <cellStyle name="標題 3 6 5" xfId="222" xr:uid="{4E0AE66E-0BA3-4BD4-B080-BDE1EDA5DDE9}"/>
    <cellStyle name="標題 3 6 6" xfId="349" xr:uid="{0CFE2FCD-0D35-43D3-BE6E-A14E3BAC3A71}"/>
    <cellStyle name="標題 3 6 7" xfId="412" xr:uid="{27BB6089-8425-4DC9-BFAB-97FF5482BB32}"/>
    <cellStyle name="標題 3 6 8" xfId="502" xr:uid="{C96F2E88-A173-4018-AC46-0400521D385F}"/>
    <cellStyle name="標題 3 6 9" xfId="608" xr:uid="{BDE79DB5-C065-4B84-B553-FDF4C8198C89}"/>
    <cellStyle name="標題 4" xfId="37" builtinId="19" customBuiltin="1"/>
    <cellStyle name="標題 4 2" xfId="87" xr:uid="{2FCA62D1-15E6-4C6C-A92B-3C96E6720CF5}"/>
    <cellStyle name="標題 5" xfId="83" xr:uid="{B7BB78AD-19A0-46BD-A42E-C73BF95016A3}"/>
    <cellStyle name="輸入" xfId="38" builtinId="20" customBuiltin="1"/>
    <cellStyle name="輸入 2" xfId="88" xr:uid="{6FB0F67A-2442-40A9-A10D-E933DDEF05F0}"/>
    <cellStyle name="輸入 2 2" xfId="131" xr:uid="{80EA02D2-E855-496D-9C3E-E494F3773A16}"/>
    <cellStyle name="輸入 2 2 2" xfId="297" xr:uid="{5870373C-9E1C-4FF3-82B4-0ECF67D88396}"/>
    <cellStyle name="輸入 2 2 3" xfId="212" xr:uid="{AE288F8D-A7EF-4F36-A778-DAD685EC7E09}"/>
    <cellStyle name="輸入 2 2 4" xfId="359" xr:uid="{39E7A482-9113-45DC-B1F2-F0A88CC13B4D}"/>
    <cellStyle name="輸入 2 2 5" xfId="422" xr:uid="{0AAC4F6B-44A8-42BB-AB0F-B94D9B85FA2A}"/>
    <cellStyle name="輸入 2 2 6" xfId="513" xr:uid="{254A87B4-ABFB-44BE-9F80-B4A2A3479EB3}"/>
    <cellStyle name="輸入 2 2 7" xfId="234" xr:uid="{181D012F-87C7-4D84-82F8-13272B89B7B6}"/>
    <cellStyle name="輸入 2 2 8" xfId="618" xr:uid="{ED7A1FFB-554D-4796-BA13-D9DD2C2BE9F8}"/>
    <cellStyle name="輸入 2 2 9" xfId="669" xr:uid="{76F7462A-6BE8-4F8E-8EEF-B8025D0E6B55}"/>
    <cellStyle name="輸入 2 3" xfId="169" xr:uid="{C27CC5D9-450C-43EC-976F-E221A82873C7}"/>
    <cellStyle name="輸入 2 3 2" xfId="460" xr:uid="{22C973AB-2CFC-4D1F-BD05-EDD6BB988E05}"/>
    <cellStyle name="輸入 2 3 3" xfId="543" xr:uid="{E7A1F119-FFAF-4EB8-A452-D0465F830E1B}"/>
    <cellStyle name="輸入 2 4" xfId="233" xr:uid="{B99EFA27-4F90-4518-94E7-38B9799A0C92}"/>
    <cellStyle name="輸入 2 5" xfId="261" xr:uid="{8577AA52-4FD3-46C2-827B-E63E4ED11FC7}"/>
    <cellStyle name="輸入 2 6" xfId="385" xr:uid="{84F8849C-FEF6-4885-8400-382CDB7B9C42}"/>
    <cellStyle name="輸入 2 7" xfId="585" xr:uid="{F4B0B523-E1A0-472B-9679-E37B3655EC9F}"/>
    <cellStyle name="輸入 2 8" xfId="642" xr:uid="{07B0E370-0974-4E29-AFB8-7A52F8A885D5}"/>
    <cellStyle name="輸入 3" xfId="101" xr:uid="{51F0E44E-F483-427A-A962-F59358A5B12D}"/>
    <cellStyle name="輸入 3 2" xfId="140" xr:uid="{DA900052-6F89-4E02-9D37-43BA6E2D2F30}"/>
    <cellStyle name="輸入 3 2 2" xfId="281" xr:uid="{9DDCC776-59B2-47F7-B58F-B7B92E136D72}"/>
    <cellStyle name="輸入 3 2 3" xfId="310" xr:uid="{98C6C34A-3395-41E8-80B3-8D1DD9058713}"/>
    <cellStyle name="輸入 3 2 4" xfId="368" xr:uid="{F203EE00-57C8-4184-B4F8-5910DF5A501A}"/>
    <cellStyle name="輸入 3 2 5" xfId="431" xr:uid="{4639902F-8F45-4BB3-8BA0-9C29A8776F0D}"/>
    <cellStyle name="輸入 3 2 6" xfId="520" xr:uid="{193F21B6-E531-4D0C-927D-4BCE03F0C7CB}"/>
    <cellStyle name="輸入 3 2 7" xfId="237" xr:uid="{6D8B0D44-C3DE-45BC-BF4E-C5DCBDEC9F4A}"/>
    <cellStyle name="輸入 3 2 8" xfId="627" xr:uid="{ACF59DD8-A918-4328-8BD1-6D00C6ACD8BA}"/>
    <cellStyle name="輸入 3 2 9" xfId="674" xr:uid="{EC904D09-CD4D-4A87-846F-E31D13C8ED28}"/>
    <cellStyle name="輸入 3 3" xfId="178" xr:uid="{89654C1A-87C8-41CC-BCC7-748E1F13E6AA}"/>
    <cellStyle name="輸入 3 3 2" xfId="469" xr:uid="{9246502A-B15A-47BD-BDD4-4F7301A42656}"/>
    <cellStyle name="輸入 3 3 3" xfId="548" xr:uid="{A9626219-03AA-4F1F-A944-A6C44A5C7994}"/>
    <cellStyle name="輸入 3 4" xfId="296" xr:uid="{2A1DF50C-2905-4FBD-B279-2B07BF823D0C}"/>
    <cellStyle name="輸入 3 5" xfId="335" xr:uid="{C9EE1D65-0348-4118-A708-E37321FA2A81}"/>
    <cellStyle name="輸入 3 6" xfId="398" xr:uid="{D105895F-A759-4CA5-B2A6-2DC245D32740}"/>
    <cellStyle name="輸入 3 7" xfId="594" xr:uid="{88F61151-36E6-4260-ACFD-58F6FE4356F2}"/>
    <cellStyle name="輸入 3 8" xfId="647" xr:uid="{EC87FBE2-1691-43CE-9475-C532ACB77565}"/>
    <cellStyle name="輸入 4" xfId="106" xr:uid="{AC4C69B2-355E-40DA-9089-E41A44BE7BC8}"/>
    <cellStyle name="輸入 4 2" xfId="145" xr:uid="{4649A214-6403-43AA-87D2-64A090B53A00}"/>
    <cellStyle name="輸入 4 2 2" xfId="286" xr:uid="{FACD823A-4FA4-4017-85BD-1A4DFF0DD11C}"/>
    <cellStyle name="輸入 4 2 3" xfId="315" xr:uid="{FD20264D-D075-481B-864B-6D7768B29CFC}"/>
    <cellStyle name="輸入 4 2 4" xfId="373" xr:uid="{BDFE9F4C-E903-47E2-B6AD-58D2FA642A27}"/>
    <cellStyle name="輸入 4 2 5" xfId="436" xr:uid="{017F2DB5-070E-44C1-8FBD-C7C0FD51C5A7}"/>
    <cellStyle name="輸入 4 2 6" xfId="525" xr:uid="{626D4D22-3383-4265-8074-E94C619F67C4}"/>
    <cellStyle name="輸入 4 2 7" xfId="241" xr:uid="{9553EF7D-684E-49AB-9AB3-40E9375DB6EC}"/>
    <cellStyle name="輸入 4 2 8" xfId="632" xr:uid="{7AB0C511-3BEC-4905-94EB-87D207C647D0}"/>
    <cellStyle name="輸入 4 2 9" xfId="679" xr:uid="{D15D4C8A-D1DB-487F-836D-CBF13C13FD94}"/>
    <cellStyle name="輸入 4 3" xfId="183" xr:uid="{FA149D20-41D5-4E16-A6A5-72354E374A24}"/>
    <cellStyle name="輸入 4 3 2" xfId="474" xr:uid="{A6939DA2-BD6F-4513-93AA-51D338DE4273}"/>
    <cellStyle name="輸入 4 3 3" xfId="553" xr:uid="{43482B51-1D61-47DD-A937-190E7266E69D}"/>
    <cellStyle name="輸入 4 4" xfId="299" xr:uid="{42407443-D749-45A1-A927-3560D0D21344}"/>
    <cellStyle name="輸入 4 5" xfId="340" xr:uid="{D842F1A1-C648-4B48-A6C3-BEE5985D9958}"/>
    <cellStyle name="輸入 4 6" xfId="403" xr:uid="{DBF11412-11D3-4ABA-92D1-BB6F59048279}"/>
    <cellStyle name="輸入 4 7" xfId="599" xr:uid="{6D6F30B2-2E0D-4731-B67F-F92B2D98681D}"/>
    <cellStyle name="輸入 4 8" xfId="652" xr:uid="{DCF7D740-7BF9-4F85-914D-9CDB0E985303}"/>
    <cellStyle name="輸入 5" xfId="111" xr:uid="{DECBAE63-B429-4B4F-8FF7-3BD34918E07C}"/>
    <cellStyle name="輸入 5 2" xfId="150" xr:uid="{C0063D3D-05AA-41AF-8CF4-B7B782D91640}"/>
    <cellStyle name="輸入 5 2 2" xfId="291" xr:uid="{A05C80EE-32BE-4D94-974B-BCD023C041C5}"/>
    <cellStyle name="輸入 5 2 3" xfId="320" xr:uid="{953F5285-B2C2-4B43-8B4B-ACF440B13A5C}"/>
    <cellStyle name="輸入 5 2 4" xfId="378" xr:uid="{D557F3B6-72A9-4096-95C4-F564B21F02F0}"/>
    <cellStyle name="輸入 5 2 5" xfId="441" xr:uid="{9E55626E-9E38-44C4-B4A7-439BE0E6C4F5}"/>
    <cellStyle name="輸入 5 2 6" xfId="530" xr:uid="{F1C79B01-49E0-4CF1-9420-DDB4FC366098}"/>
    <cellStyle name="輸入 5 2 7" xfId="579" xr:uid="{3CFF87A1-433E-4F8C-8573-BE6AB4906F6D}"/>
    <cellStyle name="輸入 5 2 8" xfId="637" xr:uid="{76FBF40B-97A0-48E4-9464-B275C1438F33}"/>
    <cellStyle name="輸入 5 2 9" xfId="684" xr:uid="{C9930E10-3FCA-41E4-A8DE-3CF2453C1802}"/>
    <cellStyle name="輸入 5 3" xfId="188" xr:uid="{0652AF56-6D8C-49C0-A1F9-AC55A96C2CB2}"/>
    <cellStyle name="輸入 5 3 2" xfId="479" xr:uid="{44CF45B3-21CD-4054-864B-550783565B62}"/>
    <cellStyle name="輸入 5 3 3" xfId="558" xr:uid="{77FEFF80-9CEF-44C4-9194-FFD228FEC048}"/>
    <cellStyle name="輸入 5 4" xfId="226" xr:uid="{A8AB72BC-A1C6-4E4D-A937-767BC5B6EA0E}"/>
    <cellStyle name="輸入 5 5" xfId="345" xr:uid="{51B6E459-FE8D-4404-88C5-2EAC24DA5760}"/>
    <cellStyle name="輸入 5 6" xfId="408" xr:uid="{25A81F07-CE22-4CD8-901D-822086DC0EF0}"/>
    <cellStyle name="輸入 5 7" xfId="604" xr:uid="{027A265D-DC7D-468C-9B26-958F4814F6B2}"/>
    <cellStyle name="輸入 5 8" xfId="657" xr:uid="{88F6A91B-B0C3-453A-8CE5-E71625D83B11}"/>
    <cellStyle name="輸入 6" xfId="119" xr:uid="{DB6498BF-AEB0-4442-833D-356645EDDB66}"/>
    <cellStyle name="輸入 6 2" xfId="196" xr:uid="{E4D87E7C-DA32-48C4-993C-9E690FD5EF52}"/>
    <cellStyle name="輸入 6 2 2" xfId="487" xr:uid="{7032588F-C9FB-4384-BB4B-50B0EBF4FD48}"/>
    <cellStyle name="輸入 6 2 3" xfId="565" xr:uid="{7DF1A20E-F73E-4454-83B6-3FEF17A97BE6}"/>
    <cellStyle name="輸入 6 3" xfId="218" xr:uid="{5A494939-B730-4BBC-9C23-39125FA45854}"/>
    <cellStyle name="輸入 6 4" xfId="353" xr:uid="{78906A6E-9733-42E9-A2FC-469168830787}"/>
    <cellStyle name="輸入 6 5" xfId="416" xr:uid="{5E2816CC-F1F9-4FCF-A78F-97EDA25D0108}"/>
    <cellStyle name="輸入 6 6" xfId="612" xr:uid="{2FEFB4F9-7CC5-460B-B132-659FB12E60E9}"/>
    <cellStyle name="輸入 6 7" xfId="664" xr:uid="{118ED558-434C-48E4-BFE5-05CE11315B0A}"/>
    <cellStyle name="輸入 7" xfId="236" xr:uid="{3DD45BE5-29D7-4325-BDA5-240AF36BD69B}"/>
    <cellStyle name="輸入 8" xfId="498" xr:uid="{6151DEB5-0105-421B-A88A-DCE682AF9828}"/>
    <cellStyle name="輸出" xfId="39" builtinId="21" customBuiltin="1"/>
    <cellStyle name="輸出 10" xfId="534" xr:uid="{559620A8-3BE5-4FA7-AB1B-CA1F46FE4AE9}"/>
    <cellStyle name="輸出 2" xfId="89" xr:uid="{F34A1B62-F87D-4CCE-9D09-C2B839F75257}"/>
    <cellStyle name="輸出 2 2" xfId="132" xr:uid="{48226226-F982-4662-86CF-C990E4C7B634}"/>
    <cellStyle name="輸出 2 2 2" xfId="273" xr:uid="{265772C1-6656-45BB-9130-BC20DBC2157D}"/>
    <cellStyle name="輸出 2 2 3" xfId="211" xr:uid="{1F91279B-E2DC-49EC-B8FA-7B641BAED1BB}"/>
    <cellStyle name="輸出 2 2 4" xfId="360" xr:uid="{3B1BC1AB-A108-42AB-A4E8-0D73C8D5AA33}"/>
    <cellStyle name="輸出 2 2 5" xfId="423" xr:uid="{E31B69CD-7E3C-4DE3-A91F-5364F1AE331B}"/>
    <cellStyle name="輸出 2 2 6" xfId="514" xr:uid="{0AB5ECB6-33BD-43AB-AEE9-45FB461BDD05}"/>
    <cellStyle name="輸出 2 2 7" xfId="383" xr:uid="{A19E1AFE-4542-4ACA-929A-3F8818202FE7}"/>
    <cellStyle name="輸出 2 2 8" xfId="619" xr:uid="{B8B2616A-4A88-4981-838A-4BBEB1B03C56}"/>
    <cellStyle name="輸出 2 2 9" xfId="670" xr:uid="{B27A154C-5BBA-4CAC-A208-0EE2E17F6BCF}"/>
    <cellStyle name="輸出 2 3" xfId="170" xr:uid="{020EB770-7E0E-4591-B1A5-1DB983AFD7BA}"/>
    <cellStyle name="輸出 2 3 2" xfId="461" xr:uid="{C984AD0C-EDEC-4D67-890C-FC5100FCE2AA}"/>
    <cellStyle name="輸出 2 3 3" xfId="544" xr:uid="{59BB9DA3-A3D5-48A7-8398-AF6DE82EA05C}"/>
    <cellStyle name="輸出 2 4" xfId="166" xr:uid="{E8F38D65-800A-430E-A581-EC56C4346595}"/>
    <cellStyle name="輸出 2 4 2" xfId="457" xr:uid="{A951FD4B-5F05-43EE-9EB1-9C5763733654}"/>
    <cellStyle name="輸出 2 4 3" xfId="540" xr:uid="{1705173F-5C31-4CE0-9247-22C96DCC7CA4}"/>
    <cellStyle name="輸出 2 5" xfId="232" xr:uid="{3BCB5337-4092-4BE8-9667-B695E08CBD89}"/>
    <cellStyle name="輸出 2 6" xfId="325" xr:uid="{D31500B2-F658-44BD-B2F9-3E0EE31691CF}"/>
    <cellStyle name="輸出 2 7" xfId="386" xr:uid="{03EFF721-2C37-41C7-8052-39E7F687D556}"/>
    <cellStyle name="輸出 2 8" xfId="586" xr:uid="{9F570A88-7AD5-4EBD-8942-824940A849F8}"/>
    <cellStyle name="輸出 2 9" xfId="643" xr:uid="{64275195-5B09-440C-B1B2-49AC5A40E6C4}"/>
    <cellStyle name="輸出 3" xfId="102" xr:uid="{0FC1A202-134A-4EC1-AB5B-E3A1F0C095E8}"/>
    <cellStyle name="輸出 3 2" xfId="141" xr:uid="{3F78E09C-3DBB-4E63-99BA-81368791E473}"/>
    <cellStyle name="輸出 3 2 2" xfId="282" xr:uid="{66A2900F-0B91-482D-B03F-B54128187F58}"/>
    <cellStyle name="輸出 3 2 3" xfId="311" xr:uid="{B3D9A2D5-15A6-41FB-A2A5-4C288404114E}"/>
    <cellStyle name="輸出 3 2 4" xfId="369" xr:uid="{1F281680-5A62-4150-A63D-723F380F844A}"/>
    <cellStyle name="輸出 3 2 5" xfId="432" xr:uid="{D33E7569-7C45-466B-BAA0-24AD0C9C3E43}"/>
    <cellStyle name="輸出 3 2 6" xfId="521" xr:uid="{48237D6D-E9F9-4F90-B1AF-80538B04504C}"/>
    <cellStyle name="輸出 3 2 7" xfId="210" xr:uid="{BDD549F5-692C-4B06-BCFD-614BB9778E34}"/>
    <cellStyle name="輸出 3 2 8" xfId="628" xr:uid="{D319A78F-5897-428C-A408-69F3FA211D03}"/>
    <cellStyle name="輸出 3 2 9" xfId="675" xr:uid="{547CD3CF-A431-49EF-8D6D-F1B5371A2BCA}"/>
    <cellStyle name="輸出 3 3" xfId="179" xr:uid="{FFA8C397-5FBD-4BE8-BEA2-118855B182FF}"/>
    <cellStyle name="輸出 3 3 2" xfId="470" xr:uid="{0BDF6DBC-4894-4B48-BED1-719A2F95318F}"/>
    <cellStyle name="輸出 3 3 3" xfId="549" xr:uid="{14A50410-A87E-45B2-AA8D-C06921F012C6}"/>
    <cellStyle name="輸出 3 4" xfId="168" xr:uid="{0F078539-736F-4B87-88C2-8DD570E65BF8}"/>
    <cellStyle name="輸出 3 4 2" xfId="459" xr:uid="{BC439C62-4F59-48B6-8E13-EED01A8DEF85}"/>
    <cellStyle name="輸出 3 4 3" xfId="542" xr:uid="{91204EE6-053D-4AAB-88E4-C58AC38E7404}"/>
    <cellStyle name="輸出 3 5" xfId="245" xr:uid="{9A4E537D-B8DF-46B6-AA53-1C92F0DB5275}"/>
    <cellStyle name="輸出 3 6" xfId="336" xr:uid="{54D5991A-1DFB-4C94-B833-D037E65445D0}"/>
    <cellStyle name="輸出 3 7" xfId="399" xr:uid="{23322714-5440-4DEC-975A-B3684860B31D}"/>
    <cellStyle name="輸出 3 8" xfId="595" xr:uid="{42441712-007D-478C-BB6A-FCEED8578EA3}"/>
    <cellStyle name="輸出 3 9" xfId="648" xr:uid="{C7C5ED06-0E9A-4049-98DB-C2EC10DC3C3B}"/>
    <cellStyle name="輸出 4" xfId="107" xr:uid="{33548D96-4846-42AA-9FFA-E370C4E63789}"/>
    <cellStyle name="輸出 4 2" xfId="146" xr:uid="{9FCD5A63-D1A3-4095-98E2-C4F9E31D3B21}"/>
    <cellStyle name="輸出 4 2 2" xfId="287" xr:uid="{E4405427-658D-4F62-9256-957321E856F8}"/>
    <cellStyle name="輸出 4 2 3" xfId="316" xr:uid="{610C848B-935C-4345-8F84-3F51667B41CC}"/>
    <cellStyle name="輸出 4 2 4" xfId="374" xr:uid="{A6C64F2A-3166-4667-8989-B693FC5F2A41}"/>
    <cellStyle name="輸出 4 2 5" xfId="437" xr:uid="{A5488989-2085-43C9-B869-1DC87FDD8879}"/>
    <cellStyle name="輸出 4 2 6" xfId="526" xr:uid="{F8D5217E-5B29-4188-98BA-58772479F784}"/>
    <cellStyle name="輸出 4 2 7" xfId="260" xr:uid="{4914F1F3-D73C-4DA3-8386-B2F69F73F33E}"/>
    <cellStyle name="輸出 4 2 8" xfId="633" xr:uid="{F3EE301D-2BC0-4589-857C-5E584C4DC5D2}"/>
    <cellStyle name="輸出 4 2 9" xfId="680" xr:uid="{AA9EC98D-41EC-4A6A-8B32-A26D3EB8CBEB}"/>
    <cellStyle name="輸出 4 3" xfId="184" xr:uid="{D83C93B5-8762-4EB8-914E-C208361E5014}"/>
    <cellStyle name="輸出 4 3 2" xfId="475" xr:uid="{23E2ADEE-FB1D-4B28-98EF-8513D76ED94B}"/>
    <cellStyle name="輸出 4 3 3" xfId="554" xr:uid="{61BE622A-086C-4D02-9E93-B60A7BB63A38}"/>
    <cellStyle name="輸出 4 4" xfId="164" xr:uid="{294FE392-4708-4DC4-A770-44CCD39BB99D}"/>
    <cellStyle name="輸出 4 4 2" xfId="455" xr:uid="{B8C1BE3C-D599-4CE9-9E0A-B26676DB8FF2}"/>
    <cellStyle name="輸出 4 4 3" xfId="538" xr:uid="{6E010689-6E19-43F1-89D4-F86FD1376536}"/>
    <cellStyle name="輸出 4 5" xfId="301" xr:uid="{0205AF6F-596B-4489-94B9-7472A2B1E824}"/>
    <cellStyle name="輸出 4 6" xfId="341" xr:uid="{F1E51C03-D2F3-44C6-968C-47078F66CE9F}"/>
    <cellStyle name="輸出 4 7" xfId="404" xr:uid="{26C567B6-6BC0-42DC-B217-E2E3199F655C}"/>
    <cellStyle name="輸出 4 8" xfId="600" xr:uid="{8D3A4CA4-E1AD-4630-B7CA-1909C1FBF731}"/>
    <cellStyle name="輸出 4 9" xfId="653" xr:uid="{0D6264D6-042E-4052-8674-AD4A98236F83}"/>
    <cellStyle name="輸出 5" xfId="112" xr:uid="{C69D22D1-70BE-4064-AD30-39DB85348892}"/>
    <cellStyle name="輸出 5 2" xfId="151" xr:uid="{9E25C4D4-32E7-45A5-A659-6948CCAEE933}"/>
    <cellStyle name="輸出 5 2 2" xfId="292" xr:uid="{DD2A8CF0-DF45-4CBE-ACD0-8A592C7F4C98}"/>
    <cellStyle name="輸出 5 2 3" xfId="321" xr:uid="{FD506816-7442-429D-818E-12F8DF9AD5C2}"/>
    <cellStyle name="輸出 5 2 4" xfId="379" xr:uid="{113324F9-62EC-4C1A-A969-09A61ACD7897}"/>
    <cellStyle name="輸出 5 2 5" xfId="442" xr:uid="{48D2F526-8250-4A77-8B78-C4488D949D51}"/>
    <cellStyle name="輸出 5 2 6" xfId="531" xr:uid="{FC54F62D-D05A-4B19-B003-5B91DB32C7EF}"/>
    <cellStyle name="輸出 5 2 7" xfId="580" xr:uid="{9291695A-629A-44AA-8B34-5CD3AC2D1D91}"/>
    <cellStyle name="輸出 5 2 8" xfId="638" xr:uid="{24FA3654-E9FC-4EF1-814E-0C5F3DF23CB8}"/>
    <cellStyle name="輸出 5 2 9" xfId="685" xr:uid="{904E6F9D-C520-4B12-877F-81D298980D0C}"/>
    <cellStyle name="輸出 5 3" xfId="189" xr:uid="{5A0266E5-4694-4EF1-AEEA-20A04CFADAD5}"/>
    <cellStyle name="輸出 5 3 2" xfId="480" xr:uid="{A53AC84D-08AB-4F46-AE16-6138A96DBAFA}"/>
    <cellStyle name="輸出 5 3 3" xfId="559" xr:uid="{1FCD8D65-AA8D-4B05-90A4-B5994037C7E5}"/>
    <cellStyle name="輸出 5 4" xfId="207" xr:uid="{6DECF625-BDD1-4D92-8714-561119C3AF65}"/>
    <cellStyle name="輸出 5 4 2" xfId="499" xr:uid="{6330D17A-6240-4C77-8261-42A8B95E5572}"/>
    <cellStyle name="輸出 5 4 3" xfId="574" xr:uid="{7889EE15-C157-40AB-AC4E-6CC38F6A7C44}"/>
    <cellStyle name="輸出 5 5" xfId="225" xr:uid="{1876828C-3CC7-4A55-8473-1AB1DBAA60DB}"/>
    <cellStyle name="輸出 5 6" xfId="346" xr:uid="{59D7C53F-94C9-401F-81A7-71A3A2D2158E}"/>
    <cellStyle name="輸出 5 7" xfId="409" xr:uid="{920E1C31-6B17-471B-95E9-0E590BA9F196}"/>
    <cellStyle name="輸出 5 8" xfId="605" xr:uid="{101BCF8C-9E1B-4F48-BDB8-6F266C2EAB7C}"/>
    <cellStyle name="輸出 5 9" xfId="658" xr:uid="{7E7A4FF0-D97F-4800-B042-398C849CFEE5}"/>
    <cellStyle name="輸出 6" xfId="114" xr:uid="{3853B276-02A6-4469-BA82-C1BA6BAC0154}"/>
    <cellStyle name="輸出 6 2" xfId="153" xr:uid="{9AD43FF5-79F0-4F2A-B2DE-1A26FFB8CB3A}"/>
    <cellStyle name="輸出 6 2 2" xfId="294" xr:uid="{B6091304-36BD-467D-8DC1-4C799E4F5C07}"/>
    <cellStyle name="輸出 6 2 3" xfId="323" xr:uid="{EE793466-039B-4D4C-BA23-2A7231800333}"/>
    <cellStyle name="輸出 6 2 4" xfId="381" xr:uid="{FD3C9F39-684F-4007-8A1E-E1C566C94D8E}"/>
    <cellStyle name="輸出 6 2 5" xfId="444" xr:uid="{C8028587-F37D-497A-89A9-968861E8436C}"/>
    <cellStyle name="輸出 6 2 6" xfId="533" xr:uid="{DD7B1046-C9E7-4108-A2A8-F0F33927D853}"/>
    <cellStyle name="輸出 6 2 7" xfId="582" xr:uid="{059A0356-155F-46D1-B95D-48CF11C87415}"/>
    <cellStyle name="輸出 6 2 8" xfId="640" xr:uid="{AB7C6D2B-BE02-4AAF-92F3-590F1F7E6883}"/>
    <cellStyle name="輸出 6 2 9" xfId="687" xr:uid="{F30149C1-FB89-4989-B1FC-71017CB40E92}"/>
    <cellStyle name="輸出 6 3" xfId="191" xr:uid="{F19AADF4-D539-4FA1-A8D4-C8CCCE919E11}"/>
    <cellStyle name="輸出 6 3 2" xfId="482" xr:uid="{22504000-D88C-49DE-95FA-3F1BC317A740}"/>
    <cellStyle name="輸出 6 3 3" xfId="561" xr:uid="{CFDC64B7-79B7-4561-9119-18349C5B33EA}"/>
    <cellStyle name="輸出 6 4" xfId="208" xr:uid="{9E8C6AF5-F442-4794-B5B4-04A72D3B4D31}"/>
    <cellStyle name="輸出 6 4 2" xfId="500" xr:uid="{6FDD9F33-2B31-4544-A854-EF26EA525302}"/>
    <cellStyle name="輸出 6 4 3" xfId="575" xr:uid="{F0AF32EE-ADDA-4B24-A1F5-14B1DD588126}"/>
    <cellStyle name="輸出 6 5" xfId="223" xr:uid="{802A5E99-4D3B-487A-B10C-366926936B9D}"/>
    <cellStyle name="輸出 6 6" xfId="348" xr:uid="{795F8A2F-E792-4E3C-89C7-B638FE07FF68}"/>
    <cellStyle name="輸出 6 7" xfId="411" xr:uid="{23DE2648-D9DF-4FED-9A8E-52005AC87998}"/>
    <cellStyle name="輸出 6 8" xfId="607" xr:uid="{BC83425F-1EFD-4620-AE1A-C95E787EC5A8}"/>
    <cellStyle name="輸出 6 9" xfId="660" xr:uid="{99ACB4B1-AC18-43D8-9D10-5E43715C7A1D}"/>
    <cellStyle name="輸出 7" xfId="120" xr:uid="{B6C832A0-1531-4CA3-BFF0-4BEF845D7567}"/>
    <cellStyle name="輸出 7 2" xfId="197" xr:uid="{BEC2D27F-96BF-4040-B6F5-226934FEF3CF}"/>
    <cellStyle name="輸出 7 2 2" xfId="488" xr:uid="{0E9AAA78-10A1-4BB8-BC74-4ECC3AD17347}"/>
    <cellStyle name="輸出 7 2 3" xfId="566" xr:uid="{1C500CA2-CB47-4BF5-8A28-1727716E62F0}"/>
    <cellStyle name="輸出 7 3" xfId="209" xr:uid="{9B770476-8685-4401-9162-2B28226CDA61}"/>
    <cellStyle name="輸出 7 3 2" xfId="501" xr:uid="{1F227552-61F3-4D8D-8354-7BD3CB50F1C2}"/>
    <cellStyle name="輸出 7 3 3" xfId="576" xr:uid="{2693E59D-6AFA-4748-B7D8-CF5FEDDBCD24}"/>
    <cellStyle name="輸出 7 4" xfId="217" xr:uid="{CA8C5912-2543-456C-B59A-AB6B543EA99F}"/>
    <cellStyle name="輸出 7 5" xfId="354" xr:uid="{0D37DAC5-89F9-4CF9-B3D7-2A75CD4145DC}"/>
    <cellStyle name="輸出 7 6" xfId="417" xr:uid="{84513A01-A46B-40B6-89E0-3359907631F8}"/>
    <cellStyle name="輸出 7 7" xfId="613" xr:uid="{2449706E-BD12-4F45-88CA-A940A4239C4E}"/>
    <cellStyle name="輸出 7 8" xfId="665" xr:uid="{DACE70AA-EC6E-44DC-946C-F4BE26094DB3}"/>
    <cellStyle name="輸出 8" xfId="165" xr:uid="{70B1FCCD-A280-40BC-A67F-71004060F899}"/>
    <cellStyle name="輸出 8 2" xfId="456" xr:uid="{39F57683-EC71-45CF-B22D-5608F08FC11F}"/>
    <cellStyle name="輸出 8 3" xfId="539" xr:uid="{C590DE09-F2D4-48C3-879E-B47B7B534311}"/>
    <cellStyle name="輸出 9" xfId="235" xr:uid="{FB5EC342-FF5C-45F1-897A-97232139E2E2}"/>
    <cellStyle name="檢查儲存格" xfId="40" builtinId="23" customBuiltin="1"/>
    <cellStyle name="檢查儲存格 2" xfId="90" xr:uid="{24D696EF-BE25-44A0-8A50-0D131FF704D8}"/>
    <cellStyle name="壞" xfId="41" builtinId="27" customBuiltin="1"/>
    <cellStyle name="壞 2" xfId="91" xr:uid="{5F2E7DEF-D86C-4B2D-ABA9-3A6C803B5A2F}"/>
    <cellStyle name="警告文字" xfId="42" builtinId="11" customBuiltin="1"/>
    <cellStyle name="警告文字 2" xfId="92" xr:uid="{16C2AC83-C228-4137-9F6B-1D2FA9C31B7D}"/>
  </cellStyles>
  <dxfs count="0"/>
  <tableStyles count="0" defaultTableStyle="TableStyleMedium2" defaultPivotStyle="PivotStyleLight16"/>
  <colors>
    <mruColors>
      <color rgb="FF9900FF"/>
      <color rgb="FF0000FF"/>
      <color rgb="FFE4C9FF"/>
      <color rgb="FF6600FF"/>
      <color rgb="FFA953FF"/>
      <color rgb="FF9B37FF"/>
      <color rgb="FFE0C1FF"/>
      <color rgb="FFCC99FF"/>
      <color rgb="FFFFCCFF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19.gif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4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jpeg"/><Relationship Id="rId14" Type="http://schemas.openxmlformats.org/officeDocument/2006/relationships/image" Target="../media/image20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11</xdr:row>
      <xdr:rowOff>9525</xdr:rowOff>
    </xdr:from>
    <xdr:ext cx="2124075" cy="1323975"/>
    <xdr:pic>
      <xdr:nvPicPr>
        <xdr:cNvPr id="2" name="圖片 2" descr="雙十國慶.jpg">
          <a:extLst>
            <a:ext uri="{FF2B5EF4-FFF2-40B4-BE49-F238E27FC236}">
              <a16:creationId xmlns:a16="http://schemas.microsoft.com/office/drawing/2014/main" id="{84F7F45F-E0C9-4D9E-8D53-665F355A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14575"/>
          <a:ext cx="21240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266700</xdr:colOff>
      <xdr:row>40</xdr:row>
      <xdr:rowOff>19050</xdr:rowOff>
    </xdr:from>
    <xdr:ext cx="1295400" cy="781050"/>
    <xdr:pic>
      <xdr:nvPicPr>
        <xdr:cNvPr id="3" name="圖片 33" descr="佐赫納拉.jpg">
          <a:extLst>
            <a:ext uri="{FF2B5EF4-FFF2-40B4-BE49-F238E27FC236}">
              <a16:creationId xmlns:a16="http://schemas.microsoft.com/office/drawing/2014/main" id="{B013FF63-59CB-4832-B372-947BEA9D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401050"/>
          <a:ext cx="1295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</xdr:colOff>
      <xdr:row>37</xdr:row>
      <xdr:rowOff>76200</xdr:rowOff>
    </xdr:from>
    <xdr:ext cx="1295400" cy="781050"/>
    <xdr:pic>
      <xdr:nvPicPr>
        <xdr:cNvPr id="4" name="圖片 33" descr="佐赫納拉.jpg">
          <a:extLst>
            <a:ext uri="{FF2B5EF4-FFF2-40B4-BE49-F238E27FC236}">
              <a16:creationId xmlns:a16="http://schemas.microsoft.com/office/drawing/2014/main" id="{D91B94E4-EFC1-4B66-AE6F-F080E844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7829550"/>
          <a:ext cx="1295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159327</xdr:colOff>
      <xdr:row>37</xdr:row>
      <xdr:rowOff>113434</xdr:rowOff>
    </xdr:from>
    <xdr:to>
      <xdr:col>19</xdr:col>
      <xdr:colOff>375804</xdr:colOff>
      <xdr:row>42</xdr:row>
      <xdr:rowOff>288</xdr:rowOff>
    </xdr:to>
    <xdr:sp macro="" textlink="">
      <xdr:nvSpPr>
        <xdr:cNvPr id="5" name="WordArt 20">
          <a:extLst>
            <a:ext uri="{FF2B5EF4-FFF2-40B4-BE49-F238E27FC236}">
              <a16:creationId xmlns:a16="http://schemas.microsoft.com/office/drawing/2014/main" id="{0ECB9C94-9BFD-49F6-B7B1-B26B93A81D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88927" y="7866784"/>
          <a:ext cx="5017077" cy="9346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50000"/>
            </a:avLst>
          </a:prstTxWarp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l" rtl="0"/>
          <a:r>
            <a:rPr lang="zh-TW" altLang="en-US" sz="3600" b="1" kern="10" cap="none" spc="0" baseline="0">
              <a:ln>
                <a:prstDash val="solid"/>
              </a:ln>
              <a:solidFill>
                <a:srgbClr val="FF00FF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華康魏碑體(P)" pitchFamily="2" charset="-120"/>
              <a:ea typeface="華康魏碑體(P)" pitchFamily="2" charset="-120"/>
            </a:rPr>
            <a:t>國華食品工廠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71439</xdr:colOff>
      <xdr:row>5</xdr:row>
      <xdr:rowOff>166687</xdr:rowOff>
    </xdr:from>
    <xdr:to>
      <xdr:col>20</xdr:col>
      <xdr:colOff>690563</xdr:colOff>
      <xdr:row>11</xdr:row>
      <xdr:rowOff>277813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A13ECFF0-ECBD-4856-A0E5-7CAA02A07E3F}"/>
            </a:ext>
          </a:extLst>
        </xdr:cNvPr>
        <xdr:cNvSpPr txBox="1"/>
      </xdr:nvSpPr>
      <xdr:spPr>
        <a:xfrm>
          <a:off x="2128839" y="1309687"/>
          <a:ext cx="12268199" cy="1301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zh-TW" altLang="en-US" sz="7000">
              <a:solidFill>
                <a:srgbClr val="FF0000"/>
              </a:solidFill>
              <a:latin typeface="華康魏碑體(P)" pitchFamily="2" charset="-120"/>
              <a:ea typeface="華康魏碑體(P)" pitchFamily="2" charset="-120"/>
            </a:rPr>
            <a:t>國 慶 日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209550</xdr:colOff>
      <xdr:row>2</xdr:row>
      <xdr:rowOff>0</xdr:rowOff>
    </xdr:from>
    <xdr:to>
      <xdr:col>29</xdr:col>
      <xdr:colOff>0</xdr:colOff>
      <xdr:row>2</xdr:row>
      <xdr:rowOff>0</xdr:rowOff>
    </xdr:to>
    <xdr:grpSp>
      <xdr:nvGrpSpPr>
        <xdr:cNvPr id="9059" name="Group 1">
          <a:extLst>
            <a:ext uri="{FF2B5EF4-FFF2-40B4-BE49-F238E27FC236}">
              <a16:creationId xmlns:a16="http://schemas.microsoft.com/office/drawing/2014/main" id="{00000000-0008-0000-0100-000063230000}"/>
            </a:ext>
          </a:extLst>
        </xdr:cNvPr>
        <xdr:cNvGrpSpPr>
          <a:grpSpLocks/>
        </xdr:cNvGrpSpPr>
      </xdr:nvGrpSpPr>
      <xdr:grpSpPr bwMode="auto">
        <a:xfrm>
          <a:off x="101936550" y="3905250"/>
          <a:ext cx="3409950" cy="0"/>
          <a:chOff x="0" y="62"/>
          <a:chExt cx="279" cy="60"/>
        </a:xfrm>
      </xdr:grpSpPr>
      <xdr:sp macro="" textlink="">
        <xdr:nvSpPr>
          <xdr:cNvPr id="2050" name="Text Box 2">
            <a:extLst>
              <a:ext uri="{FF2B5EF4-FFF2-40B4-BE49-F238E27FC236}">
                <a16:creationId xmlns:a16="http://schemas.microsoft.com/office/drawing/2014/main" id="{00000000-0008-0000-0100-000002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0550" y="1704975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FFFFFF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zh-TW" altLang="en-US" sz="2000" b="1" i="0" u="none" strike="noStrike" baseline="0">
                <a:solidFill>
                  <a:srgbClr val="993366"/>
                </a:solidFill>
                <a:latin typeface="標楷體"/>
                <a:ea typeface="標楷體"/>
              </a:rPr>
              <a:t>大同餐盒有限公司</a:t>
            </a:r>
            <a:r>
              <a:rPr lang="zh-TW" altLang="en-US" sz="20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pic>
        <xdr:nvPicPr>
          <xdr:cNvPr id="9076" name="Picture 3" descr="優質飲食">
            <a:extLst>
              <a:ext uri="{FF2B5EF4-FFF2-40B4-BE49-F238E27FC236}">
                <a16:creationId xmlns:a16="http://schemas.microsoft.com/office/drawing/2014/main" id="{00000000-0008-0000-0100-0000742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71"/>
            <a:ext cx="52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27</xdr:col>
      <xdr:colOff>1676400</xdr:colOff>
      <xdr:row>0</xdr:row>
      <xdr:rowOff>596900</xdr:rowOff>
    </xdr:from>
    <xdr:to>
      <xdr:col>29</xdr:col>
      <xdr:colOff>501650</xdr:colOff>
      <xdr:row>1</xdr:row>
      <xdr:rowOff>1463944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/>
      </xdr:blipFill>
      <xdr:spPr bwMode="auto">
        <a:xfrm>
          <a:off x="88468200" y="596900"/>
          <a:ext cx="5226050" cy="307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38</xdr:row>
      <xdr:rowOff>0</xdr:rowOff>
    </xdr:from>
    <xdr:to>
      <xdr:col>39</xdr:col>
      <xdr:colOff>304800</xdr:colOff>
      <xdr:row>38</xdr:row>
      <xdr:rowOff>304800</xdr:rowOff>
    </xdr:to>
    <xdr:sp macro="" textlink="">
      <xdr:nvSpPr>
        <xdr:cNvPr id="2049" name="AutoShape 1" descr="「雙十國慶圖片」的圖片搜尋結果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02961440" y="5772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41</xdr:col>
      <xdr:colOff>0</xdr:colOff>
      <xdr:row>39</xdr:row>
      <xdr:rowOff>0</xdr:rowOff>
    </xdr:from>
    <xdr:to>
      <xdr:col>41</xdr:col>
      <xdr:colOff>304800</xdr:colOff>
      <xdr:row>39</xdr:row>
      <xdr:rowOff>304800</xdr:rowOff>
    </xdr:to>
    <xdr:sp macro="" textlink="">
      <xdr:nvSpPr>
        <xdr:cNvPr id="2" name="AutoShape 2" descr="「雙十國慶圖片」的圖片搜尋結果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180640" y="59344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127000</xdr:colOff>
      <xdr:row>1</xdr:row>
      <xdr:rowOff>594087</xdr:rowOff>
    </xdr:from>
    <xdr:to>
      <xdr:col>46</xdr:col>
      <xdr:colOff>381000</xdr:colOff>
      <xdr:row>5</xdr:row>
      <xdr:rowOff>241300</xdr:rowOff>
    </xdr:to>
    <xdr:pic>
      <xdr:nvPicPr>
        <xdr:cNvPr id="12" name="圖片 11" descr="「雙十國慶圖片」的圖片搜尋結果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00" y="2803887"/>
          <a:ext cx="8559800" cy="5819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13</xdr:row>
      <xdr:rowOff>88900</xdr:rowOff>
    </xdr:from>
    <xdr:to>
      <xdr:col>5</xdr:col>
      <xdr:colOff>2794000</xdr:colOff>
      <xdr:row>21</xdr:row>
      <xdr:rowOff>838200</xdr:rowOff>
    </xdr:to>
    <xdr:pic>
      <xdr:nvPicPr>
        <xdr:cNvPr id="14" name="圖片 13" descr="「雙十國慶圖片」的圖片搜尋結果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9519900"/>
          <a:ext cx="19050000" cy="1278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1308100</xdr:colOff>
      <xdr:row>43</xdr:row>
      <xdr:rowOff>7620</xdr:rowOff>
    </xdr:from>
    <xdr:ext cx="36918900" cy="7543800"/>
    <xdr:sp macro="" textlink="">
      <xdr:nvSpPr>
        <xdr:cNvPr id="11" name="矩形 10">
          <a:extLst>
            <a:ext uri="{FF2B5EF4-FFF2-40B4-BE49-F238E27FC236}">
              <a16:creationId xmlns:a16="http://schemas.microsoft.com/office/drawing/2014/main" id="{173B8C32-6B8A-462B-B3D4-964B38F89E68}"/>
            </a:ext>
          </a:extLst>
        </xdr:cNvPr>
        <xdr:cNvSpPr/>
      </xdr:nvSpPr>
      <xdr:spPr>
        <a:xfrm>
          <a:off x="43309540" y="64503300"/>
          <a:ext cx="36918900" cy="754380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zh-TW" altLang="en-US" sz="30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佳祥餐盒食品廠</a:t>
          </a:r>
          <a:endParaRPr lang="en-US" altLang="zh-TW" sz="300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  <a:p>
          <a:pPr algn="ctr"/>
          <a:endParaRPr lang="zh-TW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twoCellAnchor editAs="oneCell">
    <xdr:from>
      <xdr:col>6</xdr:col>
      <xdr:colOff>3009900</xdr:colOff>
      <xdr:row>42</xdr:row>
      <xdr:rowOff>1219200</xdr:rowOff>
    </xdr:from>
    <xdr:to>
      <xdr:col>10</xdr:col>
      <xdr:colOff>1905000</xdr:colOff>
      <xdr:row>49</xdr:row>
      <xdr:rowOff>1270000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F56B5110-BEF2-4E90-BAD7-1CF987BBC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895" r="-1" b="5109"/>
        <a:stretch/>
      </xdr:blipFill>
      <xdr:spPr bwMode="auto">
        <a:xfrm>
          <a:off x="22212300" y="64998600"/>
          <a:ext cx="11696700" cy="1094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283438</xdr:colOff>
      <xdr:row>0</xdr:row>
      <xdr:rowOff>0</xdr:rowOff>
    </xdr:from>
    <xdr:to>
      <xdr:col>25</xdr:col>
      <xdr:colOff>346938</xdr:colOff>
      <xdr:row>1</xdr:row>
      <xdr:rowOff>289831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/>
      </xdr:blipFill>
      <xdr:spPr bwMode="auto">
        <a:xfrm>
          <a:off x="24635688" y="0"/>
          <a:ext cx="1031875" cy="86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127000</xdr:colOff>
      <xdr:row>0</xdr:row>
      <xdr:rowOff>95250</xdr:rowOff>
    </xdr:from>
    <xdr:to>
      <xdr:col>25</xdr:col>
      <xdr:colOff>206375</xdr:colOff>
      <xdr:row>2</xdr:row>
      <xdr:rowOff>226331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/>
      </xdr:blipFill>
      <xdr:spPr bwMode="auto">
        <a:xfrm>
          <a:off x="22367875" y="95250"/>
          <a:ext cx="1031875" cy="86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158750</xdr:colOff>
      <xdr:row>0</xdr:row>
      <xdr:rowOff>269875</xdr:rowOff>
    </xdr:from>
    <xdr:to>
      <xdr:col>25</xdr:col>
      <xdr:colOff>222250</xdr:colOff>
      <xdr:row>2</xdr:row>
      <xdr:rowOff>289831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/>
      </xdr:blipFill>
      <xdr:spPr bwMode="auto">
        <a:xfrm>
          <a:off x="22256750" y="269875"/>
          <a:ext cx="1031875" cy="86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431800</xdr:colOff>
      <xdr:row>0</xdr:row>
      <xdr:rowOff>279400</xdr:rowOff>
    </xdr:from>
    <xdr:to>
      <xdr:col>25</xdr:col>
      <xdr:colOff>304800</xdr:colOff>
      <xdr:row>2</xdr:row>
      <xdr:rowOff>294326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/>
      </xdr:blipFill>
      <xdr:spPr bwMode="auto">
        <a:xfrm>
          <a:off x="29413200" y="279400"/>
          <a:ext cx="1600200" cy="133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283438</xdr:colOff>
      <xdr:row>0</xdr:row>
      <xdr:rowOff>0</xdr:rowOff>
    </xdr:from>
    <xdr:to>
      <xdr:col>25</xdr:col>
      <xdr:colOff>346938</xdr:colOff>
      <xdr:row>1</xdr:row>
      <xdr:rowOff>289831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1A6A02BB-F0D6-4925-A0A2-099FC0E41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/>
      </xdr:blipFill>
      <xdr:spPr bwMode="auto">
        <a:xfrm>
          <a:off x="24591238" y="0"/>
          <a:ext cx="1035050" cy="86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2717800</xdr:colOff>
      <xdr:row>0</xdr:row>
      <xdr:rowOff>158750</xdr:rowOff>
    </xdr:from>
    <xdr:to>
      <xdr:col>4</xdr:col>
      <xdr:colOff>202221</xdr:colOff>
      <xdr:row>0</xdr:row>
      <xdr:rowOff>2032000</xdr:rowOff>
    </xdr:to>
    <xdr:pic>
      <xdr:nvPicPr>
        <xdr:cNvPr id="2" name="Picture 36" descr="png0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1900" y="158750"/>
          <a:ext cx="2069121" cy="187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4513263</xdr:colOff>
      <xdr:row>0</xdr:row>
      <xdr:rowOff>1673225</xdr:rowOff>
    </xdr:from>
    <xdr:to>
      <xdr:col>1</xdr:col>
      <xdr:colOff>4213905</xdr:colOff>
      <xdr:row>0</xdr:row>
      <xdr:rowOff>1954212</xdr:rowOff>
    </xdr:to>
    <xdr:pic>
      <xdr:nvPicPr>
        <xdr:cNvPr id="3" name="Picture 2" descr="bfl070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13263" y="1673225"/>
          <a:ext cx="4285342" cy="280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1647825</xdr:rowOff>
    </xdr:from>
    <xdr:to>
      <xdr:col>0</xdr:col>
      <xdr:colOff>4561325</xdr:colOff>
      <xdr:row>0</xdr:row>
      <xdr:rowOff>1928812</xdr:rowOff>
    </xdr:to>
    <xdr:pic>
      <xdr:nvPicPr>
        <xdr:cNvPr id="4" name="Picture 2" descr="bfl070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47825"/>
          <a:ext cx="4561325" cy="280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4083051</xdr:colOff>
      <xdr:row>0</xdr:row>
      <xdr:rowOff>1709738</xdr:rowOff>
    </xdr:from>
    <xdr:to>
      <xdr:col>2</xdr:col>
      <xdr:colOff>3783693</xdr:colOff>
      <xdr:row>0</xdr:row>
      <xdr:rowOff>1990725</xdr:rowOff>
    </xdr:to>
    <xdr:pic>
      <xdr:nvPicPr>
        <xdr:cNvPr id="5" name="Picture 2" descr="bfl070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1" y="1709738"/>
          <a:ext cx="4285342" cy="280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304800</xdr:colOff>
      <xdr:row>37</xdr:row>
      <xdr:rowOff>304800</xdr:rowOff>
    </xdr:to>
    <xdr:sp macro="" textlink="">
      <xdr:nvSpPr>
        <xdr:cNvPr id="7" name="AutoShape 24" descr="相關圖片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23533100" y="39585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533400</xdr:colOff>
      <xdr:row>5</xdr:row>
      <xdr:rowOff>448279</xdr:rowOff>
    </xdr:from>
    <xdr:to>
      <xdr:col>31</xdr:col>
      <xdr:colOff>536575</xdr:colOff>
      <xdr:row>10</xdr:row>
      <xdr:rowOff>120650</xdr:rowOff>
    </xdr:to>
    <xdr:pic>
      <xdr:nvPicPr>
        <xdr:cNvPr id="8" name="Picture 1025" descr="「豆卡」的圖片搜尋結果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552900" y="13103829"/>
          <a:ext cx="9756775" cy="5495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3479801</xdr:colOff>
      <xdr:row>0</xdr:row>
      <xdr:rowOff>1709738</xdr:rowOff>
    </xdr:from>
    <xdr:ext cx="4272642" cy="280987"/>
    <xdr:pic>
      <xdr:nvPicPr>
        <xdr:cNvPr id="10" name="Picture 2" descr="bfl070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23801" y="1709738"/>
          <a:ext cx="4272642" cy="280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221365</xdr:colOff>
      <xdr:row>2</xdr:row>
      <xdr:rowOff>0</xdr:rowOff>
    </xdr:from>
    <xdr:ext cx="6580996" cy="2402972"/>
    <xdr:sp macro="" textlink="">
      <xdr:nvSpPr>
        <xdr:cNvPr id="12" name="矩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21442238">
          <a:off x="29240865" y="4235356"/>
          <a:ext cx="6580996" cy="240297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8800"/>
            </a:lnSpc>
          </a:pPr>
          <a:r>
            <a:rPr lang="zh-TW" altLang="en-US" sz="100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標楷體" panose="03000509000000000000" pitchFamily="65" charset="-120"/>
              <a:ea typeface="標楷體" panose="03000509000000000000" pitchFamily="65" charset="-120"/>
            </a:rPr>
            <a:t>歡迎同學 踴躍訂購</a:t>
          </a:r>
          <a:r>
            <a:rPr lang="en-US" altLang="zh-TW" sz="100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標楷體" panose="03000509000000000000" pitchFamily="65" charset="-120"/>
              <a:ea typeface="標楷體" panose="03000509000000000000" pitchFamily="65" charset="-120"/>
            </a:rPr>
            <a:t>!!</a:t>
          </a:r>
          <a:endParaRPr lang="zh-TW" altLang="en-US" sz="100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0000FF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  <xdr:twoCellAnchor editAs="oneCell">
    <xdr:from>
      <xdr:col>9</xdr:col>
      <xdr:colOff>107950</xdr:colOff>
      <xdr:row>0</xdr:row>
      <xdr:rowOff>1238250</xdr:rowOff>
    </xdr:from>
    <xdr:to>
      <xdr:col>12</xdr:col>
      <xdr:colOff>88900</xdr:colOff>
      <xdr:row>2</xdr:row>
      <xdr:rowOff>322513</xdr:rowOff>
    </xdr:to>
    <xdr:pic>
      <xdr:nvPicPr>
        <xdr:cNvPr id="14" name="Picture 1034" descr="「多啦a夢無背景」的圖片搜尋結果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0950" y="1238250"/>
          <a:ext cx="1790700" cy="2354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3606800</xdr:colOff>
      <xdr:row>24</xdr:row>
      <xdr:rowOff>1117600</xdr:rowOff>
    </xdr:from>
    <xdr:to>
      <xdr:col>2</xdr:col>
      <xdr:colOff>361950</xdr:colOff>
      <xdr:row>27</xdr:row>
      <xdr:rowOff>450850</xdr:rowOff>
    </xdr:to>
    <xdr:pic>
      <xdr:nvPicPr>
        <xdr:cNvPr id="15" name="Picture 1036" descr="「多啦a夢無背景」的圖片搜尋結果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8800" y="28930600"/>
          <a:ext cx="132715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1</xdr:row>
      <xdr:rowOff>381000</xdr:rowOff>
    </xdr:from>
    <xdr:to>
      <xdr:col>3</xdr:col>
      <xdr:colOff>654050</xdr:colOff>
      <xdr:row>3</xdr:row>
      <xdr:rowOff>577850</xdr:rowOff>
    </xdr:to>
    <xdr:pic>
      <xdr:nvPicPr>
        <xdr:cNvPr id="16" name="圖片 45" descr="Doraemon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2508250"/>
          <a:ext cx="144145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3613150</xdr:colOff>
      <xdr:row>9</xdr:row>
      <xdr:rowOff>127000</xdr:rowOff>
    </xdr:from>
    <xdr:to>
      <xdr:col>2</xdr:col>
      <xdr:colOff>621684</xdr:colOff>
      <xdr:row>11</xdr:row>
      <xdr:rowOff>107950</xdr:rowOff>
    </xdr:to>
    <xdr:pic>
      <xdr:nvPicPr>
        <xdr:cNvPr id="17" name="Picture 1062" descr="「多啦a夢」的圖片搜尋結果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5150" y="11493500"/>
          <a:ext cx="1580534" cy="11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3594100</xdr:colOff>
      <xdr:row>11</xdr:row>
      <xdr:rowOff>69850</xdr:rowOff>
    </xdr:from>
    <xdr:to>
      <xdr:col>4</xdr:col>
      <xdr:colOff>565150</xdr:colOff>
      <xdr:row>11</xdr:row>
      <xdr:rowOff>1123950</xdr:rowOff>
    </xdr:to>
    <xdr:pic>
      <xdr:nvPicPr>
        <xdr:cNvPr id="18" name="Picture 1063" descr="「多啦a夢」的圖片搜尋結果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8200" y="17602200"/>
          <a:ext cx="1555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3994150</xdr:colOff>
      <xdr:row>7</xdr:row>
      <xdr:rowOff>63500</xdr:rowOff>
    </xdr:from>
    <xdr:to>
      <xdr:col>1</xdr:col>
      <xdr:colOff>825500</xdr:colOff>
      <xdr:row>7</xdr:row>
      <xdr:rowOff>1123950</xdr:rowOff>
    </xdr:to>
    <xdr:pic>
      <xdr:nvPicPr>
        <xdr:cNvPr id="20" name="Picture 1070" descr="「多啦a夢無背景圖」的圖片搜尋結果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150" y="14522450"/>
          <a:ext cx="14160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139700</xdr:colOff>
      <xdr:row>24</xdr:row>
      <xdr:rowOff>148857</xdr:rowOff>
    </xdr:from>
    <xdr:to>
      <xdr:col>13</xdr:col>
      <xdr:colOff>311150</xdr:colOff>
      <xdr:row>26</xdr:row>
      <xdr:rowOff>25400</xdr:rowOff>
    </xdr:to>
    <xdr:pic>
      <xdr:nvPicPr>
        <xdr:cNvPr id="21" name="圖片 53" descr="下載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5950" y="21484857"/>
          <a:ext cx="1981200" cy="1845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3606800</xdr:colOff>
      <xdr:row>17</xdr:row>
      <xdr:rowOff>39908</xdr:rowOff>
    </xdr:from>
    <xdr:to>
      <xdr:col>2</xdr:col>
      <xdr:colOff>793750</xdr:colOff>
      <xdr:row>19</xdr:row>
      <xdr:rowOff>438150</xdr:rowOff>
    </xdr:to>
    <xdr:pic>
      <xdr:nvPicPr>
        <xdr:cNvPr id="22" name="Picture 1071" descr="「多啦a夢無背景圖」的圖片搜尋結果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8800" y="20232908"/>
          <a:ext cx="1758950" cy="1668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1615306</xdr:colOff>
      <xdr:row>0</xdr:row>
      <xdr:rowOff>1650999</xdr:rowOff>
    </xdr:from>
    <xdr:to>
      <xdr:col>5</xdr:col>
      <xdr:colOff>12699</xdr:colOff>
      <xdr:row>1</xdr:row>
      <xdr:rowOff>1108344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98" b="33593"/>
        <a:stretch/>
      </xdr:blipFill>
      <xdr:spPr bwMode="auto">
        <a:xfrm>
          <a:off x="19954106" y="1650999"/>
          <a:ext cx="2969393" cy="158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666750</xdr:colOff>
      <xdr:row>3</xdr:row>
      <xdr:rowOff>31750</xdr:rowOff>
    </xdr:from>
    <xdr:ext cx="3429000" cy="3196773"/>
    <xdr:sp macro="" textlink="">
      <xdr:nvSpPr>
        <xdr:cNvPr id="24" name="矩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8954750" y="3778250"/>
          <a:ext cx="3429000" cy="319677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70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solidFill>
                <a:srgbClr val="FFFF99"/>
              </a:solidFill>
              <a:effectLst>
                <a:glow rad="228600">
                  <a:srgbClr val="FF0000"/>
                </a:glow>
                <a:outerShdw blurRad="25500" dist="23000" dir="7020000" algn="tl">
                  <a:srgbClr val="000000">
                    <a:alpha val="50000"/>
                  </a:srgbClr>
                </a:outerShdw>
              </a:effectLst>
              <a:ea typeface="和平海報體" pitchFamily="1" charset="-120"/>
            </a:rPr>
            <a:t>國慶日放假</a:t>
          </a:r>
          <a:endParaRPr lang="en-US" altLang="zh-TW" sz="7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solidFill>
              <a:srgbClr val="FFFF99"/>
            </a:solidFill>
            <a:effectLst>
              <a:glow rad="228600">
                <a:srgbClr val="FF0000"/>
              </a:glow>
              <a:outerShdw blurRad="25500" dist="23000" dir="7020000" algn="tl">
                <a:srgbClr val="000000">
                  <a:alpha val="50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10</xdr:col>
      <xdr:colOff>431800</xdr:colOff>
      <xdr:row>10</xdr:row>
      <xdr:rowOff>194152</xdr:rowOff>
    </xdr:from>
    <xdr:to>
      <xdr:col>17</xdr:col>
      <xdr:colOff>472283</xdr:colOff>
      <xdr:row>13</xdr:row>
      <xdr:rowOff>1189039</xdr:rowOff>
    </xdr:to>
    <xdr:pic>
      <xdr:nvPicPr>
        <xdr:cNvPr id="25" name="圖片 24" descr="AS002923_02.gif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416000" y="12157552"/>
          <a:ext cx="4307683" cy="4042887"/>
        </a:xfrm>
        <a:prstGeom prst="rect">
          <a:avLst/>
        </a:prstGeom>
      </xdr:spPr>
    </xdr:pic>
    <xdr:clientData/>
  </xdr:twoCellAnchor>
  <xdr:twoCellAnchor editAs="oneCell">
    <xdr:from>
      <xdr:col>4</xdr:col>
      <xdr:colOff>71440</xdr:colOff>
      <xdr:row>5</xdr:row>
      <xdr:rowOff>129050</xdr:rowOff>
    </xdr:from>
    <xdr:to>
      <xdr:col>4</xdr:col>
      <xdr:colOff>4318000</xdr:colOff>
      <xdr:row>10</xdr:row>
      <xdr:rowOff>0</xdr:rowOff>
    </xdr:to>
    <xdr:pic>
      <xdr:nvPicPr>
        <xdr:cNvPr id="26" name="圖片 25" descr="AW439196_02.gif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359440" y="6415550"/>
          <a:ext cx="4246560" cy="5649450"/>
        </a:xfrm>
        <a:prstGeom prst="rect">
          <a:avLst/>
        </a:prstGeom>
      </xdr:spPr>
    </xdr:pic>
    <xdr:clientData/>
  </xdr:twoCellAnchor>
  <xdr:oneCellAnchor>
    <xdr:from>
      <xdr:col>3</xdr:col>
      <xdr:colOff>742951</xdr:colOff>
      <xdr:row>0</xdr:row>
      <xdr:rowOff>1703388</xdr:rowOff>
    </xdr:from>
    <xdr:ext cx="4272642" cy="280987"/>
    <xdr:pic>
      <xdr:nvPicPr>
        <xdr:cNvPr id="41" name="Picture 2" descr="bfl0708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1" y="1703388"/>
          <a:ext cx="4272642" cy="280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12CC7-353C-4B3D-A8D9-8A8620165A68}">
  <sheetPr>
    <pageSetUpPr fitToPage="1"/>
  </sheetPr>
  <dimension ref="A2:T46"/>
  <sheetViews>
    <sheetView view="pageBreakPreview" zoomScaleNormal="100" zoomScaleSheetLayoutView="100" workbookViewId="0">
      <selection activeCell="B1" sqref="B1:Y1"/>
    </sheetView>
  </sheetViews>
  <sheetFormatPr defaultRowHeight="16.5"/>
  <cols>
    <col min="1" max="20" width="7.125" style="827" customWidth="1"/>
    <col min="21" max="16384" width="9" style="827"/>
  </cols>
  <sheetData>
    <row r="2" spans="1:20" ht="15" customHeight="1">
      <c r="A2" s="1249" t="s">
        <v>664</v>
      </c>
      <c r="B2" s="1250"/>
      <c r="C2" s="1250"/>
      <c r="D2" s="1251"/>
      <c r="E2" s="1235" t="s">
        <v>663</v>
      </c>
      <c r="F2" s="1235"/>
      <c r="G2" s="1235"/>
      <c r="H2" s="1235"/>
      <c r="I2" s="1235" t="s">
        <v>662</v>
      </c>
      <c r="J2" s="1235"/>
      <c r="K2" s="1235"/>
      <c r="L2" s="1235"/>
      <c r="M2" s="1235" t="s">
        <v>661</v>
      </c>
      <c r="N2" s="1235"/>
      <c r="O2" s="1235"/>
      <c r="P2" s="1235"/>
      <c r="Q2" s="1251" t="s">
        <v>660</v>
      </c>
      <c r="R2" s="1235"/>
      <c r="S2" s="1235"/>
      <c r="T2" s="1235"/>
    </row>
    <row r="3" spans="1:20" s="833" customFormat="1" ht="15" customHeight="1">
      <c r="A3" s="1274" t="s">
        <v>553</v>
      </c>
      <c r="B3" s="1275"/>
      <c r="C3" s="1275"/>
      <c r="D3" s="1276"/>
      <c r="E3" s="1284" t="s">
        <v>659</v>
      </c>
      <c r="F3" s="1285"/>
      <c r="G3" s="1285"/>
      <c r="H3" s="1286"/>
      <c r="I3" s="1234" t="s">
        <v>553</v>
      </c>
      <c r="J3" s="1234"/>
      <c r="K3" s="1234"/>
      <c r="L3" s="1234"/>
      <c r="M3" s="1274" t="s">
        <v>658</v>
      </c>
      <c r="N3" s="1275"/>
      <c r="O3" s="1275"/>
      <c r="P3" s="1276"/>
      <c r="Q3" s="1275" t="s">
        <v>657</v>
      </c>
      <c r="R3" s="1275"/>
      <c r="S3" s="1275"/>
      <c r="T3" s="1276"/>
    </row>
    <row r="4" spans="1:20" s="833" customFormat="1" ht="15" customHeight="1">
      <c r="A4" s="1255" t="s">
        <v>656</v>
      </c>
      <c r="B4" s="1253"/>
      <c r="C4" s="1253"/>
      <c r="D4" s="1254"/>
      <c r="E4" s="1287" t="s">
        <v>655</v>
      </c>
      <c r="F4" s="1288"/>
      <c r="G4" s="1288"/>
      <c r="H4" s="1289"/>
      <c r="I4" s="1253" t="s">
        <v>654</v>
      </c>
      <c r="J4" s="1253"/>
      <c r="K4" s="1253"/>
      <c r="L4" s="1254"/>
      <c r="M4" s="1255" t="s">
        <v>653</v>
      </c>
      <c r="N4" s="1253"/>
      <c r="O4" s="1253"/>
      <c r="P4" s="1254"/>
      <c r="Q4" s="1253" t="s">
        <v>652</v>
      </c>
      <c r="R4" s="1253"/>
      <c r="S4" s="1253"/>
      <c r="T4" s="1254"/>
    </row>
    <row r="5" spans="1:20" s="833" customFormat="1" ht="15" customHeight="1">
      <c r="A5" s="1231" t="s">
        <v>651</v>
      </c>
      <c r="B5" s="1232"/>
      <c r="C5" s="1232"/>
      <c r="D5" s="1233"/>
      <c r="E5" s="1231" t="s">
        <v>650</v>
      </c>
      <c r="F5" s="1232"/>
      <c r="G5" s="1232"/>
      <c r="H5" s="1233"/>
      <c r="I5" s="1232" t="s">
        <v>649</v>
      </c>
      <c r="J5" s="1232"/>
      <c r="K5" s="1232"/>
      <c r="L5" s="1233"/>
      <c r="M5" s="1231" t="s">
        <v>648</v>
      </c>
      <c r="N5" s="1232"/>
      <c r="O5" s="1232"/>
      <c r="P5" s="1233"/>
      <c r="Q5" s="1232" t="s">
        <v>647</v>
      </c>
      <c r="R5" s="1232"/>
      <c r="S5" s="1232"/>
      <c r="T5" s="1233"/>
    </row>
    <row r="6" spans="1:20" s="833" customFormat="1" ht="15" customHeight="1">
      <c r="A6" s="1231" t="s">
        <v>646</v>
      </c>
      <c r="B6" s="1232"/>
      <c r="C6" s="1232"/>
      <c r="D6" s="1233"/>
      <c r="E6" s="1231" t="s">
        <v>645</v>
      </c>
      <c r="F6" s="1232"/>
      <c r="G6" s="1232"/>
      <c r="H6" s="1233"/>
      <c r="I6" s="1232" t="s">
        <v>644</v>
      </c>
      <c r="J6" s="1232"/>
      <c r="K6" s="1232"/>
      <c r="L6" s="1233"/>
      <c r="M6" s="1231" t="s">
        <v>643</v>
      </c>
      <c r="N6" s="1232"/>
      <c r="O6" s="1232"/>
      <c r="P6" s="1233"/>
      <c r="Q6" s="1232" t="s">
        <v>642</v>
      </c>
      <c r="R6" s="1232"/>
      <c r="S6" s="1232"/>
      <c r="T6" s="1233"/>
    </row>
    <row r="7" spans="1:20" s="833" customFormat="1" ht="15" customHeight="1">
      <c r="A7" s="1263" t="s">
        <v>341</v>
      </c>
      <c r="B7" s="1263"/>
      <c r="C7" s="1263"/>
      <c r="D7" s="1263"/>
      <c r="E7" s="1263" t="s">
        <v>590</v>
      </c>
      <c r="F7" s="1263"/>
      <c r="G7" s="1263"/>
      <c r="H7" s="1263"/>
      <c r="I7" s="1221" t="s">
        <v>342</v>
      </c>
      <c r="J7" s="1221"/>
      <c r="K7" s="1221"/>
      <c r="L7" s="1221"/>
      <c r="M7" s="1237" t="s">
        <v>342</v>
      </c>
      <c r="N7" s="1238"/>
      <c r="O7" s="1238"/>
      <c r="P7" s="1239"/>
      <c r="Q7" s="1290" t="s">
        <v>342</v>
      </c>
      <c r="R7" s="1221"/>
      <c r="S7" s="1221"/>
      <c r="T7" s="1221"/>
    </row>
    <row r="8" spans="1:20" s="833" customFormat="1" ht="15" customHeight="1">
      <c r="A8" s="1260" t="s">
        <v>641</v>
      </c>
      <c r="B8" s="1261"/>
      <c r="C8" s="1261"/>
      <c r="D8" s="1262"/>
      <c r="E8" s="1280" t="s">
        <v>640</v>
      </c>
      <c r="F8" s="1281"/>
      <c r="G8" s="1281"/>
      <c r="H8" s="1282"/>
      <c r="I8" s="1240" t="s">
        <v>639</v>
      </c>
      <c r="J8" s="1240"/>
      <c r="K8" s="1240"/>
      <c r="L8" s="1240"/>
      <c r="M8" s="1260" t="s">
        <v>638</v>
      </c>
      <c r="N8" s="1261"/>
      <c r="O8" s="1261"/>
      <c r="P8" s="1262"/>
      <c r="Q8" s="1273" t="s">
        <v>637</v>
      </c>
      <c r="R8" s="1240"/>
      <c r="S8" s="1240"/>
      <c r="T8" s="1240"/>
    </row>
    <row r="9" spans="1:20" ht="8.1" customHeight="1">
      <c r="A9" s="830" t="s">
        <v>547</v>
      </c>
      <c r="B9" s="830" t="str">
        <f>'國華第一週明細)'!W12</f>
        <v>733.3K</v>
      </c>
      <c r="C9" s="830" t="s">
        <v>9</v>
      </c>
      <c r="D9" s="830" t="str">
        <f>'國華第一週明細)'!W8</f>
        <v>24.5g</v>
      </c>
      <c r="E9" s="830" t="s">
        <v>547</v>
      </c>
      <c r="F9" s="830" t="str">
        <f>'國華第一週明細)'!W20</f>
        <v>741.6大卡</v>
      </c>
      <c r="G9" s="830" t="s">
        <v>9</v>
      </c>
      <c r="H9" s="830" t="str">
        <f>'國華第一週明細)'!W16</f>
        <v>24.0g</v>
      </c>
      <c r="I9" s="830" t="s">
        <v>547</v>
      </c>
      <c r="J9" s="830" t="str">
        <f>'國華第一週明細)'!W28</f>
        <v>714.5K</v>
      </c>
      <c r="K9" s="830" t="s">
        <v>9</v>
      </c>
      <c r="L9" s="830" t="str">
        <f>'國華第一週明細)'!W24</f>
        <v>22.0g</v>
      </c>
      <c r="M9" s="830" t="s">
        <v>547</v>
      </c>
      <c r="N9" s="830" t="str">
        <f>'國華第一週明細)'!W36</f>
        <v>711.5K</v>
      </c>
      <c r="O9" s="830" t="s">
        <v>9</v>
      </c>
      <c r="P9" s="830" t="str">
        <f>'國華第一週明細)'!W32</f>
        <v>23.0g</v>
      </c>
      <c r="Q9" s="842" t="s">
        <v>547</v>
      </c>
      <c r="R9" s="842" t="str">
        <f>'國華第一週明細)'!W44</f>
        <v>706.5K</v>
      </c>
      <c r="S9" s="842" t="s">
        <v>9</v>
      </c>
      <c r="T9" s="842" t="str">
        <f>'國華第一週明細)'!W40</f>
        <v>23.5g</v>
      </c>
    </row>
    <row r="10" spans="1:20" ht="8.1" customHeight="1">
      <c r="A10" s="830" t="s">
        <v>7</v>
      </c>
      <c r="B10" s="830" t="str">
        <f>'國華第一週明細)'!W6</f>
        <v>98.0g</v>
      </c>
      <c r="C10" s="830" t="s">
        <v>11</v>
      </c>
      <c r="D10" s="830" t="str">
        <f>'國華第一週明細)'!W10</f>
        <v>30.2g</v>
      </c>
      <c r="E10" s="830" t="s">
        <v>7</v>
      </c>
      <c r="F10" s="830" t="str">
        <f>'國華第一週明細)'!W14</f>
        <v>103.0g</v>
      </c>
      <c r="G10" s="830" t="s">
        <v>11</v>
      </c>
      <c r="H10" s="830" t="str">
        <f>'國華第一週明細)'!W18</f>
        <v>28.4g</v>
      </c>
      <c r="I10" s="830" t="s">
        <v>7</v>
      </c>
      <c r="J10" s="830" t="str">
        <f>'國華第一週明細)'!W22</f>
        <v>102.0g</v>
      </c>
      <c r="K10" s="830" t="s">
        <v>11</v>
      </c>
      <c r="L10" s="830" t="str">
        <f>'國華第一週明細)'!W26</f>
        <v>27.1g</v>
      </c>
      <c r="M10" s="830" t="s">
        <v>7</v>
      </c>
      <c r="N10" s="830" t="str">
        <f>'國華第一週明細)'!W30</f>
        <v>99.0g</v>
      </c>
      <c r="O10" s="830" t="s">
        <v>11</v>
      </c>
      <c r="P10" s="830" t="str">
        <f>'國華第一週明細)'!W34</f>
        <v>27.1g</v>
      </c>
      <c r="Q10" s="830" t="s">
        <v>7</v>
      </c>
      <c r="R10" s="830" t="str">
        <f>'國華第一週明細)'!W38</f>
        <v>95.0g</v>
      </c>
      <c r="S10" s="830" t="s">
        <v>11</v>
      </c>
      <c r="T10" s="830" t="str">
        <f>'國華第一週明細)'!W42</f>
        <v>28.7g</v>
      </c>
    </row>
    <row r="11" spans="1:20" ht="15" customHeight="1">
      <c r="A11" s="1249" t="s">
        <v>636</v>
      </c>
      <c r="B11" s="1250"/>
      <c r="C11" s="1250"/>
      <c r="D11" s="1251"/>
      <c r="E11" s="1235" t="s">
        <v>635</v>
      </c>
      <c r="F11" s="1235"/>
      <c r="G11" s="1235"/>
      <c r="H11" s="1235"/>
      <c r="I11" s="1235" t="s">
        <v>634</v>
      </c>
      <c r="J11" s="1235"/>
      <c r="K11" s="1235"/>
      <c r="L11" s="1235"/>
      <c r="M11" s="1235" t="s">
        <v>633</v>
      </c>
      <c r="N11" s="1236"/>
      <c r="O11" s="1236"/>
      <c r="P11" s="1236"/>
      <c r="Q11" s="1235" t="s">
        <v>632</v>
      </c>
      <c r="R11" s="1236"/>
      <c r="S11" s="1236"/>
      <c r="T11" s="1236"/>
    </row>
    <row r="12" spans="1:20" s="833" customFormat="1" ht="15" customHeight="1">
      <c r="A12" s="1264"/>
      <c r="B12" s="1265"/>
      <c r="C12" s="1265"/>
      <c r="D12" s="1266"/>
      <c r="E12" s="1234" t="s">
        <v>631</v>
      </c>
      <c r="F12" s="1234"/>
      <c r="G12" s="1234"/>
      <c r="H12" s="1234"/>
      <c r="I12" s="1234" t="s">
        <v>553</v>
      </c>
      <c r="J12" s="1234"/>
      <c r="K12" s="1234"/>
      <c r="L12" s="1234"/>
      <c r="M12" s="1283" t="s">
        <v>630</v>
      </c>
      <c r="N12" s="1283"/>
      <c r="O12" s="1283"/>
      <c r="P12" s="1283"/>
      <c r="Q12" s="1234" t="s">
        <v>629</v>
      </c>
      <c r="R12" s="1234"/>
      <c r="S12" s="1234"/>
      <c r="T12" s="1258"/>
    </row>
    <row r="13" spans="1:20" s="833" customFormat="1" ht="15" customHeight="1">
      <c r="A13" s="1267"/>
      <c r="B13" s="1268"/>
      <c r="C13" s="1268"/>
      <c r="D13" s="1269"/>
      <c r="E13" s="1219" t="s">
        <v>628</v>
      </c>
      <c r="F13" s="1219"/>
      <c r="G13" s="1219"/>
      <c r="H13" s="1219"/>
      <c r="I13" s="1219" t="s">
        <v>627</v>
      </c>
      <c r="J13" s="1219"/>
      <c r="K13" s="1219"/>
      <c r="L13" s="1219"/>
      <c r="M13" s="1219" t="s">
        <v>626</v>
      </c>
      <c r="N13" s="1219"/>
      <c r="O13" s="1219"/>
      <c r="P13" s="1219"/>
      <c r="Q13" s="1219" t="s">
        <v>625</v>
      </c>
      <c r="R13" s="1219"/>
      <c r="S13" s="1219"/>
      <c r="T13" s="1259"/>
    </row>
    <row r="14" spans="1:20" s="833" customFormat="1" ht="15" customHeight="1">
      <c r="A14" s="1267"/>
      <c r="B14" s="1268"/>
      <c r="C14" s="1268"/>
      <c r="D14" s="1269"/>
      <c r="E14" s="1220" t="s">
        <v>624</v>
      </c>
      <c r="F14" s="1220"/>
      <c r="G14" s="1220"/>
      <c r="H14" s="1220"/>
      <c r="I14" s="1220" t="s">
        <v>623</v>
      </c>
      <c r="J14" s="1220"/>
      <c r="K14" s="1220"/>
      <c r="L14" s="1220"/>
      <c r="M14" s="1220" t="s">
        <v>622</v>
      </c>
      <c r="N14" s="1220"/>
      <c r="O14" s="1220"/>
      <c r="P14" s="1220"/>
      <c r="Q14" s="1220" t="s">
        <v>621</v>
      </c>
      <c r="R14" s="1220"/>
      <c r="S14" s="1220"/>
      <c r="T14" s="1256"/>
    </row>
    <row r="15" spans="1:20" s="833" customFormat="1" ht="15" customHeight="1">
      <c r="A15" s="1267"/>
      <c r="B15" s="1268"/>
      <c r="C15" s="1268"/>
      <c r="D15" s="1269"/>
      <c r="E15" s="1220" t="s">
        <v>620</v>
      </c>
      <c r="F15" s="1220"/>
      <c r="G15" s="1220"/>
      <c r="H15" s="1220"/>
      <c r="I15" s="1220" t="s">
        <v>619</v>
      </c>
      <c r="J15" s="1220"/>
      <c r="K15" s="1220"/>
      <c r="L15" s="1220"/>
      <c r="M15" s="1220" t="s">
        <v>618</v>
      </c>
      <c r="N15" s="1220"/>
      <c r="O15" s="1220"/>
      <c r="P15" s="1220"/>
      <c r="Q15" s="1220" t="s">
        <v>617</v>
      </c>
      <c r="R15" s="1220"/>
      <c r="S15" s="1220"/>
      <c r="T15" s="1256"/>
    </row>
    <row r="16" spans="1:20" s="833" customFormat="1" ht="15" customHeight="1">
      <c r="A16" s="1267"/>
      <c r="B16" s="1268"/>
      <c r="C16" s="1268"/>
      <c r="D16" s="1269"/>
      <c r="E16" s="1221" t="s">
        <v>341</v>
      </c>
      <c r="F16" s="1221"/>
      <c r="G16" s="1221"/>
      <c r="H16" s="1221"/>
      <c r="I16" s="1221" t="s">
        <v>342</v>
      </c>
      <c r="J16" s="1221"/>
      <c r="K16" s="1221"/>
      <c r="L16" s="1221"/>
      <c r="M16" s="1239" t="s">
        <v>343</v>
      </c>
      <c r="N16" s="1221"/>
      <c r="O16" s="1221"/>
      <c r="P16" s="1221"/>
      <c r="Q16" s="1221" t="s">
        <v>342</v>
      </c>
      <c r="R16" s="1221"/>
      <c r="S16" s="1221"/>
      <c r="T16" s="1257"/>
    </row>
    <row r="17" spans="1:20" s="833" customFormat="1" ht="15" customHeight="1">
      <c r="A17" s="1270"/>
      <c r="B17" s="1271"/>
      <c r="C17" s="1271"/>
      <c r="D17" s="1272"/>
      <c r="E17" s="1240" t="s">
        <v>443</v>
      </c>
      <c r="F17" s="1240"/>
      <c r="G17" s="1240"/>
      <c r="H17" s="1240"/>
      <c r="I17" s="1240" t="s">
        <v>616</v>
      </c>
      <c r="J17" s="1240"/>
      <c r="K17" s="1240"/>
      <c r="L17" s="1240"/>
      <c r="M17" s="1240" t="s">
        <v>615</v>
      </c>
      <c r="N17" s="1240"/>
      <c r="O17" s="1240"/>
      <c r="P17" s="1240"/>
      <c r="Q17" s="1240" t="s">
        <v>614</v>
      </c>
      <c r="R17" s="1240"/>
      <c r="S17" s="1240"/>
      <c r="T17" s="1252"/>
    </row>
    <row r="18" spans="1:20" ht="8.1" customHeight="1">
      <c r="A18" s="830" t="s">
        <v>547</v>
      </c>
      <c r="B18" s="830" t="str">
        <f>國華第二週明細!W12</f>
        <v>K</v>
      </c>
      <c r="C18" s="830" t="s">
        <v>9</v>
      </c>
      <c r="D18" s="830" t="str">
        <f>國華第二週明細!W8</f>
        <v>g</v>
      </c>
      <c r="E18" s="830" t="s">
        <v>547</v>
      </c>
      <c r="F18" s="830" t="str">
        <f>國華第二週明細!W20</f>
        <v>751.0K</v>
      </c>
      <c r="G18" s="830" t="s">
        <v>9</v>
      </c>
      <c r="H18" s="830" t="str">
        <f>國華第二週明細!W16</f>
        <v>24.5g</v>
      </c>
      <c r="I18" s="830" t="s">
        <v>547</v>
      </c>
      <c r="J18" s="830" t="str">
        <f>國華第二週明細!W28</f>
        <v>708.0K</v>
      </c>
      <c r="K18" s="830" t="s">
        <v>9</v>
      </c>
      <c r="L18" s="830" t="str">
        <f>國華第二週明細!W24</f>
        <v>22.5g</v>
      </c>
      <c r="M18" s="830" t="s">
        <v>547</v>
      </c>
      <c r="N18" s="830" t="str">
        <f>國華第二週明細!W36</f>
        <v>799.3K</v>
      </c>
      <c r="O18" s="830" t="s">
        <v>9</v>
      </c>
      <c r="P18" s="830" t="str">
        <f>國華第二週明細!W32</f>
        <v>26.9g</v>
      </c>
      <c r="Q18" s="830" t="s">
        <v>547</v>
      </c>
      <c r="R18" s="830" t="str">
        <f>國華第二週明細!W44</f>
        <v>714.5K</v>
      </c>
      <c r="S18" s="830" t="s">
        <v>9</v>
      </c>
      <c r="T18" s="830" t="str">
        <f>國華第二週明細!W40</f>
        <v>24.5g</v>
      </c>
    </row>
    <row r="19" spans="1:20" ht="8.1" customHeight="1">
      <c r="A19" s="830" t="s">
        <v>7</v>
      </c>
      <c r="B19" s="830" t="str">
        <f>國華第二週明細!W6</f>
        <v>g</v>
      </c>
      <c r="C19" s="830" t="s">
        <v>11</v>
      </c>
      <c r="D19" s="830" t="str">
        <f>國華第二週明細!W10</f>
        <v>g</v>
      </c>
      <c r="E19" s="830" t="s">
        <v>7</v>
      </c>
      <c r="F19" s="830" t="str">
        <f>國華第二週明細!W14</f>
        <v>101.0g</v>
      </c>
      <c r="G19" s="830" t="s">
        <v>11</v>
      </c>
      <c r="H19" s="830" t="str">
        <f>國華第二週明細!W18</f>
        <v>31.7g</v>
      </c>
      <c r="I19" s="830" t="s">
        <v>7</v>
      </c>
      <c r="J19" s="830" t="str">
        <f>國華第二週明細!W22</f>
        <v>99.0g</v>
      </c>
      <c r="K19" s="830" t="s">
        <v>11</v>
      </c>
      <c r="L19" s="830" t="str">
        <f>國華第二週明細!W26</f>
        <v>27.4g</v>
      </c>
      <c r="M19" s="830" t="s">
        <v>7</v>
      </c>
      <c r="N19" s="830" t="str">
        <f>國華第二週明細!W30</f>
        <v>105.7g</v>
      </c>
      <c r="O19" s="830" t="s">
        <v>11</v>
      </c>
      <c r="P19" s="830" t="str">
        <f>國華第二週明細!W34</f>
        <v>34.6g</v>
      </c>
      <c r="Q19" s="830" t="s">
        <v>7</v>
      </c>
      <c r="R19" s="830" t="str">
        <f>國華第二週明細!W38</f>
        <v>95.0g</v>
      </c>
      <c r="S19" s="830" t="s">
        <v>11</v>
      </c>
      <c r="T19" s="830" t="str">
        <f>國華第二週明細!W42</f>
        <v>28.5g</v>
      </c>
    </row>
    <row r="20" spans="1:20" ht="15" customHeight="1">
      <c r="A20" s="1249" t="s">
        <v>613</v>
      </c>
      <c r="B20" s="1250"/>
      <c r="C20" s="1250"/>
      <c r="D20" s="1251"/>
      <c r="E20" s="1235" t="s">
        <v>612</v>
      </c>
      <c r="F20" s="1235"/>
      <c r="G20" s="1235"/>
      <c r="H20" s="1235"/>
      <c r="I20" s="1235" t="s">
        <v>611</v>
      </c>
      <c r="J20" s="1235"/>
      <c r="K20" s="1235"/>
      <c r="L20" s="1235"/>
      <c r="M20" s="1235" t="s">
        <v>610</v>
      </c>
      <c r="N20" s="1235"/>
      <c r="O20" s="1235"/>
      <c r="P20" s="1235"/>
      <c r="Q20" s="1235" t="s">
        <v>609</v>
      </c>
      <c r="R20" s="1235"/>
      <c r="S20" s="1235"/>
      <c r="T20" s="1235"/>
    </row>
    <row r="21" spans="1:20" s="833" customFormat="1" ht="15" customHeight="1">
      <c r="A21" s="1234" t="s">
        <v>553</v>
      </c>
      <c r="B21" s="1234"/>
      <c r="C21" s="1234"/>
      <c r="D21" s="1234"/>
      <c r="E21" s="1234" t="s">
        <v>608</v>
      </c>
      <c r="F21" s="1234"/>
      <c r="G21" s="1234"/>
      <c r="H21" s="1234"/>
      <c r="I21" s="1234" t="s">
        <v>553</v>
      </c>
      <c r="J21" s="1234"/>
      <c r="K21" s="1234"/>
      <c r="L21" s="1234"/>
      <c r="M21" s="1234" t="s">
        <v>607</v>
      </c>
      <c r="N21" s="1234"/>
      <c r="O21" s="1234"/>
      <c r="P21" s="1234"/>
      <c r="Q21" s="1234" t="s">
        <v>606</v>
      </c>
      <c r="R21" s="1234"/>
      <c r="S21" s="1234"/>
      <c r="T21" s="1234"/>
    </row>
    <row r="22" spans="1:20" s="833" customFormat="1" ht="15" customHeight="1">
      <c r="A22" s="1219" t="s">
        <v>605</v>
      </c>
      <c r="B22" s="1219"/>
      <c r="C22" s="1219"/>
      <c r="D22" s="1219"/>
      <c r="E22" s="1219" t="s">
        <v>604</v>
      </c>
      <c r="F22" s="1219"/>
      <c r="G22" s="1219"/>
      <c r="H22" s="1219"/>
      <c r="I22" s="1219" t="s">
        <v>603</v>
      </c>
      <c r="J22" s="1219"/>
      <c r="K22" s="1219"/>
      <c r="L22" s="1219"/>
      <c r="M22" s="1219" t="s">
        <v>602</v>
      </c>
      <c r="N22" s="1219"/>
      <c r="O22" s="1219"/>
      <c r="P22" s="1219"/>
      <c r="Q22" s="1219" t="s">
        <v>601</v>
      </c>
      <c r="R22" s="1219"/>
      <c r="S22" s="1219"/>
      <c r="T22" s="1219"/>
    </row>
    <row r="23" spans="1:20" s="833" customFormat="1" ht="15" customHeight="1">
      <c r="A23" s="1220" t="s">
        <v>600</v>
      </c>
      <c r="B23" s="1220"/>
      <c r="C23" s="1220"/>
      <c r="D23" s="1220"/>
      <c r="E23" s="1231" t="s">
        <v>599</v>
      </c>
      <c r="F23" s="1232"/>
      <c r="G23" s="1232"/>
      <c r="H23" s="1233"/>
      <c r="I23" s="1220" t="s">
        <v>598</v>
      </c>
      <c r="J23" s="1220"/>
      <c r="K23" s="1220"/>
      <c r="L23" s="1220"/>
      <c r="M23" s="1220" t="s">
        <v>597</v>
      </c>
      <c r="N23" s="1220"/>
      <c r="O23" s="1220"/>
      <c r="P23" s="1220"/>
      <c r="Q23" s="1231" t="s">
        <v>596</v>
      </c>
      <c r="R23" s="1232"/>
      <c r="S23" s="1232"/>
      <c r="T23" s="1233"/>
    </row>
    <row r="24" spans="1:20" s="833" customFormat="1" ht="15" customHeight="1">
      <c r="A24" s="1220" t="s">
        <v>595</v>
      </c>
      <c r="B24" s="1220"/>
      <c r="C24" s="1220"/>
      <c r="D24" s="1220"/>
      <c r="E24" s="1220" t="s">
        <v>594</v>
      </c>
      <c r="F24" s="1220"/>
      <c r="G24" s="1220"/>
      <c r="H24" s="1220"/>
      <c r="I24" s="1220" t="s">
        <v>593</v>
      </c>
      <c r="J24" s="1220"/>
      <c r="K24" s="1220"/>
      <c r="L24" s="1220"/>
      <c r="M24" s="1220" t="s">
        <v>592</v>
      </c>
      <c r="N24" s="1220"/>
      <c r="O24" s="1220"/>
      <c r="P24" s="1220"/>
      <c r="Q24" s="1220" t="s">
        <v>591</v>
      </c>
      <c r="R24" s="1220"/>
      <c r="S24" s="1220"/>
      <c r="T24" s="1220"/>
    </row>
    <row r="25" spans="1:20" s="833" customFormat="1" ht="15" customHeight="1">
      <c r="A25" s="1221" t="s">
        <v>341</v>
      </c>
      <c r="B25" s="1221"/>
      <c r="C25" s="1221"/>
      <c r="D25" s="1221"/>
      <c r="E25" s="1221" t="s">
        <v>590</v>
      </c>
      <c r="F25" s="1221"/>
      <c r="G25" s="1221"/>
      <c r="H25" s="1221"/>
      <c r="I25" s="1221" t="s">
        <v>342</v>
      </c>
      <c r="J25" s="1221"/>
      <c r="K25" s="1221"/>
      <c r="L25" s="1221"/>
      <c r="M25" s="1221" t="s">
        <v>342</v>
      </c>
      <c r="N25" s="1221"/>
      <c r="O25" s="1221"/>
      <c r="P25" s="1221"/>
      <c r="Q25" s="1221" t="s">
        <v>342</v>
      </c>
      <c r="R25" s="1221"/>
      <c r="S25" s="1221"/>
      <c r="T25" s="1221"/>
    </row>
    <row r="26" spans="1:20" s="833" customFormat="1" ht="15" customHeight="1">
      <c r="A26" s="1240" t="s">
        <v>589</v>
      </c>
      <c r="B26" s="1240"/>
      <c r="C26" s="1240"/>
      <c r="D26" s="1240"/>
      <c r="E26" s="1240" t="s">
        <v>588</v>
      </c>
      <c r="F26" s="1240"/>
      <c r="G26" s="1240"/>
      <c r="H26" s="1240"/>
      <c r="I26" s="1240" t="s">
        <v>587</v>
      </c>
      <c r="J26" s="1240"/>
      <c r="K26" s="1240"/>
      <c r="L26" s="1240"/>
      <c r="M26" s="1240" t="s">
        <v>586</v>
      </c>
      <c r="N26" s="1240"/>
      <c r="O26" s="1240"/>
      <c r="P26" s="1240"/>
      <c r="Q26" s="1240" t="s">
        <v>585</v>
      </c>
      <c r="R26" s="1240"/>
      <c r="S26" s="1240"/>
      <c r="T26" s="1240"/>
    </row>
    <row r="27" spans="1:20" ht="8.1" customHeight="1">
      <c r="A27" s="830" t="s">
        <v>547</v>
      </c>
      <c r="B27" s="830" t="str">
        <f>國華第三週明細!W12</f>
        <v>710.0K</v>
      </c>
      <c r="C27" s="830" t="s">
        <v>9</v>
      </c>
      <c r="D27" s="830" t="str">
        <f>國華第三週明細!W8</f>
        <v>23.0g</v>
      </c>
      <c r="E27" s="830" t="s">
        <v>547</v>
      </c>
      <c r="F27" s="830" t="str">
        <f>國華第三週明細!W20</f>
        <v>734.5K</v>
      </c>
      <c r="G27" s="830" t="s">
        <v>9</v>
      </c>
      <c r="H27" s="830" t="str">
        <f>國華第三週明細!W16</f>
        <v>23.5g</v>
      </c>
      <c r="I27" s="830" t="s">
        <v>547</v>
      </c>
      <c r="J27" s="830" t="str">
        <f>國華第三週明細!W28</f>
        <v>700.5K</v>
      </c>
      <c r="K27" s="830" t="s">
        <v>9</v>
      </c>
      <c r="L27" s="830" t="str">
        <f>國華第三週明細!W24</f>
        <v>23.0g</v>
      </c>
      <c r="M27" s="830" t="s">
        <v>547</v>
      </c>
      <c r="N27" s="830" t="str">
        <f>國華第三週明細!W36</f>
        <v>724.5K</v>
      </c>
      <c r="O27" s="830" t="s">
        <v>9</v>
      </c>
      <c r="P27" s="830" t="str">
        <f>國華第三週明細!W32</f>
        <v>23.5g</v>
      </c>
      <c r="Q27" s="830" t="s">
        <v>547</v>
      </c>
      <c r="R27" s="830" t="str">
        <f>國華第三週明細!W44</f>
        <v>728.5K</v>
      </c>
      <c r="S27" s="830" t="s">
        <v>19</v>
      </c>
      <c r="T27" s="830" t="str">
        <f>國華第三週明細!W40</f>
        <v>24.0g</v>
      </c>
    </row>
    <row r="28" spans="1:20" ht="8.1" customHeight="1">
      <c r="A28" s="830" t="s">
        <v>7</v>
      </c>
      <c r="B28" s="830" t="str">
        <f>國華第三週明細!W6</f>
        <v>97.0g</v>
      </c>
      <c r="C28" s="830" t="s">
        <v>11</v>
      </c>
      <c r="D28" s="830" t="str">
        <f>國華第三週明細!W10</f>
        <v>27.5g</v>
      </c>
      <c r="E28" s="830" t="s">
        <v>7</v>
      </c>
      <c r="F28" s="830" t="str">
        <f>國華第三週明細!W14</f>
        <v>101.0g</v>
      </c>
      <c r="G28" s="830" t="s">
        <v>11</v>
      </c>
      <c r="H28" s="830" t="str">
        <f>國華第三週明細!W18</f>
        <v>29.8g</v>
      </c>
      <c r="I28" s="830" t="s">
        <v>584</v>
      </c>
      <c r="J28" s="830" t="str">
        <f>國華第三週明細!W22</f>
        <v>95.0g</v>
      </c>
      <c r="K28" s="830" t="s">
        <v>156</v>
      </c>
      <c r="L28" s="830" t="str">
        <f>國華第三週明細!W26</f>
        <v>27.8g</v>
      </c>
      <c r="M28" s="830" t="s">
        <v>7</v>
      </c>
      <c r="N28" s="830" t="str">
        <f>國華第三週明細!W30</f>
        <v>100.0g</v>
      </c>
      <c r="O28" s="830" t="s">
        <v>11</v>
      </c>
      <c r="P28" s="830" t="str">
        <f>國華第三週明細!W34</f>
        <v>28.3g</v>
      </c>
      <c r="Q28" s="830" t="s">
        <v>7</v>
      </c>
      <c r="R28" s="830" t="str">
        <f>國華第三週明細!W38</f>
        <v>100..0g</v>
      </c>
      <c r="S28" s="830" t="s">
        <v>11</v>
      </c>
      <c r="T28" s="830" t="str">
        <f>國華第三週明細!W42</f>
        <v xml:space="preserve"> 28.1g</v>
      </c>
    </row>
    <row r="29" spans="1:20" ht="15" customHeight="1">
      <c r="A29" s="1249" t="s">
        <v>583</v>
      </c>
      <c r="B29" s="1250"/>
      <c r="C29" s="1250"/>
      <c r="D29" s="1251"/>
      <c r="E29" s="1235" t="s">
        <v>582</v>
      </c>
      <c r="F29" s="1235"/>
      <c r="G29" s="1235"/>
      <c r="H29" s="1235"/>
      <c r="I29" s="1235" t="s">
        <v>581</v>
      </c>
      <c r="J29" s="1235"/>
      <c r="K29" s="1235"/>
      <c r="L29" s="1235"/>
      <c r="M29" s="1235" t="s">
        <v>580</v>
      </c>
      <c r="N29" s="1235"/>
      <c r="O29" s="1235"/>
      <c r="P29" s="1235"/>
      <c r="Q29" s="1235" t="s">
        <v>579</v>
      </c>
      <c r="R29" s="1235"/>
      <c r="S29" s="1235"/>
      <c r="T29" s="1235"/>
    </row>
    <row r="30" spans="1:20" s="833" customFormat="1" ht="15" customHeight="1">
      <c r="A30" s="1274" t="s">
        <v>553</v>
      </c>
      <c r="B30" s="1275"/>
      <c r="C30" s="1275"/>
      <c r="D30" s="1276"/>
      <c r="E30" s="1274" t="s">
        <v>578</v>
      </c>
      <c r="F30" s="1275"/>
      <c r="G30" s="1275"/>
      <c r="H30" s="1276"/>
      <c r="I30" s="1234" t="s">
        <v>553</v>
      </c>
      <c r="J30" s="1234"/>
      <c r="K30" s="1234"/>
      <c r="L30" s="1234"/>
      <c r="M30" s="1234" t="s">
        <v>577</v>
      </c>
      <c r="N30" s="1234"/>
      <c r="O30" s="1234"/>
      <c r="P30" s="1234"/>
      <c r="Q30" s="1234" t="s">
        <v>576</v>
      </c>
      <c r="R30" s="1234"/>
      <c r="S30" s="1234"/>
      <c r="T30" s="1234"/>
    </row>
    <row r="31" spans="1:20" s="833" customFormat="1" ht="15" customHeight="1">
      <c r="A31" s="1255" t="s">
        <v>575</v>
      </c>
      <c r="B31" s="1253"/>
      <c r="C31" s="1253"/>
      <c r="D31" s="1254"/>
      <c r="E31" s="1255" t="s">
        <v>574</v>
      </c>
      <c r="F31" s="1253"/>
      <c r="G31" s="1253"/>
      <c r="H31" s="1254"/>
      <c r="I31" s="1255" t="s">
        <v>573</v>
      </c>
      <c r="J31" s="1253"/>
      <c r="K31" s="1253"/>
      <c r="L31" s="1254"/>
      <c r="M31" s="1219" t="s">
        <v>572</v>
      </c>
      <c r="N31" s="1219"/>
      <c r="O31" s="1219"/>
      <c r="P31" s="1219"/>
      <c r="Q31" s="1219" t="s">
        <v>571</v>
      </c>
      <c r="R31" s="1219"/>
      <c r="S31" s="1219"/>
      <c r="T31" s="1219"/>
    </row>
    <row r="32" spans="1:20" s="833" customFormat="1" ht="15" customHeight="1">
      <c r="A32" s="1231" t="s">
        <v>570</v>
      </c>
      <c r="B32" s="1232"/>
      <c r="C32" s="1232"/>
      <c r="D32" s="1233"/>
      <c r="E32" s="1231" t="s">
        <v>569</v>
      </c>
      <c r="F32" s="1232"/>
      <c r="G32" s="1232"/>
      <c r="H32" s="1233"/>
      <c r="I32" s="1231" t="s">
        <v>568</v>
      </c>
      <c r="J32" s="1232"/>
      <c r="K32" s="1232"/>
      <c r="L32" s="1233"/>
      <c r="M32" s="1220" t="s">
        <v>567</v>
      </c>
      <c r="N32" s="1220"/>
      <c r="O32" s="1220"/>
      <c r="P32" s="1220"/>
      <c r="Q32" s="1220" t="s">
        <v>566</v>
      </c>
      <c r="R32" s="1220"/>
      <c r="S32" s="1220"/>
      <c r="T32" s="1220"/>
    </row>
    <row r="33" spans="1:20" s="833" customFormat="1" ht="15" customHeight="1">
      <c r="A33" s="1231" t="s">
        <v>565</v>
      </c>
      <c r="B33" s="1232"/>
      <c r="C33" s="1232"/>
      <c r="D33" s="1233"/>
      <c r="E33" s="1231" t="s">
        <v>564</v>
      </c>
      <c r="F33" s="1232"/>
      <c r="G33" s="1232"/>
      <c r="H33" s="1277"/>
      <c r="I33" s="1231" t="s">
        <v>563</v>
      </c>
      <c r="J33" s="1232"/>
      <c r="K33" s="1232"/>
      <c r="L33" s="1233"/>
      <c r="M33" s="1220" t="s">
        <v>562</v>
      </c>
      <c r="N33" s="1220"/>
      <c r="O33" s="1220"/>
      <c r="P33" s="1220"/>
      <c r="Q33" s="1220" t="s">
        <v>561</v>
      </c>
      <c r="R33" s="1220"/>
      <c r="S33" s="1220"/>
      <c r="T33" s="1220"/>
    </row>
    <row r="34" spans="1:20" s="833" customFormat="1" ht="15" customHeight="1">
      <c r="A34" s="1221" t="s">
        <v>341</v>
      </c>
      <c r="B34" s="1221"/>
      <c r="C34" s="1221"/>
      <c r="D34" s="1221"/>
      <c r="E34" s="1237" t="s">
        <v>341</v>
      </c>
      <c r="F34" s="1238"/>
      <c r="G34" s="1238"/>
      <c r="H34" s="1239"/>
      <c r="I34" s="1237" t="s">
        <v>342</v>
      </c>
      <c r="J34" s="1238"/>
      <c r="K34" s="1238"/>
      <c r="L34" s="1239"/>
      <c r="M34" s="1221" t="s">
        <v>343</v>
      </c>
      <c r="N34" s="1221"/>
      <c r="O34" s="1221"/>
      <c r="P34" s="1221"/>
      <c r="Q34" s="1237" t="s">
        <v>342</v>
      </c>
      <c r="R34" s="1238"/>
      <c r="S34" s="1238"/>
      <c r="T34" s="1239"/>
    </row>
    <row r="35" spans="1:20" s="833" customFormat="1" ht="15" customHeight="1">
      <c r="A35" s="1278" t="s">
        <v>560</v>
      </c>
      <c r="B35" s="1279"/>
      <c r="C35" s="1279"/>
      <c r="D35" s="1273"/>
      <c r="E35" s="1278" t="s">
        <v>559</v>
      </c>
      <c r="F35" s="1279"/>
      <c r="G35" s="1279"/>
      <c r="H35" s="1273"/>
      <c r="I35" s="1278" t="s">
        <v>558</v>
      </c>
      <c r="J35" s="1279"/>
      <c r="K35" s="1279"/>
      <c r="L35" s="1273"/>
      <c r="M35" s="1240" t="s">
        <v>557</v>
      </c>
      <c r="N35" s="1240"/>
      <c r="O35" s="1240"/>
      <c r="P35" s="1240"/>
      <c r="Q35" s="1240" t="s">
        <v>556</v>
      </c>
      <c r="R35" s="1240"/>
      <c r="S35" s="1240"/>
      <c r="T35" s="1240"/>
    </row>
    <row r="36" spans="1:20" ht="8.1" customHeight="1">
      <c r="A36" s="830" t="s">
        <v>547</v>
      </c>
      <c r="B36" s="830" t="str">
        <f>國華第四週明細!W12</f>
        <v>712.5K</v>
      </c>
      <c r="C36" s="830" t="s">
        <v>9</v>
      </c>
      <c r="D36" s="830" t="str">
        <f>國華第四週明細!W8</f>
        <v>23.0g</v>
      </c>
      <c r="E36" s="830" t="s">
        <v>547</v>
      </c>
      <c r="F36" s="830" t="str">
        <f>國華第四週明細!W20</f>
        <v>739.0K</v>
      </c>
      <c r="G36" s="830" t="s">
        <v>9</v>
      </c>
      <c r="H36" s="830" t="str">
        <f>國華第四週明細!W16</f>
        <v>24.5g</v>
      </c>
      <c r="I36" s="830" t="s">
        <v>547</v>
      </c>
      <c r="J36" s="830" t="str">
        <f>國華第四週明細!W28</f>
        <v>734.0K</v>
      </c>
      <c r="K36" s="830" t="s">
        <v>9</v>
      </c>
      <c r="L36" s="830" t="str">
        <f>國華第四週明細!W24</f>
        <v>23.0g</v>
      </c>
      <c r="M36" s="830" t="s">
        <v>547</v>
      </c>
      <c r="N36" s="830" t="str">
        <f>國華第四週明細!W36</f>
        <v>711.5K</v>
      </c>
      <c r="O36" s="830" t="s">
        <v>9</v>
      </c>
      <c r="P36" s="830" t="str">
        <f>國華第四週明細!W32</f>
        <v>23.5g</v>
      </c>
      <c r="Q36" s="830" t="s">
        <v>547</v>
      </c>
      <c r="R36" s="830" t="str">
        <f>國華第四週明細!W44</f>
        <v>690.1K</v>
      </c>
      <c r="S36" s="830" t="s">
        <v>9</v>
      </c>
      <c r="T36" s="830" t="str">
        <f>國華第四週明細!W40</f>
        <v>22.0g</v>
      </c>
    </row>
    <row r="37" spans="1:20" ht="8.1" customHeight="1">
      <c r="A37" s="830" t="s">
        <v>7</v>
      </c>
      <c r="B37" s="830" t="str">
        <f>國華第四週明細!W6</f>
        <v>98.0g</v>
      </c>
      <c r="C37" s="830" t="s">
        <v>11</v>
      </c>
      <c r="D37" s="830" t="str">
        <f>國華第四週明細!W10</f>
        <v>28.1g</v>
      </c>
      <c r="E37" s="830" t="s">
        <v>7</v>
      </c>
      <c r="F37" s="830" t="str">
        <f>國華第四週明細!W14</f>
        <v>98.0g</v>
      </c>
      <c r="G37" s="830" t="s">
        <v>11</v>
      </c>
      <c r="H37" s="830" t="str">
        <f>國華第四週明細!W18</f>
        <v>31.6g</v>
      </c>
      <c r="I37" s="830" t="s">
        <v>7</v>
      </c>
      <c r="J37" s="830" t="str">
        <f>國華第四週明細!W22</f>
        <v>101.0g</v>
      </c>
      <c r="K37" s="830" t="s">
        <v>11</v>
      </c>
      <c r="L37" s="830" t="str">
        <f>國華第四週明細!W26</f>
        <v>30.8g</v>
      </c>
      <c r="M37" s="830" t="s">
        <v>7</v>
      </c>
      <c r="N37" s="830" t="str">
        <f>國華第四週明細!W30</f>
        <v>95..0g</v>
      </c>
      <c r="O37" s="830" t="s">
        <v>11</v>
      </c>
      <c r="P37" s="830" t="str">
        <f>國華第四週明細!W34</f>
        <v>29.9g</v>
      </c>
      <c r="Q37" s="830" t="s">
        <v>7</v>
      </c>
      <c r="R37" s="830" t="str">
        <f>國華第四週明細!W38</f>
        <v>95.0g</v>
      </c>
      <c r="S37" s="830" t="s">
        <v>11</v>
      </c>
      <c r="T37" s="830" t="str">
        <f>國華第四週明細!W42</f>
        <v>26.7g</v>
      </c>
    </row>
    <row r="38" spans="1:20" ht="15" customHeight="1">
      <c r="A38" s="1249" t="s">
        <v>555</v>
      </c>
      <c r="B38" s="1250"/>
      <c r="C38" s="1250"/>
      <c r="D38" s="1251"/>
      <c r="E38" s="841"/>
      <c r="F38" s="841"/>
      <c r="G38" s="841"/>
      <c r="H38" s="840"/>
      <c r="I38" s="1222" t="s">
        <v>554</v>
      </c>
      <c r="J38" s="1223"/>
      <c r="K38" s="1223"/>
      <c r="L38" s="1224"/>
      <c r="M38" s="1241"/>
      <c r="N38" s="1223"/>
      <c r="O38" s="1223"/>
      <c r="P38" s="1223"/>
      <c r="Q38" s="1223"/>
      <c r="R38" s="1223"/>
      <c r="S38" s="1223"/>
      <c r="T38" s="1224"/>
    </row>
    <row r="39" spans="1:20" s="833" customFormat="1" ht="15" customHeight="1">
      <c r="A39" s="1234" t="s">
        <v>553</v>
      </c>
      <c r="B39" s="1234"/>
      <c r="C39" s="1234"/>
      <c r="D39" s="1234"/>
      <c r="E39" s="839"/>
      <c r="F39" s="839"/>
      <c r="G39" s="839"/>
      <c r="H39" s="838"/>
      <c r="I39" s="1225"/>
      <c r="J39" s="1226"/>
      <c r="K39" s="1226"/>
      <c r="L39" s="1227"/>
      <c r="M39" s="1225"/>
      <c r="N39" s="1226"/>
      <c r="O39" s="1226"/>
      <c r="P39" s="1226"/>
      <c r="Q39" s="1226"/>
      <c r="R39" s="1226"/>
      <c r="S39" s="1226"/>
      <c r="T39" s="1227"/>
    </row>
    <row r="40" spans="1:20" s="833" customFormat="1" ht="15" customHeight="1">
      <c r="A40" s="1219" t="s">
        <v>552</v>
      </c>
      <c r="B40" s="1219"/>
      <c r="C40" s="1219"/>
      <c r="D40" s="1219"/>
      <c r="E40" s="839"/>
      <c r="F40" s="839"/>
      <c r="G40" s="839"/>
      <c r="H40" s="838"/>
      <c r="I40" s="1225"/>
      <c r="J40" s="1226"/>
      <c r="K40" s="1226"/>
      <c r="L40" s="1227"/>
      <c r="M40" s="1225"/>
      <c r="N40" s="1226"/>
      <c r="O40" s="1226"/>
      <c r="P40" s="1226"/>
      <c r="Q40" s="1226"/>
      <c r="R40" s="1226"/>
      <c r="S40" s="1226"/>
      <c r="T40" s="1227"/>
    </row>
    <row r="41" spans="1:20" s="833" customFormat="1" ht="15" customHeight="1">
      <c r="A41" s="1220" t="s">
        <v>551</v>
      </c>
      <c r="B41" s="1220"/>
      <c r="C41" s="1220"/>
      <c r="D41" s="1220"/>
      <c r="E41" s="839"/>
      <c r="F41" s="839"/>
      <c r="G41" s="839"/>
      <c r="H41" s="838"/>
      <c r="I41" s="1225"/>
      <c r="J41" s="1226"/>
      <c r="K41" s="1226"/>
      <c r="L41" s="1227"/>
      <c r="M41" s="1225"/>
      <c r="N41" s="1226"/>
      <c r="O41" s="1226"/>
      <c r="P41" s="1226"/>
      <c r="Q41" s="1226"/>
      <c r="R41" s="1226"/>
      <c r="S41" s="1226"/>
      <c r="T41" s="1227"/>
    </row>
    <row r="42" spans="1:20" s="833" customFormat="1" ht="15" customHeight="1">
      <c r="A42" s="1220" t="s">
        <v>550</v>
      </c>
      <c r="B42" s="1220"/>
      <c r="C42" s="1220"/>
      <c r="D42" s="1220"/>
      <c r="E42" s="837"/>
      <c r="F42" s="837"/>
      <c r="G42" s="837"/>
      <c r="H42" s="836"/>
      <c r="I42" s="1225"/>
      <c r="J42" s="1226"/>
      <c r="K42" s="1226"/>
      <c r="L42" s="1227"/>
      <c r="M42" s="1225"/>
      <c r="N42" s="1226"/>
      <c r="O42" s="1226"/>
      <c r="P42" s="1226"/>
      <c r="Q42" s="1226"/>
      <c r="R42" s="1226"/>
      <c r="S42" s="1226"/>
      <c r="T42" s="1227"/>
    </row>
    <row r="43" spans="1:20" s="833" customFormat="1" ht="15" customHeight="1">
      <c r="A43" s="1221" t="s">
        <v>341</v>
      </c>
      <c r="B43" s="1221"/>
      <c r="C43" s="1221"/>
      <c r="D43" s="1221"/>
      <c r="E43" s="835"/>
      <c r="F43" s="835"/>
      <c r="G43" s="835"/>
      <c r="H43" s="834"/>
      <c r="I43" s="1225"/>
      <c r="J43" s="1226"/>
      <c r="K43" s="1226"/>
      <c r="L43" s="1227"/>
      <c r="M43" s="1242" t="s">
        <v>549</v>
      </c>
      <c r="N43" s="1243"/>
      <c r="O43" s="1243"/>
      <c r="P43" s="1243"/>
      <c r="Q43" s="1243"/>
      <c r="R43" s="1243"/>
      <c r="S43" s="1243"/>
      <c r="T43" s="1244"/>
    </row>
    <row r="44" spans="1:20" s="833" customFormat="1" ht="15" customHeight="1">
      <c r="A44" s="1240" t="s">
        <v>548</v>
      </c>
      <c r="B44" s="1240"/>
      <c r="C44" s="1240"/>
      <c r="D44" s="1240"/>
      <c r="E44" s="832"/>
      <c r="F44" s="832"/>
      <c r="G44" s="832"/>
      <c r="H44" s="831"/>
      <c r="I44" s="1225"/>
      <c r="J44" s="1226"/>
      <c r="K44" s="1226"/>
      <c r="L44" s="1227"/>
      <c r="M44" s="1245"/>
      <c r="N44" s="1243"/>
      <c r="O44" s="1243"/>
      <c r="P44" s="1243"/>
      <c r="Q44" s="1243"/>
      <c r="R44" s="1243"/>
      <c r="S44" s="1243"/>
      <c r="T44" s="1244"/>
    </row>
    <row r="45" spans="1:20" ht="8.1" customHeight="1">
      <c r="A45" s="830" t="s">
        <v>547</v>
      </c>
      <c r="B45" s="830" t="str">
        <f>國華第五週明細!W12</f>
        <v>714.1K</v>
      </c>
      <c r="C45" s="830" t="s">
        <v>9</v>
      </c>
      <c r="D45" s="830" t="str">
        <f>國華第五週明細!W8</f>
        <v>23.5g</v>
      </c>
      <c r="E45" s="832"/>
      <c r="F45" s="832"/>
      <c r="G45" s="832"/>
      <c r="H45" s="831"/>
      <c r="I45" s="1225"/>
      <c r="J45" s="1226"/>
      <c r="K45" s="1226"/>
      <c r="L45" s="1227"/>
      <c r="M45" s="1245"/>
      <c r="N45" s="1243"/>
      <c r="O45" s="1243"/>
      <c r="P45" s="1243"/>
      <c r="Q45" s="1243"/>
      <c r="R45" s="1243"/>
      <c r="S45" s="1243"/>
      <c r="T45" s="1244"/>
    </row>
    <row r="46" spans="1:20" ht="8.1" customHeight="1">
      <c r="A46" s="830" t="s">
        <v>7</v>
      </c>
      <c r="B46" s="830" t="str">
        <f>國華第五週明細!W8</f>
        <v>23.5g</v>
      </c>
      <c r="C46" s="830" t="s">
        <v>11</v>
      </c>
      <c r="D46" s="830" t="str">
        <f>國華第四週明細!W10</f>
        <v>28.1g</v>
      </c>
      <c r="E46" s="829"/>
      <c r="F46" s="829"/>
      <c r="G46" s="829"/>
      <c r="H46" s="828"/>
      <c r="I46" s="1228"/>
      <c r="J46" s="1229"/>
      <c r="K46" s="1229"/>
      <c r="L46" s="1230"/>
      <c r="M46" s="1246"/>
      <c r="N46" s="1247"/>
      <c r="O46" s="1247"/>
      <c r="P46" s="1247"/>
      <c r="Q46" s="1247"/>
      <c r="R46" s="1247"/>
      <c r="S46" s="1247"/>
      <c r="T46" s="1248"/>
    </row>
  </sheetData>
  <mergeCells count="145">
    <mergeCell ref="Q2:T2"/>
    <mergeCell ref="I8:L8"/>
    <mergeCell ref="Q3:T3"/>
    <mergeCell ref="I7:L7"/>
    <mergeCell ref="Q7:T7"/>
    <mergeCell ref="I3:L3"/>
    <mergeCell ref="Q5:T5"/>
    <mergeCell ref="I6:L6"/>
    <mergeCell ref="M6:P6"/>
    <mergeCell ref="Q6:T6"/>
    <mergeCell ref="A3:D3"/>
    <mergeCell ref="M2:P2"/>
    <mergeCell ref="I2:L2"/>
    <mergeCell ref="M3:P3"/>
    <mergeCell ref="A5:D5"/>
    <mergeCell ref="A6:D6"/>
    <mergeCell ref="A2:D2"/>
    <mergeCell ref="E2:H2"/>
    <mergeCell ref="E3:H3"/>
    <mergeCell ref="E4:H4"/>
    <mergeCell ref="M35:P35"/>
    <mergeCell ref="Q35:T35"/>
    <mergeCell ref="M33:P33"/>
    <mergeCell ref="A34:D34"/>
    <mergeCell ref="Q20:T20"/>
    <mergeCell ref="Q30:T30"/>
    <mergeCell ref="Q24:T24"/>
    <mergeCell ref="Q31:T31"/>
    <mergeCell ref="Q29:T29"/>
    <mergeCell ref="Q25:T25"/>
    <mergeCell ref="Q26:T26"/>
    <mergeCell ref="Q23:T23"/>
    <mergeCell ref="A21:D21"/>
    <mergeCell ref="A26:D26"/>
    <mergeCell ref="E26:H26"/>
    <mergeCell ref="A32:D32"/>
    <mergeCell ref="E32:H32"/>
    <mergeCell ref="A25:D25"/>
    <mergeCell ref="E24:H24"/>
    <mergeCell ref="A23:D23"/>
    <mergeCell ref="A31:D31"/>
    <mergeCell ref="E31:H31"/>
    <mergeCell ref="M34:P34"/>
    <mergeCell ref="I33:L33"/>
    <mergeCell ref="A33:D33"/>
    <mergeCell ref="E33:H33"/>
    <mergeCell ref="Q32:T32"/>
    <mergeCell ref="Q33:T33"/>
    <mergeCell ref="Q34:T34"/>
    <mergeCell ref="M32:P32"/>
    <mergeCell ref="I32:L32"/>
    <mergeCell ref="M31:P31"/>
    <mergeCell ref="A30:D30"/>
    <mergeCell ref="E30:H30"/>
    <mergeCell ref="I30:L30"/>
    <mergeCell ref="E25:H25"/>
    <mergeCell ref="M30:P30"/>
    <mergeCell ref="A29:D29"/>
    <mergeCell ref="E29:H29"/>
    <mergeCell ref="I26:L26"/>
    <mergeCell ref="M26:P26"/>
    <mergeCell ref="A4:D4"/>
    <mergeCell ref="M22:P22"/>
    <mergeCell ref="M8:P8"/>
    <mergeCell ref="I20:L20"/>
    <mergeCell ref="I17:L17"/>
    <mergeCell ref="M21:P21"/>
    <mergeCell ref="M17:P17"/>
    <mergeCell ref="I12:L12"/>
    <mergeCell ref="E11:H11"/>
    <mergeCell ref="A20:D20"/>
    <mergeCell ref="E5:H5"/>
    <mergeCell ref="E13:H13"/>
    <mergeCell ref="A7:D7"/>
    <mergeCell ref="E14:H14"/>
    <mergeCell ref="E12:H12"/>
    <mergeCell ref="A12:D17"/>
    <mergeCell ref="A11:D11"/>
    <mergeCell ref="A8:D8"/>
    <mergeCell ref="E7:H7"/>
    <mergeCell ref="E21:H21"/>
    <mergeCell ref="I11:L11"/>
    <mergeCell ref="M11:P11"/>
    <mergeCell ref="M20:P20"/>
    <mergeCell ref="E15:H15"/>
    <mergeCell ref="I4:L4"/>
    <mergeCell ref="M4:P4"/>
    <mergeCell ref="I13:L13"/>
    <mergeCell ref="Q14:T14"/>
    <mergeCell ref="Q15:T15"/>
    <mergeCell ref="Q16:T16"/>
    <mergeCell ref="Q4:T4"/>
    <mergeCell ref="Q12:T12"/>
    <mergeCell ref="Q13:T13"/>
    <mergeCell ref="M16:P16"/>
    <mergeCell ref="Q8:T8"/>
    <mergeCell ref="M14:P14"/>
    <mergeCell ref="M15:P15"/>
    <mergeCell ref="I14:L14"/>
    <mergeCell ref="M13:P13"/>
    <mergeCell ref="M12:P12"/>
    <mergeCell ref="Q11:T11"/>
    <mergeCell ref="M7:P7"/>
    <mergeCell ref="I5:L5"/>
    <mergeCell ref="M5:P5"/>
    <mergeCell ref="A44:D44"/>
    <mergeCell ref="M38:T42"/>
    <mergeCell ref="M43:T46"/>
    <mergeCell ref="A38:D38"/>
    <mergeCell ref="A39:D39"/>
    <mergeCell ref="Q17:T17"/>
    <mergeCell ref="E23:H23"/>
    <mergeCell ref="Q21:T21"/>
    <mergeCell ref="M23:P23"/>
    <mergeCell ref="Q22:T22"/>
    <mergeCell ref="A22:D22"/>
    <mergeCell ref="E22:H22"/>
    <mergeCell ref="I22:L22"/>
    <mergeCell ref="I25:L25"/>
    <mergeCell ref="A24:D24"/>
    <mergeCell ref="M24:P24"/>
    <mergeCell ref="I24:L24"/>
    <mergeCell ref="M25:P25"/>
    <mergeCell ref="I29:L29"/>
    <mergeCell ref="M29:P29"/>
    <mergeCell ref="A40:D40"/>
    <mergeCell ref="A41:D41"/>
    <mergeCell ref="A42:D42"/>
    <mergeCell ref="A43:D43"/>
    <mergeCell ref="I38:L46"/>
    <mergeCell ref="E6:H6"/>
    <mergeCell ref="I15:L15"/>
    <mergeCell ref="I16:L16"/>
    <mergeCell ref="I21:L21"/>
    <mergeCell ref="E20:H20"/>
    <mergeCell ref="I23:L23"/>
    <mergeCell ref="I31:L31"/>
    <mergeCell ref="E34:H34"/>
    <mergeCell ref="I34:L34"/>
    <mergeCell ref="A35:D35"/>
    <mergeCell ref="E35:H35"/>
    <mergeCell ref="I35:L35"/>
    <mergeCell ref="E8:H8"/>
    <mergeCell ref="E17:H17"/>
    <mergeCell ref="E16:H16"/>
  </mergeCells>
  <phoneticPr fontId="19" type="noConversion"/>
  <pageMargins left="0.39370078740157483" right="0.11811023622047245" top="3.937007874015748E-2" bottom="3.937007874015748E-2" header="0.51181102362204722" footer="0.51181102362204722"/>
  <pageSetup paperSize="9" scale="9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B1:AQ53"/>
  <sheetViews>
    <sheetView view="pageBreakPreview" topLeftCell="A12" zoomScale="40" zoomScaleNormal="60" zoomScaleSheetLayoutView="40" workbookViewId="0">
      <selection activeCell="Y16" sqref="Y16"/>
    </sheetView>
  </sheetViews>
  <sheetFormatPr defaultColWidth="9" defaultRowHeight="26.25"/>
  <cols>
    <col min="1" max="1" width="1.875" style="2" customWidth="1"/>
    <col min="2" max="2" width="9.625" style="147" customWidth="1"/>
    <col min="3" max="3" width="0" style="2" hidden="1" customWidth="1"/>
    <col min="4" max="4" width="19.5" style="2" customWidth="1"/>
    <col min="5" max="5" width="5.625" style="72" customWidth="1"/>
    <col min="6" max="6" width="11.125" style="2" customWidth="1"/>
    <col min="7" max="7" width="34.125" style="2" customWidth="1"/>
    <col min="8" max="8" width="6.125" style="72" customWidth="1"/>
    <col min="9" max="9" width="9.625" style="2" customWidth="1"/>
    <col min="10" max="10" width="31.875" style="2" customWidth="1"/>
    <col min="11" max="11" width="6.125" style="72" customWidth="1"/>
    <col min="12" max="12" width="9.625" style="2" customWidth="1"/>
    <col min="13" max="13" width="31.875" style="2" customWidth="1"/>
    <col min="14" max="14" width="7.375" style="72" customWidth="1"/>
    <col min="15" max="15" width="9.625" style="2" customWidth="1"/>
    <col min="16" max="16" width="27" style="2" customWidth="1"/>
    <col min="17" max="17" width="6.625" style="72" customWidth="1"/>
    <col min="18" max="18" width="10.625" style="2" customWidth="1"/>
    <col min="19" max="19" width="34.875" style="2" customWidth="1"/>
    <col min="20" max="20" width="6.375" style="72" customWidth="1"/>
    <col min="21" max="21" width="12.125" style="2" customWidth="1"/>
    <col min="22" max="22" width="5.125" style="2" customWidth="1"/>
    <col min="23" max="23" width="12" style="8" customWidth="1"/>
    <col min="24" max="24" width="7.625" style="15" customWidth="1"/>
    <col min="25" max="25" width="13.875" style="9" customWidth="1"/>
    <col min="26" max="26" width="9" style="2" customWidth="1"/>
    <col min="27" max="27" width="6" style="2" hidden="1" customWidth="1"/>
    <col min="28" max="28" width="5.5" style="3" hidden="1" customWidth="1"/>
    <col min="29" max="29" width="7.8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34" width="9" style="2"/>
    <col min="35" max="35" width="9" style="2" customWidth="1"/>
    <col min="36" max="36" width="8.125" style="2" customWidth="1"/>
    <col min="37" max="16384" width="9" style="2"/>
  </cols>
  <sheetData>
    <row r="1" spans="2:40" ht="50.25">
      <c r="B1" s="1549" t="s">
        <v>421</v>
      </c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  <c r="U1" s="1549"/>
      <c r="V1" s="1549"/>
      <c r="W1" s="1549"/>
      <c r="X1" s="1549"/>
      <c r="Y1" s="1549"/>
      <c r="Z1" s="26"/>
      <c r="AA1" s="23"/>
      <c r="AB1" s="24"/>
    </row>
    <row r="2" spans="2:40" ht="16.5" customHeight="1">
      <c r="B2" s="1586"/>
      <c r="C2" s="1586"/>
      <c r="D2" s="1586"/>
      <c r="E2" s="1586"/>
      <c r="F2" s="1586"/>
      <c r="G2" s="1586"/>
      <c r="H2" s="77"/>
      <c r="I2" s="26"/>
      <c r="J2" s="26"/>
      <c r="K2" s="77"/>
      <c r="L2" s="26"/>
      <c r="M2" s="26"/>
      <c r="N2" s="77"/>
      <c r="O2" s="26"/>
      <c r="P2" s="26"/>
      <c r="Q2" s="77"/>
      <c r="R2" s="26"/>
      <c r="S2" s="26"/>
      <c r="T2" s="77"/>
      <c r="U2" s="26"/>
      <c r="V2" s="26"/>
      <c r="W2" s="26"/>
      <c r="X2" s="27"/>
      <c r="Y2" s="26"/>
      <c r="Z2" s="26"/>
      <c r="AA2" s="23"/>
      <c r="AB2" s="24"/>
    </row>
    <row r="3" spans="2:40" ht="31.5" customHeight="1" thickBot="1">
      <c r="B3" s="141" t="s">
        <v>14</v>
      </c>
      <c r="C3" s="28"/>
      <c r="D3" s="26"/>
      <c r="E3" s="71"/>
      <c r="F3" s="26"/>
      <c r="G3" s="26"/>
      <c r="H3" s="71"/>
      <c r="I3" s="26"/>
      <c r="J3" s="26"/>
      <c r="K3" s="71"/>
      <c r="L3" s="26"/>
      <c r="M3" s="26"/>
      <c r="N3" s="71"/>
      <c r="O3" s="26"/>
      <c r="P3" s="26"/>
      <c r="Q3" s="71"/>
      <c r="R3" s="26"/>
      <c r="S3" s="23"/>
      <c r="T3" s="71"/>
      <c r="U3" s="26"/>
      <c r="V3" s="1550"/>
      <c r="W3" s="1551"/>
      <c r="X3" s="1551"/>
      <c r="Y3" s="30"/>
      <c r="Z3" s="29"/>
      <c r="AA3" s="23"/>
      <c r="AB3" s="24"/>
      <c r="AH3" s="69"/>
      <c r="AI3" s="49"/>
      <c r="AJ3" s="69"/>
    </row>
    <row r="4" spans="2:40" s="4" customFormat="1" ht="54.75" thickBot="1">
      <c r="B4" s="159" t="s">
        <v>0</v>
      </c>
      <c r="C4" s="64" t="s">
        <v>1</v>
      </c>
      <c r="D4" s="65" t="s">
        <v>2</v>
      </c>
      <c r="E4" s="78" t="s">
        <v>51</v>
      </c>
      <c r="F4" s="61" t="s">
        <v>31</v>
      </c>
      <c r="G4" s="65" t="s">
        <v>3</v>
      </c>
      <c r="H4" s="78" t="s">
        <v>51</v>
      </c>
      <c r="I4" s="66" t="s">
        <v>31</v>
      </c>
      <c r="J4" s="65" t="s">
        <v>4</v>
      </c>
      <c r="K4" s="78" t="s">
        <v>51</v>
      </c>
      <c r="L4" s="66" t="s">
        <v>31</v>
      </c>
      <c r="M4" s="65" t="s">
        <v>4</v>
      </c>
      <c r="N4" s="78" t="s">
        <v>51</v>
      </c>
      <c r="O4" s="66" t="s">
        <v>31</v>
      </c>
      <c r="P4" s="65" t="s">
        <v>4</v>
      </c>
      <c r="Q4" s="78" t="s">
        <v>51</v>
      </c>
      <c r="R4" s="66" t="s">
        <v>31</v>
      </c>
      <c r="S4" s="67" t="s">
        <v>5</v>
      </c>
      <c r="T4" s="78" t="s">
        <v>51</v>
      </c>
      <c r="U4" s="66" t="s">
        <v>31</v>
      </c>
      <c r="V4" s="62" t="s">
        <v>149</v>
      </c>
      <c r="W4" s="1558" t="s">
        <v>6</v>
      </c>
      <c r="X4" s="1559"/>
      <c r="Y4" s="53" t="s">
        <v>52</v>
      </c>
      <c r="Z4" s="54" t="s">
        <v>53</v>
      </c>
      <c r="AA4" s="24"/>
      <c r="AB4" s="24"/>
      <c r="AC4" s="2"/>
      <c r="AD4" s="2"/>
      <c r="AE4" s="2"/>
      <c r="AF4" s="2"/>
      <c r="AH4" s="69"/>
      <c r="AI4" s="49"/>
      <c r="AJ4" s="69"/>
    </row>
    <row r="5" spans="2:40" s="5" customFormat="1" ht="52.15" customHeight="1">
      <c r="B5" s="165">
        <v>10</v>
      </c>
      <c r="C5" s="1560"/>
      <c r="D5" s="420" t="str">
        <f>佳祥10月菜單!A24</f>
        <v>香Q白飯</v>
      </c>
      <c r="E5" s="421" t="s">
        <v>73</v>
      </c>
      <c r="F5" s="676"/>
      <c r="G5" s="675" t="str">
        <f>佳祥10月菜單!A25</f>
        <v>骰子肉丁</v>
      </c>
      <c r="H5" s="421" t="s">
        <v>224</v>
      </c>
      <c r="I5" s="422"/>
      <c r="J5" s="420" t="str">
        <f>佳祥10月菜單!A26</f>
        <v>紅K炒蛋</v>
      </c>
      <c r="K5" s="421" t="s">
        <v>86</v>
      </c>
      <c r="L5" s="422"/>
      <c r="M5" s="420" t="str">
        <f>佳祥10月菜單!A27</f>
        <v>香菇翡翠</v>
      </c>
      <c r="N5" s="421" t="s">
        <v>85</v>
      </c>
      <c r="O5" s="422"/>
      <c r="P5" s="420" t="str">
        <f>佳祥10月菜單!A28</f>
        <v>深色蔬菜</v>
      </c>
      <c r="Q5" s="423" t="s">
        <v>201</v>
      </c>
      <c r="R5" s="422"/>
      <c r="S5" s="420" t="str">
        <f>佳祥10月菜單!A29</f>
        <v>開胃米粉湯</v>
      </c>
      <c r="T5" s="421" t="s">
        <v>85</v>
      </c>
      <c r="U5" s="422"/>
      <c r="V5" s="1587"/>
      <c r="W5" s="265" t="s">
        <v>7</v>
      </c>
      <c r="X5" s="266"/>
      <c r="Y5" s="247" t="s">
        <v>75</v>
      </c>
      <c r="Z5" s="267">
        <v>6</v>
      </c>
      <c r="AA5" s="84"/>
      <c r="AB5" s="85"/>
      <c r="AC5" s="86" t="s">
        <v>110</v>
      </c>
      <c r="AD5" s="86" t="s">
        <v>111</v>
      </c>
      <c r="AE5" s="86" t="s">
        <v>112</v>
      </c>
      <c r="AF5" s="86" t="s">
        <v>113</v>
      </c>
      <c r="AG5" s="121"/>
      <c r="AH5" s="69"/>
      <c r="AI5" s="49"/>
      <c r="AJ5" s="69"/>
    </row>
    <row r="6" spans="2:40" ht="28.15" customHeight="1">
      <c r="B6" s="143" t="s">
        <v>8</v>
      </c>
      <c r="C6" s="1561"/>
      <c r="D6" s="663" t="s">
        <v>36</v>
      </c>
      <c r="E6" s="664"/>
      <c r="F6" s="665">
        <v>120</v>
      </c>
      <c r="G6" s="750" t="s">
        <v>380</v>
      </c>
      <c r="H6" s="752"/>
      <c r="I6" s="723">
        <v>70</v>
      </c>
      <c r="J6" s="663" t="s">
        <v>282</v>
      </c>
      <c r="K6" s="656"/>
      <c r="L6" s="665">
        <v>50</v>
      </c>
      <c r="M6" s="668" t="s">
        <v>174</v>
      </c>
      <c r="N6" s="664"/>
      <c r="O6" s="669">
        <v>60</v>
      </c>
      <c r="P6" s="663" t="str">
        <f>P5</f>
        <v>深色蔬菜</v>
      </c>
      <c r="Q6" s="664"/>
      <c r="R6" s="665">
        <v>100</v>
      </c>
      <c r="S6" s="550" t="s">
        <v>288</v>
      </c>
      <c r="T6" s="548"/>
      <c r="U6" s="616">
        <v>5</v>
      </c>
      <c r="V6" s="1588"/>
      <c r="W6" s="249">
        <f>SUM(Z5*15)+(Z7*5)+(Z9*15)</f>
        <v>101</v>
      </c>
      <c r="X6" s="250" t="s">
        <v>202</v>
      </c>
      <c r="Y6" s="251" t="s">
        <v>203</v>
      </c>
      <c r="Z6" s="268">
        <v>2.5</v>
      </c>
      <c r="AA6" s="85" t="s">
        <v>114</v>
      </c>
      <c r="AB6" s="85">
        <v>6</v>
      </c>
      <c r="AC6" s="122">
        <f>AB6*2</f>
        <v>12</v>
      </c>
      <c r="AD6" s="122"/>
      <c r="AE6" s="122">
        <f>AB6*15</f>
        <v>90</v>
      </c>
      <c r="AF6" s="122">
        <f>AC6*4+AE6*4</f>
        <v>408</v>
      </c>
      <c r="AG6" s="86"/>
      <c r="AH6" s="69"/>
      <c r="AI6" s="104"/>
      <c r="AJ6" s="69"/>
    </row>
    <row r="7" spans="2:40" ht="28.15" customHeight="1">
      <c r="B7" s="143">
        <v>17</v>
      </c>
      <c r="C7" s="1561"/>
      <c r="D7" s="663"/>
      <c r="E7" s="664"/>
      <c r="F7" s="665"/>
      <c r="G7" s="614" t="s">
        <v>252</v>
      </c>
      <c r="H7" s="752"/>
      <c r="I7" s="744"/>
      <c r="J7" s="730" t="s">
        <v>297</v>
      </c>
      <c r="K7" s="656"/>
      <c r="L7" s="665">
        <v>25</v>
      </c>
      <c r="M7" s="668" t="s">
        <v>278</v>
      </c>
      <c r="N7" s="666"/>
      <c r="O7" s="669">
        <v>5</v>
      </c>
      <c r="P7" s="663" t="s">
        <v>15</v>
      </c>
      <c r="Q7" s="664"/>
      <c r="R7" s="665"/>
      <c r="S7" s="550" t="s">
        <v>260</v>
      </c>
      <c r="T7" s="548"/>
      <c r="U7" s="616">
        <v>30</v>
      </c>
      <c r="V7" s="1588"/>
      <c r="W7" s="253" t="s">
        <v>9</v>
      </c>
      <c r="X7" s="254"/>
      <c r="Y7" s="255" t="s">
        <v>204</v>
      </c>
      <c r="Z7" s="268">
        <v>2.2000000000000002</v>
      </c>
      <c r="AA7" s="87" t="s">
        <v>107</v>
      </c>
      <c r="AB7" s="85">
        <v>2</v>
      </c>
      <c r="AC7" s="123">
        <f>AB7*7</f>
        <v>14</v>
      </c>
      <c r="AD7" s="122">
        <f>AB7*5</f>
        <v>10</v>
      </c>
      <c r="AE7" s="122" t="s">
        <v>108</v>
      </c>
      <c r="AF7" s="124">
        <f>AC7*4+AD7*9</f>
        <v>146</v>
      </c>
      <c r="AG7" s="86"/>
    </row>
    <row r="8" spans="2:40" ht="28.15" customHeight="1">
      <c r="B8" s="143" t="s">
        <v>10</v>
      </c>
      <c r="C8" s="1561"/>
      <c r="D8" s="663"/>
      <c r="E8" s="664"/>
      <c r="F8" s="665"/>
      <c r="G8" s="614" t="s">
        <v>296</v>
      </c>
      <c r="H8" s="753"/>
      <c r="I8" s="729"/>
      <c r="J8" s="652"/>
      <c r="K8" s="660"/>
      <c r="L8" s="665"/>
      <c r="M8" s="668" t="s">
        <v>15</v>
      </c>
      <c r="N8" s="666"/>
      <c r="O8" s="669"/>
      <c r="P8" s="663"/>
      <c r="Q8" s="666"/>
      <c r="R8" s="665"/>
      <c r="S8" s="550" t="s">
        <v>282</v>
      </c>
      <c r="T8" s="548"/>
      <c r="U8" s="616">
        <v>5</v>
      </c>
      <c r="V8" s="1588"/>
      <c r="W8" s="249">
        <f>SUM(Z6*5)+(Z8*5)</f>
        <v>27.5</v>
      </c>
      <c r="X8" s="250" t="s">
        <v>202</v>
      </c>
      <c r="Y8" s="255" t="s">
        <v>205</v>
      </c>
      <c r="Z8" s="268">
        <v>3</v>
      </c>
      <c r="AA8" s="84" t="s">
        <v>115</v>
      </c>
      <c r="AB8" s="85">
        <v>1.5</v>
      </c>
      <c r="AC8" s="122">
        <f>AB8*1</f>
        <v>1.5</v>
      </c>
      <c r="AD8" s="122" t="s">
        <v>108</v>
      </c>
      <c r="AE8" s="122">
        <f>AB8*5</f>
        <v>7.5</v>
      </c>
      <c r="AF8" s="122">
        <f>AC8*4+AE8*4</f>
        <v>36</v>
      </c>
      <c r="AG8" s="86"/>
    </row>
    <row r="9" spans="2:40" ht="28.15" customHeight="1">
      <c r="B9" s="1565" t="s">
        <v>118</v>
      </c>
      <c r="C9" s="1561"/>
      <c r="D9" s="663"/>
      <c r="E9" s="664"/>
      <c r="F9" s="665"/>
      <c r="G9" s="614" t="s">
        <v>49</v>
      </c>
      <c r="H9" s="753"/>
      <c r="I9" s="729"/>
      <c r="J9" s="663"/>
      <c r="K9" s="656"/>
      <c r="L9" s="654"/>
      <c r="M9" s="668"/>
      <c r="N9" s="666"/>
      <c r="O9" s="669"/>
      <c r="P9" s="663"/>
      <c r="Q9" s="666"/>
      <c r="R9" s="665"/>
      <c r="S9" s="663" t="s">
        <v>509</v>
      </c>
      <c r="T9" s="666"/>
      <c r="U9" s="616">
        <v>10</v>
      </c>
      <c r="V9" s="1588"/>
      <c r="W9" s="253" t="s">
        <v>11</v>
      </c>
      <c r="X9" s="254"/>
      <c r="Y9" s="255" t="s">
        <v>206</v>
      </c>
      <c r="Z9" s="268">
        <v>0</v>
      </c>
      <c r="AA9" s="84" t="s">
        <v>119</v>
      </c>
      <c r="AB9" s="85">
        <v>2.5</v>
      </c>
      <c r="AC9" s="122"/>
      <c r="AD9" s="122">
        <f>AB9*5</f>
        <v>12.5</v>
      </c>
      <c r="AE9" s="122" t="s">
        <v>120</v>
      </c>
      <c r="AF9" s="122">
        <f>AD9*9</f>
        <v>112.5</v>
      </c>
      <c r="AG9" s="86"/>
      <c r="AH9" s="6"/>
      <c r="AI9" s="6"/>
      <c r="AJ9" s="6"/>
      <c r="AK9" s="6"/>
      <c r="AL9" s="6"/>
      <c r="AM9" s="6"/>
      <c r="AN9" s="6"/>
    </row>
    <row r="10" spans="2:40" ht="28.15" customHeight="1">
      <c r="B10" s="1565"/>
      <c r="C10" s="1561"/>
      <c r="D10" s="663"/>
      <c r="E10" s="664"/>
      <c r="F10" s="665"/>
      <c r="G10" s="626"/>
      <c r="H10" s="659"/>
      <c r="I10" s="655"/>
      <c r="J10" s="652"/>
      <c r="K10" s="660"/>
      <c r="L10" s="654"/>
      <c r="M10" s="668"/>
      <c r="N10" s="666"/>
      <c r="O10" s="669"/>
      <c r="P10" s="663"/>
      <c r="Q10" s="666"/>
      <c r="R10" s="665"/>
      <c r="S10" s="663"/>
      <c r="T10" s="666"/>
      <c r="U10" s="616"/>
      <c r="V10" s="1588"/>
      <c r="W10" s="256">
        <f>SUM(Z5*2)+(Z6*7)</f>
        <v>29.5</v>
      </c>
      <c r="X10" s="250" t="s">
        <v>16</v>
      </c>
      <c r="Y10" s="257" t="s">
        <v>72</v>
      </c>
      <c r="Z10" s="282">
        <v>0</v>
      </c>
      <c r="AA10" s="84" t="s">
        <v>117</v>
      </c>
      <c r="AB10" s="85"/>
      <c r="AC10" s="86"/>
      <c r="AD10" s="86"/>
      <c r="AE10" s="86">
        <f>AB10*15</f>
        <v>0</v>
      </c>
      <c r="AF10" s="86"/>
      <c r="AG10" s="86"/>
      <c r="AH10" s="6"/>
      <c r="AI10" s="105"/>
      <c r="AJ10" s="106"/>
      <c r="AK10" s="105"/>
      <c r="AL10" s="6"/>
      <c r="AM10" s="6"/>
      <c r="AN10" s="6"/>
    </row>
    <row r="11" spans="2:40" ht="28.15" customHeight="1">
      <c r="B11" s="144" t="s">
        <v>121</v>
      </c>
      <c r="C11" s="115"/>
      <c r="D11" s="663"/>
      <c r="E11" s="666"/>
      <c r="F11" s="665"/>
      <c r="G11" s="667"/>
      <c r="H11" s="661"/>
      <c r="I11" s="375"/>
      <c r="J11" s="652"/>
      <c r="K11" s="660"/>
      <c r="L11" s="654"/>
      <c r="M11" s="668"/>
      <c r="N11" s="666"/>
      <c r="O11" s="669"/>
      <c r="P11" s="663"/>
      <c r="Q11" s="666"/>
      <c r="R11" s="665"/>
      <c r="S11" s="663"/>
      <c r="T11" s="666"/>
      <c r="U11" s="616"/>
      <c r="V11" s="1588"/>
      <c r="W11" s="253" t="s">
        <v>12</v>
      </c>
      <c r="X11" s="254"/>
      <c r="Y11" s="259"/>
      <c r="Z11" s="268"/>
      <c r="AA11" s="84"/>
      <c r="AB11" s="85"/>
      <c r="AC11" s="86">
        <f>SUM(AC6:AC10)</f>
        <v>27.5</v>
      </c>
      <c r="AD11" s="86">
        <f>SUM(AD6:AD10)</f>
        <v>22.5</v>
      </c>
      <c r="AE11" s="86">
        <f>SUM(AE6:AE10)</f>
        <v>97.5</v>
      </c>
      <c r="AF11" s="86">
        <f>AC11*4+AD11*9+AE11*4</f>
        <v>702.5</v>
      </c>
      <c r="AG11" s="86"/>
      <c r="AI11" s="105"/>
      <c r="AJ11" s="106"/>
      <c r="AK11" s="105"/>
    </row>
    <row r="12" spans="2:40" ht="28.15" customHeight="1" thickBot="1">
      <c r="B12" s="146"/>
      <c r="C12" s="117"/>
      <c r="D12" s="297"/>
      <c r="E12" s="298"/>
      <c r="F12" s="299"/>
      <c r="G12" s="300"/>
      <c r="H12" s="298"/>
      <c r="I12" s="299"/>
      <c r="J12" s="300"/>
      <c r="K12" s="298"/>
      <c r="L12" s="299"/>
      <c r="M12" s="244"/>
      <c r="N12" s="298"/>
      <c r="O12" s="243"/>
      <c r="P12" s="300"/>
      <c r="Q12" s="298"/>
      <c r="R12" s="299"/>
      <c r="S12" s="300"/>
      <c r="T12" s="298"/>
      <c r="U12" s="299"/>
      <c r="V12" s="1589"/>
      <c r="W12" s="260">
        <f>SUM(W6+W10)*4+(W8*9)</f>
        <v>769.5</v>
      </c>
      <c r="X12" s="261" t="s">
        <v>141</v>
      </c>
      <c r="Y12" s="264"/>
      <c r="Z12" s="290"/>
      <c r="AA12" s="84"/>
      <c r="AB12" s="85"/>
      <c r="AC12" s="125">
        <f>AC11*4/AF11</f>
        <v>0.15658362989323843</v>
      </c>
      <c r="AD12" s="125">
        <f>AD11*9/AF11</f>
        <v>0.28825622775800713</v>
      </c>
      <c r="AE12" s="125">
        <f>AE11*4/AF11</f>
        <v>0.55516014234875444</v>
      </c>
      <c r="AF12" s="86"/>
      <c r="AG12" s="86"/>
      <c r="AI12" s="105"/>
      <c r="AJ12" s="107"/>
      <c r="AK12" s="105"/>
    </row>
    <row r="13" spans="2:40" s="5" customFormat="1" ht="52.15" customHeight="1">
      <c r="B13" s="165">
        <v>10</v>
      </c>
      <c r="C13" s="1560"/>
      <c r="D13" s="324" t="str">
        <f>佳祥10月菜單!G24</f>
        <v>糙 米 飯</v>
      </c>
      <c r="E13" s="369" t="s">
        <v>207</v>
      </c>
      <c r="F13" s="325"/>
      <c r="G13" s="324" t="str">
        <f>佳祥10月菜單!G25</f>
        <v>香草風味雞+燒賣(加)</v>
      </c>
      <c r="H13" s="369" t="s">
        <v>200</v>
      </c>
      <c r="I13" s="325"/>
      <c r="J13" s="324" t="str">
        <f>佳祥10月菜單!G26</f>
        <v>茄汁燴蛋</v>
      </c>
      <c r="K13" s="794" t="s">
        <v>86</v>
      </c>
      <c r="L13" s="325"/>
      <c r="M13" s="324" t="str">
        <f>佳祥10月菜單!G27</f>
        <v>筍干滷肉(醃)</v>
      </c>
      <c r="N13" s="369" t="s">
        <v>224</v>
      </c>
      <c r="O13" s="325"/>
      <c r="P13" s="324" t="str">
        <f>佳祥10月菜單!G28</f>
        <v>淺色蔬菜</v>
      </c>
      <c r="Q13" s="364" t="s">
        <v>177</v>
      </c>
      <c r="R13" s="325"/>
      <c r="S13" s="324" t="str">
        <f>佳祥10月菜單!G29</f>
        <v>薑絲海芽湯</v>
      </c>
      <c r="T13" s="369" t="s">
        <v>178</v>
      </c>
      <c r="U13" s="325"/>
      <c r="V13" s="1587"/>
      <c r="W13" s="245" t="s">
        <v>7</v>
      </c>
      <c r="X13" s="246"/>
      <c r="Y13" s="247" t="s">
        <v>165</v>
      </c>
      <c r="Z13" s="248">
        <v>6</v>
      </c>
      <c r="AA13" s="84"/>
      <c r="AB13" s="85"/>
      <c r="AC13" s="86" t="s">
        <v>110</v>
      </c>
      <c r="AD13" s="86" t="s">
        <v>111</v>
      </c>
      <c r="AE13" s="86" t="s">
        <v>112</v>
      </c>
      <c r="AF13" s="86" t="s">
        <v>113</v>
      </c>
      <c r="AG13" s="121"/>
      <c r="AI13" s="105"/>
      <c r="AJ13" s="107"/>
      <c r="AK13" s="105"/>
    </row>
    <row r="14" spans="2:40" ht="28.15" customHeight="1">
      <c r="B14" s="143" t="s">
        <v>8</v>
      </c>
      <c r="C14" s="1561"/>
      <c r="D14" s="663" t="s">
        <v>36</v>
      </c>
      <c r="E14" s="664"/>
      <c r="F14" s="665">
        <v>90</v>
      </c>
      <c r="G14" s="668" t="s">
        <v>498</v>
      </c>
      <c r="H14" s="664"/>
      <c r="I14" s="669">
        <v>100</v>
      </c>
      <c r="J14" s="663" t="s">
        <v>185</v>
      </c>
      <c r="K14" s="653"/>
      <c r="L14" s="665">
        <v>25</v>
      </c>
      <c r="M14" s="614" t="s">
        <v>381</v>
      </c>
      <c r="N14" s="615" t="s">
        <v>370</v>
      </c>
      <c r="O14" s="616">
        <v>60</v>
      </c>
      <c r="P14" s="663" t="str">
        <f>P13</f>
        <v>淺色蔬菜</v>
      </c>
      <c r="Q14" s="664"/>
      <c r="R14" s="665">
        <v>100</v>
      </c>
      <c r="S14" s="614" t="s">
        <v>294</v>
      </c>
      <c r="T14" s="622"/>
      <c r="U14" s="616">
        <v>30</v>
      </c>
      <c r="V14" s="1588"/>
      <c r="W14" s="249">
        <f>SUM(Z13*15)+(Z15*5)+(Z17*15)</f>
        <v>102.5</v>
      </c>
      <c r="X14" s="250" t="s">
        <v>166</v>
      </c>
      <c r="Y14" s="251" t="s">
        <v>167</v>
      </c>
      <c r="Z14" s="252">
        <v>2.5</v>
      </c>
      <c r="AA14" s="85" t="s">
        <v>114</v>
      </c>
      <c r="AB14" s="85">
        <v>6</v>
      </c>
      <c r="AC14" s="122">
        <f>AB14*2</f>
        <v>12</v>
      </c>
      <c r="AD14" s="122"/>
      <c r="AE14" s="122">
        <f>AB14*15</f>
        <v>90</v>
      </c>
      <c r="AF14" s="122">
        <f>AC14*4+AE14*4</f>
        <v>408</v>
      </c>
      <c r="AG14" s="86"/>
      <c r="AH14" s="105"/>
      <c r="AI14" s="105"/>
      <c r="AJ14" s="105"/>
      <c r="AK14" s="105"/>
    </row>
    <row r="15" spans="2:40" ht="28.15" customHeight="1">
      <c r="B15" s="143">
        <v>18</v>
      </c>
      <c r="C15" s="1561"/>
      <c r="D15" s="663" t="s">
        <v>193</v>
      </c>
      <c r="E15" s="653"/>
      <c r="F15" s="665">
        <v>30</v>
      </c>
      <c r="G15" s="663" t="s">
        <v>252</v>
      </c>
      <c r="H15" s="666"/>
      <c r="I15" s="665"/>
      <c r="J15" s="652" t="s">
        <v>54</v>
      </c>
      <c r="K15" s="653"/>
      <c r="L15" s="665">
        <v>50</v>
      </c>
      <c r="M15" s="614" t="s">
        <v>265</v>
      </c>
      <c r="N15" s="625"/>
      <c r="O15" s="616">
        <v>10</v>
      </c>
      <c r="P15" s="663" t="s">
        <v>15</v>
      </c>
      <c r="Q15" s="664"/>
      <c r="R15" s="665"/>
      <c r="S15" s="629" t="s">
        <v>369</v>
      </c>
      <c r="T15" s="622"/>
      <c r="U15" s="616">
        <v>10</v>
      </c>
      <c r="V15" s="1588"/>
      <c r="W15" s="253" t="s">
        <v>9</v>
      </c>
      <c r="X15" s="254"/>
      <c r="Y15" s="255" t="s">
        <v>168</v>
      </c>
      <c r="Z15" s="252">
        <v>2.5</v>
      </c>
      <c r="AA15" s="87" t="s">
        <v>107</v>
      </c>
      <c r="AB15" s="85">
        <v>2.2000000000000002</v>
      </c>
      <c r="AC15" s="123">
        <f>AB15*7</f>
        <v>15.400000000000002</v>
      </c>
      <c r="AD15" s="122">
        <f>AB15*5</f>
        <v>11</v>
      </c>
      <c r="AE15" s="122" t="s">
        <v>108</v>
      </c>
      <c r="AF15" s="124">
        <f>AC15*4+AD15*9</f>
        <v>160.60000000000002</v>
      </c>
      <c r="AG15" s="86"/>
      <c r="AH15" s="105"/>
      <c r="AI15" s="105"/>
      <c r="AJ15" s="105"/>
      <c r="AK15" s="105"/>
    </row>
    <row r="16" spans="2:40" ht="28.15" customHeight="1">
      <c r="B16" s="143" t="s">
        <v>10</v>
      </c>
      <c r="C16" s="1561"/>
      <c r="D16" s="662"/>
      <c r="E16" s="660"/>
      <c r="F16" s="654"/>
      <c r="G16" s="663" t="s">
        <v>279</v>
      </c>
      <c r="H16" s="666"/>
      <c r="I16" s="665"/>
      <c r="J16" s="663" t="s">
        <v>15</v>
      </c>
      <c r="K16" s="660"/>
      <c r="L16" s="654"/>
      <c r="M16" s="614" t="s">
        <v>89</v>
      </c>
      <c r="N16" s="625"/>
      <c r="O16" s="612"/>
      <c r="P16" s="663"/>
      <c r="Q16" s="666"/>
      <c r="R16" s="665"/>
      <c r="S16" s="614" t="s">
        <v>377</v>
      </c>
      <c r="T16" s="622"/>
      <c r="U16" s="616"/>
      <c r="V16" s="1588"/>
      <c r="W16" s="249">
        <f>SUM(Z14*5)+(Z16*5)</f>
        <v>27.5</v>
      </c>
      <c r="X16" s="250" t="s">
        <v>166</v>
      </c>
      <c r="Y16" s="255" t="s">
        <v>169</v>
      </c>
      <c r="Z16" s="252">
        <v>3</v>
      </c>
      <c r="AA16" s="84" t="s">
        <v>115</v>
      </c>
      <c r="AB16" s="85">
        <v>1.6</v>
      </c>
      <c r="AC16" s="122">
        <f>AB16*1</f>
        <v>1.6</v>
      </c>
      <c r="AD16" s="122" t="s">
        <v>108</v>
      </c>
      <c r="AE16" s="122">
        <f>AB16*5</f>
        <v>8</v>
      </c>
      <c r="AF16" s="122">
        <f>AC16*4+AE16*4</f>
        <v>38.4</v>
      </c>
      <c r="AG16" s="86"/>
      <c r="AH16" s="105"/>
      <c r="AI16" s="415"/>
      <c r="AJ16" s="105"/>
      <c r="AK16" s="105"/>
    </row>
    <row r="17" spans="2:43" ht="28.15" customHeight="1">
      <c r="B17" s="1565" t="s">
        <v>122</v>
      </c>
      <c r="C17" s="1561"/>
      <c r="D17" s="662"/>
      <c r="E17" s="660"/>
      <c r="F17" s="654"/>
      <c r="G17" s="820" t="s">
        <v>510</v>
      </c>
      <c r="H17" s="821"/>
      <c r="I17" s="822"/>
      <c r="J17" s="652"/>
      <c r="K17" s="660"/>
      <c r="L17" s="654"/>
      <c r="M17" s="614" t="s">
        <v>71</v>
      </c>
      <c r="N17" s="752"/>
      <c r="O17" s="770"/>
      <c r="P17" s="663"/>
      <c r="Q17" s="666"/>
      <c r="R17" s="665"/>
      <c r="S17" s="614" t="s">
        <v>258</v>
      </c>
      <c r="T17" s="622"/>
      <c r="U17" s="616"/>
      <c r="V17" s="1588"/>
      <c r="W17" s="253" t="s">
        <v>11</v>
      </c>
      <c r="X17" s="254"/>
      <c r="Y17" s="255" t="s">
        <v>170</v>
      </c>
      <c r="Z17" s="252">
        <v>0</v>
      </c>
      <c r="AA17" s="84" t="s">
        <v>116</v>
      </c>
      <c r="AB17" s="85">
        <v>2.5</v>
      </c>
      <c r="AC17" s="122"/>
      <c r="AD17" s="122">
        <f>AB17*5</f>
        <v>12.5</v>
      </c>
      <c r="AE17" s="122" t="s">
        <v>108</v>
      </c>
      <c r="AF17" s="122">
        <f>AD17*9</f>
        <v>112.5</v>
      </c>
      <c r="AG17" s="86"/>
      <c r="AH17" s="105"/>
      <c r="AI17" s="415"/>
      <c r="AJ17" s="105"/>
    </row>
    <row r="18" spans="2:43" ht="28.15" customHeight="1">
      <c r="B18" s="1565"/>
      <c r="C18" s="1561"/>
      <c r="D18" s="662"/>
      <c r="E18" s="660"/>
      <c r="F18" s="654"/>
      <c r="G18" s="614" t="s">
        <v>511</v>
      </c>
      <c r="H18" s="796" t="s">
        <v>363</v>
      </c>
      <c r="I18" s="651">
        <v>20</v>
      </c>
      <c r="J18" s="652"/>
      <c r="K18" s="660"/>
      <c r="L18" s="654"/>
      <c r="M18" s="614"/>
      <c r="N18" s="796"/>
      <c r="O18" s="651"/>
      <c r="P18" s="652"/>
      <c r="Q18" s="660"/>
      <c r="R18" s="654"/>
      <c r="S18" s="668"/>
      <c r="T18" s="719"/>
      <c r="U18" s="720"/>
      <c r="V18" s="1588"/>
      <c r="W18" s="256">
        <f>SUM(Z13*2)+(Z14*7)</f>
        <v>29.5</v>
      </c>
      <c r="X18" s="250" t="s">
        <v>166</v>
      </c>
      <c r="Y18" s="257" t="s">
        <v>171</v>
      </c>
      <c r="Z18" s="258">
        <v>0</v>
      </c>
      <c r="AA18" s="84" t="s">
        <v>109</v>
      </c>
      <c r="AB18" s="85">
        <v>1</v>
      </c>
      <c r="AC18" s="86"/>
      <c r="AD18" s="86"/>
      <c r="AE18" s="86">
        <f>AB18*15</f>
        <v>15</v>
      </c>
      <c r="AF18" s="86"/>
      <c r="AG18" s="86"/>
      <c r="AH18" s="105"/>
      <c r="AI18" s="105"/>
      <c r="AJ18" s="105"/>
    </row>
    <row r="19" spans="2:43" ht="28.15" customHeight="1">
      <c r="B19" s="144" t="s">
        <v>123</v>
      </c>
      <c r="C19" s="115"/>
      <c r="D19" s="662"/>
      <c r="E19" s="660"/>
      <c r="F19" s="654"/>
      <c r="G19" s="652"/>
      <c r="H19" s="660"/>
      <c r="I19" s="654"/>
      <c r="J19" s="652"/>
      <c r="K19" s="660"/>
      <c r="L19" s="654"/>
      <c r="M19" s="657"/>
      <c r="N19" s="660"/>
      <c r="O19" s="658"/>
      <c r="P19" s="652"/>
      <c r="Q19" s="660"/>
      <c r="R19" s="654"/>
      <c r="S19" s="652"/>
      <c r="T19" s="660"/>
      <c r="U19" s="654"/>
      <c r="V19" s="1588"/>
      <c r="W19" s="253" t="s">
        <v>12</v>
      </c>
      <c r="X19" s="254"/>
      <c r="Y19" s="259"/>
      <c r="Z19" s="252"/>
      <c r="AA19" s="84"/>
      <c r="AB19" s="85"/>
      <c r="AC19" s="86">
        <f>SUM(AC14:AC18)</f>
        <v>29.000000000000004</v>
      </c>
      <c r="AD19" s="86">
        <f>SUM(AD14:AD18)</f>
        <v>23.5</v>
      </c>
      <c r="AE19" s="86">
        <f>SUM(AE14:AE18)</f>
        <v>113</v>
      </c>
      <c r="AF19" s="86">
        <f>AC19*4+AD19*9+AE19*4</f>
        <v>779.5</v>
      </c>
      <c r="AG19" s="86"/>
    </row>
    <row r="20" spans="2:43" ht="28.15" customHeight="1" thickBot="1">
      <c r="B20" s="146"/>
      <c r="C20" s="117"/>
      <c r="D20" s="297"/>
      <c r="E20" s="298"/>
      <c r="F20" s="299"/>
      <c r="G20" s="300"/>
      <c r="H20" s="298"/>
      <c r="I20" s="299"/>
      <c r="J20" s="300"/>
      <c r="K20" s="298"/>
      <c r="L20" s="299"/>
      <c r="M20" s="244"/>
      <c r="N20" s="298"/>
      <c r="O20" s="243"/>
      <c r="P20" s="300"/>
      <c r="Q20" s="298"/>
      <c r="R20" s="299"/>
      <c r="S20" s="300"/>
      <c r="T20" s="298"/>
      <c r="U20" s="299"/>
      <c r="V20" s="1589"/>
      <c r="W20" s="260">
        <f>SUM(W14+W18)*4+(W16*9)</f>
        <v>775.5</v>
      </c>
      <c r="X20" s="261" t="s">
        <v>172</v>
      </c>
      <c r="Y20" s="264"/>
      <c r="Z20" s="262"/>
      <c r="AA20" s="84"/>
      <c r="AB20" s="85"/>
      <c r="AC20" s="125">
        <f>AC19*4/AF19</f>
        <v>0.14881334188582426</v>
      </c>
      <c r="AD20" s="125">
        <f>AD19*9/AF19</f>
        <v>0.27132777421423987</v>
      </c>
      <c r="AE20" s="125">
        <f>AE19*4/AF19</f>
        <v>0.5798588838999359</v>
      </c>
      <c r="AF20" s="86"/>
      <c r="AG20" s="86"/>
      <c r="AK20" s="109"/>
      <c r="AL20" s="6"/>
      <c r="AM20" s="6"/>
      <c r="AN20" s="6"/>
      <c r="AO20" s="6"/>
      <c r="AP20" s="6"/>
    </row>
    <row r="21" spans="2:43" s="5" customFormat="1" ht="52.15" customHeight="1">
      <c r="B21" s="165">
        <v>10</v>
      </c>
      <c r="C21" s="1560"/>
      <c r="D21" s="324" t="str">
        <f>佳祥10月菜單!M24</f>
        <v>義式焗烤麵</v>
      </c>
      <c r="E21" s="369" t="s">
        <v>264</v>
      </c>
      <c r="F21" s="325"/>
      <c r="G21" s="324" t="str">
        <f>佳祥10月菜單!M25</f>
        <v>高鐵里肌</v>
      </c>
      <c r="H21" s="369" t="s">
        <v>224</v>
      </c>
      <c r="I21" s="325"/>
      <c r="J21" s="324" t="str">
        <f>佳祥10月菜單!M26</f>
        <v>紅油抄手(加)</v>
      </c>
      <c r="K21" s="369" t="s">
        <v>514</v>
      </c>
      <c r="L21" s="325"/>
      <c r="M21" s="324" t="str">
        <f>佳祥10月菜單!M27</f>
        <v>梅粉地瓜條</v>
      </c>
      <c r="N21" s="369" t="s">
        <v>200</v>
      </c>
      <c r="O21" s="325"/>
      <c r="P21" s="324" t="str">
        <f>佳祥10月菜單!M28</f>
        <v>有機深色蔬菜</v>
      </c>
      <c r="Q21" s="364" t="s">
        <v>177</v>
      </c>
      <c r="R21" s="325"/>
      <c r="S21" s="324" t="str">
        <f>佳祥10月菜單!M29</f>
        <v>珍菇腐羹湯(豆)</v>
      </c>
      <c r="T21" s="369" t="s">
        <v>178</v>
      </c>
      <c r="U21" s="325"/>
      <c r="V21" s="1562"/>
      <c r="W21" s="245" t="s">
        <v>7</v>
      </c>
      <c r="X21" s="246"/>
      <c r="Y21" s="247" t="s">
        <v>165</v>
      </c>
      <c r="Z21" s="248">
        <v>6</v>
      </c>
      <c r="AA21" s="84"/>
      <c r="AB21" s="85"/>
      <c r="AC21" s="86" t="s">
        <v>110</v>
      </c>
      <c r="AD21" s="86" t="s">
        <v>111</v>
      </c>
      <c r="AE21" s="86" t="s">
        <v>112</v>
      </c>
      <c r="AF21" s="86" t="s">
        <v>113</v>
      </c>
      <c r="AG21" s="121"/>
      <c r="AJ21" s="69"/>
      <c r="AK21" s="49"/>
      <c r="AL21" s="69"/>
      <c r="AM21" s="6"/>
      <c r="AN21" s="6"/>
      <c r="AO21" s="6"/>
      <c r="AP21" s="6"/>
    </row>
    <row r="22" spans="2:43" s="6" customFormat="1" ht="27.75" customHeight="1">
      <c r="B22" s="143" t="s">
        <v>8</v>
      </c>
      <c r="C22" s="1561"/>
      <c r="D22" s="626" t="s">
        <v>261</v>
      </c>
      <c r="E22" s="732"/>
      <c r="F22" s="731">
        <v>270</v>
      </c>
      <c r="G22" s="614" t="s">
        <v>485</v>
      </c>
      <c r="H22" s="740"/>
      <c r="I22" s="711">
        <v>100</v>
      </c>
      <c r="J22" s="668" t="s">
        <v>513</v>
      </c>
      <c r="K22" s="717" t="s">
        <v>363</v>
      </c>
      <c r="L22" s="703">
        <v>20</v>
      </c>
      <c r="M22" s="668" t="s">
        <v>398</v>
      </c>
      <c r="N22" s="704"/>
      <c r="O22" s="703">
        <v>30</v>
      </c>
      <c r="P22" s="292" t="str">
        <f>P21</f>
        <v>有機深色蔬菜</v>
      </c>
      <c r="Q22" s="293"/>
      <c r="R22" s="294">
        <v>100</v>
      </c>
      <c r="S22" s="424" t="s">
        <v>303</v>
      </c>
      <c r="T22" s="425" t="s">
        <v>351</v>
      </c>
      <c r="U22" s="426">
        <v>25</v>
      </c>
      <c r="V22" s="1563"/>
      <c r="W22" s="249">
        <f>SUM(Z21*15)+(Z23*5)+(Z25*15)</f>
        <v>101</v>
      </c>
      <c r="X22" s="250" t="s">
        <v>166</v>
      </c>
      <c r="Y22" s="251" t="s">
        <v>167</v>
      </c>
      <c r="Z22" s="252">
        <v>2.2000000000000002</v>
      </c>
      <c r="AA22" s="85" t="s">
        <v>114</v>
      </c>
      <c r="AB22" s="85">
        <v>6</v>
      </c>
      <c r="AC22" s="122">
        <f>AB22*2</f>
        <v>12</v>
      </c>
      <c r="AD22" s="122"/>
      <c r="AE22" s="122">
        <f>AB22*15</f>
        <v>90</v>
      </c>
      <c r="AF22" s="122">
        <f>AC22*4+AE22*4</f>
        <v>408</v>
      </c>
      <c r="AG22" s="103"/>
      <c r="AJ22" s="69"/>
      <c r="AK22" s="514"/>
      <c r="AL22" s="69"/>
    </row>
    <row r="23" spans="2:43" s="6" customFormat="1" ht="28.15" customHeight="1">
      <c r="B23" s="143">
        <v>19</v>
      </c>
      <c r="C23" s="1561"/>
      <c r="D23" s="626" t="s">
        <v>285</v>
      </c>
      <c r="E23" s="732"/>
      <c r="F23" s="731">
        <v>5</v>
      </c>
      <c r="G23" s="614" t="s">
        <v>252</v>
      </c>
      <c r="H23" s="740"/>
      <c r="I23" s="783"/>
      <c r="J23" s="668" t="s">
        <v>430</v>
      </c>
      <c r="K23" s="717"/>
      <c r="L23" s="703">
        <v>50</v>
      </c>
      <c r="M23" s="756" t="s">
        <v>512</v>
      </c>
      <c r="N23" s="704"/>
      <c r="O23" s="703"/>
      <c r="P23" s="292" t="s">
        <v>228</v>
      </c>
      <c r="Q23" s="293"/>
      <c r="R23" s="294"/>
      <c r="S23" s="629" t="s">
        <v>281</v>
      </c>
      <c r="T23" s="622"/>
      <c r="U23" s="616">
        <v>10</v>
      </c>
      <c r="V23" s="1563"/>
      <c r="W23" s="253" t="s">
        <v>9</v>
      </c>
      <c r="X23" s="254"/>
      <c r="Y23" s="255" t="s">
        <v>168</v>
      </c>
      <c r="Z23" s="252">
        <v>2.2000000000000002</v>
      </c>
      <c r="AA23" s="87" t="s">
        <v>107</v>
      </c>
      <c r="AB23" s="85">
        <v>2</v>
      </c>
      <c r="AC23" s="123">
        <f>AB23*7</f>
        <v>14</v>
      </c>
      <c r="AD23" s="122">
        <f>AB23*5</f>
        <v>10</v>
      </c>
      <c r="AE23" s="122" t="s">
        <v>108</v>
      </c>
      <c r="AF23" s="124">
        <f>AC23*4+AD23*9</f>
        <v>146</v>
      </c>
      <c r="AG23" s="103"/>
      <c r="AJ23" s="69"/>
      <c r="AK23" s="49"/>
      <c r="AL23" s="69"/>
    </row>
    <row r="24" spans="2:43" s="6" customFormat="1" ht="28.15" customHeight="1">
      <c r="B24" s="143" t="s">
        <v>10</v>
      </c>
      <c r="C24" s="1561"/>
      <c r="D24" s="626" t="s">
        <v>267</v>
      </c>
      <c r="E24" s="733"/>
      <c r="F24" s="731">
        <v>20</v>
      </c>
      <c r="G24" s="614" t="s">
        <v>228</v>
      </c>
      <c r="H24" s="741"/>
      <c r="I24" s="783"/>
      <c r="J24" s="668" t="s">
        <v>89</v>
      </c>
      <c r="K24" s="718"/>
      <c r="L24" s="703"/>
      <c r="M24" s="757"/>
      <c r="N24" s="702"/>
      <c r="O24" s="703"/>
      <c r="P24" s="292"/>
      <c r="Q24" s="296"/>
      <c r="R24" s="294"/>
      <c r="S24" s="424" t="s">
        <v>292</v>
      </c>
      <c r="T24" s="425"/>
      <c r="U24" s="426">
        <v>10</v>
      </c>
      <c r="V24" s="1563"/>
      <c r="W24" s="249">
        <f>SUM(Z22*5)+(Z24*5)</f>
        <v>26</v>
      </c>
      <c r="X24" s="250" t="s">
        <v>166</v>
      </c>
      <c r="Y24" s="255" t="s">
        <v>169</v>
      </c>
      <c r="Z24" s="252">
        <v>3</v>
      </c>
      <c r="AA24" s="84" t="s">
        <v>115</v>
      </c>
      <c r="AB24" s="85">
        <v>1.5</v>
      </c>
      <c r="AC24" s="122">
        <f>AB24*1</f>
        <v>1.5</v>
      </c>
      <c r="AD24" s="122" t="s">
        <v>108</v>
      </c>
      <c r="AE24" s="122">
        <f>AB24*5</f>
        <v>7.5</v>
      </c>
      <c r="AF24" s="122">
        <f>AC24*4+AE24*4</f>
        <v>36</v>
      </c>
      <c r="AG24" s="103"/>
      <c r="AJ24" s="69"/>
      <c r="AK24" s="104"/>
      <c r="AL24" s="69"/>
    </row>
    <row r="25" spans="2:43" s="6" customFormat="1" ht="28.15" customHeight="1">
      <c r="B25" s="1565" t="s">
        <v>124</v>
      </c>
      <c r="C25" s="1561"/>
      <c r="D25" s="626" t="s">
        <v>225</v>
      </c>
      <c r="E25" s="733"/>
      <c r="F25" s="731">
        <v>10</v>
      </c>
      <c r="G25" s="614" t="s">
        <v>279</v>
      </c>
      <c r="H25" s="741"/>
      <c r="I25" s="783"/>
      <c r="J25" s="668" t="s">
        <v>228</v>
      </c>
      <c r="K25" s="718"/>
      <c r="L25" s="703"/>
      <c r="M25" s="668"/>
      <c r="N25" s="702"/>
      <c r="O25" s="703"/>
      <c r="P25" s="292"/>
      <c r="Q25" s="296"/>
      <c r="R25" s="294"/>
      <c r="S25" s="236" t="s">
        <v>494</v>
      </c>
      <c r="T25" s="240"/>
      <c r="U25" s="238">
        <v>5</v>
      </c>
      <c r="V25" s="1563"/>
      <c r="W25" s="253" t="s">
        <v>11</v>
      </c>
      <c r="X25" s="254"/>
      <c r="Y25" s="255" t="s">
        <v>170</v>
      </c>
      <c r="Z25" s="252">
        <v>0</v>
      </c>
      <c r="AA25" s="84" t="s">
        <v>116</v>
      </c>
      <c r="AB25" s="85">
        <v>2.5</v>
      </c>
      <c r="AC25" s="122"/>
      <c r="AD25" s="122">
        <f>AB25*5</f>
        <v>12.5</v>
      </c>
      <c r="AE25" s="122" t="s">
        <v>108</v>
      </c>
      <c r="AF25" s="122">
        <f>AD25*9</f>
        <v>112.5</v>
      </c>
      <c r="AG25" s="103"/>
    </row>
    <row r="26" spans="2:43" s="6" customFormat="1" ht="28.15" customHeight="1">
      <c r="B26" s="1565"/>
      <c r="C26" s="1561"/>
      <c r="D26" s="626" t="s">
        <v>505</v>
      </c>
      <c r="E26" s="747"/>
      <c r="F26" s="731"/>
      <c r="G26" s="302"/>
      <c r="H26" s="296"/>
      <c r="I26" s="294"/>
      <c r="J26" s="668"/>
      <c r="K26" s="718"/>
      <c r="L26" s="703"/>
      <c r="M26" s="292"/>
      <c r="N26" s="296"/>
      <c r="O26" s="294"/>
      <c r="P26" s="292"/>
      <c r="Q26" s="296"/>
      <c r="R26" s="294"/>
      <c r="S26" s="292" t="s">
        <v>251</v>
      </c>
      <c r="T26" s="293"/>
      <c r="U26" s="294">
        <v>5</v>
      </c>
      <c r="V26" s="1563"/>
      <c r="W26" s="256">
        <f>SUM(Z21*2)+(Z22*7)</f>
        <v>27.400000000000002</v>
      </c>
      <c r="X26" s="250" t="s">
        <v>166</v>
      </c>
      <c r="Y26" s="257" t="s">
        <v>171</v>
      </c>
      <c r="Z26" s="252">
        <v>0</v>
      </c>
      <c r="AA26" s="84" t="s">
        <v>109</v>
      </c>
      <c r="AB26" s="85"/>
      <c r="AC26" s="86"/>
      <c r="AD26" s="86"/>
      <c r="AE26" s="86">
        <f>AB26*15</f>
        <v>0</v>
      </c>
      <c r="AF26" s="86"/>
      <c r="AG26" s="103"/>
    </row>
    <row r="27" spans="2:43" s="6" customFormat="1" ht="28.15" customHeight="1">
      <c r="B27" s="144" t="s">
        <v>123</v>
      </c>
      <c r="C27" s="115"/>
      <c r="D27" s="626" t="s">
        <v>259</v>
      </c>
      <c r="E27" s="747"/>
      <c r="F27" s="731"/>
      <c r="G27" s="292"/>
      <c r="H27" s="296"/>
      <c r="I27" s="294"/>
      <c r="J27" s="544"/>
      <c r="K27" s="296"/>
      <c r="L27" s="294"/>
      <c r="M27" s="292"/>
      <c r="N27" s="296"/>
      <c r="O27" s="294"/>
      <c r="P27" s="292"/>
      <c r="Q27" s="296"/>
      <c r="R27" s="294"/>
      <c r="S27" s="292"/>
      <c r="T27" s="296"/>
      <c r="U27" s="294"/>
      <c r="V27" s="1563"/>
      <c r="W27" s="253" t="s">
        <v>12</v>
      </c>
      <c r="X27" s="254"/>
      <c r="Y27" s="259"/>
      <c r="Z27" s="252"/>
      <c r="AA27" s="84"/>
      <c r="AB27" s="85"/>
      <c r="AC27" s="86">
        <f>SUM(AC22:AC26)</f>
        <v>27.5</v>
      </c>
      <c r="AD27" s="86">
        <f>SUM(AD22:AD26)</f>
        <v>22.5</v>
      </c>
      <c r="AE27" s="86">
        <f>SUM(AE22:AE26)</f>
        <v>97.5</v>
      </c>
      <c r="AF27" s="86">
        <f>AC27*4+AD27*9+AE27*4</f>
        <v>702.5</v>
      </c>
      <c r="AG27" s="103"/>
    </row>
    <row r="28" spans="2:43" s="6" customFormat="1" ht="28.15" customHeight="1" thickBot="1">
      <c r="B28" s="146"/>
      <c r="C28" s="166"/>
      <c r="D28" s="300"/>
      <c r="E28" s="298"/>
      <c r="F28" s="299"/>
      <c r="G28" s="300"/>
      <c r="H28" s="298"/>
      <c r="I28" s="299"/>
      <c r="J28" s="300"/>
      <c r="K28" s="298"/>
      <c r="L28" s="299"/>
      <c r="M28" s="300"/>
      <c r="N28" s="298"/>
      <c r="O28" s="299"/>
      <c r="P28" s="300"/>
      <c r="Q28" s="298"/>
      <c r="R28" s="299"/>
      <c r="S28" s="300"/>
      <c r="T28" s="298"/>
      <c r="U28" s="299"/>
      <c r="V28" s="1564"/>
      <c r="W28" s="260">
        <f>SUM(W22+W26)*4+(W24*9)</f>
        <v>747.6</v>
      </c>
      <c r="X28" s="261" t="s">
        <v>172</v>
      </c>
      <c r="Y28" s="264"/>
      <c r="Z28" s="287"/>
      <c r="AA28" s="84"/>
      <c r="AB28" s="85"/>
      <c r="AC28" s="125">
        <f>AC27*4/AF27</f>
        <v>0.15658362989323843</v>
      </c>
      <c r="AD28" s="125">
        <f>AD27*9/AF27</f>
        <v>0.28825622775800713</v>
      </c>
      <c r="AE28" s="125">
        <f>AE27*4/AF27</f>
        <v>0.55516014234875444</v>
      </c>
      <c r="AF28" s="103"/>
      <c r="AG28" s="103"/>
      <c r="AN28" s="110"/>
      <c r="AO28" s="111"/>
      <c r="AP28" s="111"/>
      <c r="AQ28" s="111"/>
    </row>
    <row r="29" spans="2:43" s="5" customFormat="1" ht="52.15" customHeight="1">
      <c r="B29" s="143">
        <v>10</v>
      </c>
      <c r="C29" s="1590"/>
      <c r="D29" s="324" t="str">
        <f>佳祥10月菜單!S24</f>
        <v>胚芽米飯</v>
      </c>
      <c r="E29" s="369" t="s">
        <v>175</v>
      </c>
      <c r="F29" s="325"/>
      <c r="G29" s="324" t="str">
        <f>佳祥10月菜單!S25</f>
        <v>＊日式雞排(炸)</v>
      </c>
      <c r="H29" s="364" t="s">
        <v>93</v>
      </c>
      <c r="I29" s="325"/>
      <c r="J29" s="324" t="str">
        <f>佳祥10月菜單!S26</f>
        <v>五柳魚羹(海)</v>
      </c>
      <c r="K29" s="369" t="s">
        <v>85</v>
      </c>
      <c r="L29" s="325"/>
      <c r="M29" s="324" t="str">
        <f>佳祥10月菜單!S27</f>
        <v>五香肉燥(醃)</v>
      </c>
      <c r="N29" s="421" t="s">
        <v>85</v>
      </c>
      <c r="O29" s="325"/>
      <c r="P29" s="324" t="str">
        <f>佳祥10月菜單!S28</f>
        <v>深色蔬菜</v>
      </c>
      <c r="Q29" s="364" t="s">
        <v>177</v>
      </c>
      <c r="R29" s="325"/>
      <c r="S29" s="324" t="str">
        <f>佳祥10月菜單!S29</f>
        <v>玉米濃湯</v>
      </c>
      <c r="T29" s="369" t="s">
        <v>178</v>
      </c>
      <c r="U29" s="325"/>
      <c r="V29" s="1591" t="s">
        <v>545</v>
      </c>
      <c r="W29" s="265" t="s">
        <v>7</v>
      </c>
      <c r="X29" s="266"/>
      <c r="Y29" s="247" t="s">
        <v>165</v>
      </c>
      <c r="Z29" s="267">
        <v>6</v>
      </c>
      <c r="AA29" s="84"/>
      <c r="AB29" s="85"/>
      <c r="AC29" s="86" t="s">
        <v>110</v>
      </c>
      <c r="AD29" s="86" t="s">
        <v>111</v>
      </c>
      <c r="AE29" s="86" t="s">
        <v>112</v>
      </c>
      <c r="AF29" s="86" t="s">
        <v>113</v>
      </c>
      <c r="AG29" s="121"/>
    </row>
    <row r="30" spans="2:43" ht="28.15" customHeight="1">
      <c r="B30" s="143" t="s">
        <v>8</v>
      </c>
      <c r="C30" s="1561"/>
      <c r="D30" s="292" t="s">
        <v>283</v>
      </c>
      <c r="E30" s="293"/>
      <c r="F30" s="294">
        <v>90</v>
      </c>
      <c r="G30" s="292" t="s">
        <v>515</v>
      </c>
      <c r="H30" s="293"/>
      <c r="I30" s="294">
        <v>100</v>
      </c>
      <c r="J30" s="668" t="s">
        <v>544</v>
      </c>
      <c r="K30" s="810"/>
      <c r="L30" s="743">
        <v>40</v>
      </c>
      <c r="M30" s="424" t="s">
        <v>383</v>
      </c>
      <c r="N30" s="425"/>
      <c r="O30" s="426">
        <v>20</v>
      </c>
      <c r="P30" s="292" t="str">
        <f>P29</f>
        <v>深色蔬菜</v>
      </c>
      <c r="Q30" s="293"/>
      <c r="R30" s="294">
        <v>100</v>
      </c>
      <c r="S30" s="292" t="s">
        <v>225</v>
      </c>
      <c r="T30" s="295"/>
      <c r="U30" s="294">
        <v>20</v>
      </c>
      <c r="V30" s="1592"/>
      <c r="W30" s="249">
        <f>SUM(Z29*15)+(Z31*5)+(Z33*15)</f>
        <v>102.5</v>
      </c>
      <c r="X30" s="250" t="s">
        <v>166</v>
      </c>
      <c r="Y30" s="251" t="s">
        <v>167</v>
      </c>
      <c r="Z30" s="268">
        <v>2.4</v>
      </c>
      <c r="AA30" s="85" t="s">
        <v>114</v>
      </c>
      <c r="AB30" s="85">
        <v>6</v>
      </c>
      <c r="AC30" s="122">
        <f>AB30*2</f>
        <v>12</v>
      </c>
      <c r="AD30" s="122"/>
      <c r="AE30" s="122">
        <f>AB30*15</f>
        <v>90</v>
      </c>
      <c r="AF30" s="122">
        <f>AC30*4+AE30*4</f>
        <v>408</v>
      </c>
      <c r="AG30" s="86"/>
    </row>
    <row r="31" spans="2:43" ht="28.15" customHeight="1">
      <c r="B31" s="143">
        <v>20</v>
      </c>
      <c r="C31" s="1561"/>
      <c r="D31" s="292" t="s">
        <v>489</v>
      </c>
      <c r="E31" s="293"/>
      <c r="F31" s="294">
        <v>30</v>
      </c>
      <c r="G31" s="292" t="s">
        <v>252</v>
      </c>
      <c r="H31" s="296"/>
      <c r="I31" s="294"/>
      <c r="J31" s="809" t="s">
        <v>281</v>
      </c>
      <c r="K31" s="742"/>
      <c r="L31" s="743">
        <v>10</v>
      </c>
      <c r="M31" s="424" t="s">
        <v>384</v>
      </c>
      <c r="N31" s="552" t="s">
        <v>370</v>
      </c>
      <c r="O31" s="426">
        <v>50</v>
      </c>
      <c r="P31" s="236" t="s">
        <v>228</v>
      </c>
      <c r="Q31" s="305"/>
      <c r="R31" s="238"/>
      <c r="S31" s="292" t="s">
        <v>516</v>
      </c>
      <c r="T31" s="293"/>
      <c r="U31" s="294">
        <v>10</v>
      </c>
      <c r="V31" s="1592"/>
      <c r="W31" s="253" t="s">
        <v>9</v>
      </c>
      <c r="X31" s="254"/>
      <c r="Y31" s="255" t="s">
        <v>168</v>
      </c>
      <c r="Z31" s="268">
        <v>2.5</v>
      </c>
      <c r="AA31" s="87" t="s">
        <v>107</v>
      </c>
      <c r="AB31" s="85">
        <v>2.2999999999999998</v>
      </c>
      <c r="AC31" s="123">
        <f>AB31*7</f>
        <v>16.099999999999998</v>
      </c>
      <c r="AD31" s="122">
        <f>AB31*5</f>
        <v>11.5</v>
      </c>
      <c r="AE31" s="122" t="s">
        <v>108</v>
      </c>
      <c r="AF31" s="124">
        <f>AC31*4+AD31*9</f>
        <v>167.89999999999998</v>
      </c>
      <c r="AG31" s="86"/>
    </row>
    <row r="32" spans="2:43" ht="28.15" customHeight="1">
      <c r="B32" s="143" t="s">
        <v>10</v>
      </c>
      <c r="C32" s="1561"/>
      <c r="D32" s="301"/>
      <c r="E32" s="296"/>
      <c r="F32" s="294"/>
      <c r="G32" s="292" t="s">
        <v>296</v>
      </c>
      <c r="H32" s="296"/>
      <c r="I32" s="294"/>
      <c r="J32" s="807" t="s">
        <v>508</v>
      </c>
      <c r="K32" s="702"/>
      <c r="L32" s="703">
        <v>10</v>
      </c>
      <c r="M32" s="424" t="s">
        <v>385</v>
      </c>
      <c r="N32" s="427"/>
      <c r="O32" s="426"/>
      <c r="P32" s="236"/>
      <c r="Q32" s="305"/>
      <c r="R32" s="238"/>
      <c r="S32" s="292" t="s">
        <v>517</v>
      </c>
      <c r="T32" s="296"/>
      <c r="U32" s="294">
        <v>10</v>
      </c>
      <c r="V32" s="1592"/>
      <c r="W32" s="249">
        <f>SUM(Z30*5)+(Z32*5)</f>
        <v>27</v>
      </c>
      <c r="X32" s="250" t="s">
        <v>166</v>
      </c>
      <c r="Y32" s="255" t="s">
        <v>169</v>
      </c>
      <c r="Z32" s="268">
        <v>3</v>
      </c>
      <c r="AA32" s="84" t="s">
        <v>115</v>
      </c>
      <c r="AB32" s="85">
        <v>1.5</v>
      </c>
      <c r="AC32" s="122">
        <f>AB32*1</f>
        <v>1.5</v>
      </c>
      <c r="AD32" s="122" t="s">
        <v>108</v>
      </c>
      <c r="AE32" s="122">
        <f>AB32*5</f>
        <v>7.5</v>
      </c>
      <c r="AF32" s="122">
        <f>AC32*4+AE32*4</f>
        <v>36</v>
      </c>
      <c r="AG32" s="86"/>
    </row>
    <row r="33" spans="2:38" ht="28.15" customHeight="1">
      <c r="B33" s="1565" t="s">
        <v>125</v>
      </c>
      <c r="C33" s="1561"/>
      <c r="D33" s="301"/>
      <c r="E33" s="296"/>
      <c r="F33" s="294"/>
      <c r="G33" s="292" t="s">
        <v>504</v>
      </c>
      <c r="H33" s="296"/>
      <c r="I33" s="294"/>
      <c r="J33" s="805" t="s">
        <v>483</v>
      </c>
      <c r="K33" s="742" t="s">
        <v>375</v>
      </c>
      <c r="L33" s="743">
        <v>10</v>
      </c>
      <c r="M33" s="424" t="s">
        <v>228</v>
      </c>
      <c r="N33" s="427"/>
      <c r="O33" s="426"/>
      <c r="P33" s="292"/>
      <c r="Q33" s="296"/>
      <c r="R33" s="294"/>
      <c r="S33" s="292" t="s">
        <v>251</v>
      </c>
      <c r="T33" s="296"/>
      <c r="U33" s="294">
        <v>5</v>
      </c>
      <c r="V33" s="1592"/>
      <c r="W33" s="253" t="s">
        <v>11</v>
      </c>
      <c r="X33" s="254"/>
      <c r="Y33" s="255" t="s">
        <v>170</v>
      </c>
      <c r="Z33" s="268">
        <v>0</v>
      </c>
      <c r="AA33" s="84" t="s">
        <v>126</v>
      </c>
      <c r="AB33" s="85">
        <v>2.5</v>
      </c>
      <c r="AC33" s="122"/>
      <c r="AD33" s="122">
        <f>AB33*5</f>
        <v>12.5</v>
      </c>
      <c r="AE33" s="122" t="s">
        <v>127</v>
      </c>
      <c r="AF33" s="122">
        <f>AD33*9</f>
        <v>112.5</v>
      </c>
      <c r="AG33" s="86"/>
    </row>
    <row r="34" spans="2:38" ht="28.15" customHeight="1">
      <c r="B34" s="1565"/>
      <c r="C34" s="1561"/>
      <c r="D34" s="301"/>
      <c r="E34" s="296"/>
      <c r="F34" s="294"/>
      <c r="G34" s="292" t="s">
        <v>257</v>
      </c>
      <c r="H34" s="296"/>
      <c r="I34" s="294"/>
      <c r="J34" s="811" t="s">
        <v>258</v>
      </c>
      <c r="K34" s="742"/>
      <c r="L34" s="743"/>
      <c r="M34" s="424"/>
      <c r="N34" s="427"/>
      <c r="O34" s="426"/>
      <c r="P34" s="292"/>
      <c r="Q34" s="296"/>
      <c r="R34" s="294"/>
      <c r="S34" s="292"/>
      <c r="T34" s="296"/>
      <c r="U34" s="294"/>
      <c r="V34" s="1592"/>
      <c r="W34" s="256">
        <f>SUM(Z29*2)+(Z30*7)</f>
        <v>28.8</v>
      </c>
      <c r="X34" s="250" t="s">
        <v>166</v>
      </c>
      <c r="Y34" s="257" t="s">
        <v>171</v>
      </c>
      <c r="Z34" s="268">
        <v>0</v>
      </c>
      <c r="AA34" s="84" t="s">
        <v>128</v>
      </c>
      <c r="AB34" s="85">
        <v>1</v>
      </c>
      <c r="AC34" s="86"/>
      <c r="AD34" s="86"/>
      <c r="AE34" s="86">
        <f>AB34*15</f>
        <v>15</v>
      </c>
      <c r="AF34" s="86"/>
      <c r="AG34" s="86"/>
    </row>
    <row r="35" spans="2:38" ht="28.15" customHeight="1">
      <c r="B35" s="144" t="s">
        <v>129</v>
      </c>
      <c r="C35" s="115"/>
      <c r="D35" s="301"/>
      <c r="E35" s="296"/>
      <c r="F35" s="294"/>
      <c r="G35" s="292" t="s">
        <v>357</v>
      </c>
      <c r="H35" s="296"/>
      <c r="I35" s="294"/>
      <c r="J35" s="811"/>
      <c r="K35" s="742"/>
      <c r="L35" s="743"/>
      <c r="M35" s="499"/>
      <c r="N35" s="500"/>
      <c r="O35" s="501"/>
      <c r="P35" s="292"/>
      <c r="Q35" s="296"/>
      <c r="R35" s="294"/>
      <c r="S35" s="292"/>
      <c r="T35" s="296"/>
      <c r="U35" s="294"/>
      <c r="V35" s="1592"/>
      <c r="W35" s="253" t="s">
        <v>12</v>
      </c>
      <c r="X35" s="254"/>
      <c r="Y35" s="259"/>
      <c r="Z35" s="268"/>
      <c r="AA35" s="84"/>
      <c r="AB35" s="85"/>
      <c r="AC35" s="86">
        <f>SUM(AC30:AC34)</f>
        <v>29.599999999999998</v>
      </c>
      <c r="AD35" s="86">
        <f>SUM(AD30:AD34)</f>
        <v>24</v>
      </c>
      <c r="AE35" s="86">
        <f>SUM(AE30:AE34)</f>
        <v>112.5</v>
      </c>
      <c r="AF35" s="86">
        <f>AC35*4+AD35*9+AE35*4</f>
        <v>784.4</v>
      </c>
      <c r="AG35" s="86"/>
    </row>
    <row r="36" spans="2:38" ht="28.15" customHeight="1" thickBot="1">
      <c r="B36" s="145"/>
      <c r="C36" s="116"/>
      <c r="D36" s="297"/>
      <c r="E36" s="298"/>
      <c r="F36" s="299"/>
      <c r="G36" s="300"/>
      <c r="H36" s="298"/>
      <c r="I36" s="299"/>
      <c r="J36" s="300"/>
      <c r="K36" s="298"/>
      <c r="L36" s="299"/>
      <c r="M36" s="307"/>
      <c r="N36" s="308"/>
      <c r="O36" s="309"/>
      <c r="P36" s="300"/>
      <c r="Q36" s="298"/>
      <c r="R36" s="299"/>
      <c r="S36" s="300"/>
      <c r="T36" s="298"/>
      <c r="U36" s="299"/>
      <c r="V36" s="1593"/>
      <c r="W36" s="260">
        <f>SUM(W30+W34)*4+(W32*9)</f>
        <v>768.2</v>
      </c>
      <c r="X36" s="261" t="s">
        <v>172</v>
      </c>
      <c r="Y36" s="264"/>
      <c r="Z36" s="269"/>
      <c r="AA36" s="84"/>
      <c r="AB36" s="85"/>
      <c r="AC36" s="125">
        <f>AC35*4/AF35</f>
        <v>0.15094339622641509</v>
      </c>
      <c r="AD36" s="125">
        <f>AD35*9/AF35</f>
        <v>0.27536970933197347</v>
      </c>
      <c r="AE36" s="125">
        <f>AE35*4/AF35</f>
        <v>0.57368689444161147</v>
      </c>
      <c r="AF36" s="86"/>
      <c r="AG36" s="86"/>
    </row>
    <row r="37" spans="2:38" s="5" customFormat="1" ht="52.15" customHeight="1">
      <c r="B37" s="165">
        <v>10</v>
      </c>
      <c r="C37" s="1560"/>
      <c r="D37" s="324" t="str">
        <f>佳祥10月菜單!Y24</f>
        <v>香Q米飯</v>
      </c>
      <c r="E37" s="369" t="s">
        <v>175</v>
      </c>
      <c r="F37" s="325"/>
      <c r="G37" s="324" t="str">
        <f>佳祥10月菜單!Y25</f>
        <v>黑椒肉柳</v>
      </c>
      <c r="H37" s="369" t="s">
        <v>85</v>
      </c>
      <c r="I37" s="325"/>
      <c r="J37" s="324" t="str">
        <f>佳祥10月菜單!Y26</f>
        <v>芋丁四色</v>
      </c>
      <c r="K37" s="370" t="s">
        <v>178</v>
      </c>
      <c r="L37" s="325"/>
      <c r="M37" s="324" t="str">
        <f>佳祥10月菜單!Y27</f>
        <v>客家小炒(豆)</v>
      </c>
      <c r="N37" s="369" t="s">
        <v>86</v>
      </c>
      <c r="O37" s="325"/>
      <c r="P37" s="324" t="str">
        <f>佳祥10月菜單!Y28</f>
        <v>淺色蔬菜</v>
      </c>
      <c r="Q37" s="364" t="s">
        <v>177</v>
      </c>
      <c r="R37" s="325"/>
      <c r="S37" s="324" t="str">
        <f>佳祥10月菜單!Y29</f>
        <v>營養雞湯</v>
      </c>
      <c r="T37" s="369" t="s">
        <v>178</v>
      </c>
      <c r="U37" s="325"/>
      <c r="V37" s="1587"/>
      <c r="W37" s="265" t="s">
        <v>7</v>
      </c>
      <c r="X37" s="266"/>
      <c r="Y37" s="247" t="s">
        <v>165</v>
      </c>
      <c r="Z37" s="289">
        <v>6</v>
      </c>
      <c r="AA37" s="84"/>
      <c r="AB37" s="85"/>
      <c r="AC37" s="86" t="s">
        <v>110</v>
      </c>
      <c r="AD37" s="86" t="s">
        <v>111</v>
      </c>
      <c r="AE37" s="86" t="s">
        <v>112</v>
      </c>
      <c r="AF37" s="86" t="s">
        <v>113</v>
      </c>
      <c r="AG37" s="121"/>
    </row>
    <row r="38" spans="2:38" ht="28.15" customHeight="1">
      <c r="B38" s="143" t="s">
        <v>8</v>
      </c>
      <c r="C38" s="1561"/>
      <c r="D38" s="292" t="s">
        <v>283</v>
      </c>
      <c r="E38" s="293"/>
      <c r="F38" s="294">
        <v>120</v>
      </c>
      <c r="G38" s="670" t="s">
        <v>387</v>
      </c>
      <c r="H38" s="185"/>
      <c r="I38" s="426">
        <v>70</v>
      </c>
      <c r="J38" s="310" t="s">
        <v>225</v>
      </c>
      <c r="K38" s="303"/>
      <c r="L38" s="311">
        <v>40</v>
      </c>
      <c r="M38" s="492" t="s">
        <v>298</v>
      </c>
      <c r="N38" s="485" t="s">
        <v>366</v>
      </c>
      <c r="O38" s="490">
        <v>50</v>
      </c>
      <c r="P38" s="236" t="str">
        <f>P37</f>
        <v>淺色蔬菜</v>
      </c>
      <c r="Q38" s="295"/>
      <c r="R38" s="238">
        <v>100</v>
      </c>
      <c r="S38" s="424" t="s">
        <v>427</v>
      </c>
      <c r="T38" s="761"/>
      <c r="U38" s="426">
        <v>30</v>
      </c>
      <c r="V38" s="1588"/>
      <c r="W38" s="249">
        <f>SUM(Z37*15)+(Z39*5)+(Z41*15)</f>
        <v>100</v>
      </c>
      <c r="X38" s="250" t="s">
        <v>166</v>
      </c>
      <c r="Y38" s="251" t="s">
        <v>167</v>
      </c>
      <c r="Z38" s="271">
        <v>2.5</v>
      </c>
      <c r="AA38" s="85" t="s">
        <v>114</v>
      </c>
      <c r="AB38" s="85">
        <v>6</v>
      </c>
      <c r="AC38" s="122">
        <f>AB38*2</f>
        <v>12</v>
      </c>
      <c r="AD38" s="122"/>
      <c r="AE38" s="122">
        <f>AB38*15</f>
        <v>90</v>
      </c>
      <c r="AF38" s="122">
        <f>AC38*4+AE38*4</f>
        <v>408</v>
      </c>
      <c r="AG38" s="86"/>
      <c r="AJ38" s="191" t="s">
        <v>299</v>
      </c>
      <c r="AK38" s="336"/>
      <c r="AL38" s="194">
        <v>30</v>
      </c>
    </row>
    <row r="39" spans="2:38" ht="28.15" customHeight="1">
      <c r="B39" s="143">
        <v>21</v>
      </c>
      <c r="C39" s="1561"/>
      <c r="D39" s="292"/>
      <c r="E39" s="293"/>
      <c r="F39" s="294"/>
      <c r="G39" s="424" t="s">
        <v>252</v>
      </c>
      <c r="H39" s="186"/>
      <c r="I39" s="194"/>
      <c r="J39" s="310" t="s">
        <v>386</v>
      </c>
      <c r="K39" s="306"/>
      <c r="L39" s="311">
        <v>10</v>
      </c>
      <c r="M39" s="492" t="s">
        <v>389</v>
      </c>
      <c r="N39" s="486"/>
      <c r="O39" s="490">
        <v>5</v>
      </c>
      <c r="P39" s="236" t="s">
        <v>228</v>
      </c>
      <c r="Q39" s="305"/>
      <c r="R39" s="238"/>
      <c r="S39" s="424" t="s">
        <v>300</v>
      </c>
      <c r="T39" s="552"/>
      <c r="U39" s="426">
        <v>20</v>
      </c>
      <c r="V39" s="1588"/>
      <c r="W39" s="253" t="s">
        <v>9</v>
      </c>
      <c r="X39" s="254"/>
      <c r="Y39" s="255" t="s">
        <v>168</v>
      </c>
      <c r="Z39" s="271">
        <v>2</v>
      </c>
      <c r="AA39" s="87" t="s">
        <v>107</v>
      </c>
      <c r="AB39" s="85">
        <v>2.2999999999999998</v>
      </c>
      <c r="AC39" s="123">
        <f>AB39*7</f>
        <v>16.099999999999998</v>
      </c>
      <c r="AD39" s="122">
        <f>AB39*5</f>
        <v>11.5</v>
      </c>
      <c r="AE39" s="122" t="s">
        <v>108</v>
      </c>
      <c r="AF39" s="124">
        <f>AC39*4+AD39*9</f>
        <v>167.89999999999998</v>
      </c>
      <c r="AG39" s="86"/>
      <c r="AJ39" s="191" t="s">
        <v>300</v>
      </c>
      <c r="AK39" s="185"/>
      <c r="AL39" s="194">
        <v>20</v>
      </c>
    </row>
    <row r="40" spans="2:38" ht="28.15" customHeight="1">
      <c r="B40" s="143" t="s">
        <v>10</v>
      </c>
      <c r="C40" s="1561"/>
      <c r="D40" s="292"/>
      <c r="E40" s="293"/>
      <c r="F40" s="294"/>
      <c r="G40" s="292" t="s">
        <v>279</v>
      </c>
      <c r="H40" s="185"/>
      <c r="I40" s="194"/>
      <c r="J40" s="310" t="s">
        <v>227</v>
      </c>
      <c r="K40" s="312"/>
      <c r="L40" s="311">
        <v>5</v>
      </c>
      <c r="M40" s="492" t="s">
        <v>293</v>
      </c>
      <c r="N40" s="491"/>
      <c r="O40" s="490">
        <v>10</v>
      </c>
      <c r="P40" s="236"/>
      <c r="Q40" s="305"/>
      <c r="R40" s="238"/>
      <c r="S40" s="424" t="s">
        <v>301</v>
      </c>
      <c r="T40" s="497"/>
      <c r="U40" s="426"/>
      <c r="V40" s="1588"/>
      <c r="W40" s="249">
        <f>SUM(Z38*5)+(Z40*5)</f>
        <v>27.5</v>
      </c>
      <c r="X40" s="250" t="s">
        <v>166</v>
      </c>
      <c r="Y40" s="255" t="s">
        <v>169</v>
      </c>
      <c r="Z40" s="271">
        <v>3</v>
      </c>
      <c r="AA40" s="84" t="s">
        <v>115</v>
      </c>
      <c r="AB40" s="85">
        <v>1.6</v>
      </c>
      <c r="AC40" s="122">
        <f>AB40*1</f>
        <v>1.6</v>
      </c>
      <c r="AD40" s="122" t="s">
        <v>108</v>
      </c>
      <c r="AE40" s="122">
        <f>AB40*5</f>
        <v>8</v>
      </c>
      <c r="AF40" s="122">
        <f>AC40*4+AE40*4</f>
        <v>38.4</v>
      </c>
      <c r="AG40" s="86"/>
      <c r="AJ40" s="191" t="s">
        <v>301</v>
      </c>
      <c r="AK40" s="186"/>
      <c r="AL40" s="194"/>
    </row>
    <row r="41" spans="2:38" ht="28.15" customHeight="1">
      <c r="B41" s="1565" t="s">
        <v>130</v>
      </c>
      <c r="C41" s="1561"/>
      <c r="D41" s="292"/>
      <c r="E41" s="293"/>
      <c r="F41" s="294"/>
      <c r="G41" s="292" t="s">
        <v>296</v>
      </c>
      <c r="H41" s="502"/>
      <c r="I41" s="294"/>
      <c r="J41" s="310" t="s">
        <v>295</v>
      </c>
      <c r="K41" s="312"/>
      <c r="L41" s="311">
        <v>20</v>
      </c>
      <c r="M41" s="492" t="s">
        <v>258</v>
      </c>
      <c r="N41" s="486"/>
      <c r="O41" s="490"/>
      <c r="P41" s="292"/>
      <c r="Q41" s="296"/>
      <c r="R41" s="294"/>
      <c r="S41" s="424" t="s">
        <v>262</v>
      </c>
      <c r="T41" s="497"/>
      <c r="U41" s="426"/>
      <c r="V41" s="1588"/>
      <c r="W41" s="253" t="s">
        <v>11</v>
      </c>
      <c r="X41" s="254"/>
      <c r="Y41" s="255" t="s">
        <v>170</v>
      </c>
      <c r="Z41" s="271">
        <v>0</v>
      </c>
      <c r="AA41" s="84" t="s">
        <v>131</v>
      </c>
      <c r="AB41" s="85">
        <v>2.5</v>
      </c>
      <c r="AC41" s="122"/>
      <c r="AD41" s="122">
        <f>AB41*5</f>
        <v>12.5</v>
      </c>
      <c r="AE41" s="122" t="s">
        <v>132</v>
      </c>
      <c r="AF41" s="122">
        <f>AD41*9</f>
        <v>112.5</v>
      </c>
      <c r="AG41" s="86"/>
      <c r="AJ41" s="191" t="s">
        <v>262</v>
      </c>
      <c r="AK41" s="186"/>
      <c r="AL41" s="194"/>
    </row>
    <row r="42" spans="2:38" ht="28.15" customHeight="1">
      <c r="B42" s="1565"/>
      <c r="C42" s="1561"/>
      <c r="D42" s="301"/>
      <c r="E42" s="296"/>
      <c r="F42" s="294"/>
      <c r="G42" s="292" t="s">
        <v>388</v>
      </c>
      <c r="H42" s="296"/>
      <c r="I42" s="294"/>
      <c r="J42" s="310" t="s">
        <v>228</v>
      </c>
      <c r="K42" s="304"/>
      <c r="L42" s="311"/>
      <c r="M42" s="292" t="s">
        <v>252</v>
      </c>
      <c r="N42" s="486"/>
      <c r="O42" s="490"/>
      <c r="P42" s="292"/>
      <c r="Q42" s="296"/>
      <c r="R42" s="294"/>
      <c r="S42" s="292"/>
      <c r="T42" s="296"/>
      <c r="U42" s="294"/>
      <c r="V42" s="1588"/>
      <c r="W42" s="256">
        <f>SUM(Z37*2)+(Z38*7)</f>
        <v>29.5</v>
      </c>
      <c r="X42" s="250" t="s">
        <v>166</v>
      </c>
      <c r="Y42" s="257" t="s">
        <v>171</v>
      </c>
      <c r="Z42" s="271">
        <v>0</v>
      </c>
      <c r="AA42" s="84" t="s">
        <v>133</v>
      </c>
      <c r="AB42" s="85"/>
      <c r="AC42" s="86"/>
      <c r="AD42" s="86"/>
      <c r="AE42" s="86">
        <f>AB42*15</f>
        <v>0</v>
      </c>
      <c r="AF42" s="86"/>
      <c r="AG42" s="86"/>
    </row>
    <row r="43" spans="2:38" ht="28.15" customHeight="1">
      <c r="B43" s="144" t="s">
        <v>134</v>
      </c>
      <c r="C43" s="115"/>
      <c r="D43" s="301"/>
      <c r="E43" s="296"/>
      <c r="F43" s="294"/>
      <c r="G43" s="292"/>
      <c r="H43" s="296"/>
      <c r="I43" s="294"/>
      <c r="J43" s="310"/>
      <c r="K43" s="304"/>
      <c r="L43" s="311"/>
      <c r="M43" s="292"/>
      <c r="N43" s="296"/>
      <c r="O43" s="294"/>
      <c r="P43" s="292"/>
      <c r="Q43" s="296"/>
      <c r="R43" s="294"/>
      <c r="S43" s="292"/>
      <c r="T43" s="296"/>
      <c r="U43" s="294"/>
      <c r="V43" s="1588"/>
      <c r="W43" s="253" t="s">
        <v>12</v>
      </c>
      <c r="X43" s="254"/>
      <c r="Y43" s="259"/>
      <c r="Z43" s="271"/>
      <c r="AA43" s="84"/>
      <c r="AB43" s="85"/>
      <c r="AC43" s="86">
        <f>SUM(AC38:AC42)</f>
        <v>29.7</v>
      </c>
      <c r="AD43" s="86">
        <f>SUM(AD38:AD42)</f>
        <v>24</v>
      </c>
      <c r="AE43" s="86">
        <f>SUM(AE38:AE42)</f>
        <v>98</v>
      </c>
      <c r="AF43" s="86">
        <f>AC43*4+AD43*9+AE43*4</f>
        <v>726.8</v>
      </c>
      <c r="AG43" s="86"/>
    </row>
    <row r="44" spans="2:38" ht="28.15" customHeight="1" thickBot="1">
      <c r="B44" s="146"/>
      <c r="C44" s="117"/>
      <c r="D44" s="297"/>
      <c r="E44" s="298"/>
      <c r="F44" s="299"/>
      <c r="G44" s="300"/>
      <c r="H44" s="298"/>
      <c r="I44" s="299"/>
      <c r="J44" s="307"/>
      <c r="K44" s="308"/>
      <c r="L44" s="309"/>
      <c r="M44" s="300"/>
      <c r="N44" s="298"/>
      <c r="O44" s="299"/>
      <c r="P44" s="300"/>
      <c r="Q44" s="298"/>
      <c r="R44" s="299"/>
      <c r="S44" s="300"/>
      <c r="T44" s="298"/>
      <c r="U44" s="299"/>
      <c r="V44" s="1589"/>
      <c r="W44" s="260">
        <f>SUM(W38+W42)*4+(W40*9)</f>
        <v>765.5</v>
      </c>
      <c r="X44" s="261" t="s">
        <v>172</v>
      </c>
      <c r="Y44" s="275"/>
      <c r="Z44" s="276"/>
      <c r="AA44" s="84"/>
      <c r="AB44" s="85"/>
      <c r="AC44" s="125">
        <f>AC43*4/AF43</f>
        <v>0.16345624656026417</v>
      </c>
      <c r="AD44" s="125">
        <f>AD43*9/AF43</f>
        <v>0.29719317556411667</v>
      </c>
      <c r="AE44" s="125">
        <f>AE43*4/AF43</f>
        <v>0.53935057787561924</v>
      </c>
      <c r="AF44" s="86"/>
      <c r="AG44" s="86"/>
    </row>
    <row r="45" spans="2:38" ht="40.5" customHeight="1">
      <c r="B45" s="1572" t="s">
        <v>66</v>
      </c>
      <c r="C45" s="1572"/>
      <c r="D45" s="1572"/>
      <c r="E45" s="1572"/>
      <c r="F45" s="1572"/>
      <c r="G45" s="1572"/>
      <c r="H45" s="1572"/>
      <c r="I45" s="1572"/>
      <c r="J45" s="1572"/>
      <c r="K45" s="1572"/>
      <c r="L45" s="1572"/>
      <c r="M45" s="1572"/>
      <c r="N45" s="1572"/>
      <c r="O45" s="1572"/>
      <c r="P45" s="1572"/>
      <c r="Q45" s="1572"/>
      <c r="R45" s="1572"/>
      <c r="S45" s="1572"/>
      <c r="T45" s="1572"/>
      <c r="U45" s="1572"/>
      <c r="V45" s="1572"/>
      <c r="W45" s="1572"/>
      <c r="X45" s="1572"/>
      <c r="Y45" s="1572"/>
    </row>
    <row r="50" spans="19:21" ht="27.75">
      <c r="S50" s="105"/>
      <c r="T50" s="105"/>
      <c r="U50" s="105"/>
    </row>
    <row r="51" spans="19:21" ht="27.75">
      <c r="S51" s="105"/>
      <c r="T51" s="105"/>
      <c r="U51" s="105"/>
    </row>
    <row r="52" spans="19:21" ht="27.75">
      <c r="S52" s="105"/>
      <c r="T52" s="415"/>
      <c r="U52" s="105"/>
    </row>
    <row r="53" spans="19:21" ht="27.75">
      <c r="S53" s="105"/>
      <c r="T53" s="415"/>
      <c r="U53" s="105"/>
    </row>
  </sheetData>
  <mergeCells count="20">
    <mergeCell ref="B45:Y45"/>
    <mergeCell ref="W4:X4"/>
    <mergeCell ref="V3:X3"/>
    <mergeCell ref="C37:C42"/>
    <mergeCell ref="B41:B42"/>
    <mergeCell ref="V37:V44"/>
    <mergeCell ref="C29:C34"/>
    <mergeCell ref="V29:V36"/>
    <mergeCell ref="B33:B34"/>
    <mergeCell ref="C13:C18"/>
    <mergeCell ref="V13:V20"/>
    <mergeCell ref="B17:B18"/>
    <mergeCell ref="C21:C26"/>
    <mergeCell ref="V21:V28"/>
    <mergeCell ref="B25:B26"/>
    <mergeCell ref="B1:Y1"/>
    <mergeCell ref="B2:G2"/>
    <mergeCell ref="C5:C10"/>
    <mergeCell ref="V5:V12"/>
    <mergeCell ref="B9:B10"/>
  </mergeCells>
  <phoneticPr fontId="19" type="noConversion"/>
  <pageMargins left="0.51181102362204722" right="0.15748031496062992" top="0.19685039370078741" bottom="0.15748031496062992" header="0.51181102362204722" footer="0.23622047244094491"/>
  <pageSetup paperSize="9" scale="4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  <pageSetUpPr fitToPage="1"/>
  </sheetPr>
  <dimension ref="B1:AN46"/>
  <sheetViews>
    <sheetView view="pageBreakPreview" zoomScale="30" zoomScaleNormal="100" zoomScaleSheetLayoutView="30" zoomScalePageLayoutView="10" workbookViewId="0">
      <selection activeCell="V29" sqref="V29:V36"/>
    </sheetView>
  </sheetViews>
  <sheetFormatPr defaultColWidth="9" defaultRowHeight="27.75"/>
  <cols>
    <col min="1" max="1" width="1.875" style="2" customWidth="1"/>
    <col min="2" max="2" width="12.875" style="149" customWidth="1"/>
    <col min="3" max="3" width="7.875" style="2" hidden="1" customWidth="1"/>
    <col min="4" max="4" width="27.875" style="2" customWidth="1"/>
    <col min="5" max="5" width="7.375" style="73" customWidth="1"/>
    <col min="6" max="6" width="11.875" style="2" customWidth="1"/>
    <col min="7" max="7" width="43.125" style="2" customWidth="1"/>
    <col min="8" max="8" width="9.125" style="73" customWidth="1"/>
    <col min="9" max="9" width="13.375" style="3" customWidth="1"/>
    <col min="10" max="10" width="41.625" style="2" customWidth="1"/>
    <col min="11" max="11" width="8.125" style="76" customWidth="1"/>
    <col min="12" max="12" width="14.875" style="3" customWidth="1"/>
    <col min="13" max="13" width="48.375" style="2" customWidth="1"/>
    <col min="14" max="14" width="9.125" style="7" customWidth="1"/>
    <col min="15" max="15" width="13.875" style="3" customWidth="1"/>
    <col min="16" max="16" width="39.375" style="2" customWidth="1"/>
    <col min="17" max="17" width="8.625" style="7" customWidth="1"/>
    <col min="18" max="18" width="13.875" style="3" customWidth="1"/>
    <col min="19" max="19" width="41.5" style="2" customWidth="1"/>
    <col min="20" max="20" width="8.125" style="73" customWidth="1"/>
    <col min="21" max="21" width="13.875" style="3" customWidth="1"/>
    <col min="22" max="22" width="7.625" style="2" customWidth="1"/>
    <col min="23" max="23" width="17.875" style="8" customWidth="1"/>
    <col min="24" max="24" width="10.125" style="8" customWidth="1"/>
    <col min="25" max="25" width="14.5" style="15" customWidth="1"/>
    <col min="26" max="26" width="10.5" style="9" customWidth="1"/>
    <col min="27" max="27" width="6" style="2" hidden="1" customWidth="1"/>
    <col min="28" max="28" width="5.5" style="3" hidden="1" customWidth="1"/>
    <col min="29" max="29" width="7.8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2"/>
  </cols>
  <sheetData>
    <row r="1" spans="2:38" ht="88.35" customHeight="1">
      <c r="B1" s="1604" t="s">
        <v>422</v>
      </c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4"/>
      <c r="W1" s="1604"/>
      <c r="X1" s="1604"/>
      <c r="Y1" s="1604"/>
      <c r="Z1" s="1604"/>
      <c r="AA1" s="23"/>
      <c r="AB1" s="24"/>
      <c r="AC1" s="23"/>
      <c r="AD1" s="23"/>
      <c r="AE1" s="23"/>
      <c r="AF1" s="23"/>
    </row>
    <row r="2" spans="2:38" ht="16.5" customHeight="1">
      <c r="B2" s="1586"/>
      <c r="C2" s="1586"/>
      <c r="D2" s="1586"/>
      <c r="E2" s="1586"/>
      <c r="F2" s="1586"/>
      <c r="G2" s="1586"/>
      <c r="H2" s="25"/>
      <c r="I2" s="26"/>
      <c r="J2" s="26"/>
      <c r="K2" s="74"/>
      <c r="L2" s="26"/>
      <c r="M2" s="26"/>
      <c r="N2" s="25"/>
      <c r="O2" s="26"/>
      <c r="P2" s="26"/>
      <c r="Q2" s="25"/>
      <c r="R2" s="26"/>
      <c r="S2" s="26"/>
      <c r="T2" s="25"/>
      <c r="U2" s="26"/>
      <c r="V2" s="26"/>
      <c r="W2" s="26"/>
      <c r="X2" s="26"/>
      <c r="Y2" s="27"/>
      <c r="Z2" s="26"/>
      <c r="AA2" s="23"/>
      <c r="AB2" s="24"/>
      <c r="AC2" s="23"/>
      <c r="AD2" s="23"/>
      <c r="AE2" s="23"/>
      <c r="AF2" s="23"/>
    </row>
    <row r="3" spans="2:38" ht="31.5" customHeight="1" thickBot="1">
      <c r="B3" s="148" t="s">
        <v>50</v>
      </c>
      <c r="C3" s="28"/>
      <c r="D3" s="26"/>
      <c r="E3" s="26"/>
      <c r="F3" s="26"/>
      <c r="G3" s="26"/>
      <c r="H3" s="26"/>
      <c r="I3" s="26"/>
      <c r="J3" s="26"/>
      <c r="K3" s="75"/>
      <c r="L3" s="26"/>
      <c r="M3" s="26"/>
      <c r="N3" s="26"/>
      <c r="O3" s="26"/>
      <c r="P3" s="26"/>
      <c r="Q3" s="26"/>
      <c r="R3" s="26"/>
      <c r="S3" s="23"/>
      <c r="T3" s="26"/>
      <c r="U3" s="26"/>
      <c r="V3" s="26"/>
      <c r="W3" s="29"/>
      <c r="X3" s="1609"/>
      <c r="Y3" s="1609"/>
      <c r="Z3" s="30"/>
      <c r="AA3" s="23"/>
      <c r="AB3" s="24"/>
      <c r="AC3" s="23"/>
      <c r="AD3" s="23"/>
      <c r="AE3" s="23"/>
      <c r="AF3" s="23"/>
    </row>
    <row r="4" spans="2:38" s="4" customFormat="1" ht="75.599999999999994" customHeight="1" thickBot="1">
      <c r="B4" s="174" t="s">
        <v>0</v>
      </c>
      <c r="C4" s="175" t="s">
        <v>1</v>
      </c>
      <c r="D4" s="176" t="s">
        <v>2</v>
      </c>
      <c r="E4" s="177" t="s">
        <v>135</v>
      </c>
      <c r="F4" s="126" t="s">
        <v>13</v>
      </c>
      <c r="G4" s="176" t="s">
        <v>3</v>
      </c>
      <c r="H4" s="177" t="s">
        <v>135</v>
      </c>
      <c r="I4" s="126" t="s">
        <v>13</v>
      </c>
      <c r="J4" s="176" t="s">
        <v>4</v>
      </c>
      <c r="K4" s="177" t="s">
        <v>135</v>
      </c>
      <c r="L4" s="126" t="s">
        <v>13</v>
      </c>
      <c r="M4" s="176" t="s">
        <v>4</v>
      </c>
      <c r="N4" s="177" t="s">
        <v>135</v>
      </c>
      <c r="O4" s="126" t="s">
        <v>13</v>
      </c>
      <c r="P4" s="176" t="s">
        <v>4</v>
      </c>
      <c r="Q4" s="177" t="s">
        <v>135</v>
      </c>
      <c r="R4" s="127" t="s">
        <v>13</v>
      </c>
      <c r="S4" s="178" t="s">
        <v>5</v>
      </c>
      <c r="T4" s="177" t="s">
        <v>135</v>
      </c>
      <c r="U4" s="126" t="s">
        <v>13</v>
      </c>
      <c r="V4" s="179" t="s">
        <v>149</v>
      </c>
      <c r="W4" s="1610" t="s">
        <v>6</v>
      </c>
      <c r="X4" s="1611"/>
      <c r="Y4" s="83" t="s">
        <v>52</v>
      </c>
      <c r="Z4" s="180" t="s">
        <v>136</v>
      </c>
      <c r="AA4" s="24"/>
      <c r="AB4" s="24"/>
      <c r="AC4" s="23"/>
      <c r="AD4" s="23"/>
      <c r="AE4" s="23"/>
      <c r="AF4" s="23"/>
    </row>
    <row r="5" spans="2:38" s="5" customFormat="1" ht="62.65" customHeight="1">
      <c r="B5" s="181">
        <v>10</v>
      </c>
      <c r="C5" s="1594"/>
      <c r="D5" s="332" t="str">
        <f>佳祥10月菜單!A34</f>
        <v>香Q白飯</v>
      </c>
      <c r="E5" s="353" t="s">
        <v>208</v>
      </c>
      <c r="F5" s="331"/>
      <c r="G5" s="332" t="str">
        <f>佳祥10月菜單!A35</f>
        <v>碳烤香雞排</v>
      </c>
      <c r="H5" s="455" t="s">
        <v>200</v>
      </c>
      <c r="I5" s="331"/>
      <c r="J5" s="332" t="str">
        <f>佳祥10月菜單!A36</f>
        <v>日式海苔蒸蛋</v>
      </c>
      <c r="K5" s="353" t="s">
        <v>73</v>
      </c>
      <c r="L5" s="331"/>
      <c r="M5" s="332" t="str">
        <f>佳祥10月菜單!A37</f>
        <v>甜麵干丁(豆)</v>
      </c>
      <c r="N5" s="391" t="s">
        <v>85</v>
      </c>
      <c r="O5" s="331"/>
      <c r="P5" s="332" t="str">
        <f>佳祥10月菜單!A38</f>
        <v>淺色蔬菜</v>
      </c>
      <c r="Q5" s="392" t="s">
        <v>177</v>
      </c>
      <c r="R5" s="331"/>
      <c r="S5" s="332" t="str">
        <f>佳祥10月菜單!A39</f>
        <v>肉羹湯(醃)</v>
      </c>
      <c r="T5" s="353" t="s">
        <v>178</v>
      </c>
      <c r="U5" s="331"/>
      <c r="V5" s="1605"/>
      <c r="W5" s="212" t="s">
        <v>220</v>
      </c>
      <c r="X5" s="393"/>
      <c r="Y5" s="214" t="s">
        <v>211</v>
      </c>
      <c r="Z5" s="211">
        <v>7</v>
      </c>
      <c r="AA5" s="23"/>
      <c r="AB5" s="24"/>
      <c r="AC5" s="23" t="s">
        <v>32</v>
      </c>
      <c r="AD5" s="23" t="s">
        <v>33</v>
      </c>
      <c r="AE5" s="23" t="s">
        <v>34</v>
      </c>
      <c r="AF5" s="23" t="s">
        <v>35</v>
      </c>
      <c r="AI5" s="119"/>
      <c r="AJ5" s="111"/>
      <c r="AK5" s="111"/>
      <c r="AL5" s="111"/>
    </row>
    <row r="6" spans="2:38" ht="34.35" customHeight="1">
      <c r="B6" s="182" t="s">
        <v>8</v>
      </c>
      <c r="C6" s="1595"/>
      <c r="D6" s="192" t="s">
        <v>283</v>
      </c>
      <c r="E6" s="345"/>
      <c r="F6" s="200">
        <v>120</v>
      </c>
      <c r="G6" s="192" t="s">
        <v>515</v>
      </c>
      <c r="H6" s="345"/>
      <c r="I6" s="200">
        <v>100</v>
      </c>
      <c r="J6" s="442" t="s">
        <v>251</v>
      </c>
      <c r="K6" s="443"/>
      <c r="L6" s="444">
        <v>50</v>
      </c>
      <c r="M6" s="551" t="s">
        <v>392</v>
      </c>
      <c r="N6" s="538" t="s">
        <v>366</v>
      </c>
      <c r="O6" s="543">
        <v>60</v>
      </c>
      <c r="P6" s="192" t="str">
        <f>P5</f>
        <v>淺色蔬菜</v>
      </c>
      <c r="Q6" s="345"/>
      <c r="R6" s="200">
        <v>100</v>
      </c>
      <c r="S6" s="762" t="s">
        <v>518</v>
      </c>
      <c r="T6" s="785"/>
      <c r="U6" s="786">
        <v>5</v>
      </c>
      <c r="V6" s="1606"/>
      <c r="W6" s="208">
        <f>SUM(Z5*15)+(Z7*5)+(Z9*15)</f>
        <v>118</v>
      </c>
      <c r="X6" s="209" t="s">
        <v>212</v>
      </c>
      <c r="Y6" s="210" t="s">
        <v>213</v>
      </c>
      <c r="Z6" s="487">
        <v>2.2999999999999998</v>
      </c>
      <c r="AA6" s="24" t="s">
        <v>38</v>
      </c>
      <c r="AB6" s="24">
        <v>6</v>
      </c>
      <c r="AC6" s="24">
        <f>AB6*2</f>
        <v>12</v>
      </c>
      <c r="AD6" s="24"/>
      <c r="AE6" s="24">
        <f>AB6*15</f>
        <v>90</v>
      </c>
      <c r="AF6" s="24">
        <f>AC6*4+AE6*4</f>
        <v>408</v>
      </c>
      <c r="AI6" s="111"/>
      <c r="AJ6" s="111"/>
      <c r="AK6" s="111"/>
      <c r="AL6" s="111"/>
    </row>
    <row r="7" spans="2:38" ht="34.35" customHeight="1">
      <c r="B7" s="182">
        <v>24</v>
      </c>
      <c r="C7" s="1595"/>
      <c r="D7" s="192"/>
      <c r="E7" s="345"/>
      <c r="F7" s="200"/>
      <c r="G7" s="192" t="s">
        <v>252</v>
      </c>
      <c r="H7" s="345"/>
      <c r="I7" s="200"/>
      <c r="J7" s="442" t="s">
        <v>390</v>
      </c>
      <c r="K7" s="443"/>
      <c r="L7" s="444"/>
      <c r="M7" s="191" t="s">
        <v>226</v>
      </c>
      <c r="N7" s="503"/>
      <c r="O7" s="194">
        <v>10</v>
      </c>
      <c r="P7" s="192" t="s">
        <v>228</v>
      </c>
      <c r="Q7" s="345"/>
      <c r="R7" s="200"/>
      <c r="S7" s="619" t="s">
        <v>291</v>
      </c>
      <c r="T7" s="808" t="s">
        <v>495</v>
      </c>
      <c r="U7" s="759">
        <v>30</v>
      </c>
      <c r="V7" s="1606"/>
      <c r="W7" s="212" t="s">
        <v>9</v>
      </c>
      <c r="X7" s="213"/>
      <c r="Y7" s="214" t="s">
        <v>214</v>
      </c>
      <c r="Z7" s="211">
        <v>2.6</v>
      </c>
      <c r="AA7" s="31" t="s">
        <v>40</v>
      </c>
      <c r="AB7" s="24">
        <v>2</v>
      </c>
      <c r="AC7" s="32">
        <f>AB7*7</f>
        <v>14</v>
      </c>
      <c r="AD7" s="24">
        <f>AB7*5</f>
        <v>10</v>
      </c>
      <c r="AE7" s="24" t="s">
        <v>41</v>
      </c>
      <c r="AF7" s="33">
        <f>AC7*4+AD7*9</f>
        <v>146</v>
      </c>
    </row>
    <row r="8" spans="2:38" ht="34.35" customHeight="1">
      <c r="B8" s="182" t="s">
        <v>137</v>
      </c>
      <c r="C8" s="1595"/>
      <c r="D8" s="199"/>
      <c r="E8" s="190"/>
      <c r="F8" s="200"/>
      <c r="G8" s="192" t="s">
        <v>296</v>
      </c>
      <c r="H8" s="513"/>
      <c r="I8" s="200"/>
      <c r="J8" s="442" t="s">
        <v>391</v>
      </c>
      <c r="K8" s="445"/>
      <c r="L8" s="444"/>
      <c r="M8" s="191" t="s">
        <v>266</v>
      </c>
      <c r="N8" s="503"/>
      <c r="O8" s="194"/>
      <c r="P8" s="192"/>
      <c r="Q8" s="190"/>
      <c r="R8" s="200"/>
      <c r="S8" s="333" t="s">
        <v>281</v>
      </c>
      <c r="T8" s="787"/>
      <c r="U8" s="788">
        <v>5</v>
      </c>
      <c r="V8" s="1606"/>
      <c r="W8" s="208">
        <f>SUM(Z6*5)+(Z8*5)</f>
        <v>26.5</v>
      </c>
      <c r="X8" s="209" t="s">
        <v>212</v>
      </c>
      <c r="Y8" s="214" t="s">
        <v>215</v>
      </c>
      <c r="Z8" s="211">
        <v>3</v>
      </c>
      <c r="AA8" s="23" t="s">
        <v>42</v>
      </c>
      <c r="AB8" s="24">
        <v>1.5</v>
      </c>
      <c r="AC8" s="24">
        <f>AB8*1</f>
        <v>1.5</v>
      </c>
      <c r="AD8" s="24" t="s">
        <v>41</v>
      </c>
      <c r="AE8" s="24">
        <f>AB8*5</f>
        <v>7.5</v>
      </c>
      <c r="AF8" s="24">
        <f>AC8*4+AE8*4</f>
        <v>36</v>
      </c>
    </row>
    <row r="9" spans="2:38" ht="34.35" customHeight="1">
      <c r="B9" s="1600" t="s">
        <v>118</v>
      </c>
      <c r="C9" s="1595"/>
      <c r="D9" s="199"/>
      <c r="E9" s="190"/>
      <c r="F9" s="200"/>
      <c r="G9" s="192" t="s">
        <v>199</v>
      </c>
      <c r="H9" s="513"/>
      <c r="I9" s="549"/>
      <c r="J9" s="442"/>
      <c r="K9" s="445"/>
      <c r="L9" s="444"/>
      <c r="M9" s="191"/>
      <c r="N9" s="503"/>
      <c r="O9" s="194"/>
      <c r="P9" s="192"/>
      <c r="Q9" s="190"/>
      <c r="R9" s="200"/>
      <c r="S9" s="333" t="s">
        <v>251</v>
      </c>
      <c r="T9" s="789"/>
      <c r="U9" s="790">
        <v>5</v>
      </c>
      <c r="V9" s="1606"/>
      <c r="W9" s="212" t="s">
        <v>11</v>
      </c>
      <c r="X9" s="213"/>
      <c r="Y9" s="214" t="s">
        <v>216</v>
      </c>
      <c r="Z9" s="211">
        <v>0</v>
      </c>
      <c r="AA9" s="23" t="s">
        <v>44</v>
      </c>
      <c r="AB9" s="24">
        <v>2.5</v>
      </c>
      <c r="AC9" s="24"/>
      <c r="AD9" s="24">
        <f>AB9*5</f>
        <v>12.5</v>
      </c>
      <c r="AE9" s="24" t="s">
        <v>41</v>
      </c>
      <c r="AF9" s="24">
        <f>AD9*9</f>
        <v>112.5</v>
      </c>
    </row>
    <row r="10" spans="2:38" ht="34.35" customHeight="1">
      <c r="B10" s="1608"/>
      <c r="C10" s="1596"/>
      <c r="D10" s="199"/>
      <c r="E10" s="190"/>
      <c r="F10" s="200"/>
      <c r="G10" s="754"/>
      <c r="H10" s="755"/>
      <c r="I10" s="200"/>
      <c r="J10" s="442"/>
      <c r="K10" s="450"/>
      <c r="L10" s="451"/>
      <c r="M10" s="191"/>
      <c r="N10" s="503"/>
      <c r="O10" s="194"/>
      <c r="P10" s="192"/>
      <c r="Q10" s="190"/>
      <c r="R10" s="200"/>
      <c r="S10" s="523" t="s">
        <v>228</v>
      </c>
      <c r="T10" s="789"/>
      <c r="U10" s="790"/>
      <c r="V10" s="1606"/>
      <c r="W10" s="218">
        <f>SUM(Z5*2)+(Z6*7)</f>
        <v>30.099999999999998</v>
      </c>
      <c r="X10" s="209" t="s">
        <v>212</v>
      </c>
      <c r="Y10" s="219" t="s">
        <v>217</v>
      </c>
      <c r="Z10" s="394">
        <v>0</v>
      </c>
      <c r="AA10" s="23" t="s">
        <v>45</v>
      </c>
      <c r="AB10" s="24"/>
      <c r="AC10" s="23"/>
      <c r="AD10" s="23"/>
      <c r="AE10" s="23">
        <f>AB10*15</f>
        <v>0</v>
      </c>
      <c r="AF10" s="23"/>
    </row>
    <row r="11" spans="2:38" ht="34.35" customHeight="1">
      <c r="B11" s="183" t="s">
        <v>123</v>
      </c>
      <c r="C11" s="68"/>
      <c r="D11" s="199"/>
      <c r="E11" s="190"/>
      <c r="F11" s="200"/>
      <c r="G11" s="192"/>
      <c r="H11" s="190"/>
      <c r="I11" s="200"/>
      <c r="J11" s="452"/>
      <c r="K11" s="450"/>
      <c r="L11" s="451"/>
      <c r="M11" s="442"/>
      <c r="N11" s="445"/>
      <c r="O11" s="444"/>
      <c r="P11" s="192"/>
      <c r="Q11" s="190"/>
      <c r="R11" s="200"/>
      <c r="S11" s="333"/>
      <c r="T11" s="791"/>
      <c r="U11" s="335"/>
      <c r="V11" s="1606"/>
      <c r="W11" s="212" t="s">
        <v>12</v>
      </c>
      <c r="X11" s="213"/>
      <c r="Y11" s="220"/>
      <c r="Z11" s="211"/>
      <c r="AA11" s="23"/>
      <c r="AB11" s="24"/>
      <c r="AC11" s="23">
        <f>SUM(AC6:AC10)</f>
        <v>27.5</v>
      </c>
      <c r="AD11" s="23">
        <f>SUM(AD6:AD10)</f>
        <v>22.5</v>
      </c>
      <c r="AE11" s="23">
        <f>SUM(AE6:AE10)</f>
        <v>97.5</v>
      </c>
      <c r="AF11" s="23">
        <f>AC11*4+AD11*9+AE11*4</f>
        <v>702.5</v>
      </c>
    </row>
    <row r="12" spans="2:38" ht="34.35" customHeight="1" thickBot="1">
      <c r="B12" s="184"/>
      <c r="C12" s="130"/>
      <c r="D12" s="199"/>
      <c r="E12" s="190"/>
      <c r="F12" s="200"/>
      <c r="G12" s="192"/>
      <c r="H12" s="190"/>
      <c r="I12" s="200"/>
      <c r="J12" s="192"/>
      <c r="K12" s="190"/>
      <c r="L12" s="200"/>
      <c r="M12" s="192"/>
      <c r="N12" s="190"/>
      <c r="O12" s="200"/>
      <c r="P12" s="192"/>
      <c r="Q12" s="190"/>
      <c r="R12" s="200"/>
      <c r="S12" s="192"/>
      <c r="T12" s="190"/>
      <c r="U12" s="200"/>
      <c r="V12" s="1607"/>
      <c r="W12" s="208">
        <f>SUM(W6+W10)*4+(W8*9)</f>
        <v>830.9</v>
      </c>
      <c r="X12" s="209" t="s">
        <v>218</v>
      </c>
      <c r="Y12" s="395"/>
      <c r="Z12" s="394"/>
      <c r="AA12" s="23"/>
      <c r="AB12" s="24"/>
      <c r="AC12" s="34">
        <f>AC11*4/AF11</f>
        <v>0.15658362989323843</v>
      </c>
      <c r="AD12" s="34">
        <f>AD11*9/AF11</f>
        <v>0.28825622775800713</v>
      </c>
      <c r="AE12" s="34">
        <f>AE11*4/AF11</f>
        <v>0.55516014234875444</v>
      </c>
      <c r="AF12" s="23"/>
    </row>
    <row r="13" spans="2:38" s="5" customFormat="1" ht="74.650000000000006" customHeight="1">
      <c r="B13" s="181">
        <v>10</v>
      </c>
      <c r="C13" s="1594"/>
      <c r="D13" s="348" t="str">
        <f>佳祥10月菜單!G34</f>
        <v>小 米 飯</v>
      </c>
      <c r="E13" s="349" t="s">
        <v>73</v>
      </c>
      <c r="F13" s="328"/>
      <c r="G13" s="326" t="str">
        <f>佳祥10月菜單!G35</f>
        <v>東坡滷肉+烤蕃薯塊</v>
      </c>
      <c r="H13" s="504" t="s">
        <v>224</v>
      </c>
      <c r="I13" s="328"/>
      <c r="J13" s="326" t="str">
        <f>佳祥10月菜單!G36</f>
        <v>銀蘿珍菇</v>
      </c>
      <c r="K13" s="327" t="s">
        <v>162</v>
      </c>
      <c r="L13" s="328"/>
      <c r="M13" s="326" t="str">
        <f>佳祥10月菜單!G37</f>
        <v>茄汁魚丁(海)</v>
      </c>
      <c r="N13" s="509" t="s">
        <v>86</v>
      </c>
      <c r="O13" s="328"/>
      <c r="P13" s="326" t="str">
        <f>佳祥10月菜單!G38</f>
        <v>深色蔬菜</v>
      </c>
      <c r="Q13" s="327" t="s">
        <v>209</v>
      </c>
      <c r="R13" s="328"/>
      <c r="S13" s="326" t="str">
        <f>佳祥10月菜單!G39</f>
        <v>味噌豆腐湯(豆)</v>
      </c>
      <c r="T13" s="329" t="s">
        <v>210</v>
      </c>
      <c r="U13" s="328"/>
      <c r="V13" s="1605"/>
      <c r="W13" s="201" t="s">
        <v>7</v>
      </c>
      <c r="X13" s="202"/>
      <c r="Y13" s="203" t="s">
        <v>211</v>
      </c>
      <c r="Z13" s="204">
        <v>6</v>
      </c>
      <c r="AA13" s="205"/>
      <c r="AB13" s="206"/>
      <c r="AC13" s="205" t="s">
        <v>32</v>
      </c>
      <c r="AD13" s="205" t="s">
        <v>33</v>
      </c>
      <c r="AE13" s="205" t="s">
        <v>34</v>
      </c>
      <c r="AF13" s="205" t="s">
        <v>35</v>
      </c>
      <c r="AG13" s="207"/>
      <c r="AH13" s="108"/>
    </row>
    <row r="14" spans="2:38" ht="34.35" customHeight="1">
      <c r="B14" s="182" t="s">
        <v>8</v>
      </c>
      <c r="C14" s="1595"/>
      <c r="D14" s="333" t="s">
        <v>283</v>
      </c>
      <c r="E14" s="350"/>
      <c r="F14" s="194">
        <v>90</v>
      </c>
      <c r="G14" s="191" t="s">
        <v>501</v>
      </c>
      <c r="H14" s="185"/>
      <c r="I14" s="194">
        <v>60</v>
      </c>
      <c r="J14" s="192" t="s">
        <v>394</v>
      </c>
      <c r="K14" s="345"/>
      <c r="L14" s="200">
        <v>80</v>
      </c>
      <c r="M14" s="333" t="s">
        <v>482</v>
      </c>
      <c r="N14" s="334" t="s">
        <v>484</v>
      </c>
      <c r="O14" s="335">
        <v>30</v>
      </c>
      <c r="P14" s="191" t="str">
        <f>P13</f>
        <v>深色蔬菜</v>
      </c>
      <c r="Q14" s="185"/>
      <c r="R14" s="194">
        <v>100</v>
      </c>
      <c r="S14" s="762" t="s">
        <v>303</v>
      </c>
      <c r="T14" s="763" t="s">
        <v>351</v>
      </c>
      <c r="U14" s="764">
        <v>30</v>
      </c>
      <c r="V14" s="1606"/>
      <c r="W14" s="208">
        <f>SUM(Z13*15)+(Z15*5)+(Z17*15)</f>
        <v>100</v>
      </c>
      <c r="X14" s="209" t="s">
        <v>212</v>
      </c>
      <c r="Y14" s="210" t="s">
        <v>213</v>
      </c>
      <c r="Z14" s="211">
        <v>2.6</v>
      </c>
      <c r="AA14" s="206" t="s">
        <v>38</v>
      </c>
      <c r="AB14" s="206">
        <v>6</v>
      </c>
      <c r="AC14" s="206">
        <f>AB14*2</f>
        <v>12</v>
      </c>
      <c r="AD14" s="206"/>
      <c r="AE14" s="206">
        <f>AB14*15</f>
        <v>90</v>
      </c>
      <c r="AF14" s="206">
        <f>AC14*4+AE14*4</f>
        <v>408</v>
      </c>
      <c r="AG14" s="207"/>
      <c r="AH14" s="108"/>
    </row>
    <row r="15" spans="2:38" ht="34.35" customHeight="1">
      <c r="B15" s="182">
        <v>25</v>
      </c>
      <c r="C15" s="1595"/>
      <c r="D15" s="333" t="s">
        <v>289</v>
      </c>
      <c r="E15" s="350"/>
      <c r="F15" s="194">
        <v>30</v>
      </c>
      <c r="G15" s="191" t="s">
        <v>290</v>
      </c>
      <c r="H15" s="345"/>
      <c r="I15" s="454"/>
      <c r="J15" s="192" t="s">
        <v>281</v>
      </c>
      <c r="K15" s="345"/>
      <c r="L15" s="200">
        <v>10</v>
      </c>
      <c r="M15" s="505" t="s">
        <v>521</v>
      </c>
      <c r="N15" s="506"/>
      <c r="O15" s="346"/>
      <c r="P15" s="192" t="s">
        <v>228</v>
      </c>
      <c r="Q15" s="185"/>
      <c r="R15" s="194"/>
      <c r="S15" s="333" t="s">
        <v>267</v>
      </c>
      <c r="T15" s="765"/>
      <c r="U15" s="766">
        <v>20</v>
      </c>
      <c r="V15" s="1606"/>
      <c r="W15" s="212" t="s">
        <v>9</v>
      </c>
      <c r="X15" s="213"/>
      <c r="Y15" s="214" t="s">
        <v>214</v>
      </c>
      <c r="Z15" s="211">
        <v>2</v>
      </c>
      <c r="AA15" s="215" t="s">
        <v>40</v>
      </c>
      <c r="AB15" s="206">
        <v>2.2000000000000002</v>
      </c>
      <c r="AC15" s="216">
        <f>AB15*7</f>
        <v>15.400000000000002</v>
      </c>
      <c r="AD15" s="206">
        <f>AB15*5</f>
        <v>11</v>
      </c>
      <c r="AE15" s="206" t="s">
        <v>41</v>
      </c>
      <c r="AF15" s="217">
        <f>AC15*4+AD15*9</f>
        <v>160.60000000000002</v>
      </c>
      <c r="AG15" s="207"/>
      <c r="AH15" s="108"/>
    </row>
    <row r="16" spans="2:38" ht="34.35" customHeight="1">
      <c r="B16" s="182" t="s">
        <v>10</v>
      </c>
      <c r="C16" s="1595"/>
      <c r="D16" s="337"/>
      <c r="E16" s="351"/>
      <c r="F16" s="194"/>
      <c r="G16" s="192" t="s">
        <v>296</v>
      </c>
      <c r="H16" s="190"/>
      <c r="I16" s="454"/>
      <c r="J16" s="192" t="s">
        <v>393</v>
      </c>
      <c r="K16" s="345"/>
      <c r="L16" s="200">
        <v>10</v>
      </c>
      <c r="M16" s="523" t="s">
        <v>228</v>
      </c>
      <c r="N16" s="815"/>
      <c r="O16" s="346"/>
      <c r="P16" s="191"/>
      <c r="Q16" s="186"/>
      <c r="R16" s="194"/>
      <c r="S16" s="333" t="s">
        <v>268</v>
      </c>
      <c r="T16" s="767"/>
      <c r="U16" s="768"/>
      <c r="V16" s="1606"/>
      <c r="W16" s="208">
        <f>SUM(Z14*5)+(Z16*5)</f>
        <v>28</v>
      </c>
      <c r="X16" s="209" t="s">
        <v>212</v>
      </c>
      <c r="Y16" s="214" t="s">
        <v>215</v>
      </c>
      <c r="Z16" s="211">
        <v>3</v>
      </c>
      <c r="AA16" s="205" t="s">
        <v>42</v>
      </c>
      <c r="AB16" s="206">
        <v>1.6</v>
      </c>
      <c r="AC16" s="206">
        <f>AB16*1</f>
        <v>1.6</v>
      </c>
      <c r="AD16" s="206" t="s">
        <v>41</v>
      </c>
      <c r="AE16" s="206">
        <f>AB16*5</f>
        <v>8</v>
      </c>
      <c r="AF16" s="206">
        <f>AC16*4+AE16*4</f>
        <v>38.4</v>
      </c>
      <c r="AG16" s="207"/>
      <c r="AH16" s="108"/>
    </row>
    <row r="17" spans="2:40" ht="34.35" customHeight="1">
      <c r="B17" s="1600" t="s">
        <v>122</v>
      </c>
      <c r="C17" s="1595"/>
      <c r="D17" s="337"/>
      <c r="E17" s="351"/>
      <c r="F17" s="194"/>
      <c r="G17" s="192" t="s">
        <v>262</v>
      </c>
      <c r="H17" s="190"/>
      <c r="I17" s="454"/>
      <c r="J17" s="192" t="s">
        <v>228</v>
      </c>
      <c r="K17" s="508"/>
      <c r="L17" s="200"/>
      <c r="M17" s="505"/>
      <c r="N17" s="507"/>
      <c r="O17" s="346"/>
      <c r="P17" s="191"/>
      <c r="Q17" s="186"/>
      <c r="R17" s="194"/>
      <c r="S17" s="333" t="s">
        <v>269</v>
      </c>
      <c r="T17" s="767"/>
      <c r="U17" s="768"/>
      <c r="V17" s="1606"/>
      <c r="W17" s="212" t="s">
        <v>11</v>
      </c>
      <c r="X17" s="213"/>
      <c r="Y17" s="214" t="s">
        <v>216</v>
      </c>
      <c r="Z17" s="211">
        <v>0</v>
      </c>
      <c r="AA17" s="205" t="s">
        <v>44</v>
      </c>
      <c r="AB17" s="206">
        <v>2.5</v>
      </c>
      <c r="AC17" s="206"/>
      <c r="AD17" s="206">
        <f>AB17*5</f>
        <v>12.5</v>
      </c>
      <c r="AE17" s="206" t="s">
        <v>41</v>
      </c>
      <c r="AF17" s="206">
        <f>AD17*9</f>
        <v>112.5</v>
      </c>
      <c r="AG17" s="207"/>
      <c r="AH17" s="108"/>
    </row>
    <row r="18" spans="2:40" ht="34.35" customHeight="1">
      <c r="B18" s="1608"/>
      <c r="C18" s="1596"/>
      <c r="D18" s="337"/>
      <c r="E18" s="351"/>
      <c r="F18" s="194"/>
      <c r="G18" s="192" t="s">
        <v>258</v>
      </c>
      <c r="H18" s="190"/>
      <c r="I18" s="200"/>
      <c r="J18" s="191"/>
      <c r="K18" s="503"/>
      <c r="L18" s="194"/>
      <c r="M18" s="192"/>
      <c r="N18" s="190"/>
      <c r="O18" s="200"/>
      <c r="P18" s="191"/>
      <c r="Q18" s="186"/>
      <c r="R18" s="194"/>
      <c r="S18" s="523" t="s">
        <v>258</v>
      </c>
      <c r="T18" s="769"/>
      <c r="U18" s="335"/>
      <c r="V18" s="1606"/>
      <c r="W18" s="218">
        <f>SUM(Z13*2)+(Z14*7)</f>
        <v>30.2</v>
      </c>
      <c r="X18" s="209" t="s">
        <v>212</v>
      </c>
      <c r="Y18" s="219" t="s">
        <v>217</v>
      </c>
      <c r="Z18" s="394">
        <v>0</v>
      </c>
      <c r="AA18" s="205" t="s">
        <v>45</v>
      </c>
      <c r="AB18" s="206">
        <v>1</v>
      </c>
      <c r="AC18" s="205"/>
      <c r="AD18" s="205"/>
      <c r="AE18" s="205">
        <f>AB18*15</f>
        <v>15</v>
      </c>
      <c r="AF18" s="205"/>
      <c r="AG18" s="207"/>
      <c r="AH18" s="108"/>
    </row>
    <row r="19" spans="2:40" ht="34.35" customHeight="1">
      <c r="B19" s="183" t="s">
        <v>123</v>
      </c>
      <c r="C19" s="68"/>
      <c r="D19" s="337"/>
      <c r="E19" s="351"/>
      <c r="F19" s="194"/>
      <c r="G19" s="812" t="s">
        <v>252</v>
      </c>
      <c r="H19" s="813"/>
      <c r="I19" s="814"/>
      <c r="J19" s="191"/>
      <c r="K19" s="186"/>
      <c r="L19" s="194"/>
      <c r="M19" s="333"/>
      <c r="N19" s="338"/>
      <c r="O19" s="335"/>
      <c r="P19" s="191"/>
      <c r="Q19" s="186"/>
      <c r="R19" s="194"/>
      <c r="S19" s="523"/>
      <c r="T19" s="769"/>
      <c r="U19" s="335"/>
      <c r="V19" s="1606"/>
      <c r="W19" s="212" t="s">
        <v>12</v>
      </c>
      <c r="X19" s="213"/>
      <c r="Y19" s="220"/>
      <c r="Z19" s="211"/>
      <c r="AA19" s="205"/>
      <c r="AB19" s="206"/>
      <c r="AC19" s="205">
        <f>SUM(AC14:AC18)</f>
        <v>29.000000000000004</v>
      </c>
      <c r="AD19" s="205">
        <f>SUM(AD14:AD18)</f>
        <v>23.5</v>
      </c>
      <c r="AE19" s="205">
        <f>SUM(AE14:AE18)</f>
        <v>113</v>
      </c>
      <c r="AF19" s="205">
        <f>AC19*4+AD19*9+AE19*4</f>
        <v>779.5</v>
      </c>
      <c r="AG19" s="207"/>
      <c r="AH19" s="108"/>
    </row>
    <row r="20" spans="2:40" ht="34.35" customHeight="1" thickBot="1">
      <c r="B20" s="184"/>
      <c r="C20" s="130"/>
      <c r="D20" s="337"/>
      <c r="E20" s="352"/>
      <c r="F20" s="339"/>
      <c r="G20" s="505" t="s">
        <v>522</v>
      </c>
      <c r="H20" s="507"/>
      <c r="I20" s="346">
        <v>20</v>
      </c>
      <c r="J20" s="340"/>
      <c r="K20" s="341"/>
      <c r="L20" s="339"/>
      <c r="M20" s="342"/>
      <c r="N20" s="343"/>
      <c r="O20" s="344"/>
      <c r="P20" s="340"/>
      <c r="Q20" s="341"/>
      <c r="R20" s="339"/>
      <c r="S20" s="191"/>
      <c r="T20" s="341"/>
      <c r="U20" s="339"/>
      <c r="V20" s="1607"/>
      <c r="W20" s="221">
        <f>SUM(W14+W18)*4+(W16*9)</f>
        <v>772.8</v>
      </c>
      <c r="X20" s="222" t="s">
        <v>218</v>
      </c>
      <c r="Y20" s="223"/>
      <c r="Z20" s="396"/>
      <c r="AA20" s="205"/>
      <c r="AB20" s="206"/>
      <c r="AC20" s="224">
        <f>AC19*4/AF19</f>
        <v>0.14881334188582426</v>
      </c>
      <c r="AD20" s="224">
        <f>AD19*9/AF19</f>
        <v>0.27132777421423987</v>
      </c>
      <c r="AE20" s="224">
        <f>AE19*4/AF19</f>
        <v>0.5798588838999359</v>
      </c>
      <c r="AF20" s="205"/>
      <c r="AG20" s="207"/>
      <c r="AH20" s="108"/>
    </row>
    <row r="21" spans="2:40" s="5" customFormat="1" ht="69.599999999999994" customHeight="1">
      <c r="B21" s="181">
        <v>10</v>
      </c>
      <c r="C21" s="1594"/>
      <c r="D21" s="326" t="str">
        <f>佳祥10月菜單!M34</f>
        <v>肉絲炒麵</v>
      </c>
      <c r="E21" s="416" t="s">
        <v>249</v>
      </c>
      <c r="F21" s="328"/>
      <c r="G21" s="326" t="str">
        <f>佳祥10月菜單!M35</f>
        <v>＊脆皮雞排(炸)</v>
      </c>
      <c r="H21" s="416" t="s">
        <v>93</v>
      </c>
      <c r="I21" s="328"/>
      <c r="J21" s="326" t="str">
        <f>佳祥10月菜單!M36</f>
        <v>醬燒肉包(主冷)</v>
      </c>
      <c r="K21" s="329" t="s">
        <v>73</v>
      </c>
      <c r="L21" s="328"/>
      <c r="M21" s="447" t="str">
        <f>佳祥10月菜單!M37</f>
        <v>綜合滷味(加)</v>
      </c>
      <c r="N21" s="329" t="s">
        <v>224</v>
      </c>
      <c r="O21" s="328"/>
      <c r="P21" s="326" t="str">
        <f>佳祥10月菜單!M38</f>
        <v>有機深色蔬菜</v>
      </c>
      <c r="Q21" s="327" t="s">
        <v>138</v>
      </c>
      <c r="R21" s="330"/>
      <c r="S21" s="332" t="str">
        <f>佳祥10月菜單!M39</f>
        <v>冬瓜銀耳圓</v>
      </c>
      <c r="T21" s="353" t="s">
        <v>139</v>
      </c>
      <c r="U21" s="331"/>
      <c r="V21" s="1612"/>
      <c r="W21" s="397" t="s">
        <v>7</v>
      </c>
      <c r="X21" s="398"/>
      <c r="Y21" s="399" t="s">
        <v>165</v>
      </c>
      <c r="Z21" s="400">
        <v>6</v>
      </c>
      <c r="AA21" s="100"/>
      <c r="AB21" s="225"/>
      <c r="AC21" s="100" t="s">
        <v>97</v>
      </c>
      <c r="AD21" s="100" t="s">
        <v>98</v>
      </c>
      <c r="AE21" s="100" t="s">
        <v>99</v>
      </c>
      <c r="AF21" s="100" t="s">
        <v>100</v>
      </c>
      <c r="AG21" s="226"/>
      <c r="AH21" s="108"/>
      <c r="AK21" s="119"/>
      <c r="AL21" s="111"/>
      <c r="AM21" s="111"/>
      <c r="AN21" s="111"/>
    </row>
    <row r="22" spans="2:40" s="6" customFormat="1" ht="34.35" customHeight="1">
      <c r="B22" s="182" t="s">
        <v>8</v>
      </c>
      <c r="C22" s="1595"/>
      <c r="D22" s="191" t="s">
        <v>382</v>
      </c>
      <c r="E22" s="185"/>
      <c r="F22" s="194">
        <v>270</v>
      </c>
      <c r="G22" s="191" t="s">
        <v>253</v>
      </c>
      <c r="H22" s="185"/>
      <c r="I22" s="194">
        <v>100</v>
      </c>
      <c r="J22" s="191" t="s">
        <v>520</v>
      </c>
      <c r="K22" s="552" t="s">
        <v>360</v>
      </c>
      <c r="L22" s="194">
        <v>30</v>
      </c>
      <c r="M22" s="619" t="s">
        <v>270</v>
      </c>
      <c r="N22" s="538" t="s">
        <v>363</v>
      </c>
      <c r="O22" s="539">
        <v>20</v>
      </c>
      <c r="P22" s="191" t="str">
        <f>P21</f>
        <v>有機深色蔬菜</v>
      </c>
      <c r="Q22" s="185"/>
      <c r="R22" s="697">
        <v>100</v>
      </c>
      <c r="S22" s="191" t="s">
        <v>425</v>
      </c>
      <c r="T22" s="538"/>
      <c r="U22" s="539">
        <v>10</v>
      </c>
      <c r="V22" s="1613"/>
      <c r="W22" s="401">
        <f>SUM(Z21*15)+(Z23*5)+(Z25*15)</f>
        <v>100</v>
      </c>
      <c r="X22" s="402" t="s">
        <v>166</v>
      </c>
      <c r="Y22" s="403" t="s">
        <v>167</v>
      </c>
      <c r="Z22" s="404">
        <v>2.2000000000000002</v>
      </c>
      <c r="AA22" s="225" t="s">
        <v>101</v>
      </c>
      <c r="AB22" s="225">
        <v>6</v>
      </c>
      <c r="AC22" s="225">
        <f>AB22*2</f>
        <v>12</v>
      </c>
      <c r="AD22" s="225"/>
      <c r="AE22" s="225">
        <f>AB22*15</f>
        <v>90</v>
      </c>
      <c r="AF22" s="225">
        <f>AC22*4+AE22*4</f>
        <v>408</v>
      </c>
      <c r="AG22" s="226"/>
      <c r="AH22" s="108"/>
      <c r="AK22" s="111"/>
      <c r="AL22" s="111"/>
      <c r="AM22" s="111"/>
      <c r="AN22" s="111"/>
    </row>
    <row r="23" spans="2:40" s="6" customFormat="1" ht="34.35" customHeight="1">
      <c r="B23" s="182">
        <v>26</v>
      </c>
      <c r="C23" s="1595"/>
      <c r="D23" s="191" t="s">
        <v>293</v>
      </c>
      <c r="E23" s="185"/>
      <c r="F23" s="194">
        <v>10</v>
      </c>
      <c r="G23" s="191" t="s">
        <v>279</v>
      </c>
      <c r="H23" s="185"/>
      <c r="I23" s="194"/>
      <c r="J23" s="671"/>
      <c r="K23" s="552"/>
      <c r="L23" s="426"/>
      <c r="M23" s="619" t="s">
        <v>368</v>
      </c>
      <c r="N23" s="538"/>
      <c r="O23" s="539">
        <v>40</v>
      </c>
      <c r="P23" s="442" t="s">
        <v>228</v>
      </c>
      <c r="Q23" s="185"/>
      <c r="R23" s="193"/>
      <c r="S23" s="619" t="s">
        <v>523</v>
      </c>
      <c r="T23" s="712"/>
      <c r="U23" s="759">
        <v>5</v>
      </c>
      <c r="V23" s="1613"/>
      <c r="W23" s="405" t="s">
        <v>9</v>
      </c>
      <c r="X23" s="406"/>
      <c r="Y23" s="407" t="s">
        <v>168</v>
      </c>
      <c r="Z23" s="404">
        <v>2</v>
      </c>
      <c r="AA23" s="227" t="s">
        <v>102</v>
      </c>
      <c r="AB23" s="225">
        <v>2</v>
      </c>
      <c r="AC23" s="228">
        <f>AB23*7</f>
        <v>14</v>
      </c>
      <c r="AD23" s="225">
        <f>AB23*5</f>
        <v>10</v>
      </c>
      <c r="AE23" s="225" t="s">
        <v>103</v>
      </c>
      <c r="AF23" s="229">
        <f>AC23*4+AD23*9</f>
        <v>146</v>
      </c>
      <c r="AG23" s="226"/>
      <c r="AH23" s="108"/>
    </row>
    <row r="24" spans="2:40" s="6" customFormat="1" ht="34.35" customHeight="1">
      <c r="B24" s="182" t="s">
        <v>10</v>
      </c>
      <c r="C24" s="1595"/>
      <c r="D24" s="191" t="s">
        <v>256</v>
      </c>
      <c r="E24" s="186"/>
      <c r="F24" s="194">
        <v>30</v>
      </c>
      <c r="G24" s="191" t="s">
        <v>228</v>
      </c>
      <c r="H24" s="497"/>
      <c r="I24" s="498"/>
      <c r="J24" s="671"/>
      <c r="K24" s="430"/>
      <c r="L24" s="429"/>
      <c r="M24" s="619" t="s">
        <v>15</v>
      </c>
      <c r="N24" s="538"/>
      <c r="O24" s="539"/>
      <c r="P24" s="191"/>
      <c r="Q24" s="186"/>
      <c r="R24" s="193"/>
      <c r="S24" s="191"/>
      <c r="T24" s="540"/>
      <c r="U24" s="539"/>
      <c r="V24" s="1613"/>
      <c r="W24" s="401">
        <f>SUM(Z22*5)+(Z24*5)</f>
        <v>26</v>
      </c>
      <c r="X24" s="402" t="s">
        <v>166</v>
      </c>
      <c r="Y24" s="407" t="s">
        <v>169</v>
      </c>
      <c r="Z24" s="404">
        <v>3</v>
      </c>
      <c r="AA24" s="100" t="s">
        <v>104</v>
      </c>
      <c r="AB24" s="225">
        <v>1.5</v>
      </c>
      <c r="AC24" s="225">
        <f>AB24*1</f>
        <v>1.5</v>
      </c>
      <c r="AD24" s="225" t="s">
        <v>103</v>
      </c>
      <c r="AE24" s="225">
        <f>AB24*5</f>
        <v>7.5</v>
      </c>
      <c r="AF24" s="225">
        <f>AC24*4+AE24*4</f>
        <v>36</v>
      </c>
      <c r="AG24" s="226"/>
      <c r="AH24" s="108"/>
    </row>
    <row r="25" spans="2:40" s="6" customFormat="1" ht="34.35" customHeight="1">
      <c r="B25" s="1600" t="s">
        <v>48</v>
      </c>
      <c r="C25" s="1595"/>
      <c r="D25" s="191" t="s">
        <v>281</v>
      </c>
      <c r="E25" s="186"/>
      <c r="F25" s="194">
        <v>10</v>
      </c>
      <c r="G25" s="191" t="s">
        <v>252</v>
      </c>
      <c r="H25" s="186"/>
      <c r="I25" s="195"/>
      <c r="J25" s="493"/>
      <c r="K25" s="430"/>
      <c r="L25" s="429"/>
      <c r="M25" s="192" t="s">
        <v>89</v>
      </c>
      <c r="N25" s="538"/>
      <c r="O25" s="539"/>
      <c r="P25" s="191"/>
      <c r="Q25" s="186"/>
      <c r="R25" s="193"/>
      <c r="S25" s="191"/>
      <c r="T25" s="540"/>
      <c r="U25" s="539"/>
      <c r="V25" s="1613"/>
      <c r="W25" s="405" t="s">
        <v>11</v>
      </c>
      <c r="X25" s="406"/>
      <c r="Y25" s="407" t="s">
        <v>170</v>
      </c>
      <c r="Z25" s="404">
        <v>0</v>
      </c>
      <c r="AA25" s="100" t="s">
        <v>105</v>
      </c>
      <c r="AB25" s="225">
        <v>2.5</v>
      </c>
      <c r="AC25" s="225"/>
      <c r="AD25" s="225">
        <f>AB25*5</f>
        <v>12.5</v>
      </c>
      <c r="AE25" s="225" t="s">
        <v>103</v>
      </c>
      <c r="AF25" s="225">
        <f>AD25*9</f>
        <v>112.5</v>
      </c>
      <c r="AG25" s="226"/>
      <c r="AH25" s="108"/>
      <c r="AJ25" s="120"/>
    </row>
    <row r="26" spans="2:40" s="6" customFormat="1" ht="34.35" customHeight="1">
      <c r="B26" s="1608"/>
      <c r="C26" s="1596"/>
      <c r="D26" s="191" t="s">
        <v>354</v>
      </c>
      <c r="E26" s="186"/>
      <c r="F26" s="194"/>
      <c r="G26" s="198" t="s">
        <v>504</v>
      </c>
      <c r="H26" s="186"/>
      <c r="I26" s="195"/>
      <c r="J26" s="191"/>
      <c r="K26" s="186"/>
      <c r="L26" s="194"/>
      <c r="M26" s="192"/>
      <c r="N26" s="190"/>
      <c r="O26" s="200"/>
      <c r="P26" s="191"/>
      <c r="Q26" s="186"/>
      <c r="R26" s="193"/>
      <c r="S26" s="197"/>
      <c r="T26" s="187"/>
      <c r="U26" s="194"/>
      <c r="V26" s="1613"/>
      <c r="W26" s="408">
        <f>SUM(Z21*2)+(Z22*7)</f>
        <v>27.400000000000002</v>
      </c>
      <c r="X26" s="402" t="s">
        <v>166</v>
      </c>
      <c r="Y26" s="409" t="s">
        <v>171</v>
      </c>
      <c r="Z26" s="404">
        <v>0</v>
      </c>
      <c r="AA26" s="100" t="s">
        <v>106</v>
      </c>
      <c r="AB26" s="225"/>
      <c r="AC26" s="100"/>
      <c r="AD26" s="100"/>
      <c r="AE26" s="100">
        <f>AB26*15</f>
        <v>0</v>
      </c>
      <c r="AF26" s="100"/>
      <c r="AG26" s="226"/>
      <c r="AH26" s="108"/>
    </row>
    <row r="27" spans="2:40" s="6" customFormat="1" ht="34.35" customHeight="1">
      <c r="B27" s="183" t="s">
        <v>46</v>
      </c>
      <c r="C27" s="68"/>
      <c r="D27" s="191"/>
      <c r="E27" s="186"/>
      <c r="F27" s="194"/>
      <c r="G27" s="191" t="s">
        <v>257</v>
      </c>
      <c r="H27" s="186"/>
      <c r="I27" s="195"/>
      <c r="J27" s="191"/>
      <c r="K27" s="186"/>
      <c r="L27" s="195"/>
      <c r="M27" s="191"/>
      <c r="N27" s="186"/>
      <c r="O27" s="195"/>
      <c r="P27" s="191"/>
      <c r="Q27" s="186"/>
      <c r="R27" s="193"/>
      <c r="S27" s="197"/>
      <c r="T27" s="187"/>
      <c r="U27" s="195"/>
      <c r="V27" s="1613"/>
      <c r="W27" s="405" t="s">
        <v>12</v>
      </c>
      <c r="X27" s="406"/>
      <c r="Y27" s="410"/>
      <c r="Z27" s="404"/>
      <c r="AA27" s="100"/>
      <c r="AB27" s="225"/>
      <c r="AC27" s="100">
        <f>SUM(AC22:AC26)</f>
        <v>27.5</v>
      </c>
      <c r="AD27" s="100">
        <f>SUM(AD22:AD26)</f>
        <v>22.5</v>
      </c>
      <c r="AE27" s="100">
        <f>SUM(AE22:AE26)</f>
        <v>97.5</v>
      </c>
      <c r="AF27" s="100">
        <f>AC27*4+AD27*9+AE27*4</f>
        <v>702.5</v>
      </c>
      <c r="AG27" s="226"/>
      <c r="AH27" s="108"/>
    </row>
    <row r="28" spans="2:40" s="6" customFormat="1" ht="34.35" customHeight="1" thickBot="1">
      <c r="B28" s="184"/>
      <c r="C28" s="130"/>
      <c r="D28" s="167"/>
      <c r="E28" s="168"/>
      <c r="F28" s="169"/>
      <c r="G28" s="340" t="s">
        <v>357</v>
      </c>
      <c r="H28" s="171"/>
      <c r="I28" s="140"/>
      <c r="J28" s="170"/>
      <c r="K28" s="168"/>
      <c r="L28" s="140"/>
      <c r="M28" s="170"/>
      <c r="N28" s="168"/>
      <c r="O28" s="140"/>
      <c r="P28" s="170"/>
      <c r="Q28" s="168"/>
      <c r="R28" s="172"/>
      <c r="S28" s="173"/>
      <c r="T28" s="189"/>
      <c r="U28" s="140"/>
      <c r="V28" s="1614"/>
      <c r="W28" s="411">
        <f>SUM(W22+W26)*4+(W24*9)</f>
        <v>743.6</v>
      </c>
      <c r="X28" s="412" t="s">
        <v>172</v>
      </c>
      <c r="Y28" s="413"/>
      <c r="Z28" s="414"/>
      <c r="AA28" s="100"/>
      <c r="AB28" s="225"/>
      <c r="AC28" s="230">
        <f>AC27*4/AF27</f>
        <v>0.15658362989323843</v>
      </c>
      <c r="AD28" s="230">
        <f>AD27*9/AF27</f>
        <v>0.28825622775800713</v>
      </c>
      <c r="AE28" s="230">
        <f>AE27*4/AF27</f>
        <v>0.55516014234875444</v>
      </c>
      <c r="AF28" s="100"/>
      <c r="AG28" s="226"/>
      <c r="AH28" s="108"/>
    </row>
    <row r="29" spans="2:40" s="5" customFormat="1" ht="74.650000000000006" customHeight="1">
      <c r="B29" s="182">
        <v>10</v>
      </c>
      <c r="C29" s="1594"/>
      <c r="D29" s="447" t="str">
        <f>佳祥10月菜單!S34</f>
        <v>麥 片 飯</v>
      </c>
      <c r="E29" s="448" t="s">
        <v>175</v>
      </c>
      <c r="F29" s="449"/>
      <c r="G29" s="447" t="str">
        <f>佳祥10月菜單!S35</f>
        <v>香嫩雞丁</v>
      </c>
      <c r="H29" s="448" t="s">
        <v>86</v>
      </c>
      <c r="I29" s="449"/>
      <c r="J29" s="447" t="str">
        <f>佳祥10月菜單!S36</f>
        <v>南洋咖哩</v>
      </c>
      <c r="K29" s="448" t="s">
        <v>85</v>
      </c>
      <c r="L29" s="449"/>
      <c r="M29" s="447" t="str">
        <f>佳祥10月菜單!S37</f>
        <v>五味油腐(豆)</v>
      </c>
      <c r="N29" s="448" t="s">
        <v>85</v>
      </c>
      <c r="O29" s="449"/>
      <c r="P29" s="447" t="str">
        <f>佳祥10月菜單!S38</f>
        <v>淺色蔬菜</v>
      </c>
      <c r="Q29" s="448" t="s">
        <v>138</v>
      </c>
      <c r="R29" s="449"/>
      <c r="S29" s="447" t="str">
        <f>佳祥10月菜單!S39:X39</f>
        <v>蘿蔔大骨湯</v>
      </c>
      <c r="T29" s="448" t="s">
        <v>178</v>
      </c>
      <c r="U29" s="823"/>
      <c r="V29" s="1601" t="s">
        <v>426</v>
      </c>
      <c r="W29" s="435" t="s">
        <v>7</v>
      </c>
      <c r="X29" s="436"/>
      <c r="Y29" s="399" t="s">
        <v>75</v>
      </c>
      <c r="Z29" s="437">
        <v>6</v>
      </c>
      <c r="AA29" s="100"/>
      <c r="AB29" s="225"/>
      <c r="AC29" s="100" t="s">
        <v>97</v>
      </c>
      <c r="AD29" s="100" t="s">
        <v>98</v>
      </c>
      <c r="AE29" s="100" t="s">
        <v>99</v>
      </c>
      <c r="AF29" s="100" t="s">
        <v>100</v>
      </c>
      <c r="AG29" s="226"/>
      <c r="AH29" s="108"/>
    </row>
    <row r="30" spans="2:40" ht="34.35" customHeight="1">
      <c r="B30" s="182" t="s">
        <v>8</v>
      </c>
      <c r="C30" s="1595"/>
      <c r="D30" s="442" t="s">
        <v>283</v>
      </c>
      <c r="E30" s="443"/>
      <c r="F30" s="444">
        <v>90</v>
      </c>
      <c r="G30" s="510" t="s">
        <v>304</v>
      </c>
      <c r="H30" s="374"/>
      <c r="I30" s="451">
        <v>100</v>
      </c>
      <c r="J30" s="453" t="s">
        <v>432</v>
      </c>
      <c r="K30" s="511"/>
      <c r="L30" s="512">
        <v>40</v>
      </c>
      <c r="M30" s="505" t="s">
        <v>526</v>
      </c>
      <c r="N30" s="801" t="s">
        <v>351</v>
      </c>
      <c r="O30" s="346">
        <v>40</v>
      </c>
      <c r="P30" s="442" t="str">
        <f>P29</f>
        <v>淺色蔬菜</v>
      </c>
      <c r="Q30" s="443"/>
      <c r="R30" s="444">
        <v>100</v>
      </c>
      <c r="S30" s="619" t="s">
        <v>524</v>
      </c>
      <c r="T30" s="808"/>
      <c r="U30" s="824">
        <v>30</v>
      </c>
      <c r="V30" s="1602"/>
      <c r="W30" s="401">
        <f>SUM(Z29*15)+(Z31*5)+(Z33*15)</f>
        <v>100</v>
      </c>
      <c r="X30" s="402" t="s">
        <v>16</v>
      </c>
      <c r="Y30" s="403" t="s">
        <v>157</v>
      </c>
      <c r="Z30" s="438">
        <v>2.4</v>
      </c>
      <c r="AA30" s="225" t="s">
        <v>101</v>
      </c>
      <c r="AB30" s="225">
        <v>6</v>
      </c>
      <c r="AC30" s="225">
        <f>AB30*2</f>
        <v>12</v>
      </c>
      <c r="AD30" s="225"/>
      <c r="AE30" s="225">
        <f>AB30*15</f>
        <v>90</v>
      </c>
      <c r="AF30" s="225">
        <f>AC30*4+AE30*4</f>
        <v>408</v>
      </c>
      <c r="AG30" s="226"/>
      <c r="AH30" s="108"/>
    </row>
    <row r="31" spans="2:40" ht="34.35" customHeight="1">
      <c r="B31" s="182">
        <v>27</v>
      </c>
      <c r="C31" s="1595"/>
      <c r="D31" s="442" t="s">
        <v>302</v>
      </c>
      <c r="E31" s="443"/>
      <c r="F31" s="444">
        <v>30</v>
      </c>
      <c r="G31" s="452" t="s">
        <v>262</v>
      </c>
      <c r="H31" s="379"/>
      <c r="I31" s="698"/>
      <c r="J31" s="192" t="s">
        <v>434</v>
      </c>
      <c r="K31" s="513"/>
      <c r="L31" s="200">
        <v>5</v>
      </c>
      <c r="M31" s="505" t="s">
        <v>373</v>
      </c>
      <c r="N31" s="800"/>
      <c r="O31" s="346"/>
      <c r="P31" s="442" t="s">
        <v>228</v>
      </c>
      <c r="Q31" s="443"/>
      <c r="R31" s="444"/>
      <c r="S31" s="804" t="s">
        <v>525</v>
      </c>
      <c r="T31" s="803"/>
      <c r="U31" s="802">
        <v>15</v>
      </c>
      <c r="V31" s="1602"/>
      <c r="W31" s="405" t="s">
        <v>9</v>
      </c>
      <c r="X31" s="406"/>
      <c r="Y31" s="407" t="s">
        <v>158</v>
      </c>
      <c r="Z31" s="438">
        <v>2</v>
      </c>
      <c r="AA31" s="227" t="s">
        <v>102</v>
      </c>
      <c r="AB31" s="225">
        <v>2.2999999999999998</v>
      </c>
      <c r="AC31" s="228">
        <f>AB31*7</f>
        <v>16.099999999999998</v>
      </c>
      <c r="AD31" s="225">
        <f>AB31*5</f>
        <v>11.5</v>
      </c>
      <c r="AE31" s="225" t="s">
        <v>103</v>
      </c>
      <c r="AF31" s="229">
        <f>AC31*4+AD31*9</f>
        <v>167.89999999999998</v>
      </c>
      <c r="AG31" s="226"/>
      <c r="AH31" s="108"/>
    </row>
    <row r="32" spans="2:40" ht="34.35" customHeight="1">
      <c r="B32" s="182" t="s">
        <v>10</v>
      </c>
      <c r="C32" s="1595"/>
      <c r="D32" s="442"/>
      <c r="E32" s="443"/>
      <c r="F32" s="444"/>
      <c r="G32" s="452" t="s">
        <v>252</v>
      </c>
      <c r="H32" s="488"/>
      <c r="I32" s="375"/>
      <c r="J32" s="453" t="s">
        <v>395</v>
      </c>
      <c r="K32" s="511"/>
      <c r="L32" s="512">
        <v>20</v>
      </c>
      <c r="M32" s="505" t="s">
        <v>258</v>
      </c>
      <c r="N32" s="799"/>
      <c r="O32" s="346"/>
      <c r="P32" s="442"/>
      <c r="Q32" s="443"/>
      <c r="R32" s="444"/>
      <c r="S32" s="619"/>
      <c r="T32" s="808"/>
      <c r="U32" s="824"/>
      <c r="V32" s="1602"/>
      <c r="W32" s="401">
        <f>SUM(Z30*5)+(Z32*5)</f>
        <v>27</v>
      </c>
      <c r="X32" s="402" t="s">
        <v>16</v>
      </c>
      <c r="Y32" s="407" t="s">
        <v>169</v>
      </c>
      <c r="Z32" s="438">
        <v>3</v>
      </c>
      <c r="AA32" s="100" t="s">
        <v>104</v>
      </c>
      <c r="AB32" s="225">
        <v>1.5</v>
      </c>
      <c r="AC32" s="225">
        <f>AB32*1</f>
        <v>1.5</v>
      </c>
      <c r="AD32" s="225" t="s">
        <v>103</v>
      </c>
      <c r="AE32" s="225">
        <f>AB32*5</f>
        <v>7.5</v>
      </c>
      <c r="AF32" s="225">
        <f>AC32*4+AE32*4</f>
        <v>36</v>
      </c>
      <c r="AG32" s="226"/>
      <c r="AH32" s="108"/>
    </row>
    <row r="33" spans="2:34" ht="34.35" customHeight="1">
      <c r="B33" s="1600" t="s">
        <v>125</v>
      </c>
      <c r="C33" s="1595"/>
      <c r="D33" s="442"/>
      <c r="E33" s="443"/>
      <c r="F33" s="444"/>
      <c r="G33" s="452"/>
      <c r="H33" s="379"/>
      <c r="I33" s="375"/>
      <c r="J33" s="453" t="s">
        <v>533</v>
      </c>
      <c r="K33" s="511"/>
      <c r="L33" s="512"/>
      <c r="M33" s="505" t="s">
        <v>259</v>
      </c>
      <c r="N33" s="800"/>
      <c r="O33" s="346"/>
      <c r="P33" s="442"/>
      <c r="Q33" s="443"/>
      <c r="R33" s="444"/>
      <c r="S33" s="619"/>
      <c r="T33" s="808"/>
      <c r="U33" s="824"/>
      <c r="V33" s="1602"/>
      <c r="W33" s="405" t="s">
        <v>11</v>
      </c>
      <c r="X33" s="406"/>
      <c r="Y33" s="407" t="s">
        <v>88</v>
      </c>
      <c r="Z33" s="438">
        <v>0</v>
      </c>
      <c r="AA33" s="100" t="s">
        <v>105</v>
      </c>
      <c r="AB33" s="225">
        <v>2.5</v>
      </c>
      <c r="AC33" s="225"/>
      <c r="AD33" s="225">
        <f>AB33*5</f>
        <v>12.5</v>
      </c>
      <c r="AE33" s="225" t="s">
        <v>103</v>
      </c>
      <c r="AF33" s="225">
        <f>AD33*9</f>
        <v>112.5</v>
      </c>
      <c r="AG33" s="226"/>
      <c r="AH33" s="108"/>
    </row>
    <row r="34" spans="2:34" ht="34.35" customHeight="1">
      <c r="B34" s="1600"/>
      <c r="C34" s="1596"/>
      <c r="D34" s="446"/>
      <c r="E34" s="445"/>
      <c r="F34" s="444"/>
      <c r="G34" s="452"/>
      <c r="H34" s="379"/>
      <c r="I34" s="375"/>
      <c r="J34" s="192"/>
      <c r="K34" s="513"/>
      <c r="L34" s="200"/>
      <c r="M34" s="618" t="s">
        <v>263</v>
      </c>
      <c r="N34" s="800"/>
      <c r="O34" s="346"/>
      <c r="P34" s="442"/>
      <c r="Q34" s="445"/>
      <c r="R34" s="444"/>
      <c r="S34" s="614"/>
      <c r="T34" s="740"/>
      <c r="U34" s="723"/>
      <c r="V34" s="1602"/>
      <c r="W34" s="408">
        <f>SUM(Z29*2)+(Z30*7)</f>
        <v>28.8</v>
      </c>
      <c r="X34" s="402" t="s">
        <v>16</v>
      </c>
      <c r="Y34" s="409" t="s">
        <v>160</v>
      </c>
      <c r="Z34" s="438">
        <v>0</v>
      </c>
      <c r="AA34" s="100" t="s">
        <v>106</v>
      </c>
      <c r="AB34" s="225">
        <v>1</v>
      </c>
      <c r="AC34" s="100"/>
      <c r="AD34" s="100"/>
      <c r="AE34" s="100">
        <f>AB34*15</f>
        <v>15</v>
      </c>
      <c r="AF34" s="100"/>
      <c r="AG34" s="226"/>
      <c r="AH34" s="108"/>
    </row>
    <row r="35" spans="2:34" ht="34.35" customHeight="1">
      <c r="B35" s="183" t="s">
        <v>46</v>
      </c>
      <c r="C35" s="68"/>
      <c r="D35" s="446"/>
      <c r="E35" s="445"/>
      <c r="F35" s="444"/>
      <c r="G35" s="442"/>
      <c r="H35" s="445"/>
      <c r="I35" s="444"/>
      <c r="J35" s="442"/>
      <c r="K35" s="445"/>
      <c r="L35" s="444"/>
      <c r="M35" s="442"/>
      <c r="N35" s="445"/>
      <c r="O35" s="444"/>
      <c r="P35" s="442"/>
      <c r="Q35" s="445"/>
      <c r="R35" s="444"/>
      <c r="S35" s="191"/>
      <c r="T35" s="186"/>
      <c r="U35" s="824"/>
      <c r="V35" s="1602"/>
      <c r="W35" s="405" t="s">
        <v>12</v>
      </c>
      <c r="X35" s="406"/>
      <c r="Y35" s="410"/>
      <c r="Z35" s="438"/>
      <c r="AA35" s="100"/>
      <c r="AB35" s="225"/>
      <c r="AC35" s="100">
        <f>SUM(AC30:AC34)</f>
        <v>29.599999999999998</v>
      </c>
      <c r="AD35" s="100">
        <f>SUM(AD30:AD34)</f>
        <v>24</v>
      </c>
      <c r="AE35" s="100">
        <f>SUM(AE30:AE34)</f>
        <v>112.5</v>
      </c>
      <c r="AF35" s="100">
        <f>AC35*4+AD35*9+AE35*4</f>
        <v>784.4</v>
      </c>
      <c r="AG35" s="226"/>
      <c r="AH35" s="108"/>
    </row>
    <row r="36" spans="2:34" ht="34.35" customHeight="1" thickBot="1">
      <c r="B36" s="456"/>
      <c r="C36" s="130"/>
      <c r="D36" s="241"/>
      <c r="E36" s="242"/>
      <c r="F36" s="243"/>
      <c r="G36" s="244"/>
      <c r="H36" s="242"/>
      <c r="I36" s="243"/>
      <c r="J36" s="244"/>
      <c r="K36" s="242"/>
      <c r="L36" s="243"/>
      <c r="M36" s="244"/>
      <c r="N36" s="242"/>
      <c r="O36" s="243"/>
      <c r="P36" s="244"/>
      <c r="Q36" s="242"/>
      <c r="R36" s="243"/>
      <c r="S36" s="340"/>
      <c r="T36" s="99"/>
      <c r="U36" s="825"/>
      <c r="V36" s="1603"/>
      <c r="W36" s="411">
        <f>SUM(W30+W34)*4+(W32*9)</f>
        <v>758.2</v>
      </c>
      <c r="X36" s="412" t="s">
        <v>161</v>
      </c>
      <c r="Y36" s="439"/>
      <c r="Z36" s="440"/>
      <c r="AA36" s="100"/>
      <c r="AB36" s="225"/>
      <c r="AC36" s="230">
        <f>AC35*4/AF35</f>
        <v>0.15094339622641509</v>
      </c>
      <c r="AD36" s="230">
        <f>AD35*9/AF35</f>
        <v>0.27536970933197347</v>
      </c>
      <c r="AE36" s="230">
        <f>AE35*4/AF35</f>
        <v>0.57368689444161147</v>
      </c>
      <c r="AF36" s="100"/>
      <c r="AG36" s="226"/>
      <c r="AH36" s="108"/>
    </row>
    <row r="37" spans="2:34" s="5" customFormat="1" ht="70.349999999999994" customHeight="1">
      <c r="B37" s="181">
        <v>10</v>
      </c>
      <c r="C37" s="1594"/>
      <c r="D37" s="326" t="str">
        <f>佳祥10月菜單!Y34</f>
        <v>香Q米飯</v>
      </c>
      <c r="E37" s="327" t="s">
        <v>73</v>
      </c>
      <c r="F37" s="521"/>
      <c r="G37" s="522" t="str">
        <f>佳祥10月菜單!Y35</f>
        <v>檸香雞翅</v>
      </c>
      <c r="H37" s="327" t="s">
        <v>200</v>
      </c>
      <c r="I37" s="521"/>
      <c r="J37" s="326" t="str">
        <f>佳祥10月菜單!Y36</f>
        <v>雙色蒲瓜</v>
      </c>
      <c r="K37" s="327" t="s">
        <v>85</v>
      </c>
      <c r="L37" s="521"/>
      <c r="M37" s="326" t="str">
        <f>佳祥10月菜單!Y37</f>
        <v>中式香腸(加)</v>
      </c>
      <c r="N37" s="327" t="s">
        <v>200</v>
      </c>
      <c r="O37" s="521"/>
      <c r="P37" s="326" t="str">
        <f>佳祥10月菜單!Y38</f>
        <v>深色蔬菜</v>
      </c>
      <c r="Q37" s="327" t="s">
        <v>138</v>
      </c>
      <c r="R37" s="521"/>
      <c r="S37" s="326" t="str">
        <f>佳祥10月菜單!Y39</f>
        <v>海芽蛋花湯</v>
      </c>
      <c r="T37" s="327" t="s">
        <v>85</v>
      </c>
      <c r="U37" s="521"/>
      <c r="V37" s="1597"/>
      <c r="W37" s="397" t="s">
        <v>7</v>
      </c>
      <c r="X37" s="398"/>
      <c r="Y37" s="399" t="s">
        <v>75</v>
      </c>
      <c r="Z37" s="527">
        <v>6</v>
      </c>
      <c r="AA37" s="100"/>
      <c r="AB37" s="225"/>
      <c r="AC37" s="100" t="s">
        <v>97</v>
      </c>
      <c r="AD37" s="100" t="s">
        <v>98</v>
      </c>
      <c r="AE37" s="100" t="s">
        <v>99</v>
      </c>
      <c r="AF37" s="100" t="s">
        <v>100</v>
      </c>
      <c r="AG37" s="226"/>
      <c r="AH37" s="108"/>
    </row>
    <row r="38" spans="2:34" ht="34.35" customHeight="1">
      <c r="B38" s="182" t="s">
        <v>8</v>
      </c>
      <c r="C38" s="1595"/>
      <c r="D38" s="442" t="s">
        <v>283</v>
      </c>
      <c r="E38" s="443"/>
      <c r="F38" s="444">
        <v>120</v>
      </c>
      <c r="G38" s="510" t="s">
        <v>396</v>
      </c>
      <c r="H38" s="374"/>
      <c r="I38" s="451">
        <v>70</v>
      </c>
      <c r="J38" s="523" t="s">
        <v>519</v>
      </c>
      <c r="K38" s="334"/>
      <c r="L38" s="346">
        <v>70</v>
      </c>
      <c r="M38" s="192" t="s">
        <v>361</v>
      </c>
      <c r="N38" s="758" t="s">
        <v>363</v>
      </c>
      <c r="O38" s="200">
        <v>20</v>
      </c>
      <c r="P38" s="192" t="str">
        <f>P37</f>
        <v>深色蔬菜</v>
      </c>
      <c r="Q38" s="345"/>
      <c r="R38" s="200">
        <v>100</v>
      </c>
      <c r="S38" s="672" t="s">
        <v>294</v>
      </c>
      <c r="T38" s="673"/>
      <c r="U38" s="674">
        <v>30</v>
      </c>
      <c r="V38" s="1598"/>
      <c r="W38" s="401">
        <f>SUM(Z37*15)+(Z39*5)+(Z41*15)</f>
        <v>103.5</v>
      </c>
      <c r="X38" s="402" t="s">
        <v>16</v>
      </c>
      <c r="Y38" s="403" t="s">
        <v>37</v>
      </c>
      <c r="Z38" s="526">
        <v>2.5</v>
      </c>
      <c r="AA38" s="102" t="s">
        <v>38</v>
      </c>
      <c r="AB38" s="102">
        <v>6</v>
      </c>
      <c r="AC38" s="102">
        <f>AB38*2</f>
        <v>12</v>
      </c>
      <c r="AD38" s="102"/>
      <c r="AE38" s="102">
        <f>AB38*15</f>
        <v>90</v>
      </c>
      <c r="AF38" s="102">
        <f>AC38*4+AE38*4</f>
        <v>408</v>
      </c>
      <c r="AG38" s="231"/>
      <c r="AH38" s="108"/>
    </row>
    <row r="39" spans="2:34" ht="34.35" customHeight="1">
      <c r="B39" s="182">
        <v>28</v>
      </c>
      <c r="C39" s="1595"/>
      <c r="D39" s="442"/>
      <c r="E39" s="443"/>
      <c r="F39" s="444"/>
      <c r="G39" s="452" t="s">
        <v>228</v>
      </c>
      <c r="H39" s="378"/>
      <c r="I39" s="375"/>
      <c r="J39" s="523" t="s">
        <v>226</v>
      </c>
      <c r="K39" s="347"/>
      <c r="L39" s="346">
        <v>5</v>
      </c>
      <c r="M39" s="619"/>
      <c r="N39" s="760"/>
      <c r="O39" s="759"/>
      <c r="P39" s="192" t="s">
        <v>228</v>
      </c>
      <c r="Q39" s="345"/>
      <c r="R39" s="200"/>
      <c r="S39" s="672" t="s">
        <v>369</v>
      </c>
      <c r="T39" s="673"/>
      <c r="U39" s="674">
        <v>10</v>
      </c>
      <c r="V39" s="1598"/>
      <c r="W39" s="405" t="s">
        <v>9</v>
      </c>
      <c r="X39" s="406"/>
      <c r="Y39" s="407" t="s">
        <v>39</v>
      </c>
      <c r="Z39" s="526">
        <v>2.7</v>
      </c>
      <c r="AA39" s="232" t="s">
        <v>40</v>
      </c>
      <c r="AB39" s="102">
        <v>2.2999999999999998</v>
      </c>
      <c r="AC39" s="233">
        <f>AB39*7</f>
        <v>16.099999999999998</v>
      </c>
      <c r="AD39" s="102">
        <f>AB39*5</f>
        <v>11.5</v>
      </c>
      <c r="AE39" s="102" t="s">
        <v>41</v>
      </c>
      <c r="AF39" s="234">
        <f>AC39*4+AD39*9</f>
        <v>167.89999999999998</v>
      </c>
      <c r="AG39" s="231"/>
      <c r="AH39" s="108"/>
    </row>
    <row r="40" spans="2:34" ht="34.35" customHeight="1">
      <c r="B40" s="182" t="s">
        <v>10</v>
      </c>
      <c r="C40" s="1595"/>
      <c r="D40" s="382"/>
      <c r="E40" s="380"/>
      <c r="F40" s="373"/>
      <c r="G40" s="452" t="s">
        <v>252</v>
      </c>
      <c r="H40" s="379"/>
      <c r="I40" s="375"/>
      <c r="J40" s="523" t="s">
        <v>228</v>
      </c>
      <c r="K40" s="347"/>
      <c r="L40" s="524"/>
      <c r="M40" s="192"/>
      <c r="N40" s="190"/>
      <c r="O40" s="200"/>
      <c r="P40" s="192"/>
      <c r="Q40" s="190"/>
      <c r="R40" s="200"/>
      <c r="S40" s="672" t="s">
        <v>377</v>
      </c>
      <c r="T40" s="673"/>
      <c r="U40" s="674"/>
      <c r="V40" s="1598"/>
      <c r="W40" s="401">
        <f>SUM(Z38*5)+(Z40*5)</f>
        <v>27.5</v>
      </c>
      <c r="X40" s="402" t="s">
        <v>16</v>
      </c>
      <c r="Y40" s="407" t="s">
        <v>87</v>
      </c>
      <c r="Z40" s="526">
        <v>3</v>
      </c>
      <c r="AA40" s="101" t="s">
        <v>42</v>
      </c>
      <c r="AB40" s="102">
        <v>1.6</v>
      </c>
      <c r="AC40" s="102">
        <f>AB40*1</f>
        <v>1.6</v>
      </c>
      <c r="AD40" s="102" t="s">
        <v>41</v>
      </c>
      <c r="AE40" s="102">
        <f>AB40*5</f>
        <v>8</v>
      </c>
      <c r="AF40" s="102">
        <f>AC40*4+AE40*4</f>
        <v>38.4</v>
      </c>
      <c r="AG40" s="231"/>
      <c r="AH40" s="108"/>
    </row>
    <row r="41" spans="2:34" ht="34.35" customHeight="1">
      <c r="B41" s="1600" t="s">
        <v>130</v>
      </c>
      <c r="C41" s="1595"/>
      <c r="D41" s="192"/>
      <c r="E41" s="345"/>
      <c r="F41" s="200"/>
      <c r="G41" s="452" t="s">
        <v>397</v>
      </c>
      <c r="H41" s="488"/>
      <c r="I41" s="375"/>
      <c r="J41" s="442"/>
      <c r="K41" s="445"/>
      <c r="L41" s="444"/>
      <c r="M41" s="192"/>
      <c r="N41" s="190"/>
      <c r="O41" s="200"/>
      <c r="P41" s="192"/>
      <c r="Q41" s="190"/>
      <c r="R41" s="200"/>
      <c r="S41" s="672" t="s">
        <v>258</v>
      </c>
      <c r="T41" s="673"/>
      <c r="U41" s="674"/>
      <c r="V41" s="1598"/>
      <c r="W41" s="405" t="s">
        <v>11</v>
      </c>
      <c r="X41" s="406"/>
      <c r="Y41" s="407" t="s">
        <v>88</v>
      </c>
      <c r="Z41" s="526">
        <v>0</v>
      </c>
      <c r="AA41" s="101" t="s">
        <v>44</v>
      </c>
      <c r="AB41" s="102">
        <v>2.5</v>
      </c>
      <c r="AC41" s="102"/>
      <c r="AD41" s="102">
        <f>AB41*5</f>
        <v>12.5</v>
      </c>
      <c r="AE41" s="102" t="s">
        <v>41</v>
      </c>
      <c r="AF41" s="102">
        <f>AD41*9</f>
        <v>112.5</v>
      </c>
      <c r="AG41" s="231"/>
      <c r="AH41" s="108"/>
    </row>
    <row r="42" spans="2:34" ht="34.35" customHeight="1">
      <c r="B42" s="1600"/>
      <c r="C42" s="1596"/>
      <c r="D42" s="192"/>
      <c r="E42" s="345"/>
      <c r="F42" s="200"/>
      <c r="G42" s="452"/>
      <c r="H42" s="379"/>
      <c r="I42" s="375"/>
      <c r="J42" s="442"/>
      <c r="K42" s="445"/>
      <c r="L42" s="444"/>
      <c r="M42" s="192"/>
      <c r="N42" s="190"/>
      <c r="O42" s="200"/>
      <c r="P42" s="192"/>
      <c r="Q42" s="190"/>
      <c r="R42" s="200"/>
      <c r="S42" s="528"/>
      <c r="T42" s="530"/>
      <c r="U42" s="529"/>
      <c r="V42" s="1598"/>
      <c r="W42" s="408">
        <f>SUM(Z37*2)+(Z38*7)</f>
        <v>29.5</v>
      </c>
      <c r="X42" s="402" t="s">
        <v>16</v>
      </c>
      <c r="Y42" s="409" t="s">
        <v>72</v>
      </c>
      <c r="Z42" s="526">
        <v>0</v>
      </c>
      <c r="AA42" s="101" t="s">
        <v>45</v>
      </c>
      <c r="AB42" s="102"/>
      <c r="AC42" s="101"/>
      <c r="AD42" s="101"/>
      <c r="AE42" s="101">
        <f>AB42*15</f>
        <v>0</v>
      </c>
      <c r="AF42" s="101"/>
      <c r="AG42" s="231"/>
      <c r="AH42" s="108"/>
    </row>
    <row r="43" spans="2:34" ht="34.35" customHeight="1">
      <c r="B43" s="183" t="s">
        <v>46</v>
      </c>
      <c r="C43" s="68"/>
      <c r="D43" s="196"/>
      <c r="E43" s="186"/>
      <c r="F43" s="194"/>
      <c r="G43" s="452"/>
      <c r="H43" s="186"/>
      <c r="I43" s="195"/>
      <c r="J43" s="191"/>
      <c r="K43" s="186"/>
      <c r="L43" s="195"/>
      <c r="M43" s="191"/>
      <c r="N43" s="186"/>
      <c r="O43" s="195"/>
      <c r="P43" s="191"/>
      <c r="Q43" s="186"/>
      <c r="R43" s="193"/>
      <c r="S43" s="191"/>
      <c r="T43" s="186"/>
      <c r="U43" s="195"/>
      <c r="V43" s="1598"/>
      <c r="W43" s="405" t="s">
        <v>12</v>
      </c>
      <c r="X43" s="406"/>
      <c r="Y43" s="410"/>
      <c r="Z43" s="526"/>
      <c r="AA43" s="101"/>
      <c r="AB43" s="102"/>
      <c r="AC43" s="101">
        <f>SUM(AC38:AC42)</f>
        <v>29.7</v>
      </c>
      <c r="AD43" s="101">
        <f>SUM(AD38:AD42)</f>
        <v>24</v>
      </c>
      <c r="AE43" s="101">
        <f>SUM(AE38:AE42)</f>
        <v>98</v>
      </c>
      <c r="AF43" s="101">
        <f>AC43*4+AD43*9+AE43*4</f>
        <v>726.8</v>
      </c>
      <c r="AG43" s="231"/>
      <c r="AH43" s="108"/>
    </row>
    <row r="44" spans="2:34" ht="34.35" customHeight="1" thickBot="1">
      <c r="B44" s="184"/>
      <c r="C44" s="130"/>
      <c r="D44" s="354"/>
      <c r="E44" s="355"/>
      <c r="F44" s="356"/>
      <c r="G44" s="357"/>
      <c r="H44" s="171"/>
      <c r="I44" s="358"/>
      <c r="J44" s="357"/>
      <c r="K44" s="355"/>
      <c r="L44" s="358"/>
      <c r="M44" s="357"/>
      <c r="N44" s="355"/>
      <c r="O44" s="358"/>
      <c r="P44" s="357"/>
      <c r="Q44" s="355"/>
      <c r="R44" s="359"/>
      <c r="S44" s="357"/>
      <c r="T44" s="171"/>
      <c r="U44" s="140"/>
      <c r="V44" s="1599"/>
      <c r="W44" s="411">
        <f>SUM(W38+W42)*4+(W40*9)</f>
        <v>779.5</v>
      </c>
      <c r="X44" s="412" t="s">
        <v>141</v>
      </c>
      <c r="Y44" s="413"/>
      <c r="Z44" s="525"/>
      <c r="AA44" s="101"/>
      <c r="AB44" s="102"/>
      <c r="AC44" s="235">
        <f>AC43*4/AF43</f>
        <v>0.16345624656026417</v>
      </c>
      <c r="AD44" s="235">
        <f>AD43*9/AF43</f>
        <v>0.29719317556411667</v>
      </c>
      <c r="AE44" s="235">
        <f>AE43*4/AF43</f>
        <v>0.53935057787561924</v>
      </c>
      <c r="AF44" s="101"/>
      <c r="AG44" s="231"/>
      <c r="AH44" s="108"/>
    </row>
    <row r="45" spans="2:34" ht="3.75" customHeight="1">
      <c r="N45" s="72"/>
      <c r="Q45" s="8"/>
      <c r="R45" s="9"/>
      <c r="S45" s="15"/>
      <c r="T45" s="162"/>
      <c r="V45" s="3"/>
      <c r="W45" s="2"/>
      <c r="X45" s="2"/>
      <c r="Y45" s="2"/>
      <c r="Z45" s="2"/>
      <c r="AB45" s="2"/>
    </row>
    <row r="46" spans="2:34" ht="41.65" customHeight="1">
      <c r="B46" s="1572" t="s">
        <v>66</v>
      </c>
      <c r="C46" s="1572"/>
      <c r="D46" s="1572"/>
      <c r="E46" s="1572"/>
      <c r="F46" s="1572"/>
      <c r="G46" s="1572"/>
      <c r="H46" s="1572"/>
      <c r="I46" s="1572"/>
      <c r="J46" s="1572"/>
      <c r="K46" s="1572"/>
      <c r="L46" s="1572"/>
      <c r="M46" s="1572"/>
      <c r="N46" s="1572"/>
      <c r="O46" s="1572"/>
      <c r="P46" s="1572"/>
      <c r="Q46" s="1572"/>
      <c r="R46" s="1572"/>
      <c r="S46" s="1572"/>
      <c r="T46" s="1572"/>
      <c r="U46" s="1572"/>
      <c r="V46" s="1572"/>
      <c r="W46" s="1572"/>
      <c r="X46" s="1572"/>
      <c r="Y46" s="1572"/>
      <c r="Z46" s="2"/>
      <c r="AB46" s="2"/>
    </row>
  </sheetData>
  <mergeCells count="20">
    <mergeCell ref="B17:B18"/>
    <mergeCell ref="W4:X4"/>
    <mergeCell ref="C13:C18"/>
    <mergeCell ref="V13:V20"/>
    <mergeCell ref="C21:C26"/>
    <mergeCell ref="V21:V28"/>
    <mergeCell ref="B25:B26"/>
    <mergeCell ref="B1:Z1"/>
    <mergeCell ref="B2:G2"/>
    <mergeCell ref="C5:C10"/>
    <mergeCell ref="V5:V12"/>
    <mergeCell ref="B9:B10"/>
    <mergeCell ref="X3:Y3"/>
    <mergeCell ref="C37:C42"/>
    <mergeCell ref="V37:V44"/>
    <mergeCell ref="B41:B42"/>
    <mergeCell ref="B33:B34"/>
    <mergeCell ref="B46:Y46"/>
    <mergeCell ref="C29:C34"/>
    <mergeCell ref="V29:V36"/>
  </mergeCells>
  <phoneticPr fontId="19" type="noConversion"/>
  <pageMargins left="0.9055118110236221" right="0.31496062992125984" top="0.55118110236220474" bottom="0.55118110236220474" header="0.31496062992125984" footer="0.31496062992125984"/>
  <pageSetup paperSize="9" scale="29" orientation="landscape" r:id="rId1"/>
  <colBreaks count="1" manualBreakCount="1">
    <brk id="26" max="4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7A5C1-71C5-4631-8B05-57585E37CA58}">
  <sheetPr>
    <tabColor theme="9" tint="0.39997558519241921"/>
  </sheetPr>
  <dimension ref="B1:AL49"/>
  <sheetViews>
    <sheetView view="pageBreakPreview" zoomScale="40" zoomScaleNormal="60" zoomScaleSheetLayoutView="40" workbookViewId="0">
      <selection activeCell="Z5" sqref="Z5"/>
    </sheetView>
  </sheetViews>
  <sheetFormatPr defaultColWidth="9" defaultRowHeight="26.25"/>
  <cols>
    <col min="1" max="1" width="1.875" style="91" customWidth="1"/>
    <col min="2" max="2" width="11.375" style="154" customWidth="1"/>
    <col min="3" max="3" width="0" style="91" hidden="1" customWidth="1"/>
    <col min="4" max="4" width="24.5" style="91" customWidth="1"/>
    <col min="5" max="5" width="6.125" style="82" customWidth="1"/>
    <col min="6" max="6" width="11.875" style="91" customWidth="1"/>
    <col min="7" max="7" width="34.875" style="91" customWidth="1"/>
    <col min="8" max="8" width="7.125" style="82" customWidth="1"/>
    <col min="9" max="9" width="11.125" style="91" customWidth="1"/>
    <col min="10" max="10" width="35.875" style="91" customWidth="1"/>
    <col min="11" max="11" width="7.875" style="82" customWidth="1"/>
    <col min="12" max="12" width="11.625" style="91" customWidth="1"/>
    <col min="13" max="13" width="35.125" style="91" customWidth="1"/>
    <col min="14" max="14" width="7.5" style="82" customWidth="1"/>
    <col min="15" max="15" width="12.125" style="91" customWidth="1"/>
    <col min="16" max="16" width="30.625" style="91" customWidth="1"/>
    <col min="17" max="17" width="7" style="82" customWidth="1"/>
    <col min="18" max="18" width="12.5" style="91" customWidth="1"/>
    <col min="19" max="19" width="33.625" style="91" customWidth="1"/>
    <col min="20" max="20" width="6.625" style="82" customWidth="1"/>
    <col min="21" max="21" width="12.625" style="91" customWidth="1"/>
    <col min="22" max="22" width="6.125" style="91" customWidth="1"/>
    <col min="23" max="23" width="10.125" style="14" customWidth="1"/>
    <col min="24" max="24" width="9.875" style="15" customWidth="1"/>
    <col min="25" max="25" width="13.875" style="16" customWidth="1"/>
    <col min="26" max="26" width="11.125" style="91" customWidth="1"/>
    <col min="27" max="27" width="6" style="91" hidden="1" customWidth="1"/>
    <col min="28" max="28" width="5.5" style="92" hidden="1" customWidth="1"/>
    <col min="29" max="29" width="7.875" style="91" hidden="1" customWidth="1"/>
    <col min="30" max="30" width="8" style="91" hidden="1" customWidth="1"/>
    <col min="31" max="31" width="7.875" style="91" hidden="1" customWidth="1"/>
    <col min="32" max="32" width="7.5" style="91" hidden="1" customWidth="1"/>
    <col min="33" max="16384" width="9" style="91"/>
  </cols>
  <sheetData>
    <row r="1" spans="2:33" ht="45" customHeight="1">
      <c r="B1" s="1549" t="s">
        <v>423</v>
      </c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  <c r="U1" s="1549"/>
      <c r="V1" s="1549"/>
      <c r="W1" s="1549"/>
      <c r="X1" s="1549"/>
      <c r="Y1" s="1549"/>
      <c r="Z1" s="1549"/>
      <c r="AA1" s="36"/>
      <c r="AB1" s="37"/>
      <c r="AC1" s="36"/>
      <c r="AD1" s="36"/>
      <c r="AE1" s="36"/>
      <c r="AF1" s="36"/>
      <c r="AG1" s="36"/>
    </row>
    <row r="2" spans="2:33" ht="31.5" customHeight="1" thickBot="1">
      <c r="B2" s="141" t="s">
        <v>14</v>
      </c>
      <c r="C2" s="39"/>
      <c r="D2" s="38"/>
      <c r="E2" s="43"/>
      <c r="F2" s="38"/>
      <c r="G2" s="38"/>
      <c r="H2" s="43"/>
      <c r="I2" s="38"/>
      <c r="J2" s="38"/>
      <c r="K2" s="43"/>
      <c r="L2" s="38"/>
      <c r="M2" s="38"/>
      <c r="N2" s="43"/>
      <c r="O2" s="38"/>
      <c r="P2" s="38"/>
      <c r="Q2" s="43"/>
      <c r="R2" s="38"/>
      <c r="S2" s="36"/>
      <c r="T2" s="43"/>
      <c r="U2" s="38"/>
      <c r="V2" s="1550"/>
      <c r="W2" s="1551"/>
      <c r="X2" s="1551"/>
      <c r="Y2" s="40"/>
      <c r="Z2" s="41"/>
      <c r="AA2" s="36"/>
      <c r="AB2" s="37"/>
      <c r="AC2" s="36"/>
      <c r="AD2" s="36"/>
      <c r="AE2" s="36"/>
      <c r="AF2" s="36"/>
      <c r="AG2" s="36"/>
    </row>
    <row r="3" spans="2:33" s="11" customFormat="1" ht="57.75" thickBot="1">
      <c r="B3" s="150" t="s">
        <v>0</v>
      </c>
      <c r="C3" s="55" t="s">
        <v>1</v>
      </c>
      <c r="D3" s="57" t="s">
        <v>2</v>
      </c>
      <c r="E3" s="78" t="s">
        <v>51</v>
      </c>
      <c r="F3" s="60" t="s">
        <v>13</v>
      </c>
      <c r="G3" s="57" t="s">
        <v>3</v>
      </c>
      <c r="H3" s="78" t="s">
        <v>51</v>
      </c>
      <c r="I3" s="60" t="s">
        <v>13</v>
      </c>
      <c r="J3" s="57" t="s">
        <v>4</v>
      </c>
      <c r="K3" s="78" t="s">
        <v>51</v>
      </c>
      <c r="L3" s="60" t="s">
        <v>13</v>
      </c>
      <c r="M3" s="57" t="s">
        <v>4</v>
      </c>
      <c r="N3" s="78" t="s">
        <v>51</v>
      </c>
      <c r="O3" s="60" t="s">
        <v>13</v>
      </c>
      <c r="P3" s="57" t="s">
        <v>4</v>
      </c>
      <c r="Q3" s="78" t="s">
        <v>51</v>
      </c>
      <c r="R3" s="58" t="s">
        <v>13</v>
      </c>
      <c r="S3" s="59" t="s">
        <v>5</v>
      </c>
      <c r="T3" s="78" t="s">
        <v>51</v>
      </c>
      <c r="U3" s="61" t="s">
        <v>13</v>
      </c>
      <c r="V3" s="63" t="s">
        <v>51</v>
      </c>
      <c r="W3" s="1558" t="s">
        <v>6</v>
      </c>
      <c r="X3" s="1559"/>
      <c r="Y3" s="53" t="s">
        <v>52</v>
      </c>
      <c r="Z3" s="54" t="s">
        <v>53</v>
      </c>
      <c r="AA3" s="37"/>
      <c r="AB3" s="37"/>
      <c r="AC3" s="36"/>
      <c r="AD3" s="36"/>
      <c r="AE3" s="36"/>
      <c r="AF3" s="36"/>
      <c r="AG3" s="36"/>
    </row>
    <row r="4" spans="2:33" s="70" customFormat="1" ht="52.15" customHeight="1">
      <c r="B4" s="165">
        <v>10</v>
      </c>
      <c r="C4" s="1560"/>
      <c r="D4" s="365" t="str">
        <f>佳祥10月菜單!A44</f>
        <v>香Q米飯</v>
      </c>
      <c r="E4" s="318" t="s">
        <v>73</v>
      </c>
      <c r="F4" s="367"/>
      <c r="G4" s="365" t="str">
        <f>佳祥10月菜單!A45</f>
        <v>蔥爆肉絲</v>
      </c>
      <c r="H4" s="318" t="s">
        <v>86</v>
      </c>
      <c r="I4" s="315"/>
      <c r="J4" s="365" t="str">
        <f>佳祥10月菜單!A46</f>
        <v>刺瓜燴XO醬</v>
      </c>
      <c r="K4" s="318" t="s">
        <v>85</v>
      </c>
      <c r="L4" s="367"/>
      <c r="M4" s="365" t="str">
        <f>佳祥10月菜單!A47</f>
        <v>黃金燴蛋</v>
      </c>
      <c r="N4" s="389" t="s">
        <v>73</v>
      </c>
      <c r="O4" s="367"/>
      <c r="P4" s="365" t="str">
        <f>佳祥10月菜單!A48</f>
        <v>深色蔬菜</v>
      </c>
      <c r="Q4" s="366" t="s">
        <v>138</v>
      </c>
      <c r="R4" s="367"/>
      <c r="S4" s="365" t="str">
        <f>佳祥10月菜單!A49</f>
        <v>什錦腐羹湯(豆醃)</v>
      </c>
      <c r="T4" s="318" t="s">
        <v>85</v>
      </c>
      <c r="U4" s="367"/>
      <c r="V4" s="1554"/>
      <c r="W4" s="265" t="s">
        <v>7</v>
      </c>
      <c r="X4" s="266"/>
      <c r="Y4" s="247" t="s">
        <v>75</v>
      </c>
      <c r="Z4" s="267">
        <v>6</v>
      </c>
      <c r="AA4" s="36"/>
      <c r="AB4" s="37"/>
      <c r="AC4" s="36" t="s">
        <v>32</v>
      </c>
      <c r="AD4" s="36" t="s">
        <v>33</v>
      </c>
      <c r="AE4" s="36" t="s">
        <v>34</v>
      </c>
      <c r="AF4" s="36" t="s">
        <v>35</v>
      </c>
      <c r="AG4" s="36"/>
    </row>
    <row r="5" spans="2:33" ht="34.15" customHeight="1">
      <c r="B5" s="143" t="s">
        <v>8</v>
      </c>
      <c r="C5" s="1561"/>
      <c r="D5" s="371" t="s">
        <v>36</v>
      </c>
      <c r="E5" s="372"/>
      <c r="F5" s="373">
        <v>120</v>
      </c>
      <c r="G5" s="806" t="s">
        <v>293</v>
      </c>
      <c r="H5" s="798"/>
      <c r="I5" s="650">
        <v>70</v>
      </c>
      <c r="J5" s="371" t="s">
        <v>490</v>
      </c>
      <c r="K5" s="372"/>
      <c r="L5" s="373">
        <v>60</v>
      </c>
      <c r="M5" s="621" t="s">
        <v>225</v>
      </c>
      <c r="N5" s="753"/>
      <c r="O5" s="770">
        <v>20</v>
      </c>
      <c r="P5" s="371" t="str">
        <f>P4</f>
        <v>深色蔬菜</v>
      </c>
      <c r="Q5" s="372"/>
      <c r="R5" s="373">
        <v>100</v>
      </c>
      <c r="S5" s="621" t="s">
        <v>303</v>
      </c>
      <c r="T5" s="712" t="s">
        <v>351</v>
      </c>
      <c r="U5" s="711">
        <v>25</v>
      </c>
      <c r="V5" s="1555"/>
      <c r="W5" s="249">
        <f>SUM(Z4*15)+(Z6*5)+(Z8*15)</f>
        <v>100</v>
      </c>
      <c r="X5" s="250" t="s">
        <v>16</v>
      </c>
      <c r="Y5" s="251" t="s">
        <v>37</v>
      </c>
      <c r="Z5" s="268">
        <v>2.5</v>
      </c>
      <c r="AA5" s="37" t="s">
        <v>38</v>
      </c>
      <c r="AB5" s="37">
        <v>6</v>
      </c>
      <c r="AC5" s="37">
        <f>AB5*2</f>
        <v>12</v>
      </c>
      <c r="AD5" s="37"/>
      <c r="AE5" s="37">
        <f>AB5*15</f>
        <v>90</v>
      </c>
      <c r="AF5" s="37">
        <f>AC5*4+AE5*4</f>
        <v>408</v>
      </c>
      <c r="AG5" s="36"/>
    </row>
    <row r="6" spans="2:33" ht="34.15" customHeight="1">
      <c r="B6" s="143">
        <v>31</v>
      </c>
      <c r="C6" s="1561"/>
      <c r="D6" s="371"/>
      <c r="E6" s="372"/>
      <c r="F6" s="373"/>
      <c r="G6" s="806" t="s">
        <v>296</v>
      </c>
      <c r="H6" s="625"/>
      <c r="I6" s="651"/>
      <c r="J6" s="371" t="s">
        <v>280</v>
      </c>
      <c r="K6" s="372"/>
      <c r="L6" s="373">
        <v>5</v>
      </c>
      <c r="M6" s="621" t="s">
        <v>492</v>
      </c>
      <c r="N6" s="753"/>
      <c r="O6" s="770">
        <v>10</v>
      </c>
      <c r="P6" s="371" t="s">
        <v>15</v>
      </c>
      <c r="Q6" s="372"/>
      <c r="R6" s="373"/>
      <c r="S6" s="621" t="s">
        <v>281</v>
      </c>
      <c r="T6" s="712"/>
      <c r="U6" s="711">
        <v>5</v>
      </c>
      <c r="V6" s="1555"/>
      <c r="W6" s="253" t="s">
        <v>9</v>
      </c>
      <c r="X6" s="254"/>
      <c r="Y6" s="255" t="s">
        <v>39</v>
      </c>
      <c r="Z6" s="268">
        <v>2</v>
      </c>
      <c r="AA6" s="278" t="s">
        <v>40</v>
      </c>
      <c r="AB6" s="37">
        <v>2</v>
      </c>
      <c r="AC6" s="279">
        <f>AB6*7</f>
        <v>14</v>
      </c>
      <c r="AD6" s="37">
        <f>AB6*5</f>
        <v>10</v>
      </c>
      <c r="AE6" s="37" t="s">
        <v>41</v>
      </c>
      <c r="AF6" s="280">
        <f>AC6*4+AD6*9</f>
        <v>146</v>
      </c>
      <c r="AG6" s="36"/>
    </row>
    <row r="7" spans="2:33" ht="34.15" customHeight="1">
      <c r="B7" s="143" t="s">
        <v>10</v>
      </c>
      <c r="C7" s="1561"/>
      <c r="D7" s="382"/>
      <c r="E7" s="380"/>
      <c r="F7" s="373"/>
      <c r="G7" s="806" t="s">
        <v>258</v>
      </c>
      <c r="H7" s="613"/>
      <c r="I7" s="651"/>
      <c r="J7" s="371" t="s">
        <v>491</v>
      </c>
      <c r="K7" s="372"/>
      <c r="L7" s="373"/>
      <c r="M7" s="621" t="s">
        <v>486</v>
      </c>
      <c r="N7" s="753"/>
      <c r="O7" s="770">
        <v>5</v>
      </c>
      <c r="P7" s="371"/>
      <c r="Q7" s="380"/>
      <c r="R7" s="373"/>
      <c r="S7" s="621" t="s">
        <v>292</v>
      </c>
      <c r="T7" s="713"/>
      <c r="U7" s="711">
        <v>5</v>
      </c>
      <c r="V7" s="1555"/>
      <c r="W7" s="249">
        <f>SUM(Z5*5)+(Z7*5)</f>
        <v>27.5</v>
      </c>
      <c r="X7" s="250" t="s">
        <v>16</v>
      </c>
      <c r="Y7" s="255" t="s">
        <v>87</v>
      </c>
      <c r="Z7" s="268">
        <v>3</v>
      </c>
      <c r="AA7" s="36" t="s">
        <v>42</v>
      </c>
      <c r="AB7" s="37">
        <v>1.7</v>
      </c>
      <c r="AC7" s="37">
        <f>AB7*1</f>
        <v>1.7</v>
      </c>
      <c r="AD7" s="37" t="s">
        <v>41</v>
      </c>
      <c r="AE7" s="37">
        <f>AB7*5</f>
        <v>8.5</v>
      </c>
      <c r="AF7" s="37">
        <f>AC7*4+AE7*4</f>
        <v>40.799999999999997</v>
      </c>
      <c r="AG7" s="36"/>
    </row>
    <row r="8" spans="2:33" ht="34.15" customHeight="1">
      <c r="B8" s="1565" t="s">
        <v>130</v>
      </c>
      <c r="C8" s="1561"/>
      <c r="D8" s="382"/>
      <c r="E8" s="380"/>
      <c r="F8" s="373"/>
      <c r="G8" s="806" t="s">
        <v>252</v>
      </c>
      <c r="H8" s="613"/>
      <c r="I8" s="651"/>
      <c r="J8" s="541" t="s">
        <v>15</v>
      </c>
      <c r="K8" s="372"/>
      <c r="L8" s="373"/>
      <c r="M8" s="433" t="s">
        <v>251</v>
      </c>
      <c r="N8" s="434"/>
      <c r="O8" s="417">
        <v>50</v>
      </c>
      <c r="P8" s="371"/>
      <c r="Q8" s="380"/>
      <c r="R8" s="373"/>
      <c r="S8" s="621" t="s">
        <v>493</v>
      </c>
      <c r="T8" s="792" t="s">
        <v>370</v>
      </c>
      <c r="U8" s="711">
        <v>15</v>
      </c>
      <c r="V8" s="1555"/>
      <c r="W8" s="253" t="s">
        <v>11</v>
      </c>
      <c r="X8" s="254"/>
      <c r="Y8" s="255" t="s">
        <v>88</v>
      </c>
      <c r="Z8" s="268">
        <v>0</v>
      </c>
      <c r="AA8" s="36" t="s">
        <v>44</v>
      </c>
      <c r="AB8" s="37">
        <v>2.5</v>
      </c>
      <c r="AC8" s="37"/>
      <c r="AD8" s="37">
        <f>AB8*5</f>
        <v>12.5</v>
      </c>
      <c r="AE8" s="37" t="s">
        <v>41</v>
      </c>
      <c r="AF8" s="37">
        <f>AD8*9</f>
        <v>112.5</v>
      </c>
      <c r="AG8" s="36"/>
    </row>
    <row r="9" spans="2:33" ht="34.15" customHeight="1">
      <c r="B9" s="1565"/>
      <c r="C9" s="1561"/>
      <c r="D9" s="382"/>
      <c r="E9" s="380"/>
      <c r="F9" s="373"/>
      <c r="G9" s="628"/>
      <c r="H9" s="617"/>
      <c r="I9" s="651"/>
      <c r="J9" s="371"/>
      <c r="K9" s="380"/>
      <c r="L9" s="373"/>
      <c r="M9" s="371" t="s">
        <v>228</v>
      </c>
      <c r="N9" s="380"/>
      <c r="O9" s="373"/>
      <c r="P9" s="371"/>
      <c r="Q9" s="380"/>
      <c r="R9" s="373"/>
      <c r="S9" s="797" t="s">
        <v>527</v>
      </c>
      <c r="T9" s="645"/>
      <c r="U9" s="646">
        <v>5</v>
      </c>
      <c r="V9" s="1555"/>
      <c r="W9" s="256">
        <f>SUM(Z4*2)+(Z5*7)</f>
        <v>29.5</v>
      </c>
      <c r="X9" s="250" t="s">
        <v>16</v>
      </c>
      <c r="Y9" s="257" t="s">
        <v>72</v>
      </c>
      <c r="Z9" s="268">
        <v>0</v>
      </c>
      <c r="AA9" s="36" t="s">
        <v>45</v>
      </c>
      <c r="AB9" s="37"/>
      <c r="AC9" s="36"/>
      <c r="AD9" s="36"/>
      <c r="AE9" s="36">
        <f>AB9*15</f>
        <v>0</v>
      </c>
      <c r="AF9" s="36"/>
      <c r="AG9" s="36"/>
    </row>
    <row r="10" spans="2:33" ht="34.15" customHeight="1">
      <c r="B10" s="144" t="s">
        <v>46</v>
      </c>
      <c r="C10" s="115"/>
      <c r="D10" s="382"/>
      <c r="E10" s="380"/>
      <c r="F10" s="373"/>
      <c r="G10" s="626"/>
      <c r="H10" s="622"/>
      <c r="I10" s="612"/>
      <c r="J10" s="371"/>
      <c r="K10" s="380"/>
      <c r="L10" s="373"/>
      <c r="M10" s="371"/>
      <c r="N10" s="380"/>
      <c r="O10" s="373"/>
      <c r="P10" s="371"/>
      <c r="Q10" s="380"/>
      <c r="R10" s="373"/>
      <c r="S10" s="360"/>
      <c r="T10" s="363"/>
      <c r="U10" s="361"/>
      <c r="V10" s="1555"/>
      <c r="W10" s="253" t="s">
        <v>12</v>
      </c>
      <c r="X10" s="254"/>
      <c r="Y10" s="259"/>
      <c r="Z10" s="268"/>
      <c r="AA10" s="36"/>
      <c r="AB10" s="37"/>
      <c r="AC10" s="36">
        <f>SUM(AC5:AC9)</f>
        <v>27.7</v>
      </c>
      <c r="AD10" s="36">
        <f>SUM(AD5:AD9)</f>
        <v>22.5</v>
      </c>
      <c r="AE10" s="36">
        <f>SUM(AE5:AE9)</f>
        <v>98.5</v>
      </c>
      <c r="AF10" s="36">
        <f>AC10*4+AD10*9+AE10*4</f>
        <v>707.3</v>
      </c>
      <c r="AG10" s="36"/>
    </row>
    <row r="11" spans="2:33" ht="34.15" customHeight="1" thickBot="1">
      <c r="B11" s="146"/>
      <c r="C11" s="117"/>
      <c r="D11" s="241"/>
      <c r="E11" s="242"/>
      <c r="F11" s="243"/>
      <c r="G11" s="244"/>
      <c r="H11" s="242"/>
      <c r="I11" s="647"/>
      <c r="J11" s="244"/>
      <c r="K11" s="242"/>
      <c r="L11" s="243"/>
      <c r="M11" s="244"/>
      <c r="N11" s="242"/>
      <c r="O11" s="243"/>
      <c r="P11" s="244"/>
      <c r="Q11" s="242"/>
      <c r="R11" s="243"/>
      <c r="S11" s="244"/>
      <c r="T11" s="242"/>
      <c r="U11" s="243"/>
      <c r="V11" s="1556"/>
      <c r="W11" s="260">
        <f>SUM(W5+W9)*4+(W7*9)</f>
        <v>765.5</v>
      </c>
      <c r="X11" s="263" t="s">
        <v>141</v>
      </c>
      <c r="Y11" s="264"/>
      <c r="Z11" s="269"/>
      <c r="AA11" s="36"/>
      <c r="AB11" s="37"/>
      <c r="AC11" s="284">
        <f>AC10*4/AF10</f>
        <v>0.1566520571186201</v>
      </c>
      <c r="AD11" s="284">
        <f>AD10*9/AF10</f>
        <v>0.28630001413827233</v>
      </c>
      <c r="AE11" s="284">
        <f>AE10*4/AF10</f>
        <v>0.5570479287431076</v>
      </c>
      <c r="AF11" s="36"/>
      <c r="AG11" s="36"/>
    </row>
    <row r="12" spans="2:33" s="70" customFormat="1" ht="52.15" customHeight="1">
      <c r="B12" s="161"/>
      <c r="C12" s="1570"/>
      <c r="D12" s="386"/>
      <c r="E12" s="318"/>
      <c r="F12" s="388"/>
      <c r="G12" s="386"/>
      <c r="H12" s="389"/>
      <c r="I12" s="315"/>
      <c r="J12" s="386"/>
      <c r="K12" s="319"/>
      <c r="L12" s="388"/>
      <c r="M12" s="386"/>
      <c r="N12" s="389"/>
      <c r="O12" s="388"/>
      <c r="P12" s="386"/>
      <c r="Q12" s="387"/>
      <c r="R12" s="388"/>
      <c r="S12" s="386"/>
      <c r="T12" s="389"/>
      <c r="U12" s="388"/>
      <c r="V12" s="1554"/>
      <c r="W12" s="245"/>
      <c r="X12" s="246"/>
      <c r="Y12" s="247"/>
      <c r="Z12" s="248"/>
      <c r="AA12" s="36"/>
      <c r="AB12" s="37"/>
      <c r="AC12" s="36" t="s">
        <v>32</v>
      </c>
      <c r="AD12" s="36" t="s">
        <v>33</v>
      </c>
      <c r="AE12" s="36" t="s">
        <v>34</v>
      </c>
      <c r="AF12" s="36" t="s">
        <v>35</v>
      </c>
      <c r="AG12" s="36"/>
    </row>
    <row r="13" spans="2:33" ht="34.15" customHeight="1">
      <c r="B13" s="151"/>
      <c r="C13" s="1553"/>
      <c r="D13" s="371"/>
      <c r="E13" s="372"/>
      <c r="F13" s="373"/>
      <c r="G13" s="618"/>
      <c r="H13" s="538"/>
      <c r="I13" s="612"/>
      <c r="J13" s="614"/>
      <c r="K13" s="622"/>
      <c r="L13" s="616"/>
      <c r="M13" s="531"/>
      <c r="N13" s="533"/>
      <c r="O13" s="535"/>
      <c r="P13" s="371"/>
      <c r="Q13" s="372"/>
      <c r="R13" s="373"/>
      <c r="S13" s="371"/>
      <c r="T13" s="372"/>
      <c r="U13" s="373"/>
      <c r="V13" s="1555"/>
      <c r="W13" s="249"/>
      <c r="X13" s="250"/>
      <c r="Y13" s="251"/>
      <c r="Z13" s="252"/>
      <c r="AA13" s="37" t="s">
        <v>38</v>
      </c>
      <c r="AB13" s="37">
        <v>6.2</v>
      </c>
      <c r="AC13" s="37">
        <f>AB13*2</f>
        <v>12.4</v>
      </c>
      <c r="AD13" s="37"/>
      <c r="AE13" s="37">
        <f>AB13*15</f>
        <v>93</v>
      </c>
      <c r="AF13" s="37">
        <f>AC13*4+AE13*4</f>
        <v>421.6</v>
      </c>
      <c r="AG13" s="36"/>
    </row>
    <row r="14" spans="2:33" ht="34.15" customHeight="1">
      <c r="B14" s="151"/>
      <c r="C14" s="1553"/>
      <c r="D14" s="371"/>
      <c r="E14" s="372"/>
      <c r="F14" s="373"/>
      <c r="G14" s="621"/>
      <c r="H14" s="538"/>
      <c r="I14" s="612"/>
      <c r="J14" s="614"/>
      <c r="K14" s="622"/>
      <c r="L14" s="616"/>
      <c r="M14" s="534"/>
      <c r="N14" s="533"/>
      <c r="O14" s="535"/>
      <c r="P14" s="371"/>
      <c r="Q14" s="372"/>
      <c r="R14" s="373"/>
      <c r="S14" s="381"/>
      <c r="T14" s="377"/>
      <c r="U14" s="373"/>
      <c r="V14" s="1555"/>
      <c r="W14" s="253"/>
      <c r="X14" s="254"/>
      <c r="Y14" s="255"/>
      <c r="Z14" s="252"/>
      <c r="AA14" s="278" t="s">
        <v>40</v>
      </c>
      <c r="AB14" s="37">
        <v>2.1</v>
      </c>
      <c r="AC14" s="279">
        <f>AB14*7</f>
        <v>14.700000000000001</v>
      </c>
      <c r="AD14" s="37">
        <f>AB14*5</f>
        <v>10.5</v>
      </c>
      <c r="AE14" s="37" t="s">
        <v>41</v>
      </c>
      <c r="AF14" s="280">
        <f>AC14*4+AD14*9</f>
        <v>153.30000000000001</v>
      </c>
      <c r="AG14" s="36"/>
    </row>
    <row r="15" spans="2:33" ht="34.15" customHeight="1">
      <c r="B15" s="151"/>
      <c r="C15" s="1553"/>
      <c r="D15" s="382"/>
      <c r="E15" s="380"/>
      <c r="F15" s="373"/>
      <c r="G15" s="621"/>
      <c r="H15" s="540"/>
      <c r="I15" s="612"/>
      <c r="J15" s="614"/>
      <c r="K15" s="622"/>
      <c r="L15" s="616"/>
      <c r="M15" s="534"/>
      <c r="N15" s="533"/>
      <c r="O15" s="535"/>
      <c r="P15" s="371"/>
      <c r="Q15" s="380"/>
      <c r="R15" s="373"/>
      <c r="S15" s="371"/>
      <c r="T15" s="380"/>
      <c r="U15" s="373"/>
      <c r="V15" s="1555"/>
      <c r="W15" s="249"/>
      <c r="X15" s="250"/>
      <c r="Y15" s="255"/>
      <c r="Z15" s="252"/>
      <c r="AA15" s="36" t="s">
        <v>42</v>
      </c>
      <c r="AB15" s="37">
        <v>1.8</v>
      </c>
      <c r="AC15" s="37">
        <f>AB15*1</f>
        <v>1.8</v>
      </c>
      <c r="AD15" s="37" t="s">
        <v>41</v>
      </c>
      <c r="AE15" s="37">
        <f>AB15*5</f>
        <v>9</v>
      </c>
      <c r="AF15" s="37">
        <f>AC15*4+AE15*4</f>
        <v>43.2</v>
      </c>
      <c r="AG15" s="36"/>
    </row>
    <row r="16" spans="2:33" ht="34.15" customHeight="1">
      <c r="B16" s="1557"/>
      <c r="C16" s="1553"/>
      <c r="D16" s="382"/>
      <c r="E16" s="380"/>
      <c r="F16" s="373"/>
      <c r="G16" s="621"/>
      <c r="H16" s="540"/>
      <c r="I16" s="612"/>
      <c r="J16" s="614"/>
      <c r="K16" s="623"/>
      <c r="L16" s="616"/>
      <c r="M16" s="534"/>
      <c r="N16" s="533"/>
      <c r="O16" s="537"/>
      <c r="P16" s="371"/>
      <c r="Q16" s="380"/>
      <c r="R16" s="373"/>
      <c r="S16" s="371"/>
      <c r="T16" s="380"/>
      <c r="U16" s="373"/>
      <c r="V16" s="1555"/>
      <c r="W16" s="253"/>
      <c r="X16" s="254"/>
      <c r="Y16" s="255"/>
      <c r="Z16" s="252"/>
      <c r="AA16" s="36" t="s">
        <v>44</v>
      </c>
      <c r="AB16" s="37">
        <v>2.5</v>
      </c>
      <c r="AC16" s="37"/>
      <c r="AD16" s="37">
        <f>AB16*5</f>
        <v>12.5</v>
      </c>
      <c r="AE16" s="37" t="s">
        <v>41</v>
      </c>
      <c r="AF16" s="37">
        <f>AD16*9</f>
        <v>112.5</v>
      </c>
      <c r="AG16" s="36"/>
    </row>
    <row r="17" spans="2:38" ht="34.15" customHeight="1">
      <c r="B17" s="1557"/>
      <c r="C17" s="1553"/>
      <c r="D17" s="382"/>
      <c r="E17" s="380"/>
      <c r="F17" s="373"/>
      <c r="G17" s="619"/>
      <c r="H17" s="620"/>
      <c r="I17" s="612"/>
      <c r="J17" s="614"/>
      <c r="K17" s="623"/>
      <c r="L17" s="616"/>
      <c r="M17" s="536"/>
      <c r="N17" s="532"/>
      <c r="O17" s="537"/>
      <c r="P17" s="371"/>
      <c r="Q17" s="380"/>
      <c r="R17" s="373"/>
      <c r="S17" s="371"/>
      <c r="T17" s="380"/>
      <c r="U17" s="373"/>
      <c r="V17" s="1555"/>
      <c r="W17" s="256"/>
      <c r="X17" s="250"/>
      <c r="Y17" s="257"/>
      <c r="Z17" s="258"/>
      <c r="AA17" s="36" t="s">
        <v>45</v>
      </c>
      <c r="AB17" s="37">
        <v>1</v>
      </c>
      <c r="AC17" s="36"/>
      <c r="AD17" s="36"/>
      <c r="AE17" s="36">
        <f>AB17*15</f>
        <v>15</v>
      </c>
      <c r="AF17" s="36"/>
      <c r="AG17" s="36"/>
    </row>
    <row r="18" spans="2:38" ht="34.15" customHeight="1">
      <c r="B18" s="152"/>
      <c r="C18" s="56"/>
      <c r="D18" s="239"/>
      <c r="E18" s="240"/>
      <c r="F18" s="238"/>
      <c r="G18" s="236"/>
      <c r="H18" s="240"/>
      <c r="I18" s="373"/>
      <c r="J18" s="371"/>
      <c r="K18" s="380"/>
      <c r="L18" s="373"/>
      <c r="M18" s="433"/>
      <c r="N18" s="434"/>
      <c r="O18" s="417"/>
      <c r="P18" s="236"/>
      <c r="Q18" s="240"/>
      <c r="R18" s="238"/>
      <c r="S18" s="236"/>
      <c r="T18" s="240"/>
      <c r="U18" s="238"/>
      <c r="V18" s="1555"/>
      <c r="W18" s="253"/>
      <c r="X18" s="254"/>
      <c r="Y18" s="259"/>
      <c r="Z18" s="252"/>
      <c r="AA18" s="36"/>
      <c r="AB18" s="37"/>
      <c r="AC18" s="36">
        <f>SUM(AC13:AC17)</f>
        <v>28.900000000000002</v>
      </c>
      <c r="AD18" s="36">
        <f>SUM(AD13:AD17)</f>
        <v>23</v>
      </c>
      <c r="AE18" s="36">
        <f>SUM(AE13:AE17)</f>
        <v>117</v>
      </c>
      <c r="AF18" s="36">
        <f>AC18*4+AD18*9+AE18*4</f>
        <v>790.6</v>
      </c>
      <c r="AG18" s="36"/>
    </row>
    <row r="19" spans="2:38" ht="34.15" customHeight="1" thickBot="1">
      <c r="B19" s="160"/>
      <c r="C19" s="129"/>
      <c r="D19" s="241"/>
      <c r="E19" s="242"/>
      <c r="F19" s="243"/>
      <c r="G19" s="244"/>
      <c r="H19" s="242"/>
      <c r="I19" s="647"/>
      <c r="J19" s="244"/>
      <c r="K19" s="286"/>
      <c r="L19" s="243"/>
      <c r="M19" s="244"/>
      <c r="N19" s="242"/>
      <c r="O19" s="243"/>
      <c r="P19" s="244"/>
      <c r="Q19" s="242"/>
      <c r="R19" s="243"/>
      <c r="S19" s="244"/>
      <c r="T19" s="242"/>
      <c r="U19" s="243"/>
      <c r="V19" s="1556"/>
      <c r="W19" s="260"/>
      <c r="X19" s="263"/>
      <c r="Y19" s="264"/>
      <c r="Z19" s="262"/>
      <c r="AA19" s="36"/>
      <c r="AB19" s="37"/>
      <c r="AC19" s="284">
        <f>AC18*4/AF18</f>
        <v>0.14621806223121681</v>
      </c>
      <c r="AD19" s="284">
        <f>AD18*9/AF18</f>
        <v>0.26182646091576017</v>
      </c>
      <c r="AE19" s="284">
        <f>AE18*4/AF18</f>
        <v>0.59195547685302297</v>
      </c>
      <c r="AF19" s="36"/>
      <c r="AG19" s="36"/>
    </row>
    <row r="20" spans="2:38" s="70" customFormat="1" ht="52.15" customHeight="1">
      <c r="B20" s="151"/>
      <c r="C20" s="1552"/>
      <c r="D20" s="313"/>
      <c r="E20" s="389"/>
      <c r="F20" s="315"/>
      <c r="G20" s="313"/>
      <c r="H20" s="389"/>
      <c r="I20" s="315"/>
      <c r="J20" s="313"/>
      <c r="K20" s="389"/>
      <c r="L20" s="315"/>
      <c r="M20" s="313"/>
      <c r="N20" s="389"/>
      <c r="O20" s="315"/>
      <c r="P20" s="313"/>
      <c r="Q20" s="389"/>
      <c r="R20" s="315"/>
      <c r="S20" s="313"/>
      <c r="T20" s="389"/>
      <c r="U20" s="315"/>
      <c r="V20" s="1562"/>
      <c r="W20" s="265"/>
      <c r="X20" s="266"/>
      <c r="Y20" s="247"/>
      <c r="Z20" s="289"/>
      <c r="AA20" s="101"/>
      <c r="AB20" s="102"/>
      <c r="AC20" s="101" t="s">
        <v>32</v>
      </c>
      <c r="AD20" s="101" t="s">
        <v>33</v>
      </c>
      <c r="AE20" s="101" t="s">
        <v>34</v>
      </c>
      <c r="AF20" s="101" t="s">
        <v>35</v>
      </c>
      <c r="AG20" s="101"/>
    </row>
    <row r="21" spans="2:38" s="13" customFormat="1" ht="34.15" customHeight="1">
      <c r="B21" s="151"/>
      <c r="C21" s="1553"/>
      <c r="D21" s="614"/>
      <c r="E21" s="615"/>
      <c r="F21" s="616"/>
      <c r="G21" s="624"/>
      <c r="H21" s="538"/>
      <c r="I21" s="648"/>
      <c r="J21" s="424"/>
      <c r="K21" s="552"/>
      <c r="L21" s="426"/>
      <c r="M21" s="494"/>
      <c r="N21" s="432"/>
      <c r="O21" s="426"/>
      <c r="P21" s="371"/>
      <c r="Q21" s="372"/>
      <c r="R21" s="373"/>
      <c r="S21" s="621"/>
      <c r="T21" s="625"/>
      <c r="U21" s="612"/>
      <c r="V21" s="1563"/>
      <c r="W21" s="249"/>
      <c r="X21" s="250"/>
      <c r="Y21" s="251"/>
      <c r="Z21" s="271"/>
      <c r="AA21" s="85" t="s">
        <v>38</v>
      </c>
      <c r="AB21" s="85">
        <v>6.2</v>
      </c>
      <c r="AC21" s="85">
        <f>AB21*2</f>
        <v>12.4</v>
      </c>
      <c r="AD21" s="85"/>
      <c r="AE21" s="85">
        <f>AB21*15</f>
        <v>93</v>
      </c>
      <c r="AF21" s="85">
        <f>AC21*4+AE21*4</f>
        <v>421.6</v>
      </c>
      <c r="AG21" s="84"/>
    </row>
    <row r="22" spans="2:38" s="13" customFormat="1" ht="34.15" customHeight="1">
      <c r="B22" s="151"/>
      <c r="C22" s="1553"/>
      <c r="D22" s="614"/>
      <c r="E22" s="615"/>
      <c r="F22" s="616"/>
      <c r="G22" s="621"/>
      <c r="H22" s="538"/>
      <c r="I22" s="648"/>
      <c r="J22" s="424"/>
      <c r="K22" s="552"/>
      <c r="L22" s="426"/>
      <c r="M22" s="383"/>
      <c r="N22" s="432"/>
      <c r="O22" s="426"/>
      <c r="P22" s="371"/>
      <c r="Q22" s="372"/>
      <c r="R22" s="373"/>
      <c r="S22" s="621"/>
      <c r="T22" s="625"/>
      <c r="U22" s="612"/>
      <c r="V22" s="1563"/>
      <c r="W22" s="253"/>
      <c r="X22" s="254"/>
      <c r="Y22" s="255"/>
      <c r="Z22" s="271"/>
      <c r="AA22" s="87" t="s">
        <v>40</v>
      </c>
      <c r="AB22" s="85">
        <v>2.2000000000000002</v>
      </c>
      <c r="AC22" s="88">
        <f>AB22*7</f>
        <v>15.400000000000002</v>
      </c>
      <c r="AD22" s="85">
        <f>AB22*5</f>
        <v>11</v>
      </c>
      <c r="AE22" s="85" t="s">
        <v>41</v>
      </c>
      <c r="AF22" s="89">
        <f>AC22*4+AD22*9</f>
        <v>160.60000000000002</v>
      </c>
      <c r="AG22" s="84"/>
    </row>
    <row r="23" spans="2:38" s="13" customFormat="1" ht="34.15" customHeight="1">
      <c r="B23" s="151"/>
      <c r="C23" s="1553"/>
      <c r="D23" s="614"/>
      <c r="E23" s="617"/>
      <c r="F23" s="616"/>
      <c r="G23" s="621"/>
      <c r="H23" s="620"/>
      <c r="I23" s="612"/>
      <c r="J23" s="424"/>
      <c r="K23" s="430"/>
      <c r="L23" s="429"/>
      <c r="M23" s="433"/>
      <c r="N23" s="495"/>
      <c r="O23" s="429"/>
      <c r="P23" s="371"/>
      <c r="Q23" s="380"/>
      <c r="R23" s="373"/>
      <c r="S23" s="621"/>
      <c r="T23" s="625"/>
      <c r="U23" s="612"/>
      <c r="V23" s="1563"/>
      <c r="W23" s="249"/>
      <c r="X23" s="250"/>
      <c r="Y23" s="255"/>
      <c r="Z23" s="271"/>
      <c r="AA23" s="84" t="s">
        <v>42</v>
      </c>
      <c r="AB23" s="85">
        <v>1.6</v>
      </c>
      <c r="AC23" s="85">
        <f>AB23*1</f>
        <v>1.6</v>
      </c>
      <c r="AD23" s="85" t="s">
        <v>41</v>
      </c>
      <c r="AE23" s="85">
        <f>AB23*5</f>
        <v>8</v>
      </c>
      <c r="AF23" s="85">
        <f>AC23*4+AE23*4</f>
        <v>38.4</v>
      </c>
      <c r="AG23" s="84"/>
      <c r="AJ23" s="1"/>
      <c r="AK23" s="1"/>
      <c r="AL23" s="1"/>
    </row>
    <row r="24" spans="2:38" s="13" customFormat="1" ht="34.15" customHeight="1">
      <c r="B24" s="1557"/>
      <c r="C24" s="1553"/>
      <c r="D24" s="376"/>
      <c r="E24" s="617"/>
      <c r="F24" s="616"/>
      <c r="G24" s="621"/>
      <c r="H24" s="620"/>
      <c r="I24" s="612"/>
      <c r="J24" s="424"/>
      <c r="K24" s="430"/>
      <c r="L24" s="429"/>
      <c r="M24" s="383"/>
      <c r="N24" s="427"/>
      <c r="O24" s="426"/>
      <c r="P24" s="236"/>
      <c r="Q24" s="240"/>
      <c r="R24" s="238"/>
      <c r="S24" s="621"/>
      <c r="T24" s="625"/>
      <c r="U24" s="612"/>
      <c r="V24" s="1563"/>
      <c r="W24" s="253"/>
      <c r="X24" s="254"/>
      <c r="Y24" s="255"/>
      <c r="Z24" s="271"/>
      <c r="AA24" s="84" t="s">
        <v>44</v>
      </c>
      <c r="AB24" s="85">
        <v>2.5</v>
      </c>
      <c r="AC24" s="85"/>
      <c r="AD24" s="85">
        <f>AB24*5</f>
        <v>12.5</v>
      </c>
      <c r="AE24" s="85" t="s">
        <v>41</v>
      </c>
      <c r="AF24" s="85">
        <f>AD24*9</f>
        <v>112.5</v>
      </c>
      <c r="AG24" s="84"/>
    </row>
    <row r="25" spans="2:38" s="13" customFormat="1" ht="34.15" customHeight="1">
      <c r="B25" s="1557"/>
      <c r="C25" s="1553"/>
      <c r="D25" s="614"/>
      <c r="E25" s="617"/>
      <c r="F25" s="616"/>
      <c r="G25" s="542"/>
      <c r="H25" s="385"/>
      <c r="I25" s="649"/>
      <c r="J25" s="428"/>
      <c r="K25" s="430"/>
      <c r="L25" s="429"/>
      <c r="M25" s="424"/>
      <c r="N25" s="427"/>
      <c r="O25" s="426"/>
      <c r="P25" s="236"/>
      <c r="Q25" s="240"/>
      <c r="R25" s="238"/>
      <c r="S25" s="619"/>
      <c r="T25" s="540"/>
      <c r="U25" s="612"/>
      <c r="V25" s="1563"/>
      <c r="W25" s="256"/>
      <c r="X25" s="250"/>
      <c r="Y25" s="257"/>
      <c r="Z25" s="271"/>
      <c r="AA25" s="84" t="s">
        <v>45</v>
      </c>
      <c r="AB25" s="85"/>
      <c r="AC25" s="84"/>
      <c r="AD25" s="84"/>
      <c r="AE25" s="84">
        <f>AB25*15</f>
        <v>0</v>
      </c>
      <c r="AF25" s="84"/>
      <c r="AG25" s="84"/>
    </row>
    <row r="26" spans="2:38" s="13" customFormat="1" ht="34.15" customHeight="1">
      <c r="B26" s="152"/>
      <c r="C26" s="56"/>
      <c r="D26" s="383"/>
      <c r="E26" s="385"/>
      <c r="F26" s="384"/>
      <c r="G26" s="433"/>
      <c r="H26" s="188"/>
      <c r="I26" s="384"/>
      <c r="J26" s="428"/>
      <c r="K26" s="430"/>
      <c r="L26" s="429"/>
      <c r="M26" s="424"/>
      <c r="N26" s="427"/>
      <c r="O26" s="426"/>
      <c r="P26" s="236"/>
      <c r="Q26" s="240"/>
      <c r="R26" s="238"/>
      <c r="S26" s="236"/>
      <c r="T26" s="240"/>
      <c r="U26" s="238"/>
      <c r="V26" s="1563"/>
      <c r="W26" s="253"/>
      <c r="X26" s="254"/>
      <c r="Y26" s="259"/>
      <c r="Z26" s="271"/>
      <c r="AA26" s="84"/>
      <c r="AB26" s="85"/>
      <c r="AC26" s="84">
        <f>SUM(AC21:AC25)</f>
        <v>29.400000000000006</v>
      </c>
      <c r="AD26" s="84">
        <f>SUM(AD21:AD25)</f>
        <v>23.5</v>
      </c>
      <c r="AE26" s="84">
        <f>SUM(AE21:AE25)</f>
        <v>101</v>
      </c>
      <c r="AF26" s="84">
        <f>AC26*4+AD26*9+AE26*4</f>
        <v>733.1</v>
      </c>
      <c r="AG26" s="84"/>
    </row>
    <row r="27" spans="2:38" s="13" customFormat="1" ht="34.15" customHeight="1" thickBot="1">
      <c r="B27" s="153"/>
      <c r="C27" s="36"/>
      <c r="D27" s="288"/>
      <c r="E27" s="242"/>
      <c r="F27" s="243"/>
      <c r="G27" s="244"/>
      <c r="H27" s="237"/>
      <c r="I27" s="647"/>
      <c r="J27" s="428"/>
      <c r="K27" s="430"/>
      <c r="L27" s="429"/>
      <c r="M27" s="244"/>
      <c r="N27" s="242"/>
      <c r="O27" s="243"/>
      <c r="P27" s="244"/>
      <c r="Q27" s="242"/>
      <c r="R27" s="243"/>
      <c r="S27" s="244"/>
      <c r="T27" s="242"/>
      <c r="U27" s="243"/>
      <c r="V27" s="1564"/>
      <c r="W27" s="260"/>
      <c r="X27" s="263"/>
      <c r="Y27" s="275"/>
      <c r="Z27" s="276"/>
      <c r="AA27" s="84"/>
      <c r="AB27" s="85"/>
      <c r="AC27" s="90">
        <f>AC26*4/AF26</f>
        <v>0.16041467739735374</v>
      </c>
      <c r="AD27" s="90">
        <f>AD26*9/AF26</f>
        <v>0.28850088664575091</v>
      </c>
      <c r="AE27" s="90">
        <f>AE26*4/AF26</f>
        <v>0.55108443595689538</v>
      </c>
      <c r="AF27" s="84"/>
      <c r="AG27" s="84"/>
    </row>
    <row r="28" spans="2:38" s="70" customFormat="1" ht="52.15" customHeight="1">
      <c r="B28" s="165"/>
      <c r="C28" s="1560"/>
      <c r="D28" s="365"/>
      <c r="E28" s="318"/>
      <c r="F28" s="367"/>
      <c r="G28" s="365"/>
      <c r="H28" s="318"/>
      <c r="I28" s="315"/>
      <c r="J28" s="365"/>
      <c r="K28" s="318"/>
      <c r="L28" s="367"/>
      <c r="M28" s="365"/>
      <c r="N28" s="389"/>
      <c r="O28" s="367"/>
      <c r="P28" s="365"/>
      <c r="Q28" s="366"/>
      <c r="R28" s="367"/>
      <c r="S28" s="365"/>
      <c r="T28" s="318"/>
      <c r="U28" s="367"/>
      <c r="V28" s="1562"/>
      <c r="W28" s="265"/>
      <c r="X28" s="266"/>
      <c r="Y28" s="247"/>
      <c r="Z28" s="267"/>
      <c r="AA28" s="84"/>
      <c r="AB28" s="85"/>
      <c r="AC28" s="84" t="s">
        <v>32</v>
      </c>
      <c r="AD28" s="84" t="s">
        <v>33</v>
      </c>
      <c r="AE28" s="84" t="s">
        <v>34</v>
      </c>
      <c r="AF28" s="84" t="s">
        <v>35</v>
      </c>
      <c r="AG28" s="84"/>
      <c r="AJ28" s="13"/>
      <c r="AK28" s="13"/>
      <c r="AL28" s="13"/>
    </row>
    <row r="29" spans="2:38" ht="34.15" customHeight="1">
      <c r="B29" s="143"/>
      <c r="C29" s="1561"/>
      <c r="D29" s="371"/>
      <c r="E29" s="372"/>
      <c r="F29" s="373"/>
      <c r="G29" s="626"/>
      <c r="H29" s="627"/>
      <c r="I29" s="650"/>
      <c r="J29" s="371"/>
      <c r="K29" s="372"/>
      <c r="L29" s="373"/>
      <c r="M29" s="614"/>
      <c r="N29" s="622"/>
      <c r="O29" s="616"/>
      <c r="P29" s="371"/>
      <c r="Q29" s="372"/>
      <c r="R29" s="373"/>
      <c r="S29" s="614"/>
      <c r="T29" s="622"/>
      <c r="U29" s="616"/>
      <c r="V29" s="1563"/>
      <c r="W29" s="249"/>
      <c r="X29" s="250"/>
      <c r="Y29" s="251"/>
      <c r="Z29" s="268"/>
      <c r="AA29" s="85" t="s">
        <v>38</v>
      </c>
      <c r="AB29" s="85">
        <v>6.2</v>
      </c>
      <c r="AC29" s="85">
        <f>AB29*2</f>
        <v>12.4</v>
      </c>
      <c r="AD29" s="85"/>
      <c r="AE29" s="85">
        <f>AB29*15</f>
        <v>93</v>
      </c>
      <c r="AF29" s="85">
        <f>AC29*4+AE29*4</f>
        <v>421.6</v>
      </c>
      <c r="AG29" s="84"/>
      <c r="AJ29" s="13"/>
      <c r="AK29" s="13"/>
      <c r="AL29" s="13"/>
    </row>
    <row r="30" spans="2:38" ht="34.15" customHeight="1">
      <c r="B30" s="143"/>
      <c r="C30" s="1561"/>
      <c r="D30" s="371"/>
      <c r="E30" s="372"/>
      <c r="F30" s="373"/>
      <c r="G30" s="626"/>
      <c r="H30" s="615"/>
      <c r="I30" s="651"/>
      <c r="J30" s="371"/>
      <c r="K30" s="372"/>
      <c r="L30" s="373"/>
      <c r="M30" s="614"/>
      <c r="N30" s="622"/>
      <c r="O30" s="616"/>
      <c r="P30" s="371"/>
      <c r="Q30" s="372"/>
      <c r="R30" s="373"/>
      <c r="S30" s="629"/>
      <c r="T30" s="622"/>
      <c r="U30" s="616"/>
      <c r="V30" s="1563"/>
      <c r="W30" s="253"/>
      <c r="X30" s="254"/>
      <c r="Y30" s="255"/>
      <c r="Z30" s="268"/>
      <c r="AA30" s="87" t="s">
        <v>40</v>
      </c>
      <c r="AB30" s="85">
        <v>2.1</v>
      </c>
      <c r="AC30" s="88">
        <f>AB30*7</f>
        <v>14.700000000000001</v>
      </c>
      <c r="AD30" s="85">
        <f>AB30*5</f>
        <v>10.5</v>
      </c>
      <c r="AE30" s="85" t="s">
        <v>41</v>
      </c>
      <c r="AF30" s="89">
        <f>AC30*4+AD30*9</f>
        <v>153.30000000000001</v>
      </c>
      <c r="AG30" s="84"/>
      <c r="AJ30" s="13"/>
      <c r="AK30" s="13"/>
      <c r="AL30" s="13"/>
    </row>
    <row r="31" spans="2:38" ht="34.15" customHeight="1">
      <c r="B31" s="143"/>
      <c r="C31" s="1561"/>
      <c r="D31" s="382"/>
      <c r="E31" s="380"/>
      <c r="F31" s="373"/>
      <c r="G31" s="626"/>
      <c r="H31" s="617"/>
      <c r="I31" s="651"/>
      <c r="J31" s="371"/>
      <c r="K31" s="372"/>
      <c r="L31" s="373"/>
      <c r="M31" s="614"/>
      <c r="N31" s="622"/>
      <c r="O31" s="616"/>
      <c r="P31" s="371"/>
      <c r="Q31" s="380"/>
      <c r="R31" s="373"/>
      <c r="S31" s="614"/>
      <c r="T31" s="622"/>
      <c r="U31" s="616"/>
      <c r="V31" s="1563"/>
      <c r="W31" s="249"/>
      <c r="X31" s="250"/>
      <c r="Y31" s="255"/>
      <c r="Z31" s="268"/>
      <c r="AA31" s="84" t="s">
        <v>42</v>
      </c>
      <c r="AB31" s="85">
        <v>1.5</v>
      </c>
      <c r="AC31" s="85">
        <f>AB31*1</f>
        <v>1.5</v>
      </c>
      <c r="AD31" s="85" t="s">
        <v>41</v>
      </c>
      <c r="AE31" s="85">
        <f>AB31*5</f>
        <v>7.5</v>
      </c>
      <c r="AF31" s="85">
        <f>AC31*4+AE31*4</f>
        <v>36</v>
      </c>
      <c r="AG31" s="84"/>
    </row>
    <row r="32" spans="2:38" ht="34.15" customHeight="1">
      <c r="B32" s="1565"/>
      <c r="C32" s="1561"/>
      <c r="D32" s="382"/>
      <c r="E32" s="380"/>
      <c r="F32" s="373"/>
      <c r="G32" s="626"/>
      <c r="H32" s="617"/>
      <c r="I32" s="651"/>
      <c r="J32" s="541"/>
      <c r="K32" s="372"/>
      <c r="L32" s="373"/>
      <c r="M32" s="614"/>
      <c r="N32" s="622"/>
      <c r="O32" s="616"/>
      <c r="P32" s="371"/>
      <c r="Q32" s="380"/>
      <c r="R32" s="373"/>
      <c r="S32" s="614"/>
      <c r="T32" s="622"/>
      <c r="U32" s="616"/>
      <c r="V32" s="1563"/>
      <c r="W32" s="253"/>
      <c r="X32" s="254"/>
      <c r="Y32" s="255"/>
      <c r="Z32" s="268"/>
      <c r="AA32" s="84" t="s">
        <v>44</v>
      </c>
      <c r="AB32" s="85">
        <v>2.5</v>
      </c>
      <c r="AC32" s="85"/>
      <c r="AD32" s="85">
        <f>AB32*5</f>
        <v>12.5</v>
      </c>
      <c r="AE32" s="85" t="s">
        <v>41</v>
      </c>
      <c r="AF32" s="85">
        <f>AD32*9</f>
        <v>112.5</v>
      </c>
      <c r="AG32" s="84"/>
    </row>
    <row r="33" spans="2:35" ht="34.15" customHeight="1">
      <c r="B33" s="1565"/>
      <c r="C33" s="1561"/>
      <c r="D33" s="382"/>
      <c r="E33" s="380"/>
      <c r="F33" s="373"/>
      <c r="G33" s="628"/>
      <c r="H33" s="617"/>
      <c r="I33" s="651"/>
      <c r="J33" s="371"/>
      <c r="K33" s="380"/>
      <c r="L33" s="373"/>
      <c r="M33" s="433"/>
      <c r="N33" s="434"/>
      <c r="O33" s="417"/>
      <c r="P33" s="371"/>
      <c r="Q33" s="380"/>
      <c r="R33" s="373"/>
      <c r="S33" s="360"/>
      <c r="T33" s="363"/>
      <c r="U33" s="361"/>
      <c r="V33" s="1563"/>
      <c r="W33" s="256"/>
      <c r="X33" s="250"/>
      <c r="Y33" s="257"/>
      <c r="Z33" s="268"/>
      <c r="AA33" s="84" t="s">
        <v>45</v>
      </c>
      <c r="AB33" s="85">
        <v>1</v>
      </c>
      <c r="AC33" s="84"/>
      <c r="AD33" s="84"/>
      <c r="AE33" s="84">
        <f>AB33*15</f>
        <v>15</v>
      </c>
      <c r="AF33" s="84"/>
      <c r="AG33" s="84"/>
    </row>
    <row r="34" spans="2:35" ht="34.15" customHeight="1">
      <c r="B34" s="144"/>
      <c r="C34" s="115"/>
      <c r="D34" s="382"/>
      <c r="E34" s="380"/>
      <c r="F34" s="373"/>
      <c r="G34" s="626"/>
      <c r="H34" s="622"/>
      <c r="I34" s="612"/>
      <c r="J34" s="371"/>
      <c r="K34" s="380"/>
      <c r="L34" s="373"/>
      <c r="M34" s="371"/>
      <c r="N34" s="380"/>
      <c r="O34" s="373"/>
      <c r="P34" s="371"/>
      <c r="Q34" s="380"/>
      <c r="R34" s="373"/>
      <c r="S34" s="360"/>
      <c r="T34" s="363"/>
      <c r="U34" s="361"/>
      <c r="V34" s="1563"/>
      <c r="W34" s="253"/>
      <c r="X34" s="254"/>
      <c r="Y34" s="259"/>
      <c r="Z34" s="268"/>
      <c r="AA34" s="84"/>
      <c r="AB34" s="85"/>
      <c r="AC34" s="84">
        <f>SUM(AC29:AC33)</f>
        <v>28.6</v>
      </c>
      <c r="AD34" s="84">
        <f>SUM(AD29:AD33)</f>
        <v>23</v>
      </c>
      <c r="AE34" s="84">
        <f>SUM(AE29:AE33)</f>
        <v>115.5</v>
      </c>
      <c r="AF34" s="84">
        <f>AC34*4+AD34*9+AE34*4</f>
        <v>783.4</v>
      </c>
      <c r="AG34" s="84"/>
    </row>
    <row r="35" spans="2:35" ht="34.15" customHeight="1" thickBot="1">
      <c r="B35" s="146"/>
      <c r="C35" s="117"/>
      <c r="D35" s="241"/>
      <c r="E35" s="242"/>
      <c r="F35" s="243"/>
      <c r="G35" s="244"/>
      <c r="H35" s="242"/>
      <c r="I35" s="647"/>
      <c r="J35" s="244"/>
      <c r="K35" s="242"/>
      <c r="L35" s="243"/>
      <c r="M35" s="244"/>
      <c r="N35" s="242"/>
      <c r="O35" s="243"/>
      <c r="P35" s="244"/>
      <c r="Q35" s="242"/>
      <c r="R35" s="243"/>
      <c r="S35" s="244"/>
      <c r="T35" s="242"/>
      <c r="U35" s="243"/>
      <c r="V35" s="1564"/>
      <c r="W35" s="260"/>
      <c r="X35" s="263"/>
      <c r="Y35" s="264"/>
      <c r="Z35" s="269"/>
      <c r="AA35" s="84"/>
      <c r="AB35" s="85"/>
      <c r="AC35" s="90">
        <f>AC34*4/AF34</f>
        <v>0.14603012509573654</v>
      </c>
      <c r="AD35" s="90">
        <f>AD34*9/AF34</f>
        <v>0.26423283124840441</v>
      </c>
      <c r="AE35" s="90">
        <f>AE34*4/AF34</f>
        <v>0.58973704365585911</v>
      </c>
      <c r="AF35" s="84"/>
      <c r="AG35" s="84"/>
    </row>
    <row r="36" spans="2:35" s="70" customFormat="1" ht="52.15" customHeight="1">
      <c r="B36" s="165">
        <v>10</v>
      </c>
      <c r="C36" s="1560"/>
      <c r="D36" s="365">
        <f>佳祥10月菜單!Y44</f>
        <v>0</v>
      </c>
      <c r="E36" s="318" t="s">
        <v>73</v>
      </c>
      <c r="F36" s="367"/>
      <c r="G36" s="365">
        <f>佳祥10月菜單!Y45</f>
        <v>0</v>
      </c>
      <c r="H36" s="318" t="s">
        <v>200</v>
      </c>
      <c r="I36" s="315"/>
      <c r="J36" s="365">
        <f>佳祥10月菜單!Y46</f>
        <v>0</v>
      </c>
      <c r="K36" s="318" t="s">
        <v>85</v>
      </c>
      <c r="L36" s="367"/>
      <c r="M36" s="365">
        <f>佳祥10月菜單!Y47</f>
        <v>0</v>
      </c>
      <c r="N36" s="389" t="s">
        <v>73</v>
      </c>
      <c r="O36" s="367"/>
      <c r="P36" s="365">
        <f>佳祥10月菜單!Y48</f>
        <v>0</v>
      </c>
      <c r="Q36" s="366" t="s">
        <v>138</v>
      </c>
      <c r="R36" s="367"/>
      <c r="S36" s="365">
        <f>佳祥10月菜單!Y49</f>
        <v>0</v>
      </c>
      <c r="T36" s="318" t="s">
        <v>85</v>
      </c>
      <c r="U36" s="367"/>
      <c r="V36" s="1554"/>
      <c r="W36" s="265" t="s">
        <v>7</v>
      </c>
      <c r="X36" s="266"/>
      <c r="Y36" s="247" t="s">
        <v>75</v>
      </c>
      <c r="Z36" s="267">
        <v>7</v>
      </c>
      <c r="AA36" s="84"/>
      <c r="AB36" s="85"/>
      <c r="AC36" s="84" t="s">
        <v>32</v>
      </c>
      <c r="AD36" s="84" t="s">
        <v>33</v>
      </c>
      <c r="AE36" s="84" t="s">
        <v>34</v>
      </c>
      <c r="AF36" s="84" t="s">
        <v>35</v>
      </c>
      <c r="AG36" s="84"/>
      <c r="AH36" s="19"/>
      <c r="AI36" s="19"/>
    </row>
    <row r="37" spans="2:35" ht="34.15" customHeight="1">
      <c r="B37" s="143" t="s">
        <v>8</v>
      </c>
      <c r="C37" s="1561"/>
      <c r="D37" s="371" t="s">
        <v>36</v>
      </c>
      <c r="E37" s="372"/>
      <c r="F37" s="373">
        <v>140</v>
      </c>
      <c r="G37" s="626" t="s">
        <v>338</v>
      </c>
      <c r="H37" s="627"/>
      <c r="I37" s="650">
        <v>100</v>
      </c>
      <c r="J37" s="371" t="s">
        <v>358</v>
      </c>
      <c r="K37" s="372"/>
      <c r="L37" s="373">
        <v>55</v>
      </c>
      <c r="M37" s="614" t="s">
        <v>251</v>
      </c>
      <c r="N37" s="713"/>
      <c r="O37" s="711">
        <v>30</v>
      </c>
      <c r="P37" s="371">
        <f>P36</f>
        <v>0</v>
      </c>
      <c r="Q37" s="372"/>
      <c r="R37" s="373">
        <v>100</v>
      </c>
      <c r="S37" s="614" t="s">
        <v>256</v>
      </c>
      <c r="T37" s="712"/>
      <c r="U37" s="711">
        <v>30</v>
      </c>
      <c r="V37" s="1555"/>
      <c r="W37" s="249">
        <f>SUM(Z36*15)+(Z38*5)+(Z40*15)</f>
        <v>115</v>
      </c>
      <c r="X37" s="250" t="s">
        <v>16</v>
      </c>
      <c r="Y37" s="251" t="s">
        <v>37</v>
      </c>
      <c r="Z37" s="268">
        <v>2.5</v>
      </c>
      <c r="AA37" s="85" t="s">
        <v>38</v>
      </c>
      <c r="AB37" s="85">
        <v>6</v>
      </c>
      <c r="AC37" s="85">
        <f>AB37*2</f>
        <v>12</v>
      </c>
      <c r="AD37" s="85"/>
      <c r="AE37" s="85">
        <f>AB37*15</f>
        <v>90</v>
      </c>
      <c r="AF37" s="85">
        <f>AC37*4+AE37*4</f>
        <v>408</v>
      </c>
      <c r="AG37" s="84"/>
    </row>
    <row r="38" spans="2:35" ht="34.15" customHeight="1">
      <c r="B38" s="143">
        <v>1</v>
      </c>
      <c r="C38" s="1561"/>
      <c r="D38" s="371"/>
      <c r="E38" s="372"/>
      <c r="F38" s="373"/>
      <c r="G38" s="626" t="s">
        <v>89</v>
      </c>
      <c r="H38" s="615"/>
      <c r="I38" s="651"/>
      <c r="J38" s="371" t="s">
        <v>353</v>
      </c>
      <c r="K38" s="372"/>
      <c r="L38" s="373"/>
      <c r="M38" s="614" t="s">
        <v>355</v>
      </c>
      <c r="N38" s="713"/>
      <c r="O38" s="711">
        <v>10</v>
      </c>
      <c r="P38" s="371" t="s">
        <v>15</v>
      </c>
      <c r="Q38" s="372"/>
      <c r="R38" s="373"/>
      <c r="S38" s="614" t="s">
        <v>337</v>
      </c>
      <c r="T38" s="712"/>
      <c r="U38" s="711">
        <v>5</v>
      </c>
      <c r="V38" s="1555"/>
      <c r="W38" s="253" t="s">
        <v>9</v>
      </c>
      <c r="X38" s="254"/>
      <c r="Y38" s="255" t="s">
        <v>39</v>
      </c>
      <c r="Z38" s="268">
        <v>2</v>
      </c>
      <c r="AA38" s="87" t="s">
        <v>40</v>
      </c>
      <c r="AB38" s="85">
        <v>2.2000000000000002</v>
      </c>
      <c r="AC38" s="88">
        <f>AB38*7</f>
        <v>15.400000000000002</v>
      </c>
      <c r="AD38" s="85">
        <f>AB38*5</f>
        <v>11</v>
      </c>
      <c r="AE38" s="85" t="s">
        <v>41</v>
      </c>
      <c r="AF38" s="89">
        <f>AC38*4+AD38*9</f>
        <v>160.60000000000002</v>
      </c>
      <c r="AG38" s="84"/>
    </row>
    <row r="39" spans="2:35" ht="34.15" customHeight="1">
      <c r="B39" s="143" t="s">
        <v>10</v>
      </c>
      <c r="C39" s="1561"/>
      <c r="D39" s="382"/>
      <c r="E39" s="380"/>
      <c r="F39" s="373"/>
      <c r="G39" s="626" t="s">
        <v>148</v>
      </c>
      <c r="H39" s="617"/>
      <c r="I39" s="651"/>
      <c r="J39" s="371" t="s">
        <v>354</v>
      </c>
      <c r="K39" s="372"/>
      <c r="L39" s="373"/>
      <c r="M39" s="614" t="s">
        <v>356</v>
      </c>
      <c r="N39" s="713"/>
      <c r="O39" s="711">
        <v>10</v>
      </c>
      <c r="P39" s="371"/>
      <c r="Q39" s="380"/>
      <c r="R39" s="373"/>
      <c r="S39" s="614" t="s">
        <v>251</v>
      </c>
      <c r="T39" s="713"/>
      <c r="U39" s="711">
        <v>5</v>
      </c>
      <c r="V39" s="1555"/>
      <c r="W39" s="249">
        <f>SUM(Z37*5)+(Z39*5)</f>
        <v>27.5</v>
      </c>
      <c r="X39" s="250" t="s">
        <v>16</v>
      </c>
      <c r="Y39" s="255" t="s">
        <v>87</v>
      </c>
      <c r="Z39" s="268">
        <v>3</v>
      </c>
      <c r="AA39" s="84" t="s">
        <v>42</v>
      </c>
      <c r="AB39" s="85">
        <v>1.7</v>
      </c>
      <c r="AC39" s="85">
        <f>AB39*1</f>
        <v>1.7</v>
      </c>
      <c r="AD39" s="85" t="s">
        <v>41</v>
      </c>
      <c r="AE39" s="85">
        <f>AB39*5</f>
        <v>8.5</v>
      </c>
      <c r="AF39" s="85">
        <f>AC39*4+AE39*4</f>
        <v>40.799999999999997</v>
      </c>
      <c r="AG39" s="84"/>
    </row>
    <row r="40" spans="2:35" ht="34.15" customHeight="1">
      <c r="B40" s="1565" t="s">
        <v>130</v>
      </c>
      <c r="C40" s="1561"/>
      <c r="D40" s="382"/>
      <c r="E40" s="380"/>
      <c r="F40" s="373"/>
      <c r="G40" s="626" t="s">
        <v>199</v>
      </c>
      <c r="H40" s="617"/>
      <c r="I40" s="651"/>
      <c r="J40" s="541"/>
      <c r="K40" s="372"/>
      <c r="L40" s="373"/>
      <c r="M40" s="428"/>
      <c r="N40" s="430"/>
      <c r="O40" s="429"/>
      <c r="P40" s="371"/>
      <c r="Q40" s="380"/>
      <c r="R40" s="373"/>
      <c r="S40" s="614"/>
      <c r="T40" s="713"/>
      <c r="U40" s="711"/>
      <c r="V40" s="1555"/>
      <c r="W40" s="253" t="s">
        <v>11</v>
      </c>
      <c r="X40" s="254"/>
      <c r="Y40" s="255" t="s">
        <v>88</v>
      </c>
      <c r="Z40" s="268">
        <v>0</v>
      </c>
      <c r="AA40" s="84" t="s">
        <v>44</v>
      </c>
      <c r="AB40" s="85">
        <v>2.5</v>
      </c>
      <c r="AC40" s="85"/>
      <c r="AD40" s="85">
        <f>AB40*5</f>
        <v>12.5</v>
      </c>
      <c r="AE40" s="85" t="s">
        <v>41</v>
      </c>
      <c r="AF40" s="85">
        <f>AD40*9</f>
        <v>112.5</v>
      </c>
      <c r="AG40" s="84"/>
    </row>
    <row r="41" spans="2:35" ht="34.15" customHeight="1">
      <c r="B41" s="1565"/>
      <c r="C41" s="1561"/>
      <c r="D41" s="382"/>
      <c r="E41" s="380"/>
      <c r="F41" s="373"/>
      <c r="G41" s="628"/>
      <c r="H41" s="617"/>
      <c r="I41" s="651"/>
      <c r="J41" s="371"/>
      <c r="K41" s="380"/>
      <c r="L41" s="373"/>
      <c r="M41" s="236"/>
      <c r="N41" s="240"/>
      <c r="O41" s="238"/>
      <c r="P41" s="371"/>
      <c r="Q41" s="380"/>
      <c r="R41" s="373"/>
      <c r="S41" s="630"/>
      <c r="T41" s="645"/>
      <c r="U41" s="646"/>
      <c r="V41" s="1555"/>
      <c r="W41" s="256">
        <f>SUM(Z36*2)+(Z37*7)</f>
        <v>31.5</v>
      </c>
      <c r="X41" s="250" t="s">
        <v>16</v>
      </c>
      <c r="Y41" s="257" t="s">
        <v>72</v>
      </c>
      <c r="Z41" s="268">
        <v>0</v>
      </c>
      <c r="AA41" s="84" t="s">
        <v>45</v>
      </c>
      <c r="AB41" s="85"/>
      <c r="AC41" s="84"/>
      <c r="AD41" s="84"/>
      <c r="AE41" s="84">
        <f>AB41*15</f>
        <v>0</v>
      </c>
      <c r="AF41" s="84"/>
      <c r="AG41" s="84"/>
    </row>
    <row r="42" spans="2:35" ht="34.15" customHeight="1">
      <c r="B42" s="144" t="s">
        <v>46</v>
      </c>
      <c r="C42" s="115"/>
      <c r="D42" s="382"/>
      <c r="E42" s="380"/>
      <c r="F42" s="373"/>
      <c r="G42" s="626"/>
      <c r="H42" s="622"/>
      <c r="I42" s="612"/>
      <c r="J42" s="371"/>
      <c r="K42" s="380"/>
      <c r="L42" s="373"/>
      <c r="M42" s="371"/>
      <c r="N42" s="380"/>
      <c r="O42" s="373"/>
      <c r="P42" s="371"/>
      <c r="Q42" s="380"/>
      <c r="R42" s="373"/>
      <c r="S42" s="360"/>
      <c r="T42" s="363"/>
      <c r="U42" s="361"/>
      <c r="V42" s="1555"/>
      <c r="W42" s="253" t="s">
        <v>12</v>
      </c>
      <c r="X42" s="254"/>
      <c r="Y42" s="259"/>
      <c r="Z42" s="268"/>
      <c r="AA42" s="84"/>
      <c r="AB42" s="85"/>
      <c r="AC42" s="84">
        <f>SUM(AC37:AC41)</f>
        <v>29.1</v>
      </c>
      <c r="AD42" s="84">
        <f>SUM(AD37:AD41)</f>
        <v>23.5</v>
      </c>
      <c r="AE42" s="84">
        <f>SUM(AE37:AE41)</f>
        <v>98.5</v>
      </c>
      <c r="AF42" s="84">
        <f>AC42*4+AD42*9+AE42*4</f>
        <v>721.9</v>
      </c>
      <c r="AG42" s="84"/>
    </row>
    <row r="43" spans="2:35" ht="34.15" customHeight="1" thickBot="1">
      <c r="B43" s="146"/>
      <c r="C43" s="117"/>
      <c r="D43" s="241"/>
      <c r="E43" s="242"/>
      <c r="F43" s="243"/>
      <c r="G43" s="244"/>
      <c r="H43" s="242"/>
      <c r="I43" s="647"/>
      <c r="J43" s="244"/>
      <c r="K43" s="242"/>
      <c r="L43" s="243"/>
      <c r="M43" s="244"/>
      <c r="N43" s="242"/>
      <c r="O43" s="243"/>
      <c r="P43" s="244"/>
      <c r="Q43" s="242"/>
      <c r="R43" s="243"/>
      <c r="S43" s="244"/>
      <c r="T43" s="242"/>
      <c r="U43" s="243"/>
      <c r="V43" s="1556"/>
      <c r="W43" s="260">
        <f>SUM(W37+W41)*4+(W39*9)</f>
        <v>833.5</v>
      </c>
      <c r="X43" s="263" t="s">
        <v>141</v>
      </c>
      <c r="Y43" s="264"/>
      <c r="Z43" s="269"/>
      <c r="AA43" s="84"/>
      <c r="AB43" s="85"/>
      <c r="AC43" s="90">
        <f>AC42*4/AF42</f>
        <v>0.1612411691369996</v>
      </c>
      <c r="AD43" s="90">
        <f>AD42*9/AF42</f>
        <v>0.29297686660202243</v>
      </c>
      <c r="AE43" s="90">
        <f>AE42*4/AF42</f>
        <v>0.54578196426097803</v>
      </c>
      <c r="AF43" s="84"/>
      <c r="AG43" s="84"/>
    </row>
    <row r="44" spans="2:35" ht="25.5">
      <c r="B44" s="1572" t="s">
        <v>66</v>
      </c>
      <c r="C44" s="1572"/>
      <c r="D44" s="1572"/>
      <c r="E44" s="1572"/>
      <c r="F44" s="1572"/>
      <c r="G44" s="1572"/>
      <c r="H44" s="1572"/>
      <c r="I44" s="1572"/>
      <c r="J44" s="1572"/>
      <c r="K44" s="1572"/>
      <c r="L44" s="1572"/>
      <c r="M44" s="1572"/>
      <c r="N44" s="1572"/>
      <c r="O44" s="1572"/>
      <c r="P44" s="1572"/>
      <c r="Q44" s="1572"/>
      <c r="R44" s="1572"/>
      <c r="S44" s="1572"/>
      <c r="T44" s="1572"/>
      <c r="U44" s="1572"/>
      <c r="V44" s="1572"/>
      <c r="W44" s="1572"/>
      <c r="X44" s="1572"/>
      <c r="Y44" s="1572"/>
    </row>
    <row r="49" spans="2:25" ht="25.5">
      <c r="B49" s="1572"/>
      <c r="C49" s="1572"/>
      <c r="D49" s="1572"/>
      <c r="E49" s="1572"/>
      <c r="F49" s="1572"/>
      <c r="G49" s="1572"/>
      <c r="H49" s="1572"/>
      <c r="I49" s="1572"/>
      <c r="J49" s="1572"/>
      <c r="K49" s="1572"/>
      <c r="L49" s="1572"/>
      <c r="M49" s="1572"/>
      <c r="N49" s="1572"/>
      <c r="O49" s="1572"/>
      <c r="P49" s="1572"/>
      <c r="Q49" s="1572"/>
      <c r="R49" s="1572"/>
      <c r="S49" s="1572"/>
      <c r="T49" s="1572"/>
      <c r="U49" s="1572"/>
      <c r="V49" s="1572"/>
      <c r="W49" s="1572"/>
      <c r="X49" s="1572"/>
      <c r="Y49" s="1572"/>
    </row>
  </sheetData>
  <mergeCells count="20">
    <mergeCell ref="B44:Y44"/>
    <mergeCell ref="B49:Y49"/>
    <mergeCell ref="C28:C33"/>
    <mergeCell ref="V28:V35"/>
    <mergeCell ref="B32:B33"/>
    <mergeCell ref="C36:C41"/>
    <mergeCell ref="V36:V43"/>
    <mergeCell ref="B40:B41"/>
    <mergeCell ref="C12:C17"/>
    <mergeCell ref="V12:V19"/>
    <mergeCell ref="B16:B17"/>
    <mergeCell ref="C20:C25"/>
    <mergeCell ref="V20:V27"/>
    <mergeCell ref="B24:B25"/>
    <mergeCell ref="B1:Z1"/>
    <mergeCell ref="V2:X2"/>
    <mergeCell ref="W3:X3"/>
    <mergeCell ref="C4:C9"/>
    <mergeCell ref="V4:V11"/>
    <mergeCell ref="B8:B9"/>
  </mergeCells>
  <phoneticPr fontId="19" type="noConversion"/>
  <pageMargins left="0.78740157480314965" right="0.15748031496062992" top="0.19685039370078741" bottom="0.15748031496062992" header="0.51181102362204722" footer="0.23622047244094491"/>
  <pageSetup paperSize="9" scale="3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6"/>
  <sheetViews>
    <sheetView view="pageBreakPreview" topLeftCell="A24" zoomScale="20" zoomScaleSheetLayoutView="20" zoomScalePageLayoutView="70" workbookViewId="0">
      <selection activeCell="K62" sqref="K62"/>
    </sheetView>
  </sheetViews>
  <sheetFormatPr defaultRowHeight="25.5"/>
  <cols>
    <col min="1" max="2" width="65.625" style="19" customWidth="1"/>
    <col min="3" max="3" width="72" style="19" customWidth="1"/>
    <col min="4" max="5" width="65.625" style="19" customWidth="1"/>
    <col min="257" max="257" width="29.625" customWidth="1"/>
    <col min="258" max="258" width="31.875" customWidth="1"/>
    <col min="259" max="261" width="29.125" customWidth="1"/>
    <col min="513" max="513" width="29.625" customWidth="1"/>
    <col min="514" max="514" width="31.875" customWidth="1"/>
    <col min="515" max="517" width="29.125" customWidth="1"/>
    <col min="769" max="769" width="29.625" customWidth="1"/>
    <col min="770" max="770" width="31.875" customWidth="1"/>
    <col min="771" max="773" width="29.125" customWidth="1"/>
    <col min="1025" max="1025" width="29.625" customWidth="1"/>
    <col min="1026" max="1026" width="31.875" customWidth="1"/>
    <col min="1027" max="1029" width="29.125" customWidth="1"/>
    <col min="1281" max="1281" width="29.625" customWidth="1"/>
    <col min="1282" max="1282" width="31.875" customWidth="1"/>
    <col min="1283" max="1285" width="29.125" customWidth="1"/>
    <col min="1537" max="1537" width="29.625" customWidth="1"/>
    <col min="1538" max="1538" width="31.875" customWidth="1"/>
    <col min="1539" max="1541" width="29.125" customWidth="1"/>
    <col min="1793" max="1793" width="29.625" customWidth="1"/>
    <col min="1794" max="1794" width="31.875" customWidth="1"/>
    <col min="1795" max="1797" width="29.125" customWidth="1"/>
    <col min="2049" max="2049" width="29.625" customWidth="1"/>
    <col min="2050" max="2050" width="31.875" customWidth="1"/>
    <col min="2051" max="2053" width="29.125" customWidth="1"/>
    <col min="2305" max="2305" width="29.625" customWidth="1"/>
    <col min="2306" max="2306" width="31.875" customWidth="1"/>
    <col min="2307" max="2309" width="29.125" customWidth="1"/>
    <col min="2561" max="2561" width="29.625" customWidth="1"/>
    <col min="2562" max="2562" width="31.875" customWidth="1"/>
    <col min="2563" max="2565" width="29.125" customWidth="1"/>
    <col min="2817" max="2817" width="29.625" customWidth="1"/>
    <col min="2818" max="2818" width="31.875" customWidth="1"/>
    <col min="2819" max="2821" width="29.125" customWidth="1"/>
    <col min="3073" max="3073" width="29.625" customWidth="1"/>
    <col min="3074" max="3074" width="31.875" customWidth="1"/>
    <col min="3075" max="3077" width="29.125" customWidth="1"/>
    <col min="3329" max="3329" width="29.625" customWidth="1"/>
    <col min="3330" max="3330" width="31.875" customWidth="1"/>
    <col min="3331" max="3333" width="29.125" customWidth="1"/>
    <col min="3585" max="3585" width="29.625" customWidth="1"/>
    <col min="3586" max="3586" width="31.875" customWidth="1"/>
    <col min="3587" max="3589" width="29.125" customWidth="1"/>
    <col min="3841" max="3841" width="29.625" customWidth="1"/>
    <col min="3842" max="3842" width="31.875" customWidth="1"/>
    <col min="3843" max="3845" width="29.125" customWidth="1"/>
    <col min="4097" max="4097" width="29.625" customWidth="1"/>
    <col min="4098" max="4098" width="31.875" customWidth="1"/>
    <col min="4099" max="4101" width="29.125" customWidth="1"/>
    <col min="4353" max="4353" width="29.625" customWidth="1"/>
    <col min="4354" max="4354" width="31.875" customWidth="1"/>
    <col min="4355" max="4357" width="29.125" customWidth="1"/>
    <col min="4609" max="4609" width="29.625" customWidth="1"/>
    <col min="4610" max="4610" width="31.875" customWidth="1"/>
    <col min="4611" max="4613" width="29.125" customWidth="1"/>
    <col min="4865" max="4865" width="29.625" customWidth="1"/>
    <col min="4866" max="4866" width="31.875" customWidth="1"/>
    <col min="4867" max="4869" width="29.125" customWidth="1"/>
    <col min="5121" max="5121" width="29.625" customWidth="1"/>
    <col min="5122" max="5122" width="31.875" customWidth="1"/>
    <col min="5123" max="5125" width="29.125" customWidth="1"/>
    <col min="5377" max="5377" width="29.625" customWidth="1"/>
    <col min="5378" max="5378" width="31.875" customWidth="1"/>
    <col min="5379" max="5381" width="29.125" customWidth="1"/>
    <col min="5633" max="5633" width="29.625" customWidth="1"/>
    <col min="5634" max="5634" width="31.875" customWidth="1"/>
    <col min="5635" max="5637" width="29.125" customWidth="1"/>
    <col min="5889" max="5889" width="29.625" customWidth="1"/>
    <col min="5890" max="5890" width="31.875" customWidth="1"/>
    <col min="5891" max="5893" width="29.125" customWidth="1"/>
    <col min="6145" max="6145" width="29.625" customWidth="1"/>
    <col min="6146" max="6146" width="31.875" customWidth="1"/>
    <col min="6147" max="6149" width="29.125" customWidth="1"/>
    <col min="6401" max="6401" width="29.625" customWidth="1"/>
    <col min="6402" max="6402" width="31.875" customWidth="1"/>
    <col min="6403" max="6405" width="29.125" customWidth="1"/>
    <col min="6657" max="6657" width="29.625" customWidth="1"/>
    <col min="6658" max="6658" width="31.875" customWidth="1"/>
    <col min="6659" max="6661" width="29.125" customWidth="1"/>
    <col min="6913" max="6913" width="29.625" customWidth="1"/>
    <col min="6914" max="6914" width="31.875" customWidth="1"/>
    <col min="6915" max="6917" width="29.125" customWidth="1"/>
    <col min="7169" max="7169" width="29.625" customWidth="1"/>
    <col min="7170" max="7170" width="31.875" customWidth="1"/>
    <col min="7171" max="7173" width="29.125" customWidth="1"/>
    <col min="7425" max="7425" width="29.625" customWidth="1"/>
    <col min="7426" max="7426" width="31.875" customWidth="1"/>
    <col min="7427" max="7429" width="29.125" customWidth="1"/>
    <col min="7681" max="7681" width="29.625" customWidth="1"/>
    <col min="7682" max="7682" width="31.875" customWidth="1"/>
    <col min="7683" max="7685" width="29.125" customWidth="1"/>
    <col min="7937" max="7937" width="29.625" customWidth="1"/>
    <col min="7938" max="7938" width="31.875" customWidth="1"/>
    <col min="7939" max="7941" width="29.125" customWidth="1"/>
    <col min="8193" max="8193" width="29.625" customWidth="1"/>
    <col min="8194" max="8194" width="31.875" customWidth="1"/>
    <col min="8195" max="8197" width="29.125" customWidth="1"/>
    <col min="8449" max="8449" width="29.625" customWidth="1"/>
    <col min="8450" max="8450" width="31.875" customWidth="1"/>
    <col min="8451" max="8453" width="29.125" customWidth="1"/>
    <col min="8705" max="8705" width="29.625" customWidth="1"/>
    <col min="8706" max="8706" width="31.875" customWidth="1"/>
    <col min="8707" max="8709" width="29.125" customWidth="1"/>
    <col min="8961" max="8961" width="29.625" customWidth="1"/>
    <col min="8962" max="8962" width="31.875" customWidth="1"/>
    <col min="8963" max="8965" width="29.125" customWidth="1"/>
    <col min="9217" max="9217" width="29.625" customWidth="1"/>
    <col min="9218" max="9218" width="31.875" customWidth="1"/>
    <col min="9219" max="9221" width="29.125" customWidth="1"/>
    <col min="9473" max="9473" width="29.625" customWidth="1"/>
    <col min="9474" max="9474" width="31.875" customWidth="1"/>
    <col min="9475" max="9477" width="29.125" customWidth="1"/>
    <col min="9729" max="9729" width="29.625" customWidth="1"/>
    <col min="9730" max="9730" width="31.875" customWidth="1"/>
    <col min="9731" max="9733" width="29.125" customWidth="1"/>
    <col min="9985" max="9985" width="29.625" customWidth="1"/>
    <col min="9986" max="9986" width="31.875" customWidth="1"/>
    <col min="9987" max="9989" width="29.125" customWidth="1"/>
    <col min="10241" max="10241" width="29.625" customWidth="1"/>
    <col min="10242" max="10242" width="31.875" customWidth="1"/>
    <col min="10243" max="10245" width="29.125" customWidth="1"/>
    <col min="10497" max="10497" width="29.625" customWidth="1"/>
    <col min="10498" max="10498" width="31.875" customWidth="1"/>
    <col min="10499" max="10501" width="29.125" customWidth="1"/>
    <col min="10753" max="10753" width="29.625" customWidth="1"/>
    <col min="10754" max="10754" width="31.875" customWidth="1"/>
    <col min="10755" max="10757" width="29.125" customWidth="1"/>
    <col min="11009" max="11009" width="29.625" customWidth="1"/>
    <col min="11010" max="11010" width="31.875" customWidth="1"/>
    <col min="11011" max="11013" width="29.125" customWidth="1"/>
    <col min="11265" max="11265" width="29.625" customWidth="1"/>
    <col min="11266" max="11266" width="31.875" customWidth="1"/>
    <col min="11267" max="11269" width="29.125" customWidth="1"/>
    <col min="11521" max="11521" width="29.625" customWidth="1"/>
    <col min="11522" max="11522" width="31.875" customWidth="1"/>
    <col min="11523" max="11525" width="29.125" customWidth="1"/>
    <col min="11777" max="11777" width="29.625" customWidth="1"/>
    <col min="11778" max="11778" width="31.875" customWidth="1"/>
    <col min="11779" max="11781" width="29.125" customWidth="1"/>
    <col min="12033" max="12033" width="29.625" customWidth="1"/>
    <col min="12034" max="12034" width="31.875" customWidth="1"/>
    <col min="12035" max="12037" width="29.125" customWidth="1"/>
    <col min="12289" max="12289" width="29.625" customWidth="1"/>
    <col min="12290" max="12290" width="31.875" customWidth="1"/>
    <col min="12291" max="12293" width="29.125" customWidth="1"/>
    <col min="12545" max="12545" width="29.625" customWidth="1"/>
    <col min="12546" max="12546" width="31.875" customWidth="1"/>
    <col min="12547" max="12549" width="29.125" customWidth="1"/>
    <col min="12801" max="12801" width="29.625" customWidth="1"/>
    <col min="12802" max="12802" width="31.875" customWidth="1"/>
    <col min="12803" max="12805" width="29.125" customWidth="1"/>
    <col min="13057" max="13057" width="29.625" customWidth="1"/>
    <col min="13058" max="13058" width="31.875" customWidth="1"/>
    <col min="13059" max="13061" width="29.125" customWidth="1"/>
    <col min="13313" max="13313" width="29.625" customWidth="1"/>
    <col min="13314" max="13314" width="31.875" customWidth="1"/>
    <col min="13315" max="13317" width="29.125" customWidth="1"/>
    <col min="13569" max="13569" width="29.625" customWidth="1"/>
    <col min="13570" max="13570" width="31.875" customWidth="1"/>
    <col min="13571" max="13573" width="29.125" customWidth="1"/>
    <col min="13825" max="13825" width="29.625" customWidth="1"/>
    <col min="13826" max="13826" width="31.875" customWidth="1"/>
    <col min="13827" max="13829" width="29.125" customWidth="1"/>
    <col min="14081" max="14081" width="29.625" customWidth="1"/>
    <col min="14082" max="14082" width="31.875" customWidth="1"/>
    <col min="14083" max="14085" width="29.125" customWidth="1"/>
    <col min="14337" max="14337" width="29.625" customWidth="1"/>
    <col min="14338" max="14338" width="31.875" customWidth="1"/>
    <col min="14339" max="14341" width="29.125" customWidth="1"/>
    <col min="14593" max="14593" width="29.625" customWidth="1"/>
    <col min="14594" max="14594" width="31.875" customWidth="1"/>
    <col min="14595" max="14597" width="29.125" customWidth="1"/>
    <col min="14849" max="14849" width="29.625" customWidth="1"/>
    <col min="14850" max="14850" width="31.875" customWidth="1"/>
    <col min="14851" max="14853" width="29.125" customWidth="1"/>
    <col min="15105" max="15105" width="29.625" customWidth="1"/>
    <col min="15106" max="15106" width="31.875" customWidth="1"/>
    <col min="15107" max="15109" width="29.125" customWidth="1"/>
    <col min="15361" max="15361" width="29.625" customWidth="1"/>
    <col min="15362" max="15362" width="31.875" customWidth="1"/>
    <col min="15363" max="15365" width="29.125" customWidth="1"/>
    <col min="15617" max="15617" width="29.625" customWidth="1"/>
    <col min="15618" max="15618" width="31.875" customWidth="1"/>
    <col min="15619" max="15621" width="29.125" customWidth="1"/>
    <col min="15873" max="15873" width="29.625" customWidth="1"/>
    <col min="15874" max="15874" width="31.875" customWidth="1"/>
    <col min="15875" max="15877" width="29.125" customWidth="1"/>
    <col min="16129" max="16129" width="29.625" customWidth="1"/>
    <col min="16130" max="16130" width="31.875" customWidth="1"/>
    <col min="16131" max="16133" width="29.125" customWidth="1"/>
  </cols>
  <sheetData>
    <row r="1" spans="1:20" s="459" customFormat="1" ht="167.65" customHeight="1">
      <c r="A1" s="457" t="s">
        <v>308</v>
      </c>
      <c r="B1" s="1616" t="s">
        <v>247</v>
      </c>
      <c r="C1" s="1616" t="s">
        <v>247</v>
      </c>
      <c r="D1" s="1616" t="s">
        <v>247</v>
      </c>
      <c r="E1" s="681" t="s">
        <v>229</v>
      </c>
      <c r="F1" s="458"/>
    </row>
    <row r="2" spans="1:20" ht="90.6" customHeight="1">
      <c r="A2" s="460" t="s">
        <v>336</v>
      </c>
      <c r="B2" s="1617"/>
      <c r="C2" s="1617"/>
      <c r="D2" s="1617"/>
      <c r="E2" s="461"/>
      <c r="F2" s="462"/>
    </row>
    <row r="3" spans="1:20" s="474" customFormat="1" ht="36.75" customHeight="1">
      <c r="A3" s="471" t="s">
        <v>309</v>
      </c>
      <c r="B3" s="471" t="s">
        <v>310</v>
      </c>
      <c r="C3" s="472" t="s">
        <v>311</v>
      </c>
      <c r="D3" s="471" t="s">
        <v>312</v>
      </c>
      <c r="E3" s="471" t="s">
        <v>313</v>
      </c>
      <c r="F3" s="473"/>
    </row>
    <row r="4" spans="1:20" s="476" customFormat="1" ht="100.15" customHeight="1">
      <c r="A4" s="464" t="str">
        <f>佳祥10月菜單!A4:F4</f>
        <v>香Q米飯</v>
      </c>
      <c r="B4" s="686" t="str">
        <f>佳祥10月菜單!G4</f>
        <v>小 米 飯</v>
      </c>
      <c r="C4" s="682" t="str">
        <f>佳祥10月菜單!M4</f>
        <v>香鬆炒飯</v>
      </c>
      <c r="D4" s="694" t="str">
        <f>佳祥10月菜單!S4</f>
        <v>糙 米 飯</v>
      </c>
      <c r="E4" s="475"/>
      <c r="F4" s="465"/>
    </row>
    <row r="5" spans="1:20" s="476" customFormat="1" ht="100.15" customHeight="1">
      <c r="A5" s="678" t="str">
        <f>佳祥10月菜單!A5:F5</f>
        <v>＊香酥魚塊(生鮮水產海炸)</v>
      </c>
      <c r="B5" s="687" t="str">
        <f>佳祥10月菜單!G5</f>
        <v>御品里肌+螞蟻上樹</v>
      </c>
      <c r="C5" s="688" t="str">
        <f>佳祥10月菜單!M5</f>
        <v>和風烤雞</v>
      </c>
      <c r="D5" s="687" t="s">
        <v>329</v>
      </c>
      <c r="E5" s="477"/>
      <c r="K5" s="478"/>
    </row>
    <row r="6" spans="1:20" s="476" customFormat="1" ht="100.15" customHeight="1">
      <c r="A6" s="692" t="str">
        <f>佳祥10月菜單!A6:F6</f>
        <v>番茄燴蛋</v>
      </c>
      <c r="B6" s="688" t="str">
        <f>佳祥10月菜單!G6</f>
        <v>彩繪玉米</v>
      </c>
      <c r="C6" s="692" t="str">
        <f>佳祥10月菜單!M6</f>
        <v>萬丹豆沙包(主冷)</v>
      </c>
      <c r="D6" s="688" t="s">
        <v>330</v>
      </c>
      <c r="E6" s="477"/>
      <c r="H6" s="466"/>
      <c r="S6" s="479"/>
    </row>
    <row r="7" spans="1:20" s="476" customFormat="1" ht="100.15" customHeight="1">
      <c r="A7" s="695" t="str">
        <f>佳祥10月菜單!A7:F7</f>
        <v>白菜滷</v>
      </c>
      <c r="B7" s="689" t="str">
        <f>佳祥10月菜單!G7</f>
        <v>麻婆豆腐(豆)</v>
      </c>
      <c r="C7" s="689" t="str">
        <f>佳祥10月菜單!M7</f>
        <v>＊麥香薯餅(加炸)</v>
      </c>
      <c r="D7" s="689" t="s">
        <v>331</v>
      </c>
      <c r="E7" s="477"/>
    </row>
    <row r="8" spans="1:20" s="476" customFormat="1" ht="100.15" customHeight="1">
      <c r="A8" s="693" t="str">
        <f>佳祥10月菜單!A8:F8</f>
        <v>深色蔬菜</v>
      </c>
      <c r="B8" s="690" t="str">
        <f>佳祥10月菜單!G8</f>
        <v>深色蔬菜</v>
      </c>
      <c r="C8" s="699" t="str">
        <f>佳祥10月菜單!M8</f>
        <v>有機深色蔬菜</v>
      </c>
      <c r="D8" s="693" t="s">
        <v>256</v>
      </c>
      <c r="E8" s="477"/>
      <c r="J8" s="466"/>
      <c r="K8" s="466"/>
    </row>
    <row r="9" spans="1:20" s="476" customFormat="1" ht="100.15" customHeight="1">
      <c r="A9" s="691" t="str">
        <f>佳祥10月菜單!A9:F9</f>
        <v>洋蔥味噌湯(豆)</v>
      </c>
      <c r="B9" s="691" t="str">
        <f>佳祥10月菜單!G9</f>
        <v>芹香菜頭湯</v>
      </c>
      <c r="C9" s="691" t="str">
        <f>佳祥10月菜單!M9</f>
        <v>玉米蛋花湯</v>
      </c>
      <c r="D9" s="691" t="s">
        <v>332</v>
      </c>
      <c r="E9" s="477"/>
      <c r="I9" s="466"/>
    </row>
    <row r="10" spans="1:20" s="476" customFormat="1" ht="55.15" customHeight="1">
      <c r="A10" s="469" t="s">
        <v>235</v>
      </c>
      <c r="B10" s="470" t="s">
        <v>236</v>
      </c>
      <c r="C10" s="470" t="s">
        <v>237</v>
      </c>
      <c r="D10" s="469" t="s">
        <v>241</v>
      </c>
      <c r="E10" s="480"/>
      <c r="I10" s="466"/>
    </row>
    <row r="11" spans="1:20" s="482" customFormat="1" ht="41.25" customHeight="1">
      <c r="A11" s="481" t="s">
        <v>314</v>
      </c>
      <c r="B11" s="481" t="s">
        <v>315</v>
      </c>
      <c r="C11" s="481" t="s">
        <v>316</v>
      </c>
      <c r="D11" s="481" t="s">
        <v>317</v>
      </c>
      <c r="E11" s="481" t="s">
        <v>318</v>
      </c>
    </row>
    <row r="12" spans="1:20" s="476" customFormat="1" ht="100.15" customHeight="1">
      <c r="A12" s="464">
        <f>佳祥10月菜單!A14:F14</f>
        <v>0</v>
      </c>
      <c r="B12" s="686" t="str">
        <f>佳祥10月菜單!G14</f>
        <v>胚芽米飯</v>
      </c>
      <c r="C12" s="683" t="str">
        <f>佳祥10月菜單!M14</f>
        <v>風城米粉</v>
      </c>
      <c r="D12" s="694" t="str">
        <f>佳祥10月菜單!S14</f>
        <v>麥 片 飯</v>
      </c>
      <c r="E12" s="696" t="str">
        <f>佳祥10月菜單!Y14</f>
        <v>香Q米飯</v>
      </c>
      <c r="G12" s="466"/>
    </row>
    <row r="13" spans="1:20" s="476" customFormat="1" ht="100.15" customHeight="1">
      <c r="A13" s="679">
        <f>佳祥10月菜單!A15:F15</f>
        <v>0</v>
      </c>
      <c r="B13" s="687" t="str">
        <f>佳祥10月菜單!G15</f>
        <v>BBQ烤翅+港式蘿蔔糕(主冷)</v>
      </c>
      <c r="C13" s="688" t="str">
        <f>佳祥10月菜單!M15</f>
        <v>糖醋雞丁</v>
      </c>
      <c r="D13" s="687" t="str">
        <f>佳祥10月菜單!S15</f>
        <v>客家封肉</v>
      </c>
      <c r="E13" s="688" t="str">
        <f>佳祥10月菜單!Y15</f>
        <v>＊黃金魚片(海炸)</v>
      </c>
    </row>
    <row r="14" spans="1:20" s="476" customFormat="1" ht="100.15" customHeight="1">
      <c r="A14" s="688">
        <f>佳祥10月菜單!A16:F16</f>
        <v>0</v>
      </c>
      <c r="B14" s="692" t="str">
        <f>佳祥10月菜單!G16</f>
        <v>咖哩洋芋</v>
      </c>
      <c r="C14" s="692" t="str">
        <f>佳祥10月菜單!M16</f>
        <v>手工水餃(主冷)</v>
      </c>
      <c r="D14" s="692" t="str">
        <f>佳祥10月菜單!S16</f>
        <v>清水肉羹</v>
      </c>
      <c r="E14" s="692" t="str">
        <f>佳祥10月菜單!Y16</f>
        <v>肉燥高麗</v>
      </c>
    </row>
    <row r="15" spans="1:20" s="476" customFormat="1" ht="100.15" customHeight="1">
      <c r="A15" s="689">
        <f>佳祥10月菜單!A17:F17</f>
        <v>0</v>
      </c>
      <c r="B15" s="695" t="str">
        <f>佳祥10月菜單!G17</f>
        <v>五味干片(豆)</v>
      </c>
      <c r="C15" s="467" t="str">
        <f>佳祥10月菜單!M17</f>
        <v>焗汁白菜</v>
      </c>
      <c r="D15" s="695" t="str">
        <f>佳祥10月菜單!S17</f>
        <v>＊香酥雞塊(加炸)</v>
      </c>
      <c r="E15" s="689" t="str">
        <f>佳祥10月菜單!Y17</f>
        <v>茄汁熱狗(加)</v>
      </c>
      <c r="T15" s="466"/>
    </row>
    <row r="16" spans="1:20" s="476" customFormat="1" ht="100.15" customHeight="1">
      <c r="A16" s="693">
        <f>佳祥10月菜單!A18:F18</f>
        <v>0</v>
      </c>
      <c r="B16" s="690" t="str">
        <f>佳祥10月菜單!G18</f>
        <v>淺色蔬菜</v>
      </c>
      <c r="C16" s="700" t="str">
        <f>佳祥10月菜單!M18</f>
        <v>有機深色蔬菜</v>
      </c>
      <c r="D16" s="690" t="str">
        <f>佳祥10月菜單!S18</f>
        <v>深色蔬菜</v>
      </c>
      <c r="E16" s="690" t="str">
        <f>佳祥10月菜單!Y18</f>
        <v>深色蔬菜</v>
      </c>
      <c r="H16" s="466"/>
    </row>
    <row r="17" spans="1:19" s="476" customFormat="1" ht="100.15" customHeight="1">
      <c r="A17" s="691">
        <f>佳祥10月菜單!A19:F19</f>
        <v>0</v>
      </c>
      <c r="B17" s="691" t="str">
        <f>佳祥10月菜單!G19</f>
        <v>脆筍肉片湯(醃)</v>
      </c>
      <c r="C17" s="680" t="str">
        <f>佳祥10月菜單!M19</f>
        <v>綠豆薏仁甜湯</v>
      </c>
      <c r="D17" s="691" t="str">
        <f>佳祥10月菜單!S19</f>
        <v>粉絲蛋花湯</v>
      </c>
      <c r="E17" s="691" t="str">
        <f>佳祥10月菜單!Y19</f>
        <v>冬瓜大骨湯</v>
      </c>
    </row>
    <row r="18" spans="1:19" s="476" customFormat="1" ht="55.15" customHeight="1">
      <c r="A18" s="469" t="s">
        <v>238</v>
      </c>
      <c r="B18" s="469" t="s">
        <v>239</v>
      </c>
      <c r="C18" s="470" t="s">
        <v>240</v>
      </c>
      <c r="D18" s="469" t="s">
        <v>241</v>
      </c>
      <c r="E18" s="469" t="s">
        <v>242</v>
      </c>
    </row>
    <row r="19" spans="1:19" s="483" customFormat="1" ht="46.5">
      <c r="A19" s="463" t="s">
        <v>319</v>
      </c>
      <c r="B19" s="463" t="s">
        <v>320</v>
      </c>
      <c r="C19" s="463" t="s">
        <v>321</v>
      </c>
      <c r="D19" s="463" t="s">
        <v>322</v>
      </c>
      <c r="E19" s="463" t="s">
        <v>323</v>
      </c>
      <c r="G19" s="465"/>
    </row>
    <row r="20" spans="1:19" s="476" customFormat="1" ht="100.15" customHeight="1">
      <c r="A20" s="464" t="str">
        <f>佳祥10月菜單!A24:F24</f>
        <v>香Q白飯</v>
      </c>
      <c r="B20" s="686" t="str">
        <f>佳祥10月菜單!G24</f>
        <v>糙 米 飯</v>
      </c>
      <c r="C20" s="684" t="str">
        <f>佳祥10月菜單!M24</f>
        <v>義式焗烤麵</v>
      </c>
      <c r="D20" s="694" t="str">
        <f>佳祥10月菜單!S24</f>
        <v>胚芽米飯</v>
      </c>
      <c r="E20" s="696" t="str">
        <f>佳祥10月菜單!Y24</f>
        <v>香Q米飯</v>
      </c>
      <c r="G20" s="466"/>
    </row>
    <row r="21" spans="1:19" s="476" customFormat="1" ht="100.15" customHeight="1">
      <c r="A21" s="679" t="str">
        <f>佳祥10月菜單!A25:F25</f>
        <v>骰子肉丁</v>
      </c>
      <c r="B21" s="687" t="str">
        <f>佳祥10月菜單!G25</f>
        <v>香草風味雞+燒賣(加)</v>
      </c>
      <c r="C21" s="688" t="str">
        <f>佳祥10月菜單!M25</f>
        <v>高鐵里肌</v>
      </c>
      <c r="D21" s="687" t="str">
        <f>佳祥10月菜單!S25</f>
        <v>＊日式雞排(炸)</v>
      </c>
      <c r="E21" s="687" t="str">
        <f>佳祥10月菜單!Y25</f>
        <v>黑椒肉柳</v>
      </c>
      <c r="G21" s="466"/>
    </row>
    <row r="22" spans="1:19" s="476" customFormat="1" ht="100.15" customHeight="1">
      <c r="A22" s="692" t="str">
        <f>佳祥10月菜單!A26:F26</f>
        <v>紅K炒蛋</v>
      </c>
      <c r="B22" s="692" t="str">
        <f>佳祥10月菜單!G26</f>
        <v>茄汁燴蛋</v>
      </c>
      <c r="C22" s="701" t="str">
        <f>佳祥10月菜單!M26</f>
        <v>紅油抄手(加)</v>
      </c>
      <c r="D22" s="695" t="str">
        <f>佳祥10月菜單!S26</f>
        <v>五柳魚羹(海)</v>
      </c>
      <c r="E22" s="692" t="str">
        <f>佳祥10月菜單!Y26</f>
        <v>芋丁四色</v>
      </c>
      <c r="G22" s="466"/>
    </row>
    <row r="23" spans="1:19" s="476" customFormat="1" ht="100.15" customHeight="1">
      <c r="A23" s="689" t="str">
        <f>佳祥10月菜單!A27:F27</f>
        <v>香菇翡翠</v>
      </c>
      <c r="B23" s="695" t="str">
        <f>佳祥10月菜單!G27</f>
        <v>筍干滷肉(醃)</v>
      </c>
      <c r="C23" s="689" t="str">
        <f>佳祥10月菜單!M27</f>
        <v>梅粉地瓜條</v>
      </c>
      <c r="D23" s="689" t="str">
        <f>佳祥10月菜單!S27</f>
        <v>五香肉燥(醃)</v>
      </c>
      <c r="E23" s="689" t="str">
        <f>佳祥10月菜單!Y27</f>
        <v>客家小炒(豆)</v>
      </c>
      <c r="G23" s="466"/>
    </row>
    <row r="24" spans="1:19" s="476" customFormat="1" ht="100.15" customHeight="1">
      <c r="A24" s="693" t="str">
        <f>佳祥10月菜單!A28:F28</f>
        <v>深色蔬菜</v>
      </c>
      <c r="B24" s="690" t="str">
        <f>佳祥10月菜單!G28</f>
        <v>淺色蔬菜</v>
      </c>
      <c r="C24" s="700" t="str">
        <f>佳祥10月菜單!M28</f>
        <v>有機深色蔬菜</v>
      </c>
      <c r="D24" s="690" t="str">
        <f>佳祥10月菜單!S28</f>
        <v>深色蔬菜</v>
      </c>
      <c r="E24" s="690" t="str">
        <f>佳祥10月菜單!Y28</f>
        <v>淺色蔬菜</v>
      </c>
      <c r="G24" s="466"/>
    </row>
    <row r="25" spans="1:19" s="476" customFormat="1" ht="100.15" customHeight="1">
      <c r="A25" s="691" t="str">
        <f>佳祥10月菜單!A29:F29</f>
        <v>開胃米粉湯</v>
      </c>
      <c r="B25" s="691" t="str">
        <f>佳祥10月菜單!G29</f>
        <v>薑絲海芽湯</v>
      </c>
      <c r="C25" s="691" t="str">
        <f>佳祥10月菜單!M29</f>
        <v>珍菇腐羹湯(豆)</v>
      </c>
      <c r="D25" s="691" t="str">
        <f>佳祥10月菜單!S29</f>
        <v>玉米濃湯</v>
      </c>
      <c r="E25" s="468" t="str">
        <f>佳祥10月菜單!Y29</f>
        <v>營養雞湯</v>
      </c>
      <c r="G25" s="466"/>
    </row>
    <row r="26" spans="1:19" s="476" customFormat="1" ht="55.15" customHeight="1">
      <c r="A26" s="469" t="s">
        <v>230</v>
      </c>
      <c r="B26" s="469" t="s">
        <v>231</v>
      </c>
      <c r="C26" s="470" t="s">
        <v>232</v>
      </c>
      <c r="D26" s="469" t="s">
        <v>233</v>
      </c>
      <c r="E26" s="469" t="s">
        <v>234</v>
      </c>
      <c r="G26" s="466"/>
    </row>
    <row r="27" spans="1:19" s="465" customFormat="1" ht="46.5">
      <c r="A27" s="484" t="s">
        <v>324</v>
      </c>
      <c r="B27" s="484" t="s">
        <v>325</v>
      </c>
      <c r="C27" s="484" t="s">
        <v>326</v>
      </c>
      <c r="D27" s="484" t="s">
        <v>327</v>
      </c>
      <c r="E27" s="484" t="s">
        <v>328</v>
      </c>
    </row>
    <row r="28" spans="1:19" s="476" customFormat="1" ht="100.15" customHeight="1">
      <c r="A28" s="464" t="str">
        <f>佳祥10月菜單!A34:F34</f>
        <v>香Q白飯</v>
      </c>
      <c r="B28" s="686" t="str">
        <f>佳祥10月菜單!G34</f>
        <v>小 米 飯</v>
      </c>
      <c r="C28" s="685" t="str">
        <f>佳祥10月菜單!M34</f>
        <v>肉絲炒麵</v>
      </c>
      <c r="D28" s="694" t="str">
        <f>佳祥10月菜單!S34</f>
        <v>麥 片 飯</v>
      </c>
      <c r="E28" s="694" t="str">
        <f>佳祥10月菜單!Y34</f>
        <v>香Q米飯</v>
      </c>
    </row>
    <row r="29" spans="1:19" s="476" customFormat="1" ht="100.15" customHeight="1">
      <c r="A29" s="677" t="str">
        <f>佳祥10月菜單!A35:F35</f>
        <v>碳烤香雞排</v>
      </c>
      <c r="B29" s="687" t="str">
        <f>佳祥10月菜單!G35</f>
        <v>東坡滷肉+烤蕃薯塊</v>
      </c>
      <c r="C29" s="687" t="str">
        <f>佳祥10月菜單!M35</f>
        <v>＊脆皮雞排(炸)</v>
      </c>
      <c r="D29" s="687" t="str">
        <f>佳祥10月菜單!S35</f>
        <v>香嫩雞丁</v>
      </c>
      <c r="E29" s="687" t="str">
        <f>佳祥10月菜單!Y35</f>
        <v>檸香雞翅</v>
      </c>
      <c r="S29" s="466"/>
    </row>
    <row r="30" spans="1:19" s="476" customFormat="1" ht="100.15" customHeight="1">
      <c r="A30" s="692" t="str">
        <f>佳祥10月菜單!A36:F36</f>
        <v>日式海苔蒸蛋</v>
      </c>
      <c r="B30" s="688" t="str">
        <f>佳祥10月菜單!G36</f>
        <v>銀蘿珍菇</v>
      </c>
      <c r="C30" s="692" t="str">
        <f>佳祥10月菜單!M36</f>
        <v>醬燒肉包(主冷)</v>
      </c>
      <c r="D30" s="692" t="str">
        <f>佳祥10月菜單!S36</f>
        <v>南洋咖哩</v>
      </c>
      <c r="E30" s="692" t="str">
        <f>佳祥10月菜單!Y36</f>
        <v>雙色蒲瓜</v>
      </c>
      <c r="F30" s="466"/>
      <c r="R30" s="466"/>
    </row>
    <row r="31" spans="1:19" s="476" customFormat="1" ht="100.15" customHeight="1">
      <c r="A31" s="688" t="str">
        <f>佳祥10月菜單!A37:F37</f>
        <v>甜麵干丁(豆)</v>
      </c>
      <c r="B31" s="689" t="str">
        <f>佳祥10月菜單!G37</f>
        <v>茄汁魚丁(海)</v>
      </c>
      <c r="C31" s="695" t="str">
        <f>佳祥10月菜單!M37</f>
        <v>綜合滷味(加)</v>
      </c>
      <c r="D31" s="689" t="str">
        <f>佳祥10月菜單!S37</f>
        <v>五味油腐(豆)</v>
      </c>
      <c r="E31" s="688" t="str">
        <f>佳祥10月菜單!Y37</f>
        <v>中式香腸(加)</v>
      </c>
      <c r="P31" s="466"/>
    </row>
    <row r="32" spans="1:19" s="476" customFormat="1" ht="100.15" customHeight="1">
      <c r="A32" s="693" t="str">
        <f>佳祥10月菜單!A38:F38</f>
        <v>淺色蔬菜</v>
      </c>
      <c r="B32" s="690" t="str">
        <f>佳祥10月菜單!G38</f>
        <v>深色蔬菜</v>
      </c>
      <c r="C32" s="700" t="str">
        <f>佳祥10月菜單!M38</f>
        <v>有機深色蔬菜</v>
      </c>
      <c r="D32" s="690" t="str">
        <f>佳祥10月菜單!S38</f>
        <v>淺色蔬菜</v>
      </c>
      <c r="E32" s="690" t="str">
        <f>佳祥10月菜單!Y38</f>
        <v>深色蔬菜</v>
      </c>
    </row>
    <row r="33" spans="1:5" s="476" customFormat="1" ht="100.15" customHeight="1">
      <c r="A33" s="691" t="str">
        <f>佳祥10月菜單!A39:F39</f>
        <v>肉羹湯(醃)</v>
      </c>
      <c r="B33" s="691" t="str">
        <f>佳祥10月菜單!G39</f>
        <v>味噌豆腐湯(豆)</v>
      </c>
      <c r="C33" s="680" t="str">
        <f>佳祥10月菜單!M39</f>
        <v>冬瓜銀耳圓</v>
      </c>
      <c r="D33" s="691" t="str">
        <f>佳祥10月菜單!S39</f>
        <v>蘿蔔大骨湯</v>
      </c>
      <c r="E33" s="691" t="str">
        <f>佳祥10月菜單!Y39</f>
        <v>海芽蛋花湯</v>
      </c>
    </row>
    <row r="34" spans="1:5" s="476" customFormat="1" ht="55.15" customHeight="1">
      <c r="A34" s="470" t="s">
        <v>243</v>
      </c>
      <c r="B34" s="469" t="s">
        <v>244</v>
      </c>
      <c r="C34" s="469" t="s">
        <v>245</v>
      </c>
      <c r="D34" s="470" t="s">
        <v>246</v>
      </c>
      <c r="E34" s="470" t="s">
        <v>236</v>
      </c>
    </row>
    <row r="35" spans="1:5" s="11" customFormat="1" ht="68.650000000000006" customHeight="1">
      <c r="A35" s="1618" t="s">
        <v>248</v>
      </c>
      <c r="B35" s="1619"/>
      <c r="C35" s="1620"/>
      <c r="D35" s="1620"/>
      <c r="E35" s="1621"/>
    </row>
    <row r="36" spans="1:5" ht="88.5" customHeight="1">
      <c r="A36" s="1615"/>
      <c r="B36" s="1615"/>
      <c r="C36" s="1615"/>
      <c r="D36" s="1615"/>
      <c r="E36" s="1615"/>
    </row>
  </sheetData>
  <mergeCells count="5">
    <mergeCell ref="A36:E36"/>
    <mergeCell ref="B1:B2"/>
    <mergeCell ref="C1:C2"/>
    <mergeCell ref="D1:D2"/>
    <mergeCell ref="A35:E35"/>
  </mergeCells>
  <phoneticPr fontId="19" type="noConversion"/>
  <printOptions horizontalCentered="1"/>
  <pageMargins left="0.15748031496062992" right="0.15748031496062992" top="0" bottom="0.39370078740157483" header="0.51181102362204722" footer="0.51181102362204722"/>
  <pageSetup paperSize="9" scale="2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BA48-35EE-4C5E-8BA3-9DBDA3C15252}">
  <sheetPr>
    <pageSetUpPr fitToPage="1"/>
  </sheetPr>
  <dimension ref="B1:AE52"/>
  <sheetViews>
    <sheetView topLeftCell="A7" zoomScale="50" zoomScaleNormal="50" workbookViewId="0">
      <selection activeCell="B1" sqref="B1:Y1"/>
    </sheetView>
  </sheetViews>
  <sheetFormatPr defaultRowHeight="20.25"/>
  <cols>
    <col min="1" max="1" width="1.875" style="91" customWidth="1"/>
    <col min="2" max="2" width="4.875" style="92" customWidth="1"/>
    <col min="3" max="3" width="0" style="91" hidden="1" customWidth="1"/>
    <col min="4" max="4" width="28.625" style="91" customWidth="1"/>
    <col min="5" max="5" width="5.625" style="93" customWidth="1"/>
    <col min="6" max="6" width="11.25" style="91" customWidth="1"/>
    <col min="7" max="7" width="28.625" style="91" customWidth="1"/>
    <col min="8" max="8" width="5.625" style="93" customWidth="1"/>
    <col min="9" max="9" width="11.875" style="91" customWidth="1"/>
    <col min="10" max="10" width="28.625" style="91" customWidth="1"/>
    <col min="11" max="11" width="5.625" style="93" customWidth="1"/>
    <col min="12" max="12" width="11.75" style="91" customWidth="1"/>
    <col min="13" max="13" width="28.625" style="91" customWidth="1"/>
    <col min="14" max="14" width="5.625" style="93" customWidth="1"/>
    <col min="15" max="15" width="12.125" style="91" customWidth="1"/>
    <col min="16" max="16" width="28.625" style="91" customWidth="1"/>
    <col min="17" max="17" width="5.625" style="93" customWidth="1"/>
    <col min="18" max="18" width="11.75" style="91" customWidth="1"/>
    <col min="19" max="19" width="28.625" style="91" customWidth="1"/>
    <col min="20" max="20" width="5.625" style="93" customWidth="1"/>
    <col min="21" max="21" width="12.75" style="91" customWidth="1"/>
    <col min="22" max="22" width="12.125" style="845" customWidth="1"/>
    <col min="23" max="23" width="11.75" style="14" customWidth="1"/>
    <col min="24" max="24" width="11.25" style="15" customWidth="1"/>
    <col min="25" max="25" width="6.625" style="16" customWidth="1"/>
    <col min="26" max="26" width="6" style="843" hidden="1" customWidth="1"/>
    <col min="27" max="27" width="5.5" style="844" hidden="1" customWidth="1"/>
    <col min="28" max="28" width="7.75" style="843" hidden="1" customWidth="1"/>
    <col min="29" max="29" width="8" style="843" hidden="1" customWidth="1"/>
    <col min="30" max="30" width="7.875" style="843" hidden="1" customWidth="1"/>
    <col min="31" max="31" width="7.5" style="843" hidden="1" customWidth="1"/>
    <col min="32" max="16384" width="9" style="91"/>
  </cols>
  <sheetData>
    <row r="1" spans="2:31" s="843" customFormat="1" ht="38.25">
      <c r="B1" s="1298" t="s">
        <v>733</v>
      </c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  <c r="X1" s="1298"/>
      <c r="Y1" s="1298"/>
      <c r="AA1" s="844"/>
    </row>
    <row r="2" spans="2:31" s="843" customFormat="1" ht="18.95" customHeight="1">
      <c r="B2" s="1299"/>
      <c r="C2" s="1300"/>
      <c r="D2" s="1300"/>
      <c r="E2" s="1300"/>
      <c r="F2" s="1300"/>
      <c r="G2" s="1300"/>
      <c r="H2" s="1004"/>
      <c r="I2" s="1003"/>
      <c r="J2" s="1003"/>
      <c r="K2" s="1004"/>
      <c r="L2" s="1003"/>
      <c r="M2" s="1003"/>
      <c r="N2" s="1004"/>
      <c r="O2" s="1003"/>
      <c r="P2" s="1003"/>
      <c r="Q2" s="1004"/>
      <c r="R2" s="1003"/>
      <c r="S2" s="1003"/>
      <c r="T2" s="1004"/>
      <c r="U2" s="1003"/>
      <c r="V2" s="1002"/>
      <c r="W2" s="1000"/>
      <c r="X2" s="1001"/>
      <c r="Y2" s="1000"/>
      <c r="AA2" s="844"/>
    </row>
    <row r="3" spans="2:31" s="843" customFormat="1" ht="30" customHeight="1">
      <c r="B3" s="999" t="s">
        <v>14</v>
      </c>
      <c r="C3" s="999"/>
      <c r="D3" s="998"/>
      <c r="E3" s="997"/>
      <c r="F3" s="997"/>
      <c r="G3" s="997"/>
      <c r="H3" s="997"/>
      <c r="I3" s="997"/>
      <c r="J3" s="997"/>
      <c r="K3" s="997"/>
      <c r="L3" s="997"/>
      <c r="M3" s="997"/>
      <c r="N3" s="997"/>
      <c r="O3" s="997"/>
      <c r="P3" s="997"/>
      <c r="Q3" s="997"/>
      <c r="R3" s="997"/>
      <c r="T3" s="997"/>
      <c r="U3" s="997"/>
      <c r="V3" s="996"/>
      <c r="W3" s="995"/>
      <c r="X3" s="994"/>
      <c r="Y3" s="993"/>
      <c r="AA3" s="844"/>
    </row>
    <row r="4" spans="2:31" s="11" customFormat="1" ht="43.5">
      <c r="B4" s="992" t="s">
        <v>0</v>
      </c>
      <c r="C4" s="991" t="s">
        <v>1</v>
      </c>
      <c r="D4" s="988" t="s">
        <v>2</v>
      </c>
      <c r="E4" s="989" t="s">
        <v>51</v>
      </c>
      <c r="F4" s="988"/>
      <c r="G4" s="988" t="s">
        <v>732</v>
      </c>
      <c r="H4" s="989" t="s">
        <v>51</v>
      </c>
      <c r="I4" s="988"/>
      <c r="J4" s="988" t="s">
        <v>4</v>
      </c>
      <c r="K4" s="989" t="s">
        <v>51</v>
      </c>
      <c r="L4" s="988"/>
      <c r="M4" s="988" t="s">
        <v>4</v>
      </c>
      <c r="N4" s="989" t="s">
        <v>51</v>
      </c>
      <c r="O4" s="988"/>
      <c r="P4" s="988" t="s">
        <v>4</v>
      </c>
      <c r="Q4" s="989" t="s">
        <v>51</v>
      </c>
      <c r="R4" s="988"/>
      <c r="S4" s="990" t="s">
        <v>5</v>
      </c>
      <c r="T4" s="989" t="s">
        <v>51</v>
      </c>
      <c r="U4" s="988"/>
      <c r="V4" s="987" t="s">
        <v>731</v>
      </c>
      <c r="W4" s="987" t="s">
        <v>730</v>
      </c>
      <c r="X4" s="986" t="s">
        <v>52</v>
      </c>
      <c r="Y4" s="985" t="s">
        <v>53</v>
      </c>
      <c r="Z4" s="899"/>
      <c r="AA4" s="844"/>
      <c r="AB4" s="843"/>
      <c r="AC4" s="843"/>
      <c r="AD4" s="843"/>
      <c r="AE4" s="843"/>
    </row>
    <row r="5" spans="2:31" s="12" customFormat="1" ht="42" customHeight="1">
      <c r="B5" s="914">
        <v>10</v>
      </c>
      <c r="C5" s="1297"/>
      <c r="D5" s="908" t="str">
        <f>'111.10月國華菜單'!A3</f>
        <v>香Q米飯</v>
      </c>
      <c r="E5" s="908" t="s">
        <v>73</v>
      </c>
      <c r="F5" s="984" t="s">
        <v>13</v>
      </c>
      <c r="G5" s="908" t="str">
        <f>'111.10月國華菜單'!A4</f>
        <v xml:space="preserve"> 大港魷魚排(炸海加)</v>
      </c>
      <c r="H5" s="908" t="s">
        <v>93</v>
      </c>
      <c r="I5" s="984" t="s">
        <v>13</v>
      </c>
      <c r="J5" s="908" t="str">
        <f>'111.10月國華菜單'!A5</f>
        <v xml:space="preserve"> 古都肉燥(豆)  </v>
      </c>
      <c r="K5" s="908" t="s">
        <v>85</v>
      </c>
      <c r="L5" s="984" t="s">
        <v>13</v>
      </c>
      <c r="M5" s="908" t="str">
        <f>'111.10月國華菜單'!A6</f>
        <v xml:space="preserve"> 南洋咖哩雞(豆)  </v>
      </c>
      <c r="N5" s="908" t="s">
        <v>85</v>
      </c>
      <c r="O5" s="984" t="s">
        <v>13</v>
      </c>
      <c r="P5" s="908" t="str">
        <f>'111.10月國華菜單'!A7</f>
        <v>淺色蔬菜</v>
      </c>
      <c r="Q5" s="908" t="s">
        <v>86</v>
      </c>
      <c r="R5" s="984" t="s">
        <v>13</v>
      </c>
      <c r="S5" s="908" t="str">
        <f>'111.10月國華菜單'!A8</f>
        <v>冬瓜龍骨湯</v>
      </c>
      <c r="T5" s="908" t="s">
        <v>85</v>
      </c>
      <c r="U5" s="984" t="s">
        <v>13</v>
      </c>
      <c r="V5" s="1292" t="s">
        <v>729</v>
      </c>
      <c r="W5" s="907" t="s">
        <v>7</v>
      </c>
      <c r="X5" s="906" t="s">
        <v>75</v>
      </c>
      <c r="Y5" s="983">
        <v>5.5</v>
      </c>
      <c r="Z5" s="843"/>
      <c r="AA5" s="844"/>
      <c r="AB5" s="843" t="s">
        <v>32</v>
      </c>
      <c r="AC5" s="843" t="s">
        <v>33</v>
      </c>
      <c r="AD5" s="843" t="s">
        <v>34</v>
      </c>
      <c r="AE5" s="843" t="s">
        <v>35</v>
      </c>
    </row>
    <row r="6" spans="2:31" ht="27.95" customHeight="1">
      <c r="B6" s="894" t="s">
        <v>8</v>
      </c>
      <c r="C6" s="1297"/>
      <c r="D6" s="867" t="s">
        <v>36</v>
      </c>
      <c r="E6" s="867"/>
      <c r="F6" s="867">
        <v>100</v>
      </c>
      <c r="G6" s="870" t="s">
        <v>728</v>
      </c>
      <c r="H6" s="870" t="s">
        <v>727</v>
      </c>
      <c r="I6" s="870">
        <v>50</v>
      </c>
      <c r="J6" s="882" t="s">
        <v>726</v>
      </c>
      <c r="K6" s="963" t="s">
        <v>366</v>
      </c>
      <c r="L6" s="981">
        <v>20</v>
      </c>
      <c r="M6" s="867" t="s">
        <v>725</v>
      </c>
      <c r="N6" s="867"/>
      <c r="O6" s="867">
        <v>45</v>
      </c>
      <c r="P6" s="867" t="s">
        <v>341</v>
      </c>
      <c r="Q6" s="867"/>
      <c r="R6" s="867">
        <v>100</v>
      </c>
      <c r="S6" s="867" t="s">
        <v>724</v>
      </c>
      <c r="T6" s="867"/>
      <c r="U6" s="867">
        <v>35</v>
      </c>
      <c r="V6" s="1293"/>
      <c r="W6" s="877" t="s">
        <v>723</v>
      </c>
      <c r="X6" s="900" t="s">
        <v>37</v>
      </c>
      <c r="Y6" s="976">
        <v>2.6</v>
      </c>
      <c r="Z6" s="899" t="s">
        <v>38</v>
      </c>
      <c r="AA6" s="844">
        <v>6</v>
      </c>
      <c r="AB6" s="844">
        <f>AA6*2</f>
        <v>12</v>
      </c>
      <c r="AC6" s="844"/>
      <c r="AD6" s="844">
        <f>AA6*15</f>
        <v>90</v>
      </c>
      <c r="AE6" s="844">
        <f>AB6*4+AD6*4</f>
        <v>408</v>
      </c>
    </row>
    <row r="7" spans="2:31" ht="27.95" customHeight="1">
      <c r="B7" s="894">
        <v>3</v>
      </c>
      <c r="C7" s="1297"/>
      <c r="D7" s="867"/>
      <c r="E7" s="867"/>
      <c r="F7" s="867"/>
      <c r="G7" s="867"/>
      <c r="H7" s="867"/>
      <c r="I7" s="867"/>
      <c r="J7" s="882" t="s">
        <v>383</v>
      </c>
      <c r="K7" s="963"/>
      <c r="L7" s="981">
        <v>30</v>
      </c>
      <c r="M7" s="867" t="s">
        <v>699</v>
      </c>
      <c r="N7" s="867"/>
      <c r="O7" s="867">
        <v>10</v>
      </c>
      <c r="P7" s="867"/>
      <c r="Q7" s="867"/>
      <c r="R7" s="867"/>
      <c r="S7" s="867" t="s">
        <v>722</v>
      </c>
      <c r="T7" s="867"/>
      <c r="U7" s="867">
        <v>2</v>
      </c>
      <c r="V7" s="1293"/>
      <c r="W7" s="866" t="s">
        <v>9</v>
      </c>
      <c r="X7" s="883" t="s">
        <v>39</v>
      </c>
      <c r="Y7" s="976">
        <v>1.8</v>
      </c>
      <c r="Z7" s="897" t="s">
        <v>40</v>
      </c>
      <c r="AA7" s="844">
        <v>2</v>
      </c>
      <c r="AB7" s="896">
        <f>AA7*7</f>
        <v>14</v>
      </c>
      <c r="AC7" s="844">
        <f>AA7*5</f>
        <v>10</v>
      </c>
      <c r="AD7" s="844" t="s">
        <v>41</v>
      </c>
      <c r="AE7" s="895">
        <f>AB7*4+AC7*9</f>
        <v>146</v>
      </c>
    </row>
    <row r="8" spans="2:31" ht="27.95" customHeight="1">
      <c r="B8" s="894" t="s">
        <v>10</v>
      </c>
      <c r="C8" s="1297"/>
      <c r="D8" s="878"/>
      <c r="E8" s="944"/>
      <c r="F8" s="878"/>
      <c r="G8" s="867"/>
      <c r="H8" s="867"/>
      <c r="I8" s="867"/>
      <c r="J8" s="882" t="s">
        <v>671</v>
      </c>
      <c r="K8" s="881"/>
      <c r="L8" s="981">
        <v>20</v>
      </c>
      <c r="M8" s="867" t="s">
        <v>668</v>
      </c>
      <c r="N8" s="969"/>
      <c r="O8" s="867">
        <v>15</v>
      </c>
      <c r="P8" s="878"/>
      <c r="Q8" s="944"/>
      <c r="R8" s="878"/>
      <c r="S8" s="867" t="s">
        <v>721</v>
      </c>
      <c r="T8" s="867"/>
      <c r="U8" s="867">
        <v>0.05</v>
      </c>
      <c r="V8" s="1293"/>
      <c r="W8" s="877" t="s">
        <v>720</v>
      </c>
      <c r="X8" s="883" t="s">
        <v>87</v>
      </c>
      <c r="Y8" s="976">
        <v>2.5</v>
      </c>
      <c r="Z8" s="843" t="s">
        <v>42</v>
      </c>
      <c r="AA8" s="844">
        <v>1.8</v>
      </c>
      <c r="AB8" s="844">
        <f>AA8*1</f>
        <v>1.8</v>
      </c>
      <c r="AC8" s="844" t="s">
        <v>41</v>
      </c>
      <c r="AD8" s="844">
        <f>AA8*5</f>
        <v>9</v>
      </c>
      <c r="AE8" s="844">
        <f>AB8*4+AD8*4</f>
        <v>43.2</v>
      </c>
    </row>
    <row r="9" spans="2:31" ht="27.95" customHeight="1">
      <c r="B9" s="1291" t="s">
        <v>43</v>
      </c>
      <c r="C9" s="1297"/>
      <c r="D9" s="878"/>
      <c r="E9" s="944"/>
      <c r="F9" s="878"/>
      <c r="G9" s="878"/>
      <c r="H9" s="944"/>
      <c r="I9" s="878"/>
      <c r="J9" s="882" t="s">
        <v>668</v>
      </c>
      <c r="K9" s="982"/>
      <c r="L9" s="981">
        <v>3</v>
      </c>
      <c r="M9" s="867" t="s">
        <v>719</v>
      </c>
      <c r="N9" s="867" t="s">
        <v>366</v>
      </c>
      <c r="O9" s="867">
        <v>3</v>
      </c>
      <c r="P9" s="878"/>
      <c r="Q9" s="944"/>
      <c r="R9" s="878"/>
      <c r="S9" s="867"/>
      <c r="T9" s="867"/>
      <c r="U9" s="867"/>
      <c r="V9" s="1293"/>
      <c r="W9" s="866" t="s">
        <v>11</v>
      </c>
      <c r="X9" s="883" t="s">
        <v>88</v>
      </c>
      <c r="Y9" s="976">
        <v>0</v>
      </c>
      <c r="Z9" s="843" t="s">
        <v>44</v>
      </c>
      <c r="AA9" s="844">
        <v>2.5</v>
      </c>
      <c r="AB9" s="844"/>
      <c r="AC9" s="844">
        <f>AA9*5</f>
        <v>12.5</v>
      </c>
      <c r="AD9" s="844" t="s">
        <v>41</v>
      </c>
      <c r="AE9" s="844">
        <f>AC9*9</f>
        <v>112.5</v>
      </c>
    </row>
    <row r="10" spans="2:31" ht="27.95" customHeight="1">
      <c r="B10" s="1291"/>
      <c r="C10" s="1297"/>
      <c r="D10" s="980"/>
      <c r="E10" s="969"/>
      <c r="F10" s="882"/>
      <c r="G10" s="963"/>
      <c r="H10" s="979"/>
      <c r="I10" s="978"/>
      <c r="J10" s="970"/>
      <c r="K10" s="969"/>
      <c r="L10" s="867"/>
      <c r="M10" s="878"/>
      <c r="N10" s="944"/>
      <c r="O10" s="878"/>
      <c r="P10" s="878"/>
      <c r="Q10" s="944"/>
      <c r="R10" s="878"/>
      <c r="S10" s="878"/>
      <c r="T10" s="944"/>
      <c r="U10" s="878"/>
      <c r="V10" s="1293"/>
      <c r="W10" s="877" t="s">
        <v>718</v>
      </c>
      <c r="X10" s="876" t="s">
        <v>72</v>
      </c>
      <c r="Y10" s="976">
        <v>0</v>
      </c>
      <c r="Z10" s="843" t="s">
        <v>45</v>
      </c>
      <c r="AA10" s="844">
        <v>1</v>
      </c>
      <c r="AD10" s="843">
        <f>AA10*15</f>
        <v>15</v>
      </c>
    </row>
    <row r="11" spans="2:31" ht="27.95" customHeight="1">
      <c r="B11" s="874" t="s">
        <v>46</v>
      </c>
      <c r="C11" s="927"/>
      <c r="D11" s="955"/>
      <c r="E11" s="955"/>
      <c r="F11" s="954"/>
      <c r="G11" s="957"/>
      <c r="H11" s="977"/>
      <c r="I11" s="977"/>
      <c r="J11" s="954"/>
      <c r="K11" s="954"/>
      <c r="L11" s="954"/>
      <c r="M11" s="957"/>
      <c r="N11" s="957"/>
      <c r="O11" s="957"/>
      <c r="P11" s="954"/>
      <c r="Q11" s="955"/>
      <c r="R11" s="954"/>
      <c r="S11" s="957"/>
      <c r="T11" s="958"/>
      <c r="U11" s="957"/>
      <c r="V11" s="1293"/>
      <c r="W11" s="866" t="s">
        <v>12</v>
      </c>
      <c r="X11" s="865"/>
      <c r="Y11" s="976"/>
      <c r="AB11" s="843">
        <f>SUM(AB6:AB10)</f>
        <v>27.8</v>
      </c>
      <c r="AC11" s="843">
        <f>SUM(AC6:AC10)</f>
        <v>22.5</v>
      </c>
      <c r="AD11" s="843">
        <f>SUM(AD6:AD10)</f>
        <v>114</v>
      </c>
      <c r="AE11" s="843">
        <f>AB11*4+AC11*9+AD11*4</f>
        <v>769.7</v>
      </c>
    </row>
    <row r="12" spans="2:31" ht="27.95" customHeight="1">
      <c r="B12" s="923"/>
      <c r="C12" s="975"/>
      <c r="D12" s="974"/>
      <c r="E12" s="974"/>
      <c r="F12" s="973"/>
      <c r="G12" s="973"/>
      <c r="H12" s="974"/>
      <c r="I12" s="973"/>
      <c r="J12" s="973"/>
      <c r="K12" s="974"/>
      <c r="L12" s="973"/>
      <c r="M12" s="973"/>
      <c r="N12" s="974"/>
      <c r="O12" s="973"/>
      <c r="P12" s="973"/>
      <c r="Q12" s="974"/>
      <c r="R12" s="973"/>
      <c r="S12" s="973"/>
      <c r="T12" s="974"/>
      <c r="U12" s="973"/>
      <c r="V12" s="1293"/>
      <c r="W12" s="852" t="s">
        <v>717</v>
      </c>
      <c r="X12" s="972"/>
      <c r="Y12" s="971"/>
      <c r="AB12" s="849">
        <f>AB11*4/AE11</f>
        <v>0.14447187215798363</v>
      </c>
      <c r="AC12" s="849">
        <f>AC11*9/AE11</f>
        <v>0.26308951539560865</v>
      </c>
      <c r="AD12" s="849">
        <f>AD11*4/AE11</f>
        <v>0.59243861244640761</v>
      </c>
    </row>
    <row r="13" spans="2:31" s="12" customFormat="1" ht="27.95" customHeight="1">
      <c r="B13" s="914">
        <v>10</v>
      </c>
      <c r="C13" s="1297"/>
      <c r="D13" s="908" t="str">
        <f>'111.10月國華菜單'!E3</f>
        <v>什榖Q飯</v>
      </c>
      <c r="E13" s="908" t="s">
        <v>73</v>
      </c>
      <c r="F13" s="908"/>
      <c r="G13" s="908" t="str">
        <f>'111.10月國華菜單'!E4</f>
        <v xml:space="preserve">香菇雞(醃)  </v>
      </c>
      <c r="H13" s="908" t="s">
        <v>85</v>
      </c>
      <c r="I13" s="908"/>
      <c r="J13" s="908" t="str">
        <f>'111.10月國華菜單'!E5</f>
        <v xml:space="preserve"> 醬偎蘿蔔糕(冷)+芝麻敏豆</v>
      </c>
      <c r="K13" s="908" t="s">
        <v>716</v>
      </c>
      <c r="L13" s="908"/>
      <c r="M13" s="908" t="str">
        <f>'111.10月國華菜單'!E6</f>
        <v xml:space="preserve">三色炒蛋 </v>
      </c>
      <c r="N13" s="908" t="s">
        <v>86</v>
      </c>
      <c r="O13" s="908"/>
      <c r="P13" s="908" t="str">
        <f>'111.10月國華菜單'!E7</f>
        <v>有機淺色蔬菜</v>
      </c>
      <c r="Q13" s="908" t="s">
        <v>86</v>
      </c>
      <c r="R13" s="908"/>
      <c r="S13" s="908" t="str">
        <f>'111.10月國華菜單'!E8</f>
        <v>味噌豆腐湯(豆)</v>
      </c>
      <c r="T13" s="908" t="s">
        <v>85</v>
      </c>
      <c r="U13" s="908"/>
      <c r="V13" s="1293"/>
      <c r="W13" s="907" t="s">
        <v>7</v>
      </c>
      <c r="X13" s="906" t="s">
        <v>75</v>
      </c>
      <c r="Y13" s="905">
        <v>5.8</v>
      </c>
      <c r="Z13" s="843"/>
      <c r="AA13" s="844"/>
      <c r="AB13" s="843" t="s">
        <v>32</v>
      </c>
      <c r="AC13" s="843" t="s">
        <v>33</v>
      </c>
      <c r="AD13" s="843" t="s">
        <v>34</v>
      </c>
      <c r="AE13" s="843" t="s">
        <v>35</v>
      </c>
    </row>
    <row r="14" spans="2:31" ht="27.95" customHeight="1">
      <c r="B14" s="894" t="s">
        <v>8</v>
      </c>
      <c r="C14" s="1297"/>
      <c r="D14" s="878" t="s">
        <v>36</v>
      </c>
      <c r="E14" s="878"/>
      <c r="F14" s="878">
        <v>66</v>
      </c>
      <c r="G14" s="867" t="s">
        <v>699</v>
      </c>
      <c r="H14" s="867"/>
      <c r="I14" s="867">
        <v>50</v>
      </c>
      <c r="J14" s="882" t="s">
        <v>715</v>
      </c>
      <c r="K14" s="963" t="s">
        <v>714</v>
      </c>
      <c r="L14" s="970">
        <v>50</v>
      </c>
      <c r="M14" s="878" t="s">
        <v>671</v>
      </c>
      <c r="N14" s="878"/>
      <c r="O14" s="878">
        <v>40</v>
      </c>
      <c r="P14" s="867" t="s">
        <v>590</v>
      </c>
      <c r="Q14" s="867"/>
      <c r="R14" s="867">
        <v>100</v>
      </c>
      <c r="S14" s="878" t="s">
        <v>673</v>
      </c>
      <c r="T14" s="879" t="s">
        <v>366</v>
      </c>
      <c r="U14" s="878">
        <v>25</v>
      </c>
      <c r="V14" s="1293"/>
      <c r="W14" s="877" t="s">
        <v>713</v>
      </c>
      <c r="X14" s="900" t="s">
        <v>37</v>
      </c>
      <c r="Y14" s="864">
        <v>2.4</v>
      </c>
      <c r="Z14" s="899" t="s">
        <v>38</v>
      </c>
      <c r="AA14" s="844">
        <v>6.2</v>
      </c>
      <c r="AB14" s="844">
        <f>AA14*2</f>
        <v>12.4</v>
      </c>
      <c r="AC14" s="844"/>
      <c r="AD14" s="844">
        <f>AA14*15</f>
        <v>93</v>
      </c>
      <c r="AE14" s="844">
        <f>AB14*4+AD14*4</f>
        <v>421.6</v>
      </c>
    </row>
    <row r="15" spans="2:31" ht="27.95" customHeight="1">
      <c r="B15" s="894">
        <v>4</v>
      </c>
      <c r="C15" s="1297"/>
      <c r="D15" s="867" t="s">
        <v>712</v>
      </c>
      <c r="E15" s="867"/>
      <c r="F15" s="867">
        <v>34</v>
      </c>
      <c r="G15" s="878" t="s">
        <v>711</v>
      </c>
      <c r="H15" s="867"/>
      <c r="I15" s="878">
        <v>10</v>
      </c>
      <c r="J15" s="867"/>
      <c r="K15" s="867"/>
      <c r="L15" s="867"/>
      <c r="M15" s="878" t="s">
        <v>710</v>
      </c>
      <c r="N15" s="878"/>
      <c r="O15" s="878">
        <v>20</v>
      </c>
      <c r="P15" s="878"/>
      <c r="Q15" s="878"/>
      <c r="R15" s="878"/>
      <c r="S15" s="878" t="s">
        <v>709</v>
      </c>
      <c r="T15" s="878"/>
      <c r="U15" s="878">
        <v>5</v>
      </c>
      <c r="V15" s="1293"/>
      <c r="W15" s="866" t="s">
        <v>9</v>
      </c>
      <c r="X15" s="883" t="s">
        <v>39</v>
      </c>
      <c r="Y15" s="864">
        <v>2</v>
      </c>
      <c r="Z15" s="897" t="s">
        <v>40</v>
      </c>
      <c r="AA15" s="844">
        <v>2</v>
      </c>
      <c r="AB15" s="896">
        <f>AA15*7</f>
        <v>14</v>
      </c>
      <c r="AC15" s="844">
        <f>AA15*5</f>
        <v>10</v>
      </c>
      <c r="AD15" s="844" t="s">
        <v>41</v>
      </c>
      <c r="AE15" s="895">
        <f>AB15*4+AC15*9</f>
        <v>146</v>
      </c>
    </row>
    <row r="16" spans="2:31" ht="27.95" customHeight="1">
      <c r="B16" s="894" t="s">
        <v>10</v>
      </c>
      <c r="C16" s="1297"/>
      <c r="D16" s="878"/>
      <c r="E16" s="944"/>
      <c r="F16" s="878"/>
      <c r="G16" s="878" t="s">
        <v>708</v>
      </c>
      <c r="H16" s="963" t="s">
        <v>370</v>
      </c>
      <c r="I16" s="878">
        <v>10</v>
      </c>
      <c r="J16" s="867"/>
      <c r="K16" s="867"/>
      <c r="L16" s="867"/>
      <c r="M16" s="878" t="s">
        <v>668</v>
      </c>
      <c r="N16" s="944"/>
      <c r="O16" s="878">
        <v>10</v>
      </c>
      <c r="P16" s="878"/>
      <c r="Q16" s="944"/>
      <c r="R16" s="878"/>
      <c r="S16" s="867" t="s">
        <v>672</v>
      </c>
      <c r="T16" s="969"/>
      <c r="U16" s="867">
        <v>0.05</v>
      </c>
      <c r="V16" s="1293"/>
      <c r="W16" s="877" t="s">
        <v>707</v>
      </c>
      <c r="X16" s="883" t="s">
        <v>87</v>
      </c>
      <c r="Y16" s="864">
        <v>2.5</v>
      </c>
      <c r="Z16" s="843" t="s">
        <v>42</v>
      </c>
      <c r="AA16" s="844">
        <v>1.6</v>
      </c>
      <c r="AB16" s="844">
        <f>AA16*1</f>
        <v>1.6</v>
      </c>
      <c r="AC16" s="844" t="s">
        <v>41</v>
      </c>
      <c r="AD16" s="844">
        <f>AA16*5</f>
        <v>8</v>
      </c>
      <c r="AE16" s="844">
        <f>AB16*4+AD16*4</f>
        <v>38.4</v>
      </c>
    </row>
    <row r="17" spans="2:31" ht="27.95" customHeight="1">
      <c r="B17" s="1291" t="s">
        <v>47</v>
      </c>
      <c r="C17" s="1297"/>
      <c r="D17" s="958"/>
      <c r="E17" s="958"/>
      <c r="F17" s="957"/>
      <c r="G17" s="957"/>
      <c r="H17" s="958"/>
      <c r="I17" s="957"/>
      <c r="J17" s="964" t="s">
        <v>706</v>
      </c>
      <c r="K17" s="963"/>
      <c r="L17" s="962">
        <v>40</v>
      </c>
      <c r="M17" s="957"/>
      <c r="N17" s="957"/>
      <c r="O17" s="957"/>
      <c r="P17" s="957"/>
      <c r="Q17" s="958"/>
      <c r="R17" s="957"/>
      <c r="S17" s="957"/>
      <c r="T17" s="957"/>
      <c r="U17" s="957"/>
      <c r="V17" s="1293"/>
      <c r="W17" s="866" t="s">
        <v>11</v>
      </c>
      <c r="X17" s="883" t="s">
        <v>88</v>
      </c>
      <c r="Y17" s="864">
        <v>0</v>
      </c>
      <c r="Z17" s="843" t="s">
        <v>44</v>
      </c>
      <c r="AA17" s="844">
        <v>2.5</v>
      </c>
      <c r="AB17" s="844"/>
      <c r="AC17" s="844">
        <f>AA17*5</f>
        <v>12.5</v>
      </c>
      <c r="AD17" s="844" t="s">
        <v>41</v>
      </c>
      <c r="AE17" s="844">
        <f>AC17*9</f>
        <v>112.5</v>
      </c>
    </row>
    <row r="18" spans="2:31" ht="27.95" customHeight="1">
      <c r="B18" s="1291"/>
      <c r="C18" s="1297"/>
      <c r="D18" s="968"/>
      <c r="E18" s="958"/>
      <c r="F18" s="967"/>
      <c r="G18" s="867"/>
      <c r="H18" s="966"/>
      <c r="I18" s="965"/>
      <c r="J18" s="964" t="s">
        <v>705</v>
      </c>
      <c r="K18" s="963"/>
      <c r="L18" s="962">
        <v>5</v>
      </c>
      <c r="M18" s="954"/>
      <c r="N18" s="955"/>
      <c r="O18" s="954"/>
      <c r="P18" s="954"/>
      <c r="Q18" s="955"/>
      <c r="R18" s="954"/>
      <c r="S18" s="954"/>
      <c r="T18" s="955"/>
      <c r="U18" s="954"/>
      <c r="V18" s="1293"/>
      <c r="W18" s="877" t="s">
        <v>704</v>
      </c>
      <c r="X18" s="876" t="s">
        <v>72</v>
      </c>
      <c r="Y18" s="953">
        <v>0</v>
      </c>
      <c r="Z18" s="843" t="s">
        <v>45</v>
      </c>
      <c r="AA18" s="844">
        <v>1</v>
      </c>
      <c r="AD18" s="843">
        <f>AA18*15</f>
        <v>15</v>
      </c>
    </row>
    <row r="19" spans="2:31" ht="27.95" customHeight="1">
      <c r="B19" s="874" t="s">
        <v>46</v>
      </c>
      <c r="C19" s="927"/>
      <c r="D19" s="957"/>
      <c r="E19" s="957"/>
      <c r="F19" s="957"/>
      <c r="G19" s="957"/>
      <c r="H19" s="955"/>
      <c r="I19" s="954"/>
      <c r="J19" s="961"/>
      <c r="K19" s="960"/>
      <c r="L19" s="959"/>
      <c r="M19" s="957"/>
      <c r="N19" s="958"/>
      <c r="O19" s="957"/>
      <c r="P19" s="954"/>
      <c r="Q19" s="955"/>
      <c r="R19" s="954"/>
      <c r="S19" s="954"/>
      <c r="T19" s="955"/>
      <c r="U19" s="954"/>
      <c r="V19" s="1293"/>
      <c r="W19" s="866" t="s">
        <v>12</v>
      </c>
      <c r="X19" s="865"/>
      <c r="Y19" s="956"/>
      <c r="AB19" s="843">
        <f>SUM(AB14:AB18)</f>
        <v>28</v>
      </c>
      <c r="AC19" s="843">
        <f>SUM(AC14:AC18)</f>
        <v>22.5</v>
      </c>
      <c r="AD19" s="843">
        <f>SUM(AD14:AD18)</f>
        <v>116</v>
      </c>
      <c r="AE19" s="843">
        <f>AB19*4+AC19*9+AD19*4</f>
        <v>778.5</v>
      </c>
    </row>
    <row r="20" spans="2:31" ht="27.95" customHeight="1">
      <c r="B20" s="923"/>
      <c r="C20" s="922"/>
      <c r="D20" s="955"/>
      <c r="E20" s="955"/>
      <c r="F20" s="954"/>
      <c r="G20" s="954"/>
      <c r="H20" s="955"/>
      <c r="I20" s="954"/>
      <c r="J20" s="954"/>
      <c r="K20" s="955"/>
      <c r="L20" s="954"/>
      <c r="M20" s="954"/>
      <c r="N20" s="955"/>
      <c r="O20" s="954"/>
      <c r="P20" s="954"/>
      <c r="Q20" s="955"/>
      <c r="R20" s="954"/>
      <c r="S20" s="954"/>
      <c r="T20" s="955"/>
      <c r="U20" s="954"/>
      <c r="V20" s="1293"/>
      <c r="W20" s="877" t="s">
        <v>703</v>
      </c>
      <c r="X20" s="916"/>
      <c r="Y20" s="953"/>
      <c r="AB20" s="849">
        <f>AB19*4/AE19</f>
        <v>0.14386640976236351</v>
      </c>
      <c r="AC20" s="849">
        <f>AC19*9/AE19</f>
        <v>0.26011560693641617</v>
      </c>
      <c r="AD20" s="849">
        <f>AD19*4/AE19</f>
        <v>0.59601798330122024</v>
      </c>
    </row>
    <row r="21" spans="2:31" s="12" customFormat="1" ht="27.95" customHeight="1">
      <c r="B21" s="952">
        <v>10</v>
      </c>
      <c r="C21" s="1297"/>
      <c r="D21" s="908" t="str">
        <f>'111.10月國華菜單'!I3</f>
        <v>香Q米飯</v>
      </c>
      <c r="E21" s="913" t="s">
        <v>85</v>
      </c>
      <c r="F21" s="908"/>
      <c r="G21" s="908" t="str">
        <f>'111.10月國華菜單'!I4</f>
        <v xml:space="preserve">  岩燒鳳翅  </v>
      </c>
      <c r="H21" s="908" t="s">
        <v>680</v>
      </c>
      <c r="I21" s="908"/>
      <c r="J21" s="913" t="str">
        <f>'111.10月國華菜單'!I5</f>
        <v xml:space="preserve">    螞蟻上樹    </v>
      </c>
      <c r="K21" s="913" t="s">
        <v>85</v>
      </c>
      <c r="L21" s="913"/>
      <c r="M21" s="913" t="str">
        <f>'111.10月國華菜單'!I6</f>
        <v>白菜豬肉</v>
      </c>
      <c r="N21" s="908" t="s">
        <v>85</v>
      </c>
      <c r="O21" s="908"/>
      <c r="P21" s="908" t="str">
        <f>'111.10月國華菜單'!I7</f>
        <v>深色蔬菜</v>
      </c>
      <c r="Q21" s="908" t="s">
        <v>86</v>
      </c>
      <c r="R21" s="908"/>
      <c r="S21" s="908" t="str">
        <f>'111.10月國華菜單'!I8</f>
        <v>土瓶蒸湯</v>
      </c>
      <c r="T21" s="908" t="s">
        <v>85</v>
      </c>
      <c r="U21" s="908"/>
      <c r="V21" s="1293"/>
      <c r="W21" s="907" t="s">
        <v>7</v>
      </c>
      <c r="X21" s="906" t="s">
        <v>75</v>
      </c>
      <c r="Y21" s="951">
        <v>5.7</v>
      </c>
      <c r="Z21" s="843"/>
      <c r="AA21" s="844"/>
      <c r="AB21" s="843" t="s">
        <v>32</v>
      </c>
      <c r="AC21" s="843" t="s">
        <v>33</v>
      </c>
      <c r="AD21" s="843" t="s">
        <v>34</v>
      </c>
      <c r="AE21" s="843" t="s">
        <v>35</v>
      </c>
    </row>
    <row r="22" spans="2:31" s="13" customFormat="1" ht="27.75" customHeight="1">
      <c r="B22" s="947" t="s">
        <v>8</v>
      </c>
      <c r="C22" s="1297"/>
      <c r="D22" s="870" t="s">
        <v>36</v>
      </c>
      <c r="E22" s="870"/>
      <c r="F22" s="870">
        <v>100</v>
      </c>
      <c r="G22" s="904" t="s">
        <v>702</v>
      </c>
      <c r="H22" s="870"/>
      <c r="I22" s="870">
        <v>60</v>
      </c>
      <c r="J22" s="870" t="s">
        <v>690</v>
      </c>
      <c r="K22" s="884"/>
      <c r="L22" s="870">
        <v>10</v>
      </c>
      <c r="M22" s="904" t="s">
        <v>701</v>
      </c>
      <c r="N22" s="904"/>
      <c r="O22" s="903">
        <v>50</v>
      </c>
      <c r="P22" s="950" t="s">
        <v>342</v>
      </c>
      <c r="Q22" s="949"/>
      <c r="R22" s="948">
        <v>100</v>
      </c>
      <c r="S22" s="889" t="s">
        <v>676</v>
      </c>
      <c r="T22" s="889"/>
      <c r="U22" s="879">
        <v>32</v>
      </c>
      <c r="V22" s="1293"/>
      <c r="W22" s="877" t="s">
        <v>700</v>
      </c>
      <c r="X22" s="900" t="s">
        <v>37</v>
      </c>
      <c r="Y22" s="943">
        <v>2.1</v>
      </c>
      <c r="Z22" s="899" t="s">
        <v>38</v>
      </c>
      <c r="AA22" s="844">
        <v>6.2</v>
      </c>
      <c r="AB22" s="844">
        <f>AA22*2</f>
        <v>12.4</v>
      </c>
      <c r="AC22" s="844"/>
      <c r="AD22" s="844">
        <f>AA22*15</f>
        <v>93</v>
      </c>
      <c r="AE22" s="844">
        <f>AB22*4+AD22*4</f>
        <v>421.6</v>
      </c>
    </row>
    <row r="23" spans="2:31" s="13" customFormat="1" ht="27.95" customHeight="1">
      <c r="B23" s="947">
        <v>5</v>
      </c>
      <c r="C23" s="1297"/>
      <c r="D23" s="930"/>
      <c r="E23" s="870"/>
      <c r="F23" s="946"/>
      <c r="G23" s="870"/>
      <c r="H23" s="870"/>
      <c r="I23" s="870"/>
      <c r="J23" s="870" t="s">
        <v>401</v>
      </c>
      <c r="K23" s="884"/>
      <c r="L23" s="870">
        <v>7</v>
      </c>
      <c r="M23" s="904" t="s">
        <v>687</v>
      </c>
      <c r="N23" s="904"/>
      <c r="O23" s="903">
        <v>10</v>
      </c>
      <c r="P23" s="904"/>
      <c r="Q23" s="904"/>
      <c r="R23" s="903"/>
      <c r="S23" s="889" t="s">
        <v>699</v>
      </c>
      <c r="T23" s="889"/>
      <c r="U23" s="879">
        <v>2</v>
      </c>
      <c r="V23" s="1293"/>
      <c r="W23" s="866" t="s">
        <v>9</v>
      </c>
      <c r="X23" s="883" t="s">
        <v>39</v>
      </c>
      <c r="Y23" s="943">
        <v>2</v>
      </c>
      <c r="Z23" s="897" t="s">
        <v>40</v>
      </c>
      <c r="AA23" s="844">
        <v>2.2000000000000002</v>
      </c>
      <c r="AB23" s="896">
        <f>AA23*7</f>
        <v>15.400000000000002</v>
      </c>
      <c r="AC23" s="844">
        <f>AA23*5</f>
        <v>11</v>
      </c>
      <c r="AD23" s="844" t="s">
        <v>41</v>
      </c>
      <c r="AE23" s="895">
        <f>AB23*4+AC23*9</f>
        <v>160.60000000000002</v>
      </c>
    </row>
    <row r="24" spans="2:31" s="13" customFormat="1" ht="27.95" customHeight="1">
      <c r="B24" s="947" t="s">
        <v>10</v>
      </c>
      <c r="C24" s="1297"/>
      <c r="D24" s="930"/>
      <c r="E24" s="871"/>
      <c r="F24" s="946"/>
      <c r="G24" s="870"/>
      <c r="H24" s="870"/>
      <c r="I24" s="870"/>
      <c r="J24" s="870" t="s">
        <v>668</v>
      </c>
      <c r="K24" s="890"/>
      <c r="L24" s="870">
        <v>3</v>
      </c>
      <c r="M24" s="904" t="s">
        <v>698</v>
      </c>
      <c r="N24" s="885"/>
      <c r="O24" s="903">
        <v>3</v>
      </c>
      <c r="P24" s="904"/>
      <c r="Q24" s="904"/>
      <c r="R24" s="903"/>
      <c r="S24" s="889" t="s">
        <v>697</v>
      </c>
      <c r="T24" s="889"/>
      <c r="U24" s="889">
        <v>3</v>
      </c>
      <c r="V24" s="1293"/>
      <c r="W24" s="877" t="s">
        <v>696</v>
      </c>
      <c r="X24" s="883" t="s">
        <v>87</v>
      </c>
      <c r="Y24" s="943">
        <v>2.2999999999999998</v>
      </c>
      <c r="Z24" s="843" t="s">
        <v>42</v>
      </c>
      <c r="AA24" s="844">
        <v>1.6</v>
      </c>
      <c r="AB24" s="844">
        <f>AA24*1</f>
        <v>1.6</v>
      </c>
      <c r="AC24" s="844" t="s">
        <v>41</v>
      </c>
      <c r="AD24" s="844">
        <f>AA24*5</f>
        <v>8</v>
      </c>
      <c r="AE24" s="844">
        <f>AB24*4+AD24*4</f>
        <v>38.4</v>
      </c>
    </row>
    <row r="25" spans="2:31" s="13" customFormat="1" ht="27.95" customHeight="1">
      <c r="B25" s="1302" t="s">
        <v>48</v>
      </c>
      <c r="C25" s="1297"/>
      <c r="D25" s="930"/>
      <c r="E25" s="871"/>
      <c r="F25" s="946"/>
      <c r="G25" s="886"/>
      <c r="H25" s="904"/>
      <c r="I25" s="903"/>
      <c r="J25" s="870" t="s">
        <v>383</v>
      </c>
      <c r="K25" s="870"/>
      <c r="L25" s="870">
        <v>7</v>
      </c>
      <c r="M25" s="870" t="s">
        <v>695</v>
      </c>
      <c r="N25" s="871"/>
      <c r="O25" s="870">
        <v>10</v>
      </c>
      <c r="P25" s="904"/>
      <c r="Q25" s="885"/>
      <c r="R25" s="903"/>
      <c r="S25" s="903"/>
      <c r="T25" s="870"/>
      <c r="U25" s="870"/>
      <c r="V25" s="1293"/>
      <c r="W25" s="866" t="s">
        <v>11</v>
      </c>
      <c r="X25" s="883" t="s">
        <v>88</v>
      </c>
      <c r="Y25" s="943">
        <v>0</v>
      </c>
      <c r="Z25" s="843" t="s">
        <v>44</v>
      </c>
      <c r="AA25" s="844">
        <v>2.5</v>
      </c>
      <c r="AB25" s="844"/>
      <c r="AC25" s="844">
        <f>AA25*5</f>
        <v>12.5</v>
      </c>
      <c r="AD25" s="844" t="s">
        <v>41</v>
      </c>
      <c r="AE25" s="844">
        <f>AC25*9</f>
        <v>112.5</v>
      </c>
    </row>
    <row r="26" spans="2:31" s="13" customFormat="1" ht="27.95" customHeight="1">
      <c r="B26" s="1302"/>
      <c r="C26" s="1297"/>
      <c r="D26" s="930"/>
      <c r="E26" s="871"/>
      <c r="F26" s="946"/>
      <c r="G26" s="886"/>
      <c r="H26" s="885"/>
      <c r="I26" s="903"/>
      <c r="J26" s="867"/>
      <c r="K26" s="944"/>
      <c r="L26" s="879"/>
      <c r="M26" s="878" t="s">
        <v>668</v>
      </c>
      <c r="N26" s="944"/>
      <c r="O26" s="878">
        <v>2</v>
      </c>
      <c r="P26" s="870"/>
      <c r="Q26" s="871"/>
      <c r="R26" s="870"/>
      <c r="S26" s="903"/>
      <c r="T26" s="870"/>
      <c r="U26" s="870"/>
      <c r="V26" s="1293"/>
      <c r="W26" s="877" t="s">
        <v>683</v>
      </c>
      <c r="X26" s="876" t="s">
        <v>72</v>
      </c>
      <c r="Y26" s="943">
        <v>0</v>
      </c>
      <c r="Z26" s="843" t="s">
        <v>45</v>
      </c>
      <c r="AA26" s="844"/>
      <c r="AB26" s="843"/>
      <c r="AC26" s="843"/>
      <c r="AD26" s="843">
        <f>AA26*15</f>
        <v>0</v>
      </c>
      <c r="AE26" s="843"/>
    </row>
    <row r="27" spans="2:31" s="13" customFormat="1" ht="27.95" customHeight="1">
      <c r="B27" s="874" t="s">
        <v>46</v>
      </c>
      <c r="C27" s="945"/>
      <c r="D27" s="872"/>
      <c r="E27" s="870"/>
      <c r="F27" s="870"/>
      <c r="G27" s="868"/>
      <c r="H27" s="869"/>
      <c r="I27" s="868"/>
      <c r="J27" s="868"/>
      <c r="K27" s="869"/>
      <c r="L27" s="868"/>
      <c r="M27" s="867"/>
      <c r="N27" s="867"/>
      <c r="O27" s="867"/>
      <c r="P27" s="878"/>
      <c r="Q27" s="944"/>
      <c r="R27" s="878"/>
      <c r="S27" s="889"/>
      <c r="T27" s="926"/>
      <c r="U27" s="889"/>
      <c r="V27" s="1293"/>
      <c r="W27" s="866" t="s">
        <v>12</v>
      </c>
      <c r="X27" s="865"/>
      <c r="Y27" s="943"/>
      <c r="Z27" s="843"/>
      <c r="AA27" s="844"/>
      <c r="AB27" s="843">
        <f>SUM(AB22:AB26)</f>
        <v>29.400000000000006</v>
      </c>
      <c r="AC27" s="843">
        <f>SUM(AC22:AC26)</f>
        <v>23.5</v>
      </c>
      <c r="AD27" s="843">
        <f>SUM(AD22:AD26)</f>
        <v>101</v>
      </c>
      <c r="AE27" s="843">
        <f>AB27*4+AC27*9+AD27*4</f>
        <v>733.1</v>
      </c>
    </row>
    <row r="28" spans="2:31" s="13" customFormat="1" ht="27.95" customHeight="1" thickBot="1">
      <c r="B28" s="942"/>
      <c r="C28" s="941"/>
      <c r="D28" s="869"/>
      <c r="E28" s="869"/>
      <c r="F28" s="868"/>
      <c r="G28" s="868"/>
      <c r="H28" s="869"/>
      <c r="I28" s="868"/>
      <c r="J28" s="870"/>
      <c r="K28" s="871"/>
      <c r="L28" s="870"/>
      <c r="M28" s="868"/>
      <c r="N28" s="869"/>
      <c r="O28" s="868"/>
      <c r="P28" s="868"/>
      <c r="Q28" s="869"/>
      <c r="R28" s="868"/>
      <c r="S28" s="868"/>
      <c r="T28" s="869"/>
      <c r="U28" s="868"/>
      <c r="V28" s="1293"/>
      <c r="W28" s="852" t="s">
        <v>694</v>
      </c>
      <c r="X28" s="851"/>
      <c r="Y28" s="940"/>
      <c r="Z28" s="938"/>
      <c r="AA28" s="939"/>
      <c r="AB28" s="849">
        <f>AB27*4/AE27</f>
        <v>0.16041467739735374</v>
      </c>
      <c r="AC28" s="849">
        <f>AC27*9/AE27</f>
        <v>0.28850088664575091</v>
      </c>
      <c r="AD28" s="849">
        <f>AD27*4/AE27</f>
        <v>0.55108443595689538</v>
      </c>
      <c r="AE28" s="938"/>
    </row>
    <row r="29" spans="2:31" s="12" customFormat="1" ht="27.95" customHeight="1">
      <c r="B29" s="914">
        <v>10</v>
      </c>
      <c r="C29" s="1297"/>
      <c r="D29" s="908" t="str">
        <f>'111.10月國華菜單'!M3</f>
        <v>蕎麥小米飯</v>
      </c>
      <c r="E29" s="913" t="s">
        <v>73</v>
      </c>
      <c r="F29" s="908"/>
      <c r="G29" s="908" t="str">
        <f>'111.10月國華菜單'!M4</f>
        <v xml:space="preserve">梅干爌肉條(醃) </v>
      </c>
      <c r="H29" s="908" t="s">
        <v>85</v>
      </c>
      <c r="I29" s="937"/>
      <c r="J29" s="936" t="str">
        <f>'111.10月國華菜單'!M5</f>
        <v xml:space="preserve"> 黃金地瓜(炸) </v>
      </c>
      <c r="K29" s="935" t="s">
        <v>93</v>
      </c>
      <c r="L29" s="935"/>
      <c r="M29" s="910" t="str">
        <f>'111.10月國華菜單'!M6</f>
        <v xml:space="preserve"> 甘藍炒肉絲</v>
      </c>
      <c r="N29" s="909" t="s">
        <v>86</v>
      </c>
      <c r="O29" s="908"/>
      <c r="P29" s="908" t="str">
        <f>'111.10月國華菜單'!M7</f>
        <v>深色蔬菜</v>
      </c>
      <c r="Q29" s="908" t="s">
        <v>86</v>
      </c>
      <c r="R29" s="908"/>
      <c r="S29" s="908" t="str">
        <f>'111.10月國華菜單'!M8</f>
        <v>筍仔冬粉湯</v>
      </c>
      <c r="T29" s="908" t="s">
        <v>85</v>
      </c>
      <c r="U29" s="908"/>
      <c r="V29" s="1293"/>
      <c r="W29" s="934" t="s">
        <v>7</v>
      </c>
      <c r="X29" s="906" t="s">
        <v>75</v>
      </c>
      <c r="Y29" s="933">
        <v>5.5</v>
      </c>
      <c r="Z29" s="843"/>
      <c r="AA29" s="844"/>
      <c r="AB29" s="843" t="s">
        <v>32</v>
      </c>
      <c r="AC29" s="843" t="s">
        <v>33</v>
      </c>
      <c r="AD29" s="843" t="s">
        <v>34</v>
      </c>
      <c r="AE29" s="843" t="s">
        <v>35</v>
      </c>
    </row>
    <row r="30" spans="2:31" ht="27.95" customHeight="1">
      <c r="B30" s="894" t="s">
        <v>8</v>
      </c>
      <c r="C30" s="1297"/>
      <c r="D30" s="884" t="s">
        <v>36</v>
      </c>
      <c r="E30" s="884"/>
      <c r="F30" s="870">
        <v>66</v>
      </c>
      <c r="G30" s="870" t="s">
        <v>693</v>
      </c>
      <c r="H30" s="870" t="s">
        <v>370</v>
      </c>
      <c r="I30" s="870">
        <v>10</v>
      </c>
      <c r="J30" s="870" t="s">
        <v>692</v>
      </c>
      <c r="K30" s="870"/>
      <c r="L30" s="870">
        <v>25</v>
      </c>
      <c r="M30" s="884" t="s">
        <v>691</v>
      </c>
      <c r="N30" s="890"/>
      <c r="O30" s="884">
        <v>50</v>
      </c>
      <c r="P30" s="884" t="s">
        <v>342</v>
      </c>
      <c r="Q30" s="884"/>
      <c r="R30" s="884">
        <v>100</v>
      </c>
      <c r="S30" s="870" t="s">
        <v>690</v>
      </c>
      <c r="T30" s="868"/>
      <c r="U30" s="868">
        <v>25</v>
      </c>
      <c r="V30" s="1293"/>
      <c r="W30" s="917" t="s">
        <v>689</v>
      </c>
      <c r="X30" s="900" t="s">
        <v>37</v>
      </c>
      <c r="Y30" s="915">
        <v>2.2000000000000002</v>
      </c>
      <c r="Z30" s="899" t="s">
        <v>38</v>
      </c>
      <c r="AA30" s="844">
        <v>6.3</v>
      </c>
      <c r="AB30" s="844">
        <f>AA30*2</f>
        <v>12.6</v>
      </c>
      <c r="AC30" s="844"/>
      <c r="AD30" s="844">
        <f>AA30*15</f>
        <v>94.5</v>
      </c>
      <c r="AE30" s="844">
        <f>AB30*4+AD30*4</f>
        <v>428.4</v>
      </c>
    </row>
    <row r="31" spans="2:31" ht="27.95" customHeight="1">
      <c r="B31" s="894">
        <v>6</v>
      </c>
      <c r="C31" s="1297"/>
      <c r="D31" s="884" t="s">
        <v>688</v>
      </c>
      <c r="E31" s="925"/>
      <c r="F31" s="870">
        <v>14</v>
      </c>
      <c r="G31" s="870" t="s">
        <v>687</v>
      </c>
      <c r="H31" s="870"/>
      <c r="I31" s="870">
        <v>60</v>
      </c>
      <c r="J31" s="884"/>
      <c r="K31" s="884"/>
      <c r="L31" s="884"/>
      <c r="M31" s="870" t="s">
        <v>686</v>
      </c>
      <c r="N31" s="904"/>
      <c r="O31" s="925">
        <v>10</v>
      </c>
      <c r="P31" s="870"/>
      <c r="Q31" s="870"/>
      <c r="R31" s="870"/>
      <c r="S31" s="870" t="s">
        <v>686</v>
      </c>
      <c r="T31" s="868"/>
      <c r="U31" s="868">
        <v>2</v>
      </c>
      <c r="V31" s="1293"/>
      <c r="W31" s="924" t="s">
        <v>9</v>
      </c>
      <c r="X31" s="883" t="s">
        <v>39</v>
      </c>
      <c r="Y31" s="915">
        <v>1.9</v>
      </c>
      <c r="Z31" s="897" t="s">
        <v>40</v>
      </c>
      <c r="AA31" s="844">
        <v>2</v>
      </c>
      <c r="AB31" s="896">
        <f>AA31*7</f>
        <v>14</v>
      </c>
      <c r="AC31" s="844">
        <f>AA31*5</f>
        <v>10</v>
      </c>
      <c r="AD31" s="844" t="s">
        <v>41</v>
      </c>
      <c r="AE31" s="895">
        <f>AB31*4+AC31*9</f>
        <v>146</v>
      </c>
    </row>
    <row r="32" spans="2:31" ht="27.95" customHeight="1">
      <c r="B32" s="894" t="s">
        <v>10</v>
      </c>
      <c r="C32" s="1297"/>
      <c r="D32" s="884" t="s">
        <v>221</v>
      </c>
      <c r="E32" s="926"/>
      <c r="F32" s="925">
        <v>20</v>
      </c>
      <c r="G32" s="872"/>
      <c r="H32" s="871"/>
      <c r="I32" s="872"/>
      <c r="J32" s="868"/>
      <c r="K32" s="926"/>
      <c r="L32" s="868"/>
      <c r="M32" s="884" t="s">
        <v>685</v>
      </c>
      <c r="N32" s="926"/>
      <c r="O32" s="925">
        <v>5</v>
      </c>
      <c r="P32" s="870"/>
      <c r="Q32" s="870"/>
      <c r="R32" s="870"/>
      <c r="S32" s="870" t="s">
        <v>401</v>
      </c>
      <c r="T32" s="870"/>
      <c r="U32" s="870">
        <v>3</v>
      </c>
      <c r="V32" s="1293"/>
      <c r="W32" s="917" t="s">
        <v>684</v>
      </c>
      <c r="X32" s="883" t="s">
        <v>87</v>
      </c>
      <c r="Y32" s="915">
        <v>2.5</v>
      </c>
      <c r="Z32" s="843" t="s">
        <v>42</v>
      </c>
      <c r="AA32" s="844">
        <v>1.7</v>
      </c>
      <c r="AB32" s="844">
        <f>AA32*1</f>
        <v>1.7</v>
      </c>
      <c r="AC32" s="844" t="s">
        <v>41</v>
      </c>
      <c r="AD32" s="844">
        <f>AA32*5</f>
        <v>8.5</v>
      </c>
      <c r="AE32" s="844">
        <f>AB32*4+AD32*4</f>
        <v>40.799999999999997</v>
      </c>
    </row>
    <row r="33" spans="2:31" ht="27.95" customHeight="1">
      <c r="B33" s="1291" t="s">
        <v>125</v>
      </c>
      <c r="C33" s="1297"/>
      <c r="D33" s="932"/>
      <c r="E33" s="890"/>
      <c r="F33" s="931"/>
      <c r="G33" s="872"/>
      <c r="H33" s="870"/>
      <c r="I33" s="870"/>
      <c r="J33" s="870"/>
      <c r="K33" s="870"/>
      <c r="L33" s="870"/>
      <c r="M33" s="884" t="s">
        <v>668</v>
      </c>
      <c r="N33" s="926"/>
      <c r="O33" s="870">
        <v>5</v>
      </c>
      <c r="P33" s="870"/>
      <c r="Q33" s="870"/>
      <c r="R33" s="870"/>
      <c r="S33" s="872"/>
      <c r="T33" s="925"/>
      <c r="U33" s="925"/>
      <c r="V33" s="1293"/>
      <c r="W33" s="924" t="s">
        <v>11</v>
      </c>
      <c r="X33" s="883" t="s">
        <v>88</v>
      </c>
      <c r="Y33" s="915">
        <v>0</v>
      </c>
      <c r="Z33" s="843" t="s">
        <v>44</v>
      </c>
      <c r="AA33" s="844">
        <v>2.5</v>
      </c>
      <c r="AB33" s="844"/>
      <c r="AC33" s="844">
        <f>AA33*5</f>
        <v>12.5</v>
      </c>
      <c r="AD33" s="844" t="s">
        <v>41</v>
      </c>
      <c r="AE33" s="844">
        <f>AC33*9</f>
        <v>112.5</v>
      </c>
    </row>
    <row r="34" spans="2:31" ht="27.95" customHeight="1">
      <c r="B34" s="1291"/>
      <c r="C34" s="1297"/>
      <c r="D34" s="930"/>
      <c r="E34" s="871"/>
      <c r="F34" s="886"/>
      <c r="G34" s="872"/>
      <c r="H34" s="871"/>
      <c r="I34" s="870"/>
      <c r="J34" s="870"/>
      <c r="K34" s="870"/>
      <c r="L34" s="870"/>
      <c r="M34" s="929"/>
      <c r="N34" s="869"/>
      <c r="O34" s="928"/>
      <c r="P34" s="867"/>
      <c r="Q34" s="867"/>
      <c r="R34" s="867"/>
      <c r="S34" s="889"/>
      <c r="T34" s="926"/>
      <c r="U34" s="925"/>
      <c r="V34" s="1293"/>
      <c r="W34" s="917" t="s">
        <v>683</v>
      </c>
      <c r="X34" s="876" t="s">
        <v>72</v>
      </c>
      <c r="Y34" s="915">
        <v>0</v>
      </c>
      <c r="Z34" s="843" t="s">
        <v>45</v>
      </c>
      <c r="AA34" s="844">
        <v>1</v>
      </c>
      <c r="AD34" s="843">
        <f>AA34*15</f>
        <v>15</v>
      </c>
    </row>
    <row r="35" spans="2:31" ht="27.95" customHeight="1">
      <c r="B35" s="874" t="s">
        <v>46</v>
      </c>
      <c r="C35" s="927"/>
      <c r="D35" s="926"/>
      <c r="E35" s="926"/>
      <c r="F35" s="925"/>
      <c r="G35" s="925"/>
      <c r="H35" s="926"/>
      <c r="I35" s="925"/>
      <c r="J35" s="870"/>
      <c r="K35" s="870"/>
      <c r="L35" s="870"/>
      <c r="M35" s="868"/>
      <c r="N35" s="926"/>
      <c r="O35" s="868"/>
      <c r="P35" s="872"/>
      <c r="Q35" s="870"/>
      <c r="R35" s="870"/>
      <c r="S35" s="925"/>
      <c r="T35" s="925"/>
      <c r="U35" s="925"/>
      <c r="V35" s="1293"/>
      <c r="W35" s="924" t="s">
        <v>12</v>
      </c>
      <c r="X35" s="865"/>
      <c r="Y35" s="915"/>
      <c r="AB35" s="843">
        <f>SUM(AB30:AB34)</f>
        <v>28.3</v>
      </c>
      <c r="AC35" s="843">
        <f>SUM(AC30:AC34)</f>
        <v>22.5</v>
      </c>
      <c r="AD35" s="843">
        <f>SUM(AD30:AD34)</f>
        <v>118</v>
      </c>
      <c r="AE35" s="843">
        <f>AB35*4+AC35*9+AD35*4</f>
        <v>787.7</v>
      </c>
    </row>
    <row r="36" spans="2:31" ht="27.95" customHeight="1">
      <c r="B36" s="923"/>
      <c r="C36" s="922"/>
      <c r="D36" s="919"/>
      <c r="E36" s="919"/>
      <c r="F36" s="918"/>
      <c r="G36" s="918"/>
      <c r="H36" s="919"/>
      <c r="I36" s="918"/>
      <c r="J36" s="920"/>
      <c r="K36" s="921"/>
      <c r="L36" s="920"/>
      <c r="M36" s="918"/>
      <c r="N36" s="919"/>
      <c r="O36" s="918"/>
      <c r="P36" s="918"/>
      <c r="Q36" s="919"/>
      <c r="R36" s="918"/>
      <c r="S36" s="918"/>
      <c r="T36" s="919"/>
      <c r="U36" s="918"/>
      <c r="V36" s="1293"/>
      <c r="W36" s="917" t="s">
        <v>682</v>
      </c>
      <c r="X36" s="916"/>
      <c r="Y36" s="915"/>
      <c r="AB36" s="849">
        <f>AB35*4/AE35</f>
        <v>0.14370953408658119</v>
      </c>
      <c r="AC36" s="849">
        <f>AC35*9/AE35</f>
        <v>0.25707756760187889</v>
      </c>
      <c r="AD36" s="849">
        <f>AD35*4/AE35</f>
        <v>0.5992128983115399</v>
      </c>
    </row>
    <row r="37" spans="2:31" s="12" customFormat="1" ht="27.95" customHeight="1">
      <c r="B37" s="914">
        <v>10</v>
      </c>
      <c r="C37" s="1297"/>
      <c r="D37" s="913" t="str">
        <f>'111.10月國華菜單'!Q3</f>
        <v>肉燥炒麵</v>
      </c>
      <c r="E37" s="913" t="s">
        <v>681</v>
      </c>
      <c r="F37" s="912"/>
      <c r="G37" s="911" t="str">
        <f>'111.10月國華菜單'!Q4</f>
        <v xml:space="preserve">   醬燒排骨肉   </v>
      </c>
      <c r="H37" s="908" t="s">
        <v>680</v>
      </c>
      <c r="I37" s="910"/>
      <c r="J37" s="909" t="str">
        <f>'111.10月國華菜單'!Q5</f>
        <v xml:space="preserve">  珍珠丸子(加) </v>
      </c>
      <c r="K37" s="908" t="s">
        <v>73</v>
      </c>
      <c r="L37" s="908"/>
      <c r="M37" s="908" t="str">
        <f>'111.10月國華菜單'!Q6</f>
        <v xml:space="preserve">  和風關東煮(豆)  </v>
      </c>
      <c r="N37" s="908" t="s">
        <v>85</v>
      </c>
      <c r="O37" s="908"/>
      <c r="P37" s="908" t="str">
        <f>'111.10月國華菜單'!Q7</f>
        <v>深色蔬菜</v>
      </c>
      <c r="Q37" s="908" t="s">
        <v>86</v>
      </c>
      <c r="R37" s="908"/>
      <c r="S37" s="908" t="str">
        <f>'111.10月國華菜單'!Q8</f>
        <v>海帶苗湯</v>
      </c>
      <c r="T37" s="908" t="s">
        <v>85</v>
      </c>
      <c r="U37" s="908"/>
      <c r="V37" s="1293"/>
      <c r="W37" s="907" t="s">
        <v>7</v>
      </c>
      <c r="X37" s="906" t="s">
        <v>75</v>
      </c>
      <c r="Y37" s="905">
        <v>5.0999999999999996</v>
      </c>
      <c r="Z37" s="843"/>
      <c r="AA37" s="844"/>
      <c r="AB37" s="843" t="s">
        <v>32</v>
      </c>
      <c r="AC37" s="843" t="s">
        <v>33</v>
      </c>
      <c r="AD37" s="843" t="s">
        <v>34</v>
      </c>
      <c r="AE37" s="843" t="s">
        <v>35</v>
      </c>
    </row>
    <row r="38" spans="2:31" ht="27.95" customHeight="1">
      <c r="B38" s="894" t="s">
        <v>8</v>
      </c>
      <c r="C38" s="1303"/>
      <c r="D38" s="886" t="s">
        <v>679</v>
      </c>
      <c r="E38" s="904"/>
      <c r="F38" s="903">
        <v>203</v>
      </c>
      <c r="G38" s="870" t="s">
        <v>678</v>
      </c>
      <c r="H38" s="902"/>
      <c r="I38" s="901">
        <v>70</v>
      </c>
      <c r="J38" s="884" t="s">
        <v>677</v>
      </c>
      <c r="K38" s="884" t="s">
        <v>363</v>
      </c>
      <c r="L38" s="884">
        <v>30</v>
      </c>
      <c r="M38" s="870" t="s">
        <v>676</v>
      </c>
      <c r="N38" s="884"/>
      <c r="O38" s="870">
        <v>40</v>
      </c>
      <c r="P38" s="870" t="s">
        <v>342</v>
      </c>
      <c r="Q38" s="870"/>
      <c r="R38" s="870">
        <v>100</v>
      </c>
      <c r="S38" s="879" t="s">
        <v>675</v>
      </c>
      <c r="T38" s="889"/>
      <c r="U38" s="889">
        <v>1</v>
      </c>
      <c r="V38" s="1293"/>
      <c r="W38" s="877" t="s">
        <v>674</v>
      </c>
      <c r="X38" s="900" t="s">
        <v>37</v>
      </c>
      <c r="Y38" s="864">
        <v>2.5</v>
      </c>
      <c r="Z38" s="899" t="s">
        <v>38</v>
      </c>
      <c r="AA38" s="844">
        <v>6</v>
      </c>
      <c r="AB38" s="844">
        <f>AA38*2</f>
        <v>12</v>
      </c>
      <c r="AC38" s="844"/>
      <c r="AD38" s="844">
        <f>AA38*15</f>
        <v>90</v>
      </c>
      <c r="AE38" s="844">
        <f>AB38*4+AD38*4</f>
        <v>408</v>
      </c>
    </row>
    <row r="39" spans="2:31" ht="27.95" customHeight="1">
      <c r="B39" s="894">
        <v>7</v>
      </c>
      <c r="C39" s="1303"/>
      <c r="D39" s="893" t="s">
        <v>383</v>
      </c>
      <c r="E39" s="898"/>
      <c r="F39" s="891">
        <v>10</v>
      </c>
      <c r="G39" s="870"/>
      <c r="H39" s="870"/>
      <c r="I39" s="870"/>
      <c r="J39" s="870"/>
      <c r="K39" s="870"/>
      <c r="L39" s="870"/>
      <c r="M39" s="870" t="s">
        <v>673</v>
      </c>
      <c r="N39" s="870" t="s">
        <v>366</v>
      </c>
      <c r="O39" s="870">
        <v>20</v>
      </c>
      <c r="P39" s="870"/>
      <c r="Q39" s="870"/>
      <c r="R39" s="870"/>
      <c r="S39" s="879" t="s">
        <v>672</v>
      </c>
      <c r="T39" s="879"/>
      <c r="U39" s="879">
        <v>0.05</v>
      </c>
      <c r="V39" s="1293"/>
      <c r="W39" s="866" t="s">
        <v>9</v>
      </c>
      <c r="X39" s="883" t="s">
        <v>39</v>
      </c>
      <c r="Y39" s="864">
        <v>1.8</v>
      </c>
      <c r="Z39" s="897" t="s">
        <v>40</v>
      </c>
      <c r="AA39" s="844">
        <v>2.2999999999999998</v>
      </c>
      <c r="AB39" s="896">
        <f>AA39*7</f>
        <v>16.099999999999998</v>
      </c>
      <c r="AC39" s="844">
        <f>AA39*5</f>
        <v>11.5</v>
      </c>
      <c r="AD39" s="844" t="s">
        <v>41</v>
      </c>
      <c r="AE39" s="895">
        <f>AB39*4+AC39*9</f>
        <v>167.89999999999998</v>
      </c>
    </row>
    <row r="40" spans="2:31" ht="27.95" customHeight="1">
      <c r="B40" s="894" t="s">
        <v>10</v>
      </c>
      <c r="C40" s="1303"/>
      <c r="D40" s="893" t="s">
        <v>671</v>
      </c>
      <c r="E40" s="892"/>
      <c r="F40" s="891">
        <v>10</v>
      </c>
      <c r="G40" s="870"/>
      <c r="H40" s="871"/>
      <c r="I40" s="870"/>
      <c r="J40" s="870"/>
      <c r="K40" s="870"/>
      <c r="L40" s="870"/>
      <c r="M40" s="870" t="s">
        <v>670</v>
      </c>
      <c r="N40" s="890"/>
      <c r="O40" s="870">
        <v>5</v>
      </c>
      <c r="P40" s="889"/>
      <c r="Q40" s="889"/>
      <c r="R40" s="889"/>
      <c r="S40" s="879"/>
      <c r="T40" s="879"/>
      <c r="U40" s="879"/>
      <c r="V40" s="1293"/>
      <c r="W40" s="877" t="s">
        <v>669</v>
      </c>
      <c r="X40" s="883" t="s">
        <v>87</v>
      </c>
      <c r="Y40" s="864">
        <v>2.5</v>
      </c>
      <c r="Z40" s="843" t="s">
        <v>42</v>
      </c>
      <c r="AA40" s="844">
        <v>1.5</v>
      </c>
      <c r="AB40" s="844">
        <f>AA40*1</f>
        <v>1.5</v>
      </c>
      <c r="AC40" s="844" t="s">
        <v>41</v>
      </c>
      <c r="AD40" s="844">
        <f>AA40*5</f>
        <v>7.5</v>
      </c>
      <c r="AE40" s="844">
        <f>AB40*4+AD40*4</f>
        <v>36</v>
      </c>
    </row>
    <row r="41" spans="2:31" ht="27.95" customHeight="1">
      <c r="B41" s="1291" t="s">
        <v>130</v>
      </c>
      <c r="C41" s="1303"/>
      <c r="D41" s="888" t="s">
        <v>668</v>
      </c>
      <c r="E41" s="887"/>
      <c r="F41" s="880">
        <v>5</v>
      </c>
      <c r="G41" s="870"/>
      <c r="H41" s="871"/>
      <c r="I41" s="870"/>
      <c r="J41" s="870"/>
      <c r="K41" s="871"/>
      <c r="L41" s="870"/>
      <c r="M41" s="886" t="s">
        <v>668</v>
      </c>
      <c r="N41" s="885"/>
      <c r="O41" s="870">
        <v>5</v>
      </c>
      <c r="P41" s="867"/>
      <c r="Q41" s="867"/>
      <c r="R41" s="867"/>
      <c r="S41" s="884"/>
      <c r="T41" s="884"/>
      <c r="U41" s="884"/>
      <c r="V41" s="1293"/>
      <c r="W41" s="866" t="s">
        <v>11</v>
      </c>
      <c r="X41" s="883" t="s">
        <v>88</v>
      </c>
      <c r="Y41" s="864">
        <v>0</v>
      </c>
      <c r="Z41" s="843" t="s">
        <v>44</v>
      </c>
      <c r="AA41" s="844">
        <v>2.5</v>
      </c>
      <c r="AB41" s="844"/>
      <c r="AC41" s="844">
        <f>AA41*5</f>
        <v>12.5</v>
      </c>
      <c r="AD41" s="844" t="s">
        <v>41</v>
      </c>
      <c r="AE41" s="844">
        <f>AC41*9</f>
        <v>112.5</v>
      </c>
    </row>
    <row r="42" spans="2:31" ht="27.95" customHeight="1">
      <c r="B42" s="1291"/>
      <c r="C42" s="1303"/>
      <c r="D42" s="870"/>
      <c r="E42" s="871"/>
      <c r="F42" s="870"/>
      <c r="G42" s="868"/>
      <c r="H42" s="869"/>
      <c r="I42" s="868"/>
      <c r="J42" s="882"/>
      <c r="K42" s="881"/>
      <c r="L42" s="880"/>
      <c r="M42" s="870" t="s">
        <v>667</v>
      </c>
      <c r="N42" s="870"/>
      <c r="O42" s="870">
        <v>5</v>
      </c>
      <c r="P42" s="868"/>
      <c r="Q42" s="869"/>
      <c r="R42" s="868"/>
      <c r="S42" s="879"/>
      <c r="T42" s="878"/>
      <c r="U42" s="878"/>
      <c r="V42" s="1293"/>
      <c r="W42" s="877" t="s">
        <v>666</v>
      </c>
      <c r="X42" s="876" t="s">
        <v>72</v>
      </c>
      <c r="Y42" s="875">
        <v>0</v>
      </c>
      <c r="Z42" s="843" t="s">
        <v>45</v>
      </c>
      <c r="AD42" s="843">
        <f>AA42*15</f>
        <v>0</v>
      </c>
    </row>
    <row r="43" spans="2:31" ht="27.95" customHeight="1">
      <c r="B43" s="874" t="s">
        <v>46</v>
      </c>
      <c r="C43" s="873"/>
      <c r="D43" s="872"/>
      <c r="E43" s="871"/>
      <c r="F43" s="870"/>
      <c r="G43" s="868"/>
      <c r="H43" s="869"/>
      <c r="I43" s="868"/>
      <c r="J43" s="870"/>
      <c r="K43" s="870"/>
      <c r="L43" s="870"/>
      <c r="M43" s="867"/>
      <c r="N43" s="867"/>
      <c r="O43" s="867"/>
      <c r="P43" s="868"/>
      <c r="Q43" s="869"/>
      <c r="R43" s="868"/>
      <c r="S43" s="867"/>
      <c r="T43" s="867"/>
      <c r="U43" s="867"/>
      <c r="V43" s="1293"/>
      <c r="W43" s="866" t="s">
        <v>12</v>
      </c>
      <c r="X43" s="865"/>
      <c r="Y43" s="864"/>
      <c r="AB43" s="843">
        <f>SUM(AB38:AB42)</f>
        <v>29.599999999999998</v>
      </c>
      <c r="AC43" s="843">
        <f>SUM(AC38:AC42)</f>
        <v>24</v>
      </c>
      <c r="AD43" s="843">
        <f>SUM(AD38:AD42)</f>
        <v>97.5</v>
      </c>
      <c r="AE43" s="843">
        <f>AB43*4+AC43*9+AD43*4</f>
        <v>724.4</v>
      </c>
    </row>
    <row r="44" spans="2:31" ht="27.95" customHeight="1">
      <c r="B44" s="863"/>
      <c r="C44" s="862"/>
      <c r="D44" s="861"/>
      <c r="E44" s="860"/>
      <c r="F44" s="858"/>
      <c r="G44" s="856"/>
      <c r="H44" s="857"/>
      <c r="I44" s="856"/>
      <c r="J44" s="858"/>
      <c r="K44" s="860"/>
      <c r="L44" s="858"/>
      <c r="M44" s="858"/>
      <c r="N44" s="859"/>
      <c r="O44" s="858"/>
      <c r="P44" s="856"/>
      <c r="Q44" s="857"/>
      <c r="R44" s="856"/>
      <c r="S44" s="855"/>
      <c r="T44" s="854"/>
      <c r="U44" s="853"/>
      <c r="V44" s="1294"/>
      <c r="W44" s="852" t="s">
        <v>665</v>
      </c>
      <c r="X44" s="851"/>
      <c r="Y44" s="850"/>
      <c r="AB44" s="849">
        <f>AB43*4/AE43</f>
        <v>0.16344561016013251</v>
      </c>
      <c r="AC44" s="849">
        <f>AC43*9/AE43</f>
        <v>0.29817780231916069</v>
      </c>
      <c r="AD44" s="849">
        <f>AD43*4/AE43</f>
        <v>0.53837658752070683</v>
      </c>
    </row>
    <row r="45" spans="2:31" ht="21.75" customHeight="1">
      <c r="C45" s="843"/>
      <c r="J45" s="1301"/>
      <c r="K45" s="1301"/>
      <c r="L45" s="1301"/>
      <c r="M45" s="1301"/>
      <c r="N45" s="1301"/>
      <c r="O45" s="1301"/>
      <c r="P45" s="1301"/>
      <c r="Q45" s="1301"/>
      <c r="R45" s="1301"/>
      <c r="S45" s="1301"/>
      <c r="T45" s="1301"/>
      <c r="U45" s="1301"/>
      <c r="V45" s="1301"/>
      <c r="W45" s="1301"/>
      <c r="X45" s="1301"/>
      <c r="Y45" s="1301"/>
    </row>
    <row r="46" spans="2:31">
      <c r="B46" s="844"/>
      <c r="D46" s="1295"/>
      <c r="E46" s="1295"/>
      <c r="F46" s="1296"/>
      <c r="G46" s="1296"/>
      <c r="H46" s="848"/>
      <c r="I46" s="843"/>
      <c r="J46" s="843"/>
      <c r="K46" s="848"/>
      <c r="L46" s="843"/>
      <c r="N46" s="848"/>
      <c r="O46" s="843"/>
      <c r="Q46" s="848"/>
      <c r="R46" s="843"/>
      <c r="V46" s="847"/>
      <c r="Y46" s="846"/>
    </row>
    <row r="47" spans="2:31">
      <c r="Y47" s="846"/>
    </row>
    <row r="48" spans="2:31">
      <c r="Y48" s="846"/>
    </row>
    <row r="49" spans="25:25">
      <c r="Y49" s="846"/>
    </row>
    <row r="50" spans="25:25">
      <c r="Y50" s="846"/>
    </row>
    <row r="51" spans="25:25">
      <c r="Y51" s="846"/>
    </row>
    <row r="52" spans="25:25">
      <c r="Y52" s="846"/>
    </row>
  </sheetData>
  <mergeCells count="15">
    <mergeCell ref="B1:Y1"/>
    <mergeCell ref="B2:G2"/>
    <mergeCell ref="C5:C10"/>
    <mergeCell ref="B9:B10"/>
    <mergeCell ref="J45:Y45"/>
    <mergeCell ref="C13:C18"/>
    <mergeCell ref="B17:B18"/>
    <mergeCell ref="B25:B26"/>
    <mergeCell ref="B33:B34"/>
    <mergeCell ref="C37:C42"/>
    <mergeCell ref="B41:B42"/>
    <mergeCell ref="V5:V44"/>
    <mergeCell ref="D46:G46"/>
    <mergeCell ref="C29:C34"/>
    <mergeCell ref="C21:C26"/>
  </mergeCells>
  <phoneticPr fontId="19" type="noConversion"/>
  <pageMargins left="0.39370078740157483" right="0.15748031496062992" top="0.19685039370078741" bottom="0.15748031496062992" header="0.51181102362204722" footer="0.23622047244094491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EF37E-9FD1-42EB-BEA2-A41676614A79}">
  <sheetPr>
    <pageSetUpPr fitToPage="1"/>
  </sheetPr>
  <dimension ref="B1:AF52"/>
  <sheetViews>
    <sheetView topLeftCell="A10" zoomScale="50" zoomScaleNormal="50" workbookViewId="0">
      <selection activeCell="B1" sqref="B1:Y1"/>
    </sheetView>
  </sheetViews>
  <sheetFormatPr defaultRowHeight="20.25"/>
  <cols>
    <col min="1" max="1" width="1.875" style="91" customWidth="1"/>
    <col min="2" max="2" width="4.875" style="92" customWidth="1"/>
    <col min="3" max="3" width="0" style="91" hidden="1" customWidth="1"/>
    <col min="4" max="4" width="28.625" style="91" customWidth="1"/>
    <col min="5" max="5" width="5.625" style="93" customWidth="1"/>
    <col min="6" max="6" width="9.625" style="91" customWidth="1"/>
    <col min="7" max="7" width="28.625" style="91" customWidth="1"/>
    <col min="8" max="8" width="5.625" style="93" customWidth="1"/>
    <col min="9" max="9" width="9.625" style="91" customWidth="1"/>
    <col min="10" max="10" width="28.625" style="91" customWidth="1"/>
    <col min="11" max="11" width="5.625" style="93" customWidth="1"/>
    <col min="12" max="12" width="9.625" style="91" customWidth="1"/>
    <col min="13" max="13" width="28.625" style="91" customWidth="1"/>
    <col min="14" max="14" width="5.625" style="93" customWidth="1"/>
    <col min="15" max="15" width="9.625" style="91" customWidth="1"/>
    <col min="16" max="16" width="28.625" style="91" customWidth="1"/>
    <col min="17" max="17" width="5.625" style="93" customWidth="1"/>
    <col min="18" max="18" width="9.625" style="91" customWidth="1"/>
    <col min="19" max="19" width="28.625" style="91" customWidth="1"/>
    <col min="20" max="20" width="5.625" style="93" customWidth="1"/>
    <col min="21" max="21" width="9.625" style="91" customWidth="1"/>
    <col min="22" max="22" width="12.125" style="1005" customWidth="1"/>
    <col min="23" max="23" width="11.75" style="14" customWidth="1"/>
    <col min="24" max="24" width="11.25" style="15" customWidth="1"/>
    <col min="25" max="25" width="6.625" style="16" customWidth="1"/>
    <col min="26" max="26" width="6" style="843" hidden="1" customWidth="1"/>
    <col min="27" max="27" width="5.5" style="844" hidden="1" customWidth="1"/>
    <col min="28" max="28" width="7.75" style="843" hidden="1" customWidth="1"/>
    <col min="29" max="29" width="8" style="843" hidden="1" customWidth="1"/>
    <col min="30" max="30" width="7.875" style="843" hidden="1" customWidth="1"/>
    <col min="31" max="31" width="7.5" style="843" hidden="1" customWidth="1"/>
    <col min="32" max="16384" width="9" style="91"/>
  </cols>
  <sheetData>
    <row r="1" spans="2:32" s="843" customFormat="1" ht="38.25">
      <c r="B1" s="1298" t="s">
        <v>772</v>
      </c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  <c r="X1" s="1298"/>
      <c r="Y1" s="1298"/>
      <c r="AA1" s="844"/>
    </row>
    <row r="2" spans="2:32" s="843" customFormat="1" ht="9.75" customHeight="1">
      <c r="B2" s="1299"/>
      <c r="C2" s="1300"/>
      <c r="D2" s="1300"/>
      <c r="E2" s="1300"/>
      <c r="F2" s="1300"/>
      <c r="G2" s="1300"/>
      <c r="H2" s="1004"/>
      <c r="I2" s="1003"/>
      <c r="J2" s="1003"/>
      <c r="K2" s="1004"/>
      <c r="L2" s="1003"/>
      <c r="M2" s="1003"/>
      <c r="N2" s="1004"/>
      <c r="O2" s="1003"/>
      <c r="P2" s="1003"/>
      <c r="Q2" s="1004"/>
      <c r="R2" s="1003"/>
      <c r="S2" s="1003"/>
      <c r="T2" s="1004"/>
      <c r="U2" s="1003"/>
      <c r="V2" s="1077"/>
      <c r="W2" s="1000"/>
      <c r="X2" s="1001"/>
      <c r="Y2" s="1000"/>
      <c r="AA2" s="844"/>
    </row>
    <row r="3" spans="2:32" s="843" customFormat="1" ht="31.5" customHeight="1" thickBot="1">
      <c r="B3" s="999" t="s">
        <v>14</v>
      </c>
      <c r="C3" s="1076"/>
      <c r="D3" s="997"/>
      <c r="E3" s="997"/>
      <c r="F3" s="997"/>
      <c r="G3" s="997"/>
      <c r="H3" s="997"/>
      <c r="I3" s="997"/>
      <c r="J3" s="997"/>
      <c r="K3" s="997"/>
      <c r="L3" s="997"/>
      <c r="M3" s="997"/>
      <c r="N3" s="997"/>
      <c r="O3" s="997"/>
      <c r="P3" s="997"/>
      <c r="Q3" s="997"/>
      <c r="R3" s="997"/>
      <c r="T3" s="997"/>
      <c r="U3" s="997"/>
      <c r="V3" s="1075"/>
      <c r="W3" s="995"/>
      <c r="X3" s="994"/>
      <c r="Y3" s="993"/>
      <c r="AA3" s="844"/>
    </row>
    <row r="4" spans="2:32" s="11" customFormat="1" ht="43.5">
      <c r="B4" s="992" t="s">
        <v>0</v>
      </c>
      <c r="C4" s="991" t="s">
        <v>1</v>
      </c>
      <c r="D4" s="988" t="s">
        <v>2</v>
      </c>
      <c r="E4" s="989" t="s">
        <v>51</v>
      </c>
      <c r="F4" s="988"/>
      <c r="G4" s="988" t="s">
        <v>3</v>
      </c>
      <c r="H4" s="989" t="s">
        <v>51</v>
      </c>
      <c r="I4" s="988"/>
      <c r="J4" s="988" t="s">
        <v>4</v>
      </c>
      <c r="K4" s="989" t="s">
        <v>51</v>
      </c>
      <c r="L4" s="1074"/>
      <c r="M4" s="988" t="s">
        <v>4</v>
      </c>
      <c r="N4" s="989" t="s">
        <v>51</v>
      </c>
      <c r="O4" s="988"/>
      <c r="P4" s="988" t="s">
        <v>4</v>
      </c>
      <c r="Q4" s="989" t="s">
        <v>51</v>
      </c>
      <c r="R4" s="988"/>
      <c r="S4" s="990" t="s">
        <v>5</v>
      </c>
      <c r="T4" s="989" t="s">
        <v>51</v>
      </c>
      <c r="U4" s="988"/>
      <c r="V4" s="1073" t="s">
        <v>731</v>
      </c>
      <c r="W4" s="987" t="s">
        <v>6</v>
      </c>
      <c r="X4" s="986" t="s">
        <v>52</v>
      </c>
      <c r="Y4" s="985" t="s">
        <v>53</v>
      </c>
      <c r="Z4" s="899"/>
      <c r="AA4" s="844"/>
      <c r="AB4" s="843"/>
      <c r="AC4" s="843"/>
      <c r="AD4" s="843"/>
      <c r="AE4" s="843"/>
    </row>
    <row r="5" spans="2:32" s="12" customFormat="1" ht="65.099999999999994" customHeight="1">
      <c r="B5" s="914">
        <v>10</v>
      </c>
      <c r="C5" s="1297"/>
      <c r="D5" s="908">
        <f>'111.10月國華菜單'!A12</f>
        <v>0</v>
      </c>
      <c r="E5" s="908"/>
      <c r="F5" s="984" t="s">
        <v>13</v>
      </c>
      <c r="G5" s="908">
        <f>'111.10月國華菜單'!A13</f>
        <v>0</v>
      </c>
      <c r="H5" s="908"/>
      <c r="I5" s="984" t="s">
        <v>13</v>
      </c>
      <c r="J5" s="908">
        <f>'111.10月國華菜單'!A14</f>
        <v>0</v>
      </c>
      <c r="K5" s="908"/>
      <c r="L5" s="984" t="s">
        <v>13</v>
      </c>
      <c r="M5" s="908">
        <f>'111.10月國華菜單'!A15</f>
        <v>0</v>
      </c>
      <c r="N5" s="908"/>
      <c r="O5" s="984" t="s">
        <v>13</v>
      </c>
      <c r="P5" s="908">
        <f>'111.10月國華菜單'!A16</f>
        <v>0</v>
      </c>
      <c r="Q5" s="908"/>
      <c r="R5" s="984" t="s">
        <v>13</v>
      </c>
      <c r="S5" s="908">
        <f>'111.10月國華菜單'!A17</f>
        <v>0</v>
      </c>
      <c r="T5" s="908"/>
      <c r="U5" s="984" t="s">
        <v>13</v>
      </c>
      <c r="V5" s="1304" t="s">
        <v>742</v>
      </c>
      <c r="W5" s="907" t="s">
        <v>7</v>
      </c>
      <c r="X5" s="906" t="s">
        <v>75</v>
      </c>
      <c r="Y5" s="983">
        <v>0</v>
      </c>
      <c r="Z5" s="843"/>
      <c r="AA5" s="844"/>
      <c r="AB5" s="843" t="s">
        <v>32</v>
      </c>
      <c r="AC5" s="843" t="s">
        <v>33</v>
      </c>
      <c r="AD5" s="843" t="s">
        <v>34</v>
      </c>
      <c r="AE5" s="843" t="s">
        <v>35</v>
      </c>
    </row>
    <row r="6" spans="2:32" ht="27.95" customHeight="1">
      <c r="B6" s="894" t="s">
        <v>8</v>
      </c>
      <c r="C6" s="1297"/>
      <c r="D6" s="1061"/>
      <c r="E6" s="1061"/>
      <c r="F6" s="1061"/>
      <c r="G6" s="1061"/>
      <c r="H6" s="1061"/>
      <c r="I6" s="1061"/>
      <c r="J6" s="1072"/>
      <c r="K6" s="1071"/>
      <c r="L6" s="1070"/>
      <c r="M6" s="1061"/>
      <c r="N6" s="1065"/>
      <c r="O6" s="1061"/>
      <c r="P6" s="1061"/>
      <c r="Q6" s="1061"/>
      <c r="R6" s="1061"/>
      <c r="S6" s="1065"/>
      <c r="T6" s="1056"/>
      <c r="U6" s="1056"/>
      <c r="V6" s="1305"/>
      <c r="W6" s="877" t="s">
        <v>16</v>
      </c>
      <c r="X6" s="900" t="s">
        <v>37</v>
      </c>
      <c r="Y6" s="1069">
        <v>0</v>
      </c>
      <c r="Z6" s="899" t="s">
        <v>38</v>
      </c>
      <c r="AA6" s="844">
        <v>6</v>
      </c>
      <c r="AB6" s="844">
        <f>AA6*2</f>
        <v>12</v>
      </c>
      <c r="AC6" s="844"/>
      <c r="AD6" s="844">
        <f>AA6*15</f>
        <v>90</v>
      </c>
      <c r="AE6" s="844">
        <f>AB6*4+AD6*4</f>
        <v>408</v>
      </c>
    </row>
    <row r="7" spans="2:32" ht="27.95" customHeight="1">
      <c r="B7" s="894">
        <v>10</v>
      </c>
      <c r="C7" s="1297"/>
      <c r="D7" s="1061"/>
      <c r="E7" s="1061"/>
      <c r="F7" s="1061"/>
      <c r="G7" s="1061"/>
      <c r="H7" s="1061"/>
      <c r="I7" s="1061"/>
      <c r="J7" s="1061"/>
      <c r="K7" s="1061"/>
      <c r="L7" s="1061"/>
      <c r="M7" s="1061"/>
      <c r="N7" s="1065"/>
      <c r="O7" s="1061"/>
      <c r="P7" s="1061"/>
      <c r="Q7" s="1061"/>
      <c r="R7" s="1061"/>
      <c r="S7" s="1065"/>
      <c r="T7" s="1056"/>
      <c r="U7" s="1056"/>
      <c r="V7" s="1305"/>
      <c r="W7" s="866" t="s">
        <v>9</v>
      </c>
      <c r="X7" s="883" t="s">
        <v>39</v>
      </c>
      <c r="Y7" s="976">
        <v>0</v>
      </c>
      <c r="Z7" s="897" t="s">
        <v>40</v>
      </c>
      <c r="AA7" s="844">
        <v>2</v>
      </c>
      <c r="AB7" s="896">
        <f>AA7*7</f>
        <v>14</v>
      </c>
      <c r="AC7" s="844">
        <f>AA7*5</f>
        <v>10</v>
      </c>
      <c r="AD7" s="844" t="s">
        <v>41</v>
      </c>
      <c r="AE7" s="895">
        <f>AB7*4+AC7*9</f>
        <v>146</v>
      </c>
    </row>
    <row r="8" spans="2:32" ht="27.95" customHeight="1">
      <c r="B8" s="894" t="s">
        <v>137</v>
      </c>
      <c r="C8" s="1297"/>
      <c r="D8" s="1061"/>
      <c r="E8" s="1061"/>
      <c r="F8" s="1061"/>
      <c r="G8" s="1061"/>
      <c r="H8" s="1063"/>
      <c r="I8" s="1061"/>
      <c r="J8" s="1061"/>
      <c r="K8" s="1061"/>
      <c r="L8" s="1061"/>
      <c r="M8" s="1061"/>
      <c r="N8" s="1062"/>
      <c r="O8" s="1049"/>
      <c r="P8" s="1061"/>
      <c r="Q8" s="1063"/>
      <c r="R8" s="1061"/>
      <c r="S8" s="1049"/>
      <c r="T8" s="1061"/>
      <c r="U8" s="1061"/>
      <c r="V8" s="1305"/>
      <c r="W8" s="877" t="s">
        <v>16</v>
      </c>
      <c r="X8" s="883" t="s">
        <v>87</v>
      </c>
      <c r="Y8" s="976">
        <v>0</v>
      </c>
      <c r="Z8" s="843" t="s">
        <v>42</v>
      </c>
      <c r="AA8" s="844">
        <v>1.7</v>
      </c>
      <c r="AB8" s="844">
        <f>AA8*1</f>
        <v>1.7</v>
      </c>
      <c r="AC8" s="844" t="s">
        <v>41</v>
      </c>
      <c r="AD8" s="844">
        <f>AA8*5</f>
        <v>8.5</v>
      </c>
      <c r="AE8" s="844">
        <f>AB8*4+AD8*4</f>
        <v>40.799999999999997</v>
      </c>
    </row>
    <row r="9" spans="2:32" ht="27.95" customHeight="1">
      <c r="B9" s="1291" t="s">
        <v>43</v>
      </c>
      <c r="C9" s="1297"/>
      <c r="D9" s="1061"/>
      <c r="E9" s="1061"/>
      <c r="F9" s="1061"/>
      <c r="G9" s="1061"/>
      <c r="H9" s="1063"/>
      <c r="I9" s="1061"/>
      <c r="J9" s="1061"/>
      <c r="K9" s="1063"/>
      <c r="L9" s="1061"/>
      <c r="M9" s="1061"/>
      <c r="N9" s="1061"/>
      <c r="O9" s="1061"/>
      <c r="P9" s="1061"/>
      <c r="Q9" s="1063"/>
      <c r="R9" s="1061"/>
      <c r="S9" s="1064"/>
      <c r="T9" s="1060"/>
      <c r="U9" s="1059"/>
      <c r="V9" s="1305"/>
      <c r="W9" s="866" t="s">
        <v>11</v>
      </c>
      <c r="X9" s="883" t="s">
        <v>88</v>
      </c>
      <c r="Y9" s="976">
        <v>0</v>
      </c>
      <c r="Z9" s="843" t="s">
        <v>44</v>
      </c>
      <c r="AA9" s="844">
        <v>2.5</v>
      </c>
      <c r="AB9" s="844"/>
      <c r="AC9" s="844">
        <f>AA9*5</f>
        <v>12.5</v>
      </c>
      <c r="AD9" s="844" t="s">
        <v>41</v>
      </c>
      <c r="AE9" s="844">
        <f>AC9*9</f>
        <v>112.5</v>
      </c>
    </row>
    <row r="10" spans="2:32" ht="27.95" customHeight="1">
      <c r="B10" s="1291"/>
      <c r="C10" s="1297"/>
      <c r="D10" s="1061"/>
      <c r="E10" s="1063"/>
      <c r="F10" s="1061"/>
      <c r="G10" s="1059"/>
      <c r="H10" s="1060"/>
      <c r="I10" s="1059"/>
      <c r="J10" s="1068"/>
      <c r="K10" s="1067"/>
      <c r="L10" s="1066"/>
      <c r="M10" s="1061"/>
      <c r="N10" s="1062"/>
      <c r="O10" s="1061"/>
      <c r="P10" s="1059"/>
      <c r="Q10" s="1060"/>
      <c r="R10" s="1059"/>
      <c r="S10" s="1058"/>
      <c r="T10" s="1056"/>
      <c r="U10" s="1056"/>
      <c r="V10" s="1305"/>
      <c r="W10" s="877" t="s">
        <v>16</v>
      </c>
      <c r="X10" s="876" t="s">
        <v>72</v>
      </c>
      <c r="Y10" s="976">
        <v>0</v>
      </c>
      <c r="Z10" s="843" t="s">
        <v>45</v>
      </c>
      <c r="AD10" s="843">
        <f>AA10*15</f>
        <v>0</v>
      </c>
    </row>
    <row r="11" spans="2:32" ht="27.95" customHeight="1">
      <c r="B11" s="874" t="s">
        <v>46</v>
      </c>
      <c r="C11" s="927"/>
      <c r="D11" s="1064"/>
      <c r="E11" s="1063"/>
      <c r="F11" s="1061"/>
      <c r="G11" s="1059"/>
      <c r="H11" s="1060"/>
      <c r="I11" s="1059"/>
      <c r="J11" s="1061"/>
      <c r="K11" s="1061"/>
      <c r="L11" s="1061"/>
      <c r="M11" s="1061"/>
      <c r="N11" s="1062"/>
      <c r="O11" s="1061"/>
      <c r="P11" s="1059"/>
      <c r="Q11" s="1060"/>
      <c r="R11" s="1059"/>
      <c r="S11" s="1065"/>
      <c r="T11" s="1065"/>
      <c r="U11" s="1065"/>
      <c r="V11" s="1305"/>
      <c r="W11" s="866" t="s">
        <v>12</v>
      </c>
      <c r="X11" s="865"/>
      <c r="Y11" s="976"/>
      <c r="AB11" s="843">
        <f>SUM(AB6:AB10)</f>
        <v>27.7</v>
      </c>
      <c r="AC11" s="843">
        <f>SUM(AC6:AC10)</f>
        <v>22.5</v>
      </c>
      <c r="AD11" s="843">
        <f>SUM(AD6:AD10)</f>
        <v>98.5</v>
      </c>
      <c r="AE11" s="843">
        <f>AB11*4+AC11*9+AD11*4</f>
        <v>707.3</v>
      </c>
    </row>
    <row r="12" spans="2:32" ht="27.95" customHeight="1">
      <c r="B12" s="923"/>
      <c r="C12" s="922"/>
      <c r="D12" s="1064"/>
      <c r="E12" s="1063"/>
      <c r="F12" s="1061"/>
      <c r="G12" s="1059"/>
      <c r="H12" s="1060"/>
      <c r="I12" s="1059"/>
      <c r="J12" s="1061"/>
      <c r="K12" s="1063"/>
      <c r="L12" s="1061"/>
      <c r="M12" s="1061"/>
      <c r="N12" s="1062"/>
      <c r="O12" s="1061"/>
      <c r="P12" s="1059"/>
      <c r="Q12" s="1060"/>
      <c r="R12" s="1059"/>
      <c r="S12" s="1058"/>
      <c r="T12" s="1057"/>
      <c r="U12" s="1056"/>
      <c r="V12" s="1306"/>
      <c r="W12" s="852" t="s">
        <v>152</v>
      </c>
      <c r="X12" s="972"/>
      <c r="Y12" s="971"/>
      <c r="AB12" s="849">
        <f>AB11*4/AE11</f>
        <v>0.1566520571186201</v>
      </c>
      <c r="AC12" s="849">
        <f>AC11*9/AE11</f>
        <v>0.28630001413827233</v>
      </c>
      <c r="AD12" s="849">
        <f>AD11*4/AE11</f>
        <v>0.5570479287431076</v>
      </c>
    </row>
    <row r="13" spans="2:32" s="12" customFormat="1" ht="27.95" customHeight="1">
      <c r="B13" s="914">
        <v>10</v>
      </c>
      <c r="C13" s="1297"/>
      <c r="D13" s="908" t="str">
        <f>'111.10月國華菜單'!E12</f>
        <v>地瓜燕麥飯</v>
      </c>
      <c r="E13" s="908" t="s">
        <v>73</v>
      </c>
      <c r="F13" s="908"/>
      <c r="G13" s="908" t="str">
        <f>'111.10月國華菜單'!E13</f>
        <v xml:space="preserve"> 黃金豬排(炸) </v>
      </c>
      <c r="H13" s="908" t="s">
        <v>93</v>
      </c>
      <c r="I13" s="908"/>
      <c r="J13" s="908" t="str">
        <f>'111.10月國華菜單'!E14</f>
        <v xml:space="preserve"> 瓜瓜燴四色+元寶餃子(冷)</v>
      </c>
      <c r="K13" s="908" t="s">
        <v>85</v>
      </c>
      <c r="L13" s="908"/>
      <c r="M13" s="908" t="str">
        <f>'111.10月國華菜單'!E15</f>
        <v xml:space="preserve">  客家小炒(豆) </v>
      </c>
      <c r="N13" s="908" t="s">
        <v>85</v>
      </c>
      <c r="O13" s="908"/>
      <c r="P13" s="908" t="str">
        <f>'111.10月國華菜單'!E16</f>
        <v>淺色蔬菜</v>
      </c>
      <c r="Q13" s="908" t="s">
        <v>86</v>
      </c>
      <c r="R13" s="908"/>
      <c r="S13" s="908" t="str">
        <f>'111.10月國華菜單'!E17</f>
        <v>紫菜蛋花湯</v>
      </c>
      <c r="T13" s="908" t="s">
        <v>85</v>
      </c>
      <c r="U13" s="908"/>
      <c r="V13" s="1304" t="s">
        <v>742</v>
      </c>
      <c r="W13" s="907" t="s">
        <v>7</v>
      </c>
      <c r="X13" s="906" t="s">
        <v>75</v>
      </c>
      <c r="Y13" s="905">
        <v>5.7</v>
      </c>
      <c r="Z13" s="843"/>
      <c r="AA13" s="844"/>
      <c r="AB13" s="843" t="s">
        <v>32</v>
      </c>
      <c r="AC13" s="843" t="s">
        <v>33</v>
      </c>
      <c r="AD13" s="843" t="s">
        <v>34</v>
      </c>
      <c r="AE13" s="843" t="s">
        <v>35</v>
      </c>
    </row>
    <row r="14" spans="2:32" ht="27.95" customHeight="1">
      <c r="B14" s="894" t="s">
        <v>8</v>
      </c>
      <c r="C14" s="1297"/>
      <c r="D14" s="870" t="s">
        <v>36</v>
      </c>
      <c r="E14" s="870"/>
      <c r="F14" s="870">
        <v>70</v>
      </c>
      <c r="G14" s="870" t="s">
        <v>771</v>
      </c>
      <c r="H14" s="870"/>
      <c r="I14" s="870">
        <v>60</v>
      </c>
      <c r="J14" s="878" t="s">
        <v>770</v>
      </c>
      <c r="K14" s="868"/>
      <c r="L14" s="868">
        <v>45</v>
      </c>
      <c r="M14" s="870" t="s">
        <v>726</v>
      </c>
      <c r="N14" s="870" t="s">
        <v>351</v>
      </c>
      <c r="O14" s="870">
        <v>40</v>
      </c>
      <c r="P14" s="870" t="s">
        <v>341</v>
      </c>
      <c r="Q14" s="870"/>
      <c r="R14" s="870">
        <v>100</v>
      </c>
      <c r="S14" s="879" t="s">
        <v>769</v>
      </c>
      <c r="T14" s="879"/>
      <c r="U14" s="879">
        <v>1</v>
      </c>
      <c r="V14" s="1305"/>
      <c r="W14" s="877" t="s">
        <v>768</v>
      </c>
      <c r="X14" s="900" t="s">
        <v>37</v>
      </c>
      <c r="Y14" s="864">
        <v>2.9</v>
      </c>
      <c r="Z14" s="899" t="s">
        <v>38</v>
      </c>
      <c r="AA14" s="844">
        <v>6.2</v>
      </c>
      <c r="AB14" s="844">
        <f>AA14*2</f>
        <v>12.4</v>
      </c>
      <c r="AC14" s="844"/>
      <c r="AD14" s="844">
        <f>AA14*15</f>
        <v>93</v>
      </c>
      <c r="AE14" s="844">
        <f>AB14*4+AD14*4</f>
        <v>421.6</v>
      </c>
    </row>
    <row r="15" spans="2:32" ht="27.95" customHeight="1">
      <c r="B15" s="894">
        <v>11</v>
      </c>
      <c r="C15" s="1297"/>
      <c r="D15" s="870" t="s">
        <v>767</v>
      </c>
      <c r="E15" s="870"/>
      <c r="F15" s="870">
        <v>20</v>
      </c>
      <c r="G15" s="870"/>
      <c r="H15" s="870"/>
      <c r="I15" s="870"/>
      <c r="J15" s="878" t="s">
        <v>697</v>
      </c>
      <c r="K15" s="869"/>
      <c r="L15" s="870">
        <v>3</v>
      </c>
      <c r="M15" s="870" t="s">
        <v>687</v>
      </c>
      <c r="N15" s="871"/>
      <c r="O15" s="870">
        <v>5</v>
      </c>
      <c r="P15" s="870"/>
      <c r="Q15" s="870"/>
      <c r="R15" s="870"/>
      <c r="S15" s="879" t="s">
        <v>766</v>
      </c>
      <c r="T15" s="884"/>
      <c r="U15" s="884">
        <v>5</v>
      </c>
      <c r="V15" s="1305"/>
      <c r="W15" s="866" t="s">
        <v>9</v>
      </c>
      <c r="X15" s="883" t="s">
        <v>39</v>
      </c>
      <c r="Y15" s="864">
        <v>1.8</v>
      </c>
      <c r="Z15" s="897" t="s">
        <v>40</v>
      </c>
      <c r="AA15" s="844">
        <v>2.1</v>
      </c>
      <c r="AB15" s="896">
        <f>AA15*7</f>
        <v>14.700000000000001</v>
      </c>
      <c r="AC15" s="844">
        <f>AA15*5</f>
        <v>10.5</v>
      </c>
      <c r="AD15" s="844" t="s">
        <v>41</v>
      </c>
      <c r="AE15" s="895">
        <f>AB15*4+AC15*9</f>
        <v>153.30000000000001</v>
      </c>
      <c r="AF15" s="1055"/>
    </row>
    <row r="16" spans="2:32" ht="27.95" customHeight="1">
      <c r="B16" s="894" t="s">
        <v>10</v>
      </c>
      <c r="C16" s="1297"/>
      <c r="D16" s="870" t="s">
        <v>765</v>
      </c>
      <c r="E16" s="871"/>
      <c r="F16" s="870">
        <v>23</v>
      </c>
      <c r="G16" s="868"/>
      <c r="H16" s="868"/>
      <c r="I16" s="868"/>
      <c r="J16" s="878" t="s">
        <v>668</v>
      </c>
      <c r="K16" s="869"/>
      <c r="L16" s="870">
        <v>5</v>
      </c>
      <c r="M16" s="867" t="s">
        <v>668</v>
      </c>
      <c r="N16" s="969"/>
      <c r="O16" s="867">
        <v>5</v>
      </c>
      <c r="P16" s="870"/>
      <c r="Q16" s="871"/>
      <c r="R16" s="870"/>
      <c r="S16" s="879" t="s">
        <v>764</v>
      </c>
      <c r="T16" s="925"/>
      <c r="U16" s="925">
        <v>5</v>
      </c>
      <c r="V16" s="1305"/>
      <c r="W16" s="877" t="s">
        <v>720</v>
      </c>
      <c r="X16" s="883" t="s">
        <v>87</v>
      </c>
      <c r="Y16" s="864">
        <v>2.5</v>
      </c>
      <c r="Z16" s="843" t="s">
        <v>42</v>
      </c>
      <c r="AA16" s="844">
        <v>1.8</v>
      </c>
      <c r="AB16" s="844">
        <f>AA16*1</f>
        <v>1.8</v>
      </c>
      <c r="AC16" s="844" t="s">
        <v>41</v>
      </c>
      <c r="AD16" s="844">
        <f>AA16*5</f>
        <v>9</v>
      </c>
      <c r="AE16" s="844">
        <f>AB16*4+AD16*4</f>
        <v>43.2</v>
      </c>
    </row>
    <row r="17" spans="2:31" ht="27.95" customHeight="1">
      <c r="B17" s="1291" t="s">
        <v>47</v>
      </c>
      <c r="C17" s="1297"/>
      <c r="D17" s="871"/>
      <c r="E17" s="871"/>
      <c r="F17" s="870"/>
      <c r="G17" s="868"/>
      <c r="H17" s="868"/>
      <c r="I17" s="868"/>
      <c r="J17" s="878" t="s">
        <v>676</v>
      </c>
      <c r="K17" s="944"/>
      <c r="L17" s="867">
        <v>15</v>
      </c>
      <c r="M17" s="867" t="s">
        <v>671</v>
      </c>
      <c r="N17" s="969"/>
      <c r="O17" s="867">
        <v>5</v>
      </c>
      <c r="P17" s="870"/>
      <c r="Q17" s="871"/>
      <c r="R17" s="870"/>
      <c r="S17" s="872"/>
      <c r="T17" s="884"/>
      <c r="U17" s="884"/>
      <c r="V17" s="1305"/>
      <c r="W17" s="866" t="s">
        <v>11</v>
      </c>
      <c r="X17" s="883" t="s">
        <v>88</v>
      </c>
      <c r="Y17" s="864">
        <v>0</v>
      </c>
      <c r="Z17" s="843" t="s">
        <v>44</v>
      </c>
      <c r="AA17" s="844">
        <v>2.5</v>
      </c>
      <c r="AB17" s="844"/>
      <c r="AC17" s="844">
        <f>AA17*5</f>
        <v>12.5</v>
      </c>
      <c r="AD17" s="844" t="s">
        <v>41</v>
      </c>
      <c r="AE17" s="844">
        <f>AC17*9</f>
        <v>112.5</v>
      </c>
    </row>
    <row r="18" spans="2:31" ht="27.95" customHeight="1">
      <c r="B18" s="1291"/>
      <c r="C18" s="1297"/>
      <c r="D18" s="871"/>
      <c r="E18" s="871"/>
      <c r="F18" s="870"/>
      <c r="G18" s="868"/>
      <c r="H18" s="869"/>
      <c r="I18" s="868"/>
      <c r="J18" s="963" t="s">
        <v>763</v>
      </c>
      <c r="K18" s="1053"/>
      <c r="L18" s="970">
        <v>5</v>
      </c>
      <c r="M18" s="870"/>
      <c r="N18" s="871"/>
      <c r="O18" s="870"/>
      <c r="P18" s="867"/>
      <c r="Q18" s="969"/>
      <c r="R18" s="867"/>
      <c r="S18" s="929"/>
      <c r="T18" s="869"/>
      <c r="U18" s="868"/>
      <c r="V18" s="1305"/>
      <c r="W18" s="877" t="s">
        <v>762</v>
      </c>
      <c r="X18" s="876" t="s">
        <v>72</v>
      </c>
      <c r="Y18" s="875">
        <v>0</v>
      </c>
      <c r="Z18" s="843" t="s">
        <v>45</v>
      </c>
      <c r="AA18" s="844">
        <v>1</v>
      </c>
      <c r="AD18" s="843">
        <f>AA18*15</f>
        <v>15</v>
      </c>
    </row>
    <row r="19" spans="2:31" ht="27.95" customHeight="1">
      <c r="B19" s="874" t="s">
        <v>46</v>
      </c>
      <c r="C19" s="927"/>
      <c r="D19" s="871"/>
      <c r="E19" s="871"/>
      <c r="F19" s="870"/>
      <c r="G19" s="872"/>
      <c r="H19" s="870"/>
      <c r="I19" s="870"/>
      <c r="J19" s="1054"/>
      <c r="K19" s="1053"/>
      <c r="L19" s="1052"/>
      <c r="M19" s="867"/>
      <c r="N19" s="944"/>
      <c r="O19" s="879"/>
      <c r="P19" s="870"/>
      <c r="Q19" s="871"/>
      <c r="R19" s="870"/>
      <c r="S19" s="870"/>
      <c r="T19" s="871"/>
      <c r="U19" s="870"/>
      <c r="V19" s="1305"/>
      <c r="W19" s="866" t="s">
        <v>12</v>
      </c>
      <c r="X19" s="865"/>
      <c r="Y19" s="864"/>
      <c r="AB19" s="843">
        <f>SUM(AB14:AB18)</f>
        <v>28.900000000000002</v>
      </c>
      <c r="AC19" s="843">
        <f>SUM(AC14:AC18)</f>
        <v>23</v>
      </c>
      <c r="AD19" s="843">
        <f>SUM(AD14:AD18)</f>
        <v>117</v>
      </c>
      <c r="AE19" s="843">
        <f>AB19*4+AC19*9+AD19*4</f>
        <v>790.6</v>
      </c>
    </row>
    <row r="20" spans="2:31" ht="27.95" customHeight="1">
      <c r="B20" s="923"/>
      <c r="C20" s="922"/>
      <c r="D20" s="919"/>
      <c r="E20" s="919"/>
      <c r="F20" s="918"/>
      <c r="G20" s="918"/>
      <c r="H20" s="919"/>
      <c r="I20" s="918"/>
      <c r="J20" s="884" t="s">
        <v>761</v>
      </c>
      <c r="K20" s="884" t="s">
        <v>714</v>
      </c>
      <c r="L20" s="884">
        <v>34</v>
      </c>
      <c r="M20" s="920"/>
      <c r="N20" s="921"/>
      <c r="O20" s="920"/>
      <c r="P20" s="920"/>
      <c r="Q20" s="921"/>
      <c r="R20" s="920"/>
      <c r="S20" s="918"/>
      <c r="T20" s="919"/>
      <c r="U20" s="918"/>
      <c r="V20" s="1306"/>
      <c r="W20" s="877" t="s">
        <v>760</v>
      </c>
      <c r="X20" s="916"/>
      <c r="Y20" s="875"/>
      <c r="AB20" s="849">
        <f>AB19*4/AE19</f>
        <v>0.14621806223121681</v>
      </c>
      <c r="AC20" s="849">
        <f>AC19*9/AE19</f>
        <v>0.26182646091576017</v>
      </c>
      <c r="AD20" s="849">
        <f>AD19*4/AE19</f>
        <v>0.59195547685302297</v>
      </c>
    </row>
    <row r="21" spans="2:31" s="12" customFormat="1" ht="27.95" customHeight="1">
      <c r="B21" s="952">
        <v>10</v>
      </c>
      <c r="C21" s="1297"/>
      <c r="D21" s="908" t="str">
        <f>'111.10月國華菜單'!I12</f>
        <v>香Q米飯</v>
      </c>
      <c r="E21" s="913" t="s">
        <v>73</v>
      </c>
      <c r="F21" s="908"/>
      <c r="G21" s="908" t="str">
        <f>'111.10月國華菜單'!I13</f>
        <v xml:space="preserve"> 茄汁雞</v>
      </c>
      <c r="H21" s="908" t="s">
        <v>85</v>
      </c>
      <c r="I21" s="908"/>
      <c r="J21" s="908" t="str">
        <f>'111.10月國華菜單'!I14</f>
        <v xml:space="preserve"> 紅磚炒蛋</v>
      </c>
      <c r="K21" s="913" t="s">
        <v>86</v>
      </c>
      <c r="L21" s="908"/>
      <c r="M21" s="908" t="str">
        <f>'111.10月國華菜單'!I15</f>
        <v xml:space="preserve"> 芋香毛豆玉米(豆)    </v>
      </c>
      <c r="N21" s="908" t="s">
        <v>85</v>
      </c>
      <c r="O21" s="908"/>
      <c r="P21" s="908" t="str">
        <f>'111.10月國華菜單'!I16</f>
        <v>深色蔬菜</v>
      </c>
      <c r="Q21" s="908" t="s">
        <v>86</v>
      </c>
      <c r="R21" s="908"/>
      <c r="S21" s="908" t="str">
        <f>'111.10月國華菜單'!I17</f>
        <v>白玉排骨湯</v>
      </c>
      <c r="T21" s="908" t="s">
        <v>85</v>
      </c>
      <c r="U21" s="908"/>
      <c r="V21" s="1304" t="s">
        <v>742</v>
      </c>
      <c r="W21" s="907" t="s">
        <v>7</v>
      </c>
      <c r="X21" s="906" t="s">
        <v>75</v>
      </c>
      <c r="Y21" s="1051">
        <v>5.5</v>
      </c>
      <c r="Z21" s="843"/>
      <c r="AA21" s="844"/>
      <c r="AB21" s="843" t="s">
        <v>32</v>
      </c>
      <c r="AC21" s="843" t="s">
        <v>33</v>
      </c>
      <c r="AD21" s="843" t="s">
        <v>34</v>
      </c>
      <c r="AE21" s="843" t="s">
        <v>35</v>
      </c>
    </row>
    <row r="22" spans="2:31" s="13" customFormat="1" ht="27.75" customHeight="1">
      <c r="B22" s="947" t="s">
        <v>8</v>
      </c>
      <c r="C22" s="1297"/>
      <c r="D22" s="870" t="s">
        <v>36</v>
      </c>
      <c r="E22" s="870"/>
      <c r="F22" s="870">
        <v>100</v>
      </c>
      <c r="G22" s="878" t="s">
        <v>699</v>
      </c>
      <c r="H22" s="878"/>
      <c r="I22" s="878">
        <v>50</v>
      </c>
      <c r="J22" s="928" t="s">
        <v>668</v>
      </c>
      <c r="K22" s="928"/>
      <c r="L22" s="928">
        <v>35</v>
      </c>
      <c r="M22" s="870" t="s">
        <v>749</v>
      </c>
      <c r="N22" s="870"/>
      <c r="O22" s="870">
        <v>40</v>
      </c>
      <c r="P22" s="870" t="s">
        <v>342</v>
      </c>
      <c r="Q22" s="870"/>
      <c r="R22" s="870">
        <v>100</v>
      </c>
      <c r="S22" s="1050" t="s">
        <v>759</v>
      </c>
      <c r="T22" s="870"/>
      <c r="U22" s="870">
        <v>35</v>
      </c>
      <c r="V22" s="1305"/>
      <c r="W22" s="877" t="s">
        <v>689</v>
      </c>
      <c r="X22" s="900" t="s">
        <v>37</v>
      </c>
      <c r="Y22" s="956">
        <v>2.2000000000000002</v>
      </c>
      <c r="Z22" s="899" t="s">
        <v>38</v>
      </c>
      <c r="AA22" s="844">
        <v>6.2</v>
      </c>
      <c r="AB22" s="844">
        <f>AA22*2</f>
        <v>12.4</v>
      </c>
      <c r="AC22" s="844"/>
      <c r="AD22" s="844">
        <f>AA22*15</f>
        <v>93</v>
      </c>
      <c r="AE22" s="844">
        <f>AB22*4+AD22*4</f>
        <v>421.6</v>
      </c>
    </row>
    <row r="23" spans="2:31" s="13" customFormat="1" ht="27.95" customHeight="1">
      <c r="B23" s="947">
        <v>12</v>
      </c>
      <c r="C23" s="1297"/>
      <c r="D23" s="870"/>
      <c r="E23" s="870"/>
      <c r="F23" s="870"/>
      <c r="G23" s="878" t="s">
        <v>671</v>
      </c>
      <c r="H23" s="878"/>
      <c r="I23" s="878">
        <v>15</v>
      </c>
      <c r="J23" s="928" t="s">
        <v>758</v>
      </c>
      <c r="K23" s="928"/>
      <c r="L23" s="928">
        <v>25</v>
      </c>
      <c r="M23" s="867" t="s">
        <v>719</v>
      </c>
      <c r="N23" s="867" t="s">
        <v>366</v>
      </c>
      <c r="O23" s="867">
        <v>5</v>
      </c>
      <c r="P23" s="870"/>
      <c r="Q23" s="870"/>
      <c r="R23" s="870"/>
      <c r="S23" s="970" t="s">
        <v>757</v>
      </c>
      <c r="T23" s="870"/>
      <c r="U23" s="870">
        <v>2</v>
      </c>
      <c r="V23" s="1305"/>
      <c r="W23" s="866" t="s">
        <v>9</v>
      </c>
      <c r="X23" s="883" t="s">
        <v>39</v>
      </c>
      <c r="Y23" s="864">
        <v>1.9</v>
      </c>
      <c r="Z23" s="897" t="s">
        <v>40</v>
      </c>
      <c r="AA23" s="844">
        <v>2.2000000000000002</v>
      </c>
      <c r="AB23" s="896">
        <f>AA23*7</f>
        <v>15.400000000000002</v>
      </c>
      <c r="AC23" s="844">
        <f>AA23*5</f>
        <v>11</v>
      </c>
      <c r="AD23" s="844" t="s">
        <v>41</v>
      </c>
      <c r="AE23" s="895">
        <f>AB23*4+AC23*9</f>
        <v>160.60000000000002</v>
      </c>
    </row>
    <row r="24" spans="2:31" s="13" customFormat="1" ht="27.95" customHeight="1">
      <c r="B24" s="947" t="s">
        <v>10</v>
      </c>
      <c r="C24" s="1297"/>
      <c r="D24" s="870"/>
      <c r="E24" s="884"/>
      <c r="F24" s="870"/>
      <c r="G24" s="870" t="s">
        <v>668</v>
      </c>
      <c r="H24" s="870"/>
      <c r="I24" s="870">
        <v>5</v>
      </c>
      <c r="J24" s="928"/>
      <c r="K24" s="928"/>
      <c r="L24" s="928"/>
      <c r="M24" s="870" t="s">
        <v>695</v>
      </c>
      <c r="N24" s="904"/>
      <c r="O24" s="870">
        <v>10</v>
      </c>
      <c r="P24" s="870"/>
      <c r="Q24" s="871"/>
      <c r="R24" s="870"/>
      <c r="S24" s="867"/>
      <c r="T24" s="870"/>
      <c r="U24" s="870"/>
      <c r="V24" s="1305"/>
      <c r="W24" s="877" t="s">
        <v>756</v>
      </c>
      <c r="X24" s="883" t="s">
        <v>87</v>
      </c>
      <c r="Y24" s="864">
        <v>2.2999999999999998</v>
      </c>
      <c r="Z24" s="843" t="s">
        <v>42</v>
      </c>
      <c r="AA24" s="844">
        <v>1.6</v>
      </c>
      <c r="AB24" s="844">
        <f>AA24*1</f>
        <v>1.6</v>
      </c>
      <c r="AC24" s="844" t="s">
        <v>41</v>
      </c>
      <c r="AD24" s="844">
        <f>AA24*5</f>
        <v>8</v>
      </c>
      <c r="AE24" s="844">
        <f>AB24*4+AD24*4</f>
        <v>38.4</v>
      </c>
    </row>
    <row r="25" spans="2:31" s="13" customFormat="1" ht="27.95" customHeight="1">
      <c r="B25" s="1302" t="s">
        <v>48</v>
      </c>
      <c r="C25" s="1297"/>
      <c r="D25" s="867"/>
      <c r="E25" s="867"/>
      <c r="F25" s="867"/>
      <c r="G25" s="870"/>
      <c r="H25" s="871"/>
      <c r="I25" s="870"/>
      <c r="J25" s="928"/>
      <c r="K25" s="928"/>
      <c r="L25" s="928"/>
      <c r="M25" s="870"/>
      <c r="N25" s="870"/>
      <c r="O25" s="870"/>
      <c r="P25" s="870"/>
      <c r="Q25" s="871"/>
      <c r="R25" s="870"/>
      <c r="S25" s="872"/>
      <c r="T25" s="869"/>
      <c r="U25" s="868"/>
      <c r="V25" s="1305"/>
      <c r="W25" s="866" t="s">
        <v>11</v>
      </c>
      <c r="X25" s="883" t="s">
        <v>88</v>
      </c>
      <c r="Y25" s="864">
        <v>0</v>
      </c>
      <c r="Z25" s="843" t="s">
        <v>44</v>
      </c>
      <c r="AA25" s="844">
        <v>2.5</v>
      </c>
      <c r="AB25" s="844"/>
      <c r="AC25" s="844">
        <f>AA25*5</f>
        <v>12.5</v>
      </c>
      <c r="AD25" s="844" t="s">
        <v>41</v>
      </c>
      <c r="AE25" s="844">
        <f>AC25*9</f>
        <v>112.5</v>
      </c>
    </row>
    <row r="26" spans="2:31" s="13" customFormat="1" ht="27.95" customHeight="1">
      <c r="B26" s="1302"/>
      <c r="C26" s="1297"/>
      <c r="D26" s="870"/>
      <c r="E26" s="890"/>
      <c r="F26" s="870"/>
      <c r="G26" s="870"/>
      <c r="H26" s="871"/>
      <c r="I26" s="870"/>
      <c r="J26" s="928"/>
      <c r="K26" s="928"/>
      <c r="L26" s="928"/>
      <c r="M26" s="870"/>
      <c r="N26" s="890"/>
      <c r="O26" s="870"/>
      <c r="P26" s="870"/>
      <c r="Q26" s="871"/>
      <c r="R26" s="870"/>
      <c r="S26" s="884"/>
      <c r="T26" s="925"/>
      <c r="U26" s="925"/>
      <c r="V26" s="1305"/>
      <c r="W26" s="877" t="s">
        <v>755</v>
      </c>
      <c r="X26" s="876" t="s">
        <v>72</v>
      </c>
      <c r="Y26" s="875">
        <v>0</v>
      </c>
      <c r="Z26" s="843" t="s">
        <v>45</v>
      </c>
      <c r="AA26" s="844"/>
      <c r="AB26" s="843"/>
      <c r="AC26" s="843"/>
      <c r="AD26" s="843">
        <f>AA26*15</f>
        <v>0</v>
      </c>
      <c r="AE26" s="843"/>
    </row>
    <row r="27" spans="2:31" s="13" customFormat="1" ht="27.95" customHeight="1">
      <c r="B27" s="874" t="s">
        <v>46</v>
      </c>
      <c r="C27" s="945"/>
      <c r="D27" s="867"/>
      <c r="E27" s="944"/>
      <c r="F27" s="878"/>
      <c r="G27" s="870"/>
      <c r="H27" s="871"/>
      <c r="I27" s="870"/>
      <c r="J27" s="928"/>
      <c r="K27" s="928"/>
      <c r="L27" s="928"/>
      <c r="M27" s="870"/>
      <c r="N27" s="890"/>
      <c r="O27" s="870"/>
      <c r="P27" s="870"/>
      <c r="Q27" s="871"/>
      <c r="R27" s="870"/>
      <c r="S27" s="884"/>
      <c r="T27" s="884"/>
      <c r="U27" s="884"/>
      <c r="V27" s="1305"/>
      <c r="W27" s="866" t="s">
        <v>12</v>
      </c>
      <c r="X27" s="865"/>
      <c r="Y27" s="864"/>
      <c r="Z27" s="843"/>
      <c r="AA27" s="844"/>
      <c r="AB27" s="843">
        <f>SUM(AB22:AB26)</f>
        <v>29.400000000000006</v>
      </c>
      <c r="AC27" s="843">
        <f>SUM(AC22:AC26)</f>
        <v>23.5</v>
      </c>
      <c r="AD27" s="843">
        <f>SUM(AD22:AD26)</f>
        <v>101</v>
      </c>
      <c r="AE27" s="843">
        <f>AB27*4+AC27*9+AD27*4</f>
        <v>733.1</v>
      </c>
    </row>
    <row r="28" spans="2:31" s="13" customFormat="1" ht="27.95" customHeight="1" thickBot="1">
      <c r="B28" s="942"/>
      <c r="C28" s="941"/>
      <c r="D28" s="1049"/>
      <c r="E28" s="1049"/>
      <c r="F28" s="1049"/>
      <c r="G28" s="918"/>
      <c r="H28" s="919"/>
      <c r="I28" s="918"/>
      <c r="J28" s="920"/>
      <c r="K28" s="921"/>
      <c r="L28" s="920"/>
      <c r="M28" s="920"/>
      <c r="N28" s="1041"/>
      <c r="O28" s="920"/>
      <c r="P28" s="918"/>
      <c r="Q28" s="919"/>
      <c r="R28" s="918"/>
      <c r="S28" s="1048"/>
      <c r="T28" s="1047"/>
      <c r="U28" s="1046"/>
      <c r="V28" s="1306"/>
      <c r="W28" s="877" t="s">
        <v>754</v>
      </c>
      <c r="X28" s="1045"/>
      <c r="Y28" s="875"/>
      <c r="Z28" s="938"/>
      <c r="AA28" s="939"/>
      <c r="AB28" s="849">
        <f>AB27*4/AE27</f>
        <v>0.16041467739735374</v>
      </c>
      <c r="AC28" s="849">
        <f>AC27*9/AE27</f>
        <v>0.28850088664575091</v>
      </c>
      <c r="AD28" s="849">
        <f>AD27*4/AE27</f>
        <v>0.55108443595689538</v>
      </c>
      <c r="AE28" s="938"/>
    </row>
    <row r="29" spans="2:31" s="12" customFormat="1" ht="27.95" customHeight="1">
      <c r="B29" s="914">
        <v>10</v>
      </c>
      <c r="C29" s="1297"/>
      <c r="D29" s="908" t="str">
        <f>'111.10月國華菜單'!M12</f>
        <v>糙米小米飯</v>
      </c>
      <c r="E29" s="908" t="s">
        <v>73</v>
      </c>
      <c r="F29" s="908"/>
      <c r="G29" s="908" t="str">
        <f>'111.10月國華菜單'!M13</f>
        <v>醬爆肉</v>
      </c>
      <c r="H29" s="908" t="s">
        <v>85</v>
      </c>
      <c r="I29" s="908"/>
      <c r="J29" s="937" t="str">
        <f>'111.10月國華菜單'!M14</f>
        <v xml:space="preserve">  醬汁海鮮捲(加)</v>
      </c>
      <c r="K29" s="911" t="s">
        <v>753</v>
      </c>
      <c r="L29" s="909"/>
      <c r="M29" s="908" t="str">
        <f>'111.10月國華菜單'!M15</f>
        <v xml:space="preserve">  絲瓜粉絲 </v>
      </c>
      <c r="N29" s="908" t="s">
        <v>85</v>
      </c>
      <c r="O29" s="908"/>
      <c r="P29" s="908" t="str">
        <f>'111.10月國華菜單'!M16</f>
        <v>有機深色蔬菜</v>
      </c>
      <c r="Q29" s="908" t="s">
        <v>86</v>
      </c>
      <c r="R29" s="908"/>
      <c r="S29" s="908" t="str">
        <f>'111.10月國華菜單'!M17</f>
        <v xml:space="preserve">  玉米濃湯(芡)+豆漿 </v>
      </c>
      <c r="T29" s="908" t="s">
        <v>85</v>
      </c>
      <c r="U29" s="908"/>
      <c r="V29" s="1307" t="s">
        <v>752</v>
      </c>
      <c r="W29" s="907" t="s">
        <v>7</v>
      </c>
      <c r="X29" s="906" t="s">
        <v>75</v>
      </c>
      <c r="Y29" s="905">
        <v>5.5</v>
      </c>
      <c r="Z29" s="843"/>
      <c r="AA29" s="844"/>
      <c r="AB29" s="843" t="s">
        <v>32</v>
      </c>
      <c r="AC29" s="843" t="s">
        <v>33</v>
      </c>
      <c r="AD29" s="843" t="s">
        <v>34</v>
      </c>
      <c r="AE29" s="843" t="s">
        <v>35</v>
      </c>
    </row>
    <row r="30" spans="2:31" ht="27.95" customHeight="1">
      <c r="B30" s="894" t="s">
        <v>8</v>
      </c>
      <c r="C30" s="1297"/>
      <c r="D30" s="870" t="s">
        <v>36</v>
      </c>
      <c r="E30" s="870"/>
      <c r="F30" s="870">
        <v>70</v>
      </c>
      <c r="G30" s="870" t="s">
        <v>687</v>
      </c>
      <c r="H30" s="870"/>
      <c r="I30" s="870">
        <v>60</v>
      </c>
      <c r="J30" s="870" t="s">
        <v>751</v>
      </c>
      <c r="K30" s="870" t="s">
        <v>363</v>
      </c>
      <c r="L30" s="870">
        <v>40</v>
      </c>
      <c r="M30" s="878" t="s">
        <v>750</v>
      </c>
      <c r="N30" s="878"/>
      <c r="O30" s="878">
        <v>50</v>
      </c>
      <c r="P30" s="870" t="s">
        <v>343</v>
      </c>
      <c r="Q30" s="870"/>
      <c r="R30" s="870">
        <v>100</v>
      </c>
      <c r="S30" s="884" t="s">
        <v>749</v>
      </c>
      <c r="T30" s="884"/>
      <c r="U30" s="884">
        <v>15</v>
      </c>
      <c r="V30" s="1308"/>
      <c r="W30" s="877" t="s">
        <v>748</v>
      </c>
      <c r="X30" s="900" t="s">
        <v>37</v>
      </c>
      <c r="Y30" s="864">
        <v>3</v>
      </c>
      <c r="Z30" s="899" t="s">
        <v>38</v>
      </c>
      <c r="AA30" s="844">
        <v>6.2</v>
      </c>
      <c r="AB30" s="844">
        <f>AA30*2</f>
        <v>12.4</v>
      </c>
      <c r="AC30" s="844"/>
      <c r="AD30" s="844">
        <f>AA30*15</f>
        <v>93</v>
      </c>
      <c r="AE30" s="844">
        <f>AB30*4+AD30*4</f>
        <v>421.6</v>
      </c>
    </row>
    <row r="31" spans="2:31" ht="27.95" customHeight="1">
      <c r="B31" s="894">
        <v>13</v>
      </c>
      <c r="C31" s="1297"/>
      <c r="D31" s="870" t="s">
        <v>193</v>
      </c>
      <c r="E31" s="870"/>
      <c r="F31" s="870">
        <v>14</v>
      </c>
      <c r="G31" s="870" t="s">
        <v>671</v>
      </c>
      <c r="H31" s="870"/>
      <c r="I31" s="870">
        <v>15</v>
      </c>
      <c r="J31" s="870"/>
      <c r="K31" s="871"/>
      <c r="L31" s="870"/>
      <c r="M31" s="867" t="s">
        <v>401</v>
      </c>
      <c r="N31" s="969"/>
      <c r="O31" s="867">
        <v>5</v>
      </c>
      <c r="P31" s="870"/>
      <c r="Q31" s="870"/>
      <c r="R31" s="870"/>
      <c r="S31" s="884" t="s">
        <v>671</v>
      </c>
      <c r="T31" s="884"/>
      <c r="U31" s="884">
        <v>5</v>
      </c>
      <c r="V31" s="1308"/>
      <c r="W31" s="866" t="s">
        <v>9</v>
      </c>
      <c r="X31" s="883" t="s">
        <v>39</v>
      </c>
      <c r="Y31" s="864">
        <v>1.8</v>
      </c>
      <c r="Z31" s="897" t="s">
        <v>40</v>
      </c>
      <c r="AA31" s="844">
        <v>2.1</v>
      </c>
      <c r="AB31" s="896">
        <f>AA31*7</f>
        <v>14.700000000000001</v>
      </c>
      <c r="AC31" s="844">
        <f>AA31*5</f>
        <v>10.5</v>
      </c>
      <c r="AD31" s="844" t="s">
        <v>41</v>
      </c>
      <c r="AE31" s="895">
        <f>AB31*4+AC31*9</f>
        <v>153.30000000000001</v>
      </c>
    </row>
    <row r="32" spans="2:31" ht="27.95" customHeight="1">
      <c r="B32" s="894" t="s">
        <v>10</v>
      </c>
      <c r="C32" s="1297"/>
      <c r="D32" s="870" t="s">
        <v>221</v>
      </c>
      <c r="E32" s="871"/>
      <c r="F32" s="870">
        <v>20</v>
      </c>
      <c r="G32" s="872"/>
      <c r="H32" s="1044"/>
      <c r="I32" s="872"/>
      <c r="J32" s="870"/>
      <c r="K32" s="871"/>
      <c r="L32" s="870"/>
      <c r="M32" s="878"/>
      <c r="N32" s="944"/>
      <c r="O32" s="878"/>
      <c r="P32" s="870"/>
      <c r="Q32" s="870"/>
      <c r="R32" s="870"/>
      <c r="S32" s="879" t="s">
        <v>747</v>
      </c>
      <c r="T32" s="884"/>
      <c r="U32" s="884">
        <v>8</v>
      </c>
      <c r="V32" s="1308"/>
      <c r="W32" s="877" t="s">
        <v>746</v>
      </c>
      <c r="X32" s="883" t="s">
        <v>87</v>
      </c>
      <c r="Y32" s="864">
        <v>2.2999999999999998</v>
      </c>
      <c r="Z32" s="843" t="s">
        <v>42</v>
      </c>
      <c r="AA32" s="844">
        <v>1.5</v>
      </c>
      <c r="AB32" s="844">
        <f>AA32*1</f>
        <v>1.5</v>
      </c>
      <c r="AC32" s="844" t="s">
        <v>41</v>
      </c>
      <c r="AD32" s="844">
        <f>AA32*5</f>
        <v>7.5</v>
      </c>
      <c r="AE32" s="844">
        <f>AB32*4+AD32*4</f>
        <v>36</v>
      </c>
    </row>
    <row r="33" spans="2:31" ht="27.95" customHeight="1">
      <c r="B33" s="1291" t="s">
        <v>125</v>
      </c>
      <c r="C33" s="1297"/>
      <c r="D33" s="871"/>
      <c r="E33" s="871"/>
      <c r="F33" s="870"/>
      <c r="G33" s="870"/>
      <c r="H33" s="871"/>
      <c r="I33" s="870"/>
      <c r="J33" s="870"/>
      <c r="K33" s="890"/>
      <c r="L33" s="870"/>
      <c r="M33" s="870"/>
      <c r="N33" s="870"/>
      <c r="O33" s="870"/>
      <c r="P33" s="867"/>
      <c r="Q33" s="969"/>
      <c r="R33" s="868"/>
      <c r="S33" s="884" t="s">
        <v>668</v>
      </c>
      <c r="T33" s="884"/>
      <c r="U33" s="884">
        <v>5</v>
      </c>
      <c r="V33" s="1308"/>
      <c r="W33" s="866" t="s">
        <v>11</v>
      </c>
      <c r="X33" s="883" t="s">
        <v>88</v>
      </c>
      <c r="Y33" s="864">
        <v>0</v>
      </c>
      <c r="Z33" s="843" t="s">
        <v>44</v>
      </c>
      <c r="AA33" s="844">
        <v>2.5</v>
      </c>
      <c r="AB33" s="844"/>
      <c r="AC33" s="844">
        <f>AA33*5</f>
        <v>12.5</v>
      </c>
      <c r="AD33" s="844" t="s">
        <v>41</v>
      </c>
      <c r="AE33" s="844">
        <f>AC33*9</f>
        <v>112.5</v>
      </c>
    </row>
    <row r="34" spans="2:31" ht="27.95" customHeight="1">
      <c r="B34" s="1291"/>
      <c r="C34" s="1297"/>
      <c r="D34" s="871"/>
      <c r="E34" s="871"/>
      <c r="F34" s="870"/>
      <c r="G34" s="870"/>
      <c r="H34" s="871"/>
      <c r="I34" s="870"/>
      <c r="J34" s="870"/>
      <c r="K34" s="870"/>
      <c r="L34" s="870"/>
      <c r="M34" s="870"/>
      <c r="N34" s="870"/>
      <c r="O34" s="870"/>
      <c r="P34" s="872"/>
      <c r="Q34" s="870"/>
      <c r="R34" s="867"/>
      <c r="S34" s="928"/>
      <c r="T34" s="869"/>
      <c r="U34" s="868"/>
      <c r="V34" s="1308"/>
      <c r="W34" s="877" t="s">
        <v>745</v>
      </c>
      <c r="X34" s="876" t="s">
        <v>72</v>
      </c>
      <c r="Y34" s="864">
        <v>0</v>
      </c>
      <c r="Z34" s="843" t="s">
        <v>45</v>
      </c>
      <c r="AA34" s="844">
        <v>1</v>
      </c>
      <c r="AD34" s="843">
        <f>AA34*15</f>
        <v>15</v>
      </c>
    </row>
    <row r="35" spans="2:31" ht="27.95" customHeight="1">
      <c r="B35" s="874" t="s">
        <v>46</v>
      </c>
      <c r="C35" s="927"/>
      <c r="D35" s="872"/>
      <c r="E35" s="870"/>
      <c r="F35" s="870"/>
      <c r="G35" s="868"/>
      <c r="H35" s="869"/>
      <c r="I35" s="868"/>
      <c r="J35" s="868"/>
      <c r="K35" s="869"/>
      <c r="L35" s="868"/>
      <c r="M35" s="867"/>
      <c r="N35" s="867"/>
      <c r="O35" s="867"/>
      <c r="P35" s="925"/>
      <c r="Q35" s="926"/>
      <c r="R35" s="925"/>
      <c r="S35" s="889"/>
      <c r="T35" s="926"/>
      <c r="U35" s="889"/>
      <c r="V35" s="1308"/>
      <c r="W35" s="866" t="s">
        <v>12</v>
      </c>
      <c r="X35" s="865"/>
      <c r="Y35" s="864"/>
      <c r="AB35" s="843">
        <f>SUM(AB30:AB34)</f>
        <v>28.6</v>
      </c>
      <c r="AC35" s="843">
        <f>SUM(AC30:AC34)</f>
        <v>23</v>
      </c>
      <c r="AD35" s="843">
        <f>SUM(AD30:AD34)</f>
        <v>115.5</v>
      </c>
      <c r="AE35" s="843">
        <f>AB35*4+AC35*9+AD35*4</f>
        <v>783.4</v>
      </c>
    </row>
    <row r="36" spans="2:31" ht="27.95" customHeight="1">
      <c r="B36" s="923"/>
      <c r="C36" s="922"/>
      <c r="D36" s="919"/>
      <c r="E36" s="919"/>
      <c r="F36" s="918"/>
      <c r="G36" s="918"/>
      <c r="H36" s="919"/>
      <c r="I36" s="918"/>
      <c r="J36" s="1042"/>
      <c r="K36" s="1041"/>
      <c r="L36" s="920"/>
      <c r="M36" s="920"/>
      <c r="N36" s="1043"/>
      <c r="O36" s="920"/>
      <c r="P36" s="1042"/>
      <c r="Q36" s="1041"/>
      <c r="R36" s="920"/>
      <c r="S36" s="918"/>
      <c r="T36" s="919"/>
      <c r="U36" s="918"/>
      <c r="V36" s="1309"/>
      <c r="W36" s="877" t="s">
        <v>744</v>
      </c>
      <c r="X36" s="916"/>
      <c r="Y36" s="1040"/>
      <c r="AB36" s="849">
        <f>AB35*4/AE35</f>
        <v>0.14603012509573654</v>
      </c>
      <c r="AC36" s="849">
        <f>AC35*9/AE35</f>
        <v>0.26423283124840441</v>
      </c>
      <c r="AD36" s="849">
        <f>AD35*4/AE35</f>
        <v>0.58973704365585911</v>
      </c>
    </row>
    <row r="37" spans="2:31" s="12" customFormat="1" ht="27.95" customHeight="1">
      <c r="B37" s="914">
        <v>10</v>
      </c>
      <c r="C37" s="1297"/>
      <c r="D37" s="913" t="str">
        <f>'111.10月國華菜單'!Q12</f>
        <v>招牌雞肉飯</v>
      </c>
      <c r="E37" s="913" t="s">
        <v>681</v>
      </c>
      <c r="F37" s="913"/>
      <c r="G37" s="913" t="str">
        <f>'111.10月國華菜單'!Q13</f>
        <v xml:space="preserve">  蒲燒鯛魚(海加) </v>
      </c>
      <c r="H37" s="908" t="s">
        <v>743</v>
      </c>
      <c r="I37" s="913"/>
      <c r="J37" s="913" t="str">
        <f>'111.10月國華菜單'!Q14</f>
        <v xml:space="preserve"> 　黃金脆薯(炸)</v>
      </c>
      <c r="K37" s="913" t="s">
        <v>93</v>
      </c>
      <c r="L37" s="936"/>
      <c r="M37" s="935" t="str">
        <f>'111.10月國華菜單'!Q15</f>
        <v xml:space="preserve">   香炒干絲(豆)</v>
      </c>
      <c r="N37" s="913" t="s">
        <v>85</v>
      </c>
      <c r="O37" s="1039"/>
      <c r="P37" s="913" t="str">
        <f>'111.10月國華菜單'!Q16</f>
        <v>深色蔬菜</v>
      </c>
      <c r="Q37" s="913" t="s">
        <v>86</v>
      </c>
      <c r="R37" s="913"/>
      <c r="S37" s="913" t="str">
        <f>'111.10月國華菜單'!Q17</f>
        <v>筍片雞湯</v>
      </c>
      <c r="T37" s="913" t="s">
        <v>85</v>
      </c>
      <c r="U37" s="913"/>
      <c r="V37" s="1304" t="s">
        <v>742</v>
      </c>
      <c r="W37" s="907" t="s">
        <v>7</v>
      </c>
      <c r="X37" s="906" t="s">
        <v>75</v>
      </c>
      <c r="Y37" s="1032">
        <v>5</v>
      </c>
      <c r="Z37" s="843"/>
      <c r="AA37" s="844"/>
      <c r="AB37" s="843" t="s">
        <v>32</v>
      </c>
      <c r="AC37" s="843" t="s">
        <v>33</v>
      </c>
      <c r="AD37" s="843" t="s">
        <v>34</v>
      </c>
      <c r="AE37" s="843" t="s">
        <v>35</v>
      </c>
    </row>
    <row r="38" spans="2:31" ht="27.95" customHeight="1">
      <c r="B38" s="894" t="s">
        <v>8</v>
      </c>
      <c r="C38" s="1303"/>
      <c r="D38" s="1037" t="s">
        <v>36</v>
      </c>
      <c r="E38" s="1036"/>
      <c r="F38" s="1038">
        <v>90</v>
      </c>
      <c r="G38" s="1037" t="s">
        <v>741</v>
      </c>
      <c r="H38" s="1036" t="s">
        <v>727</v>
      </c>
      <c r="I38" s="1036">
        <v>50</v>
      </c>
      <c r="J38" s="870" t="s">
        <v>740</v>
      </c>
      <c r="K38" s="870"/>
      <c r="L38" s="870">
        <v>40</v>
      </c>
      <c r="M38" s="884" t="s">
        <v>739</v>
      </c>
      <c r="N38" s="904" t="s">
        <v>366</v>
      </c>
      <c r="O38" s="925">
        <v>25</v>
      </c>
      <c r="P38" s="870" t="s">
        <v>342</v>
      </c>
      <c r="Q38" s="870"/>
      <c r="R38" s="870">
        <v>100</v>
      </c>
      <c r="S38" s="870" t="s">
        <v>738</v>
      </c>
      <c r="T38" s="870"/>
      <c r="U38" s="870">
        <v>35</v>
      </c>
      <c r="V38" s="1305"/>
      <c r="W38" s="877" t="s">
        <v>674</v>
      </c>
      <c r="X38" s="900" t="s">
        <v>37</v>
      </c>
      <c r="Y38" s="1032">
        <v>2.5</v>
      </c>
      <c r="Z38" s="899" t="s">
        <v>38</v>
      </c>
      <c r="AA38" s="844">
        <v>6</v>
      </c>
      <c r="AB38" s="844">
        <f>AA38*2</f>
        <v>12</v>
      </c>
      <c r="AC38" s="844"/>
      <c r="AD38" s="844">
        <f>AA38*15</f>
        <v>90</v>
      </c>
      <c r="AE38" s="844">
        <f>AB38*4+AD38*4</f>
        <v>408</v>
      </c>
    </row>
    <row r="39" spans="2:31" ht="27.95" customHeight="1">
      <c r="B39" s="894">
        <v>14</v>
      </c>
      <c r="C39" s="1303"/>
      <c r="D39" s="1027" t="s">
        <v>671</v>
      </c>
      <c r="E39" s="925"/>
      <c r="F39" s="1026">
        <v>7</v>
      </c>
      <c r="G39" s="932" t="s">
        <v>705</v>
      </c>
      <c r="H39" s="884"/>
      <c r="I39" s="1035">
        <v>0.01</v>
      </c>
      <c r="J39" s="870"/>
      <c r="K39" s="870"/>
      <c r="L39" s="870"/>
      <c r="M39" s="884" t="s">
        <v>737</v>
      </c>
      <c r="N39" s="926"/>
      <c r="O39" s="925">
        <v>20</v>
      </c>
      <c r="P39" s="870"/>
      <c r="Q39" s="870"/>
      <c r="R39" s="870"/>
      <c r="S39" s="870" t="s">
        <v>736</v>
      </c>
      <c r="T39" s="870"/>
      <c r="U39" s="870">
        <v>2</v>
      </c>
      <c r="V39" s="1305"/>
      <c r="W39" s="866" t="s">
        <v>9</v>
      </c>
      <c r="X39" s="883" t="s">
        <v>39</v>
      </c>
      <c r="Y39" s="1032">
        <v>1.8</v>
      </c>
      <c r="Z39" s="897" t="s">
        <v>40</v>
      </c>
      <c r="AA39" s="844">
        <v>2.2000000000000002</v>
      </c>
      <c r="AB39" s="896">
        <f>AA39*7</f>
        <v>15.400000000000002</v>
      </c>
      <c r="AC39" s="844">
        <f>AA39*5</f>
        <v>11</v>
      </c>
      <c r="AD39" s="844" t="s">
        <v>41</v>
      </c>
      <c r="AE39" s="895">
        <f>AB39*4+AC39*9</f>
        <v>160.60000000000002</v>
      </c>
    </row>
    <row r="40" spans="2:31" ht="27.95" customHeight="1">
      <c r="B40" s="894" t="s">
        <v>10</v>
      </c>
      <c r="C40" s="1303"/>
      <c r="D40" s="1027" t="s">
        <v>735</v>
      </c>
      <c r="E40" s="926"/>
      <c r="F40" s="1026">
        <v>10</v>
      </c>
      <c r="G40" s="1027"/>
      <c r="H40" s="925"/>
      <c r="I40" s="1026"/>
      <c r="J40" s="931"/>
      <c r="K40" s="1034"/>
      <c r="L40" s="1033"/>
      <c r="M40" s="884" t="s">
        <v>668</v>
      </c>
      <c r="N40" s="926"/>
      <c r="O40" s="870">
        <v>10</v>
      </c>
      <c r="P40" s="870"/>
      <c r="Q40" s="870"/>
      <c r="R40" s="870"/>
      <c r="S40" s="879"/>
      <c r="T40" s="868"/>
      <c r="U40" s="868"/>
      <c r="V40" s="1305"/>
      <c r="W40" s="877" t="s">
        <v>720</v>
      </c>
      <c r="X40" s="883" t="s">
        <v>87</v>
      </c>
      <c r="Y40" s="1032">
        <v>2.7</v>
      </c>
      <c r="Z40" s="843" t="s">
        <v>42</v>
      </c>
      <c r="AA40" s="844">
        <v>1.7</v>
      </c>
      <c r="AB40" s="844">
        <f>AA40*1</f>
        <v>1.7</v>
      </c>
      <c r="AC40" s="844" t="s">
        <v>41</v>
      </c>
      <c r="AD40" s="844">
        <f>AA40*5</f>
        <v>8.5</v>
      </c>
      <c r="AE40" s="844">
        <f>AB40*4+AD40*4</f>
        <v>40.799999999999997</v>
      </c>
    </row>
    <row r="41" spans="2:31" ht="27.95" customHeight="1">
      <c r="B41" s="1291" t="s">
        <v>130</v>
      </c>
      <c r="C41" s="1303"/>
      <c r="D41" s="1027"/>
      <c r="E41" s="926"/>
      <c r="F41" s="1026"/>
      <c r="G41" s="1031"/>
      <c r="H41" s="928"/>
      <c r="I41" s="1030"/>
      <c r="J41" s="870"/>
      <c r="K41" s="870"/>
      <c r="L41" s="870"/>
      <c r="M41" s="872"/>
      <c r="N41" s="1029"/>
      <c r="O41" s="872"/>
      <c r="P41" s="870"/>
      <c r="Q41" s="870"/>
      <c r="R41" s="870"/>
      <c r="S41" s="886"/>
      <c r="T41" s="885"/>
      <c r="U41" s="1028"/>
      <c r="V41" s="1305"/>
      <c r="W41" s="866" t="s">
        <v>11</v>
      </c>
      <c r="X41" s="883" t="s">
        <v>88</v>
      </c>
      <c r="Y41" s="1019">
        <v>0</v>
      </c>
      <c r="Z41" s="843" t="s">
        <v>44</v>
      </c>
      <c r="AA41" s="844">
        <v>2.5</v>
      </c>
      <c r="AB41" s="844"/>
      <c r="AC41" s="844">
        <f>AA41*5</f>
        <v>12.5</v>
      </c>
      <c r="AD41" s="844" t="s">
        <v>41</v>
      </c>
      <c r="AE41" s="844">
        <f>AC41*9</f>
        <v>112.5</v>
      </c>
    </row>
    <row r="42" spans="2:31" ht="27.95" customHeight="1">
      <c r="B42" s="1291"/>
      <c r="C42" s="1303"/>
      <c r="D42" s="870"/>
      <c r="E42" s="870"/>
      <c r="F42" s="870"/>
      <c r="G42" s="1027"/>
      <c r="H42" s="926"/>
      <c r="I42" s="1026"/>
      <c r="J42" s="870"/>
      <c r="K42" s="870"/>
      <c r="L42" s="870"/>
      <c r="M42" s="872"/>
      <c r="N42" s="870"/>
      <c r="O42" s="870"/>
      <c r="P42" s="870"/>
      <c r="Q42" s="871"/>
      <c r="R42" s="870"/>
      <c r="S42" s="870"/>
      <c r="T42" s="871"/>
      <c r="U42" s="870"/>
      <c r="V42" s="1305"/>
      <c r="W42" s="877" t="s">
        <v>734</v>
      </c>
      <c r="X42" s="876" t="s">
        <v>72</v>
      </c>
      <c r="Y42" s="1019">
        <v>0</v>
      </c>
      <c r="Z42" s="843" t="s">
        <v>45</v>
      </c>
      <c r="AD42" s="843">
        <f>AA42*15</f>
        <v>0</v>
      </c>
    </row>
    <row r="43" spans="2:31" ht="27.95" customHeight="1">
      <c r="B43" s="874" t="s">
        <v>46</v>
      </c>
      <c r="C43" s="873"/>
      <c r="D43" s="1025"/>
      <c r="E43" s="1024"/>
      <c r="F43" s="1023"/>
      <c r="G43" s="920"/>
      <c r="H43" s="920"/>
      <c r="I43" s="920"/>
      <c r="J43" s="1022"/>
      <c r="K43" s="1021"/>
      <c r="L43" s="1020"/>
      <c r="M43" s="920"/>
      <c r="N43" s="920"/>
      <c r="O43" s="920"/>
      <c r="P43" s="920"/>
      <c r="Q43" s="921"/>
      <c r="R43" s="920"/>
      <c r="S43" s="920"/>
      <c r="T43" s="921"/>
      <c r="U43" s="920"/>
      <c r="V43" s="1305"/>
      <c r="W43" s="866" t="s">
        <v>12</v>
      </c>
      <c r="X43" s="865"/>
      <c r="Y43" s="1019"/>
      <c r="AB43" s="843">
        <f>SUM(AB38:AB42)</f>
        <v>29.1</v>
      </c>
      <c r="AC43" s="843">
        <f>SUM(AC38:AC42)</f>
        <v>23.5</v>
      </c>
      <c r="AD43" s="843">
        <f>SUM(AD38:AD42)</f>
        <v>98.5</v>
      </c>
      <c r="AE43" s="843">
        <f>AB43*4+AC43*9+AD43*4</f>
        <v>721.9</v>
      </c>
    </row>
    <row r="44" spans="2:31" ht="27.95" customHeight="1">
      <c r="B44" s="863"/>
      <c r="C44" s="862"/>
      <c r="D44" s="1018"/>
      <c r="E44" s="1017"/>
      <c r="F44" s="1016"/>
      <c r="G44" s="861"/>
      <c r="H44" s="858"/>
      <c r="I44" s="858"/>
      <c r="J44" s="1015"/>
      <c r="K44" s="1014"/>
      <c r="L44" s="1013"/>
      <c r="M44" s="861"/>
      <c r="N44" s="861"/>
      <c r="O44" s="1012"/>
      <c r="P44" s="1011"/>
      <c r="Q44" s="1010"/>
      <c r="R44" s="1009"/>
      <c r="S44" s="1008"/>
      <c r="T44" s="857"/>
      <c r="U44" s="856"/>
      <c r="V44" s="1306"/>
      <c r="W44" s="852" t="s">
        <v>694</v>
      </c>
      <c r="X44" s="972"/>
      <c r="Y44" s="1007"/>
      <c r="AB44" s="849">
        <f>AB43*4/AE43</f>
        <v>0.1612411691369996</v>
      </c>
      <c r="AC44" s="849">
        <f>AC43*9/AE43</f>
        <v>0.29297686660202243</v>
      </c>
      <c r="AD44" s="849">
        <f>AD43*4/AE43</f>
        <v>0.54578196426097803</v>
      </c>
    </row>
    <row r="45" spans="2:31" ht="21.75" customHeight="1">
      <c r="C45" s="843"/>
      <c r="J45" s="1301"/>
      <c r="K45" s="1301"/>
      <c r="L45" s="1301"/>
      <c r="M45" s="1301"/>
      <c r="N45" s="1301"/>
      <c r="O45" s="1301"/>
      <c r="P45" s="1301"/>
      <c r="Q45" s="1301"/>
      <c r="R45" s="1301"/>
      <c r="S45" s="1301"/>
      <c r="T45" s="1301"/>
      <c r="U45" s="1301"/>
      <c r="V45" s="1301"/>
      <c r="W45" s="1301"/>
      <c r="X45" s="1301"/>
      <c r="Y45" s="1301"/>
    </row>
    <row r="46" spans="2:31">
      <c r="B46" s="844"/>
      <c r="D46" s="1295"/>
      <c r="E46" s="1295"/>
      <c r="F46" s="1296"/>
      <c r="G46" s="1296"/>
      <c r="H46" s="848"/>
      <c r="I46" s="843"/>
      <c r="J46" s="843"/>
      <c r="K46" s="848"/>
      <c r="L46" s="843"/>
      <c r="N46" s="848"/>
      <c r="O46" s="843"/>
      <c r="Q46" s="848"/>
      <c r="R46" s="843"/>
      <c r="T46" s="848"/>
      <c r="U46" s="843"/>
      <c r="V46" s="1006"/>
      <c r="Y46" s="846"/>
    </row>
    <row r="47" spans="2:31">
      <c r="Y47" s="846"/>
    </row>
    <row r="48" spans="2:31">
      <c r="Y48" s="846"/>
    </row>
    <row r="49" spans="25:25">
      <c r="Y49" s="846"/>
    </row>
    <row r="50" spans="25:25">
      <c r="Y50" s="846"/>
    </row>
    <row r="51" spans="25:25">
      <c r="Y51" s="846"/>
    </row>
    <row r="52" spans="25:25">
      <c r="Y52" s="846"/>
    </row>
  </sheetData>
  <mergeCells count="19">
    <mergeCell ref="C21:C26"/>
    <mergeCell ref="B1:Y1"/>
    <mergeCell ref="B2:G2"/>
    <mergeCell ref="C5:C10"/>
    <mergeCell ref="B9:B10"/>
    <mergeCell ref="C13:C18"/>
    <mergeCell ref="B17:B18"/>
    <mergeCell ref="B25:B26"/>
    <mergeCell ref="V5:V12"/>
    <mergeCell ref="C29:C34"/>
    <mergeCell ref="B33:B34"/>
    <mergeCell ref="C37:C42"/>
    <mergeCell ref="B41:B42"/>
    <mergeCell ref="V37:V44"/>
    <mergeCell ref="V13:V20"/>
    <mergeCell ref="V21:V28"/>
    <mergeCell ref="V29:V36"/>
    <mergeCell ref="J45:Y45"/>
    <mergeCell ref="D46:G46"/>
  </mergeCells>
  <phoneticPr fontId="19" type="noConversion"/>
  <pageMargins left="0.39370078740157483" right="0.15748031496062992" top="0.19685039370078741" bottom="0.15748031496062992" header="0.51181102362204722" footer="0.23622047244094491"/>
  <pageSetup paperSize="9" scale="4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CD904-BF93-4069-A584-BCC12AE2A333}">
  <sheetPr>
    <pageSetUpPr fitToPage="1"/>
  </sheetPr>
  <dimension ref="B1:AF48"/>
  <sheetViews>
    <sheetView topLeftCell="A16" zoomScale="50" zoomScaleNormal="50" workbookViewId="0">
      <selection activeCell="B1" sqref="B1:Y1"/>
    </sheetView>
  </sheetViews>
  <sheetFormatPr defaultRowHeight="20.25"/>
  <cols>
    <col min="1" max="1" width="1.875" style="91" customWidth="1"/>
    <col min="2" max="2" width="4.875" style="92" customWidth="1"/>
    <col min="3" max="3" width="0" style="91" hidden="1" customWidth="1"/>
    <col min="4" max="4" width="28.625" style="91" customWidth="1"/>
    <col min="5" max="5" width="5.625" style="93" customWidth="1"/>
    <col min="6" max="6" width="9.625" style="91" customWidth="1"/>
    <col min="7" max="7" width="28.625" style="91" customWidth="1"/>
    <col min="8" max="8" width="5.625" style="93" customWidth="1"/>
    <col min="9" max="9" width="9.625" style="91" customWidth="1"/>
    <col min="10" max="10" width="28.625" style="91" customWidth="1"/>
    <col min="11" max="11" width="5.625" style="93" customWidth="1"/>
    <col min="12" max="12" width="9.625" style="91" customWidth="1"/>
    <col min="13" max="13" width="28.625" style="91" customWidth="1"/>
    <col min="14" max="14" width="5.625" style="93" customWidth="1"/>
    <col min="15" max="15" width="9.625" style="91" customWidth="1"/>
    <col min="16" max="16" width="28.625" style="91" customWidth="1"/>
    <col min="17" max="17" width="5.625" style="93" customWidth="1"/>
    <col min="18" max="18" width="9.625" style="91" customWidth="1"/>
    <col min="19" max="19" width="28.625" style="91" customWidth="1"/>
    <col min="20" max="20" width="5.625" style="93" customWidth="1"/>
    <col min="21" max="21" width="9.625" style="91" customWidth="1"/>
    <col min="22" max="22" width="12.125" style="845" customWidth="1"/>
    <col min="23" max="23" width="11.75" style="14" customWidth="1"/>
    <col min="24" max="24" width="11.25" style="15" customWidth="1"/>
    <col min="25" max="25" width="6.625" style="16" customWidth="1"/>
    <col min="26" max="26" width="6.625" style="91" customWidth="1"/>
    <col min="27" max="27" width="6" style="843" hidden="1" customWidth="1"/>
    <col min="28" max="28" width="5.5" style="844" hidden="1" customWidth="1"/>
    <col min="29" max="29" width="7.75" style="843" hidden="1" customWidth="1"/>
    <col min="30" max="30" width="8" style="843" hidden="1" customWidth="1"/>
    <col min="31" max="31" width="7.875" style="843" hidden="1" customWidth="1"/>
    <col min="32" max="32" width="7.5" style="843" hidden="1" customWidth="1"/>
    <col min="33" max="16384" width="9" style="91"/>
  </cols>
  <sheetData>
    <row r="1" spans="2:32" s="843" customFormat="1" ht="38.25">
      <c r="B1" s="1298" t="s">
        <v>806</v>
      </c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  <c r="X1" s="1298"/>
      <c r="Y1" s="1298"/>
      <c r="Z1" s="1003"/>
      <c r="AB1" s="844"/>
    </row>
    <row r="2" spans="2:32" s="843" customFormat="1" ht="13.5" customHeight="1">
      <c r="B2" s="1299"/>
      <c r="C2" s="1300"/>
      <c r="D2" s="1300"/>
      <c r="E2" s="1300"/>
      <c r="F2" s="1300"/>
      <c r="G2" s="1300"/>
      <c r="H2" s="1004"/>
      <c r="I2" s="1003"/>
      <c r="J2" s="1003"/>
      <c r="K2" s="1004"/>
      <c r="L2" s="1003"/>
      <c r="M2" s="1003"/>
      <c r="N2" s="1004"/>
      <c r="O2" s="1003"/>
      <c r="P2" s="1003"/>
      <c r="Q2" s="1004"/>
      <c r="R2" s="1003"/>
      <c r="S2" s="1003"/>
      <c r="T2" s="1004"/>
      <c r="U2" s="1003"/>
      <c r="V2" s="1002"/>
      <c r="W2" s="1000"/>
      <c r="X2" s="1001"/>
      <c r="Y2" s="1000"/>
      <c r="Z2" s="1003"/>
      <c r="AB2" s="844"/>
    </row>
    <row r="3" spans="2:32" s="843" customFormat="1" ht="32.25" customHeight="1">
      <c r="B3" s="999" t="s">
        <v>14</v>
      </c>
      <c r="C3" s="1076"/>
      <c r="D3" s="997"/>
      <c r="E3" s="997"/>
      <c r="F3" s="997"/>
      <c r="G3" s="997"/>
      <c r="H3" s="997"/>
      <c r="I3" s="997"/>
      <c r="J3" s="997"/>
      <c r="K3" s="997"/>
      <c r="L3" s="997"/>
      <c r="M3" s="997"/>
      <c r="N3" s="997"/>
      <c r="O3" s="997"/>
      <c r="P3" s="997"/>
      <c r="Q3" s="997"/>
      <c r="R3" s="997"/>
      <c r="T3" s="997"/>
      <c r="U3" s="997"/>
      <c r="V3" s="996"/>
      <c r="W3" s="995"/>
      <c r="X3" s="994"/>
      <c r="Y3" s="993"/>
      <c r="Z3" s="1079"/>
      <c r="AB3" s="844"/>
    </row>
    <row r="4" spans="2:32" s="11" customFormat="1" ht="43.5">
      <c r="B4" s="992" t="s">
        <v>0</v>
      </c>
      <c r="C4" s="991" t="s">
        <v>1</v>
      </c>
      <c r="D4" s="988" t="s">
        <v>2</v>
      </c>
      <c r="E4" s="989" t="s">
        <v>51</v>
      </c>
      <c r="F4" s="988"/>
      <c r="G4" s="988" t="s">
        <v>3</v>
      </c>
      <c r="H4" s="989" t="s">
        <v>51</v>
      </c>
      <c r="I4" s="988"/>
      <c r="J4" s="988" t="s">
        <v>4</v>
      </c>
      <c r="K4" s="989" t="s">
        <v>51</v>
      </c>
      <c r="L4" s="1074"/>
      <c r="M4" s="988" t="s">
        <v>4</v>
      </c>
      <c r="N4" s="989" t="s">
        <v>51</v>
      </c>
      <c r="O4" s="988"/>
      <c r="P4" s="988" t="s">
        <v>4</v>
      </c>
      <c r="Q4" s="989" t="s">
        <v>51</v>
      </c>
      <c r="R4" s="988"/>
      <c r="S4" s="990" t="s">
        <v>5</v>
      </c>
      <c r="T4" s="989" t="s">
        <v>51</v>
      </c>
      <c r="U4" s="988"/>
      <c r="V4" s="987" t="s">
        <v>731</v>
      </c>
      <c r="W4" s="987" t="s">
        <v>6</v>
      </c>
      <c r="X4" s="986" t="s">
        <v>52</v>
      </c>
      <c r="Y4" s="985" t="s">
        <v>53</v>
      </c>
      <c r="Z4" s="1125"/>
      <c r="AA4" s="899"/>
      <c r="AB4" s="844"/>
      <c r="AC4" s="843"/>
      <c r="AD4" s="843"/>
      <c r="AE4" s="843"/>
      <c r="AF4" s="843"/>
    </row>
    <row r="5" spans="2:32" s="12" customFormat="1" ht="65.099999999999994" customHeight="1">
      <c r="B5" s="914">
        <v>10</v>
      </c>
      <c r="C5" s="1297"/>
      <c r="D5" s="908" t="str">
        <f>'111.10月國華菜單'!A21</f>
        <v>香Q米飯</v>
      </c>
      <c r="E5" s="908" t="s">
        <v>73</v>
      </c>
      <c r="F5" s="984" t="s">
        <v>13</v>
      </c>
      <c r="G5" s="908" t="str">
        <f>'111.10月國華菜單'!A22</f>
        <v>咖哩燒雞</v>
      </c>
      <c r="H5" s="908" t="s">
        <v>85</v>
      </c>
      <c r="I5" s="984" t="s">
        <v>13</v>
      </c>
      <c r="J5" s="908" t="str">
        <f>'111.10月國華菜單'!A23</f>
        <v xml:space="preserve"> 小瓜豆腐(豆)</v>
      </c>
      <c r="K5" s="908" t="s">
        <v>224</v>
      </c>
      <c r="L5" s="984" t="s">
        <v>13</v>
      </c>
      <c r="M5" s="908" t="str">
        <f>'111.10月國華菜單'!A24</f>
        <v xml:space="preserve"> 芝麻海帶根  </v>
      </c>
      <c r="N5" s="908" t="s">
        <v>85</v>
      </c>
      <c r="O5" s="984" t="s">
        <v>13</v>
      </c>
      <c r="P5" s="908" t="str">
        <f>'111.10月國華菜單'!A25</f>
        <v>淺色蔬菜</v>
      </c>
      <c r="Q5" s="908" t="s">
        <v>86</v>
      </c>
      <c r="R5" s="984" t="s">
        <v>13</v>
      </c>
      <c r="S5" s="908" t="str">
        <f>'111.10月國華菜單'!A26</f>
        <v>蔬菜味噌湯</v>
      </c>
      <c r="T5" s="913" t="s">
        <v>85</v>
      </c>
      <c r="U5" s="984" t="s">
        <v>13</v>
      </c>
      <c r="V5" s="1292" t="s">
        <v>729</v>
      </c>
      <c r="W5" s="1089" t="s">
        <v>7</v>
      </c>
      <c r="X5" s="906" t="s">
        <v>75</v>
      </c>
      <c r="Y5" s="1051">
        <v>5.2</v>
      </c>
      <c r="Z5" s="843"/>
      <c r="AA5" s="843"/>
      <c r="AB5" s="844"/>
      <c r="AC5" s="843" t="s">
        <v>32</v>
      </c>
      <c r="AD5" s="843" t="s">
        <v>33</v>
      </c>
      <c r="AE5" s="843" t="s">
        <v>34</v>
      </c>
      <c r="AF5" s="843" t="s">
        <v>35</v>
      </c>
    </row>
    <row r="6" spans="2:32" ht="27.95" customHeight="1">
      <c r="B6" s="894" t="s">
        <v>8</v>
      </c>
      <c r="C6" s="1297"/>
      <c r="D6" s="870" t="s">
        <v>36</v>
      </c>
      <c r="E6" s="870"/>
      <c r="F6" s="870">
        <v>100</v>
      </c>
      <c r="G6" s="882" t="s">
        <v>699</v>
      </c>
      <c r="H6" s="1124"/>
      <c r="I6" s="970">
        <v>50</v>
      </c>
      <c r="J6" s="867" t="s">
        <v>673</v>
      </c>
      <c r="K6" s="867" t="s">
        <v>366</v>
      </c>
      <c r="L6" s="867">
        <v>50</v>
      </c>
      <c r="M6" s="867" t="s">
        <v>670</v>
      </c>
      <c r="N6" s="867"/>
      <c r="O6" s="867">
        <v>50</v>
      </c>
      <c r="P6" s="867" t="s">
        <v>341</v>
      </c>
      <c r="Q6" s="867"/>
      <c r="R6" s="867">
        <v>100</v>
      </c>
      <c r="S6" s="882" t="s">
        <v>769</v>
      </c>
      <c r="T6" s="1123"/>
      <c r="U6" s="970">
        <v>0.5</v>
      </c>
      <c r="V6" s="1293"/>
      <c r="W6" s="877" t="s">
        <v>805</v>
      </c>
      <c r="X6" s="900" t="s">
        <v>37</v>
      </c>
      <c r="Y6" s="956">
        <v>2.2999999999999998</v>
      </c>
      <c r="Z6" s="1079"/>
      <c r="AA6" s="899" t="s">
        <v>38</v>
      </c>
      <c r="AB6" s="844">
        <v>6</v>
      </c>
      <c r="AC6" s="844">
        <f>AB6*2</f>
        <v>12</v>
      </c>
      <c r="AD6" s="844"/>
      <c r="AE6" s="844">
        <f>AB6*15</f>
        <v>90</v>
      </c>
      <c r="AF6" s="844">
        <f>AC6*4+AE6*4</f>
        <v>408</v>
      </c>
    </row>
    <row r="7" spans="2:32" ht="27.95" customHeight="1">
      <c r="B7" s="894">
        <v>17</v>
      </c>
      <c r="C7" s="1297"/>
      <c r="D7" s="868"/>
      <c r="E7" s="868"/>
      <c r="F7" s="870"/>
      <c r="G7" s="867" t="s">
        <v>804</v>
      </c>
      <c r="H7" s="867"/>
      <c r="I7" s="882">
        <v>15</v>
      </c>
      <c r="J7" s="867" t="s">
        <v>803</v>
      </c>
      <c r="K7" s="867"/>
      <c r="L7" s="867">
        <v>10</v>
      </c>
      <c r="M7" s="867" t="s">
        <v>705</v>
      </c>
      <c r="N7" s="867"/>
      <c r="O7" s="867">
        <v>0.01</v>
      </c>
      <c r="P7" s="867"/>
      <c r="Q7" s="867"/>
      <c r="R7" s="867"/>
      <c r="S7" s="882" t="s">
        <v>709</v>
      </c>
      <c r="T7" s="963"/>
      <c r="U7" s="970">
        <v>5</v>
      </c>
      <c r="V7" s="1293"/>
      <c r="W7" s="866" t="s">
        <v>9</v>
      </c>
      <c r="X7" s="883" t="s">
        <v>39</v>
      </c>
      <c r="Y7" s="864">
        <v>2</v>
      </c>
      <c r="Z7" s="843"/>
      <c r="AA7" s="897" t="s">
        <v>40</v>
      </c>
      <c r="AB7" s="844">
        <v>2</v>
      </c>
      <c r="AC7" s="896">
        <f>AB7*7</f>
        <v>14</v>
      </c>
      <c r="AD7" s="844">
        <f>AB7*5</f>
        <v>10</v>
      </c>
      <c r="AE7" s="844" t="s">
        <v>41</v>
      </c>
      <c r="AF7" s="895">
        <f>AC7*4+AD7*9</f>
        <v>146</v>
      </c>
    </row>
    <row r="8" spans="2:32" ht="27.95" customHeight="1">
      <c r="B8" s="894" t="s">
        <v>10</v>
      </c>
      <c r="C8" s="1297"/>
      <c r="D8" s="870"/>
      <c r="E8" s="870"/>
      <c r="F8" s="870"/>
      <c r="G8" s="867" t="s">
        <v>802</v>
      </c>
      <c r="H8" s="969"/>
      <c r="I8" s="882">
        <v>5</v>
      </c>
      <c r="J8" s="867"/>
      <c r="K8" s="867"/>
      <c r="L8" s="867"/>
      <c r="M8" s="867"/>
      <c r="N8" s="867"/>
      <c r="O8" s="867"/>
      <c r="P8" s="867"/>
      <c r="Q8" s="867"/>
      <c r="R8" s="867"/>
      <c r="S8" s="867" t="s">
        <v>668</v>
      </c>
      <c r="T8" s="969"/>
      <c r="U8" s="867">
        <v>5</v>
      </c>
      <c r="V8" s="1293"/>
      <c r="W8" s="877" t="s">
        <v>684</v>
      </c>
      <c r="X8" s="883" t="s">
        <v>87</v>
      </c>
      <c r="Y8" s="864">
        <v>2.2999999999999998</v>
      </c>
      <c r="Z8" s="1079"/>
      <c r="AA8" s="843" t="s">
        <v>42</v>
      </c>
      <c r="AB8" s="844">
        <v>1.5</v>
      </c>
      <c r="AC8" s="844">
        <f>AB8*1</f>
        <v>1.5</v>
      </c>
      <c r="AD8" s="844" t="s">
        <v>41</v>
      </c>
      <c r="AE8" s="844">
        <f>AB8*5</f>
        <v>7.5</v>
      </c>
      <c r="AF8" s="844">
        <f>AC8*4+AE8*4</f>
        <v>36</v>
      </c>
    </row>
    <row r="9" spans="2:32" ht="27.95" customHeight="1">
      <c r="B9" s="1291" t="s">
        <v>43</v>
      </c>
      <c r="C9" s="1297"/>
      <c r="D9" s="870"/>
      <c r="E9" s="870"/>
      <c r="F9" s="870"/>
      <c r="G9" s="867"/>
      <c r="H9" s="969"/>
      <c r="I9" s="867"/>
      <c r="J9" s="867"/>
      <c r="K9" s="867"/>
      <c r="L9" s="867"/>
      <c r="M9" s="867"/>
      <c r="N9" s="944"/>
      <c r="O9" s="878"/>
      <c r="P9" s="867"/>
      <c r="Q9" s="867"/>
      <c r="R9" s="867"/>
      <c r="S9" s="867" t="s">
        <v>759</v>
      </c>
      <c r="T9" s="867"/>
      <c r="U9" s="867">
        <v>30</v>
      </c>
      <c r="V9" s="1293"/>
      <c r="W9" s="866" t="s">
        <v>11</v>
      </c>
      <c r="X9" s="883" t="s">
        <v>88</v>
      </c>
      <c r="Y9" s="864">
        <v>0</v>
      </c>
      <c r="Z9" s="843"/>
      <c r="AA9" s="843" t="s">
        <v>44</v>
      </c>
      <c r="AB9" s="844">
        <v>2.5</v>
      </c>
      <c r="AC9" s="844"/>
      <c r="AD9" s="844">
        <f>AB9*5</f>
        <v>12.5</v>
      </c>
      <c r="AE9" s="844" t="s">
        <v>41</v>
      </c>
      <c r="AF9" s="844">
        <f>AD9*9</f>
        <v>112.5</v>
      </c>
    </row>
    <row r="10" spans="2:32" ht="27.95" customHeight="1">
      <c r="B10" s="1291"/>
      <c r="C10" s="1297"/>
      <c r="D10" s="928"/>
      <c r="E10" s="928"/>
      <c r="F10" s="928"/>
      <c r="G10" s="878"/>
      <c r="H10" s="944"/>
      <c r="I10" s="867"/>
      <c r="J10" s="867"/>
      <c r="K10" s="867"/>
      <c r="L10" s="867"/>
      <c r="M10" s="963"/>
      <c r="N10" s="979"/>
      <c r="O10" s="867"/>
      <c r="P10" s="882"/>
      <c r="Q10" s="881"/>
      <c r="R10" s="970"/>
      <c r="S10" s="867" t="s">
        <v>672</v>
      </c>
      <c r="T10" s="969"/>
      <c r="U10" s="867">
        <v>0.05</v>
      </c>
      <c r="V10" s="1293"/>
      <c r="W10" s="877" t="s">
        <v>801</v>
      </c>
      <c r="X10" s="876" t="s">
        <v>72</v>
      </c>
      <c r="Y10" s="875">
        <v>0</v>
      </c>
      <c r="Z10" s="1079"/>
      <c r="AA10" s="843" t="s">
        <v>45</v>
      </c>
      <c r="AE10" s="843">
        <f>AB10*15</f>
        <v>0</v>
      </c>
    </row>
    <row r="11" spans="2:32" ht="27.95" customHeight="1">
      <c r="B11" s="874" t="s">
        <v>46</v>
      </c>
      <c r="C11" s="927"/>
      <c r="D11" s="928"/>
      <c r="E11" s="869"/>
      <c r="F11" s="928"/>
      <c r="G11" s="878"/>
      <c r="H11" s="944"/>
      <c r="I11" s="878"/>
      <c r="J11" s="867"/>
      <c r="K11" s="867"/>
      <c r="L11" s="867"/>
      <c r="M11" s="878"/>
      <c r="N11" s="944"/>
      <c r="O11" s="878"/>
      <c r="P11" s="867"/>
      <c r="Q11" s="867"/>
      <c r="R11" s="867"/>
      <c r="S11" s="1122"/>
      <c r="T11" s="1121"/>
      <c r="U11" s="880"/>
      <c r="V11" s="1293"/>
      <c r="W11" s="866" t="s">
        <v>12</v>
      </c>
      <c r="X11" s="865"/>
      <c r="Y11" s="864"/>
      <c r="Z11" s="843"/>
      <c r="AC11" s="843">
        <f>SUM(AC6:AC10)</f>
        <v>27.5</v>
      </c>
      <c r="AD11" s="843">
        <f>SUM(AD6:AD10)</f>
        <v>22.5</v>
      </c>
      <c r="AE11" s="843">
        <f>SUM(AE6:AE10)</f>
        <v>97.5</v>
      </c>
      <c r="AF11" s="843">
        <f>AC11*4+AD11*9+AE11*4</f>
        <v>702.5</v>
      </c>
    </row>
    <row r="12" spans="2:32" ht="27.95" customHeight="1">
      <c r="B12" s="923"/>
      <c r="C12" s="922"/>
      <c r="D12" s="919"/>
      <c r="E12" s="919"/>
      <c r="F12" s="918"/>
      <c r="G12" s="918"/>
      <c r="H12" s="1024"/>
      <c r="I12" s="918"/>
      <c r="J12" s="918"/>
      <c r="K12" s="919"/>
      <c r="L12" s="918"/>
      <c r="M12" s="918"/>
      <c r="N12" s="919"/>
      <c r="O12" s="918"/>
      <c r="P12" s="918"/>
      <c r="Q12" s="919"/>
      <c r="R12" s="918"/>
      <c r="S12" s="1120"/>
      <c r="T12" s="1119"/>
      <c r="U12" s="1118"/>
      <c r="V12" s="1293"/>
      <c r="W12" s="877" t="s">
        <v>800</v>
      </c>
      <c r="X12" s="1045"/>
      <c r="Y12" s="875"/>
      <c r="Z12" s="1079"/>
      <c r="AC12" s="849">
        <f>AC11*4/AF11</f>
        <v>0.15658362989323843</v>
      </c>
      <c r="AD12" s="849">
        <f>AD11*9/AF11</f>
        <v>0.28825622775800713</v>
      </c>
      <c r="AE12" s="849">
        <f>AE11*4/AF11</f>
        <v>0.55516014234875444</v>
      </c>
    </row>
    <row r="13" spans="2:32" s="12" customFormat="1" ht="27.95" customHeight="1">
      <c r="B13" s="914">
        <v>10</v>
      </c>
      <c r="C13" s="1297"/>
      <c r="D13" s="908" t="str">
        <f>'111.10月國華菜單'!E21</f>
        <v>地瓜小米飯</v>
      </c>
      <c r="E13" s="908" t="s">
        <v>73</v>
      </c>
      <c r="F13" s="908"/>
      <c r="G13" s="908" t="str">
        <f>'111.10月國華菜單'!E22</f>
        <v>味噌燒肉</v>
      </c>
      <c r="H13" s="908" t="s">
        <v>85</v>
      </c>
      <c r="I13" s="908"/>
      <c r="J13" s="908" t="str">
        <f>'111.10月國華菜單'!E23</f>
        <v>滿香香腸(加)+可可銀絲卷(冷)</v>
      </c>
      <c r="K13" s="908" t="s">
        <v>795</v>
      </c>
      <c r="L13" s="908"/>
      <c r="M13" s="908" t="str">
        <f>'111.10月國華菜單'!E24</f>
        <v xml:space="preserve">  冬瓜盅玉米 </v>
      </c>
      <c r="N13" s="908" t="s">
        <v>85</v>
      </c>
      <c r="O13" s="908"/>
      <c r="P13" s="908" t="str">
        <f>'111.10月國華菜單'!E25</f>
        <v>有機淺色蔬菜</v>
      </c>
      <c r="Q13" s="913" t="s">
        <v>86</v>
      </c>
      <c r="R13" s="908"/>
      <c r="S13" s="908" t="str">
        <f>'111.10月國華菜單'!E26</f>
        <v xml:space="preserve">細粉鮮蔬湯 </v>
      </c>
      <c r="T13" s="1090" t="s">
        <v>85</v>
      </c>
      <c r="U13" s="908"/>
      <c r="V13" s="1293"/>
      <c r="W13" s="907" t="s">
        <v>7</v>
      </c>
      <c r="X13" s="906" t="s">
        <v>75</v>
      </c>
      <c r="Y13" s="905">
        <v>6</v>
      </c>
      <c r="Z13" s="843"/>
      <c r="AA13" s="843"/>
      <c r="AB13" s="844"/>
      <c r="AC13" s="843" t="s">
        <v>32</v>
      </c>
      <c r="AD13" s="843" t="s">
        <v>33</v>
      </c>
      <c r="AE13" s="843" t="s">
        <v>34</v>
      </c>
      <c r="AF13" s="843" t="s">
        <v>35</v>
      </c>
    </row>
    <row r="14" spans="2:32" ht="27.95" customHeight="1">
      <c r="B14" s="894" t="s">
        <v>8</v>
      </c>
      <c r="C14" s="1297"/>
      <c r="D14" s="870" t="s">
        <v>36</v>
      </c>
      <c r="E14" s="870"/>
      <c r="F14" s="870">
        <v>70</v>
      </c>
      <c r="G14" s="870" t="s">
        <v>687</v>
      </c>
      <c r="H14" s="870"/>
      <c r="I14" s="870">
        <v>50</v>
      </c>
      <c r="J14" s="870" t="s">
        <v>361</v>
      </c>
      <c r="K14" s="870" t="s">
        <v>363</v>
      </c>
      <c r="L14" s="870">
        <v>40</v>
      </c>
      <c r="M14" s="870" t="s">
        <v>724</v>
      </c>
      <c r="N14" s="870"/>
      <c r="O14" s="870">
        <v>50</v>
      </c>
      <c r="P14" s="870" t="s">
        <v>590</v>
      </c>
      <c r="Q14" s="870"/>
      <c r="R14" s="870">
        <v>100</v>
      </c>
      <c r="S14" s="870" t="s">
        <v>799</v>
      </c>
      <c r="T14" s="870"/>
      <c r="U14" s="868">
        <v>3</v>
      </c>
      <c r="V14" s="1293"/>
      <c r="W14" s="877" t="s">
        <v>768</v>
      </c>
      <c r="X14" s="900" t="s">
        <v>37</v>
      </c>
      <c r="Y14" s="864">
        <v>2.4</v>
      </c>
      <c r="Z14" s="1079"/>
      <c r="AA14" s="899" t="s">
        <v>38</v>
      </c>
      <c r="AB14" s="844">
        <v>6.2</v>
      </c>
      <c r="AC14" s="844">
        <f>AB14*2</f>
        <v>12.4</v>
      </c>
      <c r="AD14" s="844"/>
      <c r="AE14" s="844">
        <f>AB14*15</f>
        <v>93</v>
      </c>
      <c r="AF14" s="844">
        <f>AC14*4+AE14*4</f>
        <v>421.6</v>
      </c>
    </row>
    <row r="15" spans="2:32" ht="27.95" customHeight="1">
      <c r="B15" s="894">
        <v>18</v>
      </c>
      <c r="C15" s="1297"/>
      <c r="D15" s="870" t="s">
        <v>767</v>
      </c>
      <c r="E15" s="870"/>
      <c r="F15" s="870">
        <v>20</v>
      </c>
      <c r="G15" s="870" t="s">
        <v>671</v>
      </c>
      <c r="H15" s="870"/>
      <c r="I15" s="870">
        <v>15</v>
      </c>
      <c r="J15" s="868"/>
      <c r="K15" s="869"/>
      <c r="L15" s="868"/>
      <c r="M15" s="884" t="s">
        <v>668</v>
      </c>
      <c r="N15" s="884"/>
      <c r="O15" s="884">
        <v>5</v>
      </c>
      <c r="P15" s="870"/>
      <c r="Q15" s="870"/>
      <c r="R15" s="870"/>
      <c r="S15" s="870" t="s">
        <v>686</v>
      </c>
      <c r="T15" s="890"/>
      <c r="U15" s="1117">
        <v>2</v>
      </c>
      <c r="V15" s="1293"/>
      <c r="W15" s="866" t="s">
        <v>9</v>
      </c>
      <c r="X15" s="883" t="s">
        <v>39</v>
      </c>
      <c r="Y15" s="864">
        <v>1.9</v>
      </c>
      <c r="Z15" s="843"/>
      <c r="AA15" s="897" t="s">
        <v>40</v>
      </c>
      <c r="AB15" s="844">
        <v>2</v>
      </c>
      <c r="AC15" s="896">
        <f>AB15*7</f>
        <v>14</v>
      </c>
      <c r="AD15" s="844">
        <f>AB15*5</f>
        <v>10</v>
      </c>
      <c r="AE15" s="844" t="s">
        <v>41</v>
      </c>
      <c r="AF15" s="895">
        <f>AC15*4+AD15*9</f>
        <v>146</v>
      </c>
    </row>
    <row r="16" spans="2:32" ht="27.95" customHeight="1">
      <c r="B16" s="894" t="s">
        <v>10</v>
      </c>
      <c r="C16" s="1297"/>
      <c r="D16" s="870" t="s">
        <v>221</v>
      </c>
      <c r="E16" s="871"/>
      <c r="F16" s="870">
        <v>23</v>
      </c>
      <c r="G16" s="867"/>
      <c r="H16" s="867"/>
      <c r="I16" s="867"/>
      <c r="J16" s="870"/>
      <c r="K16" s="870"/>
      <c r="L16" s="867"/>
      <c r="M16" s="870" t="s">
        <v>697</v>
      </c>
      <c r="N16" s="871"/>
      <c r="O16" s="870">
        <v>5</v>
      </c>
      <c r="P16" s="884"/>
      <c r="Q16" s="884"/>
      <c r="R16" s="884"/>
      <c r="S16" s="867" t="s">
        <v>668</v>
      </c>
      <c r="T16" s="1029"/>
      <c r="U16" s="1116">
        <v>5</v>
      </c>
      <c r="V16" s="1293"/>
      <c r="W16" s="877" t="s">
        <v>669</v>
      </c>
      <c r="X16" s="883" t="s">
        <v>87</v>
      </c>
      <c r="Y16" s="956">
        <v>2.2999999999999998</v>
      </c>
      <c r="Z16" s="1079"/>
      <c r="AA16" s="843" t="s">
        <v>42</v>
      </c>
      <c r="AB16" s="844">
        <v>1.7</v>
      </c>
      <c r="AC16" s="844">
        <f>AB16*1</f>
        <v>1.7</v>
      </c>
      <c r="AD16" s="844" t="s">
        <v>41</v>
      </c>
      <c r="AE16" s="844">
        <f>AB16*5</f>
        <v>8.5</v>
      </c>
      <c r="AF16" s="844">
        <f>AC16*4+AE16*4</f>
        <v>40.799999999999997</v>
      </c>
    </row>
    <row r="17" spans="2:32" ht="27.95" customHeight="1">
      <c r="B17" s="1291" t="s">
        <v>47</v>
      </c>
      <c r="C17" s="1297"/>
      <c r="D17" s="871"/>
      <c r="E17" s="871"/>
      <c r="F17" s="870"/>
      <c r="G17" s="1115"/>
      <c r="H17" s="1029"/>
      <c r="I17" s="1115"/>
      <c r="J17" s="1114"/>
      <c r="K17" s="1113"/>
      <c r="L17" s="884"/>
      <c r="M17" s="870" t="s">
        <v>667</v>
      </c>
      <c r="N17" s="871"/>
      <c r="O17" s="870">
        <v>5</v>
      </c>
      <c r="P17" s="884"/>
      <c r="Q17" s="884"/>
      <c r="R17" s="884"/>
      <c r="S17" s="884" t="s">
        <v>685</v>
      </c>
      <c r="T17" s="868"/>
      <c r="U17" s="925">
        <v>5</v>
      </c>
      <c r="V17" s="1293"/>
      <c r="W17" s="866" t="s">
        <v>11</v>
      </c>
      <c r="X17" s="883" t="s">
        <v>88</v>
      </c>
      <c r="Y17" s="956">
        <v>0</v>
      </c>
      <c r="Z17" s="843"/>
      <c r="AA17" s="843" t="s">
        <v>44</v>
      </c>
      <c r="AB17" s="844">
        <v>2.5</v>
      </c>
      <c r="AC17" s="844"/>
      <c r="AD17" s="844">
        <f>AB17*5</f>
        <v>12.5</v>
      </c>
      <c r="AE17" s="844" t="s">
        <v>41</v>
      </c>
      <c r="AF17" s="844">
        <f>AD17*9</f>
        <v>112.5</v>
      </c>
    </row>
    <row r="18" spans="2:32" ht="27.95" customHeight="1">
      <c r="B18" s="1291"/>
      <c r="C18" s="1297"/>
      <c r="D18" s="871"/>
      <c r="E18" s="871"/>
      <c r="F18" s="870"/>
      <c r="G18" s="886"/>
      <c r="H18" s="885"/>
      <c r="I18" s="903"/>
      <c r="J18" s="1114"/>
      <c r="K18" s="1113"/>
      <c r="L18" s="884"/>
      <c r="M18" s="870"/>
      <c r="N18" s="871"/>
      <c r="O18" s="870"/>
      <c r="P18" s="884"/>
      <c r="Q18" s="870"/>
      <c r="R18" s="884"/>
      <c r="S18" s="889"/>
      <c r="T18" s="868"/>
      <c r="U18" s="925"/>
      <c r="V18" s="1293"/>
      <c r="W18" s="877" t="s">
        <v>798</v>
      </c>
      <c r="X18" s="876" t="s">
        <v>72</v>
      </c>
      <c r="Y18" s="956">
        <v>0</v>
      </c>
      <c r="Z18" s="1079"/>
      <c r="AA18" s="843" t="s">
        <v>45</v>
      </c>
      <c r="AB18" s="844">
        <v>1</v>
      </c>
      <c r="AE18" s="843">
        <f>AB18*15</f>
        <v>15</v>
      </c>
    </row>
    <row r="19" spans="2:32" ht="27.95" customHeight="1">
      <c r="B19" s="874" t="s">
        <v>46</v>
      </c>
      <c r="C19" s="927"/>
      <c r="D19" s="871"/>
      <c r="E19" s="871"/>
      <c r="F19" s="870"/>
      <c r="G19" s="870"/>
      <c r="H19" s="871"/>
      <c r="I19" s="870"/>
      <c r="J19" s="1112" t="s">
        <v>797</v>
      </c>
      <c r="K19" s="1111" t="s">
        <v>714</v>
      </c>
      <c r="L19" s="1110">
        <v>30</v>
      </c>
      <c r="M19" s="1097"/>
      <c r="N19" s="871"/>
      <c r="O19" s="870"/>
      <c r="P19" s="870"/>
      <c r="Q19" s="871"/>
      <c r="R19" s="870"/>
      <c r="S19" s="870"/>
      <c r="T19" s="870"/>
      <c r="U19" s="870"/>
      <c r="V19" s="1293"/>
      <c r="W19" s="866" t="s">
        <v>12</v>
      </c>
      <c r="X19" s="865"/>
      <c r="Y19" s="956"/>
      <c r="Z19" s="843"/>
      <c r="AC19" s="843">
        <f>SUM(AC14:AC18)</f>
        <v>28.099999999999998</v>
      </c>
      <c r="AD19" s="843">
        <f>SUM(AD14:AD18)</f>
        <v>22.5</v>
      </c>
      <c r="AE19" s="843">
        <f>SUM(AE14:AE18)</f>
        <v>116.5</v>
      </c>
      <c r="AF19" s="843">
        <f>AC19*4+AD19*9+AE19*4</f>
        <v>780.9</v>
      </c>
    </row>
    <row r="20" spans="2:32" ht="27.95" customHeight="1">
      <c r="B20" s="923"/>
      <c r="C20" s="922"/>
      <c r="D20" s="919"/>
      <c r="E20" s="919"/>
      <c r="F20" s="918"/>
      <c r="G20" s="918"/>
      <c r="H20" s="919"/>
      <c r="I20" s="918"/>
      <c r="J20" s="1108"/>
      <c r="K20" s="1109"/>
      <c r="L20" s="1108"/>
      <c r="M20" s="918"/>
      <c r="N20" s="919"/>
      <c r="O20" s="918"/>
      <c r="P20" s="1095"/>
      <c r="Q20" s="1094"/>
      <c r="R20" s="1093"/>
      <c r="S20" s="918"/>
      <c r="T20" s="919"/>
      <c r="U20" s="918"/>
      <c r="V20" s="1293"/>
      <c r="W20" s="877" t="s">
        <v>796</v>
      </c>
      <c r="X20" s="1045"/>
      <c r="Y20" s="956"/>
      <c r="Z20" s="1079"/>
      <c r="AC20" s="849">
        <f>AC19*4/AF19</f>
        <v>0.14393648354462799</v>
      </c>
      <c r="AD20" s="849">
        <f>AD19*9/AF19</f>
        <v>0.25931617364579335</v>
      </c>
      <c r="AE20" s="849">
        <f>AE19*4/AF19</f>
        <v>0.59674734280957875</v>
      </c>
    </row>
    <row r="21" spans="2:32" s="12" customFormat="1" ht="27.95" customHeight="1">
      <c r="B21" s="952">
        <v>10</v>
      </c>
      <c r="C21" s="1297"/>
      <c r="D21" s="908" t="str">
        <f>'111.10月國華菜單'!I21</f>
        <v>香Q米飯</v>
      </c>
      <c r="E21" s="908" t="s">
        <v>73</v>
      </c>
      <c r="F21" s="908"/>
      <c r="G21" s="908" t="str">
        <f>'111.10月國華菜單'!I22</f>
        <v>日式雞腿排</v>
      </c>
      <c r="H21" s="908" t="s">
        <v>680</v>
      </c>
      <c r="I21" s="908"/>
      <c r="J21" s="908" t="str">
        <f>'111.10月國華菜單'!I23</f>
        <v>彩椒高麗杏菇</v>
      </c>
      <c r="K21" s="908" t="s">
        <v>795</v>
      </c>
      <c r="L21" s="908"/>
      <c r="M21" s="908" t="str">
        <f>'111.10月國華菜單'!I24</f>
        <v xml:space="preserve"> 義式肉醬</v>
      </c>
      <c r="N21" s="908" t="s">
        <v>85</v>
      </c>
      <c r="O21" s="908"/>
      <c r="P21" s="908" t="str">
        <f>'111.10月國華菜單'!I25</f>
        <v>深色蔬菜</v>
      </c>
      <c r="Q21" s="1090" t="s">
        <v>86</v>
      </c>
      <c r="R21" s="908"/>
      <c r="S21" s="937" t="str">
        <f>'111.10月國華菜單'!I26</f>
        <v>銀蘿豚骨湯</v>
      </c>
      <c r="T21" s="911" t="s">
        <v>85</v>
      </c>
      <c r="U21" s="909"/>
      <c r="V21" s="1293"/>
      <c r="W21" s="1089" t="s">
        <v>7</v>
      </c>
      <c r="X21" s="906" t="s">
        <v>75</v>
      </c>
      <c r="Y21" s="1107">
        <v>5</v>
      </c>
      <c r="Z21" s="843"/>
      <c r="AA21" s="843"/>
      <c r="AB21" s="844"/>
      <c r="AC21" s="843" t="s">
        <v>32</v>
      </c>
      <c r="AD21" s="843" t="s">
        <v>33</v>
      </c>
      <c r="AE21" s="843" t="s">
        <v>34</v>
      </c>
      <c r="AF21" s="843" t="s">
        <v>35</v>
      </c>
    </row>
    <row r="22" spans="2:32" s="13" customFormat="1" ht="27.75" customHeight="1">
      <c r="B22" s="947" t="s">
        <v>8</v>
      </c>
      <c r="C22" s="1297"/>
      <c r="D22" s="1106" t="s">
        <v>36</v>
      </c>
      <c r="E22" s="1105"/>
      <c r="F22" s="1104">
        <v>100</v>
      </c>
      <c r="G22" s="1103" t="s">
        <v>794</v>
      </c>
      <c r="H22" s="1102"/>
      <c r="I22" s="970">
        <v>60</v>
      </c>
      <c r="J22" s="870" t="s">
        <v>793</v>
      </c>
      <c r="K22" s="870"/>
      <c r="L22" s="870">
        <v>50</v>
      </c>
      <c r="M22" s="1037" t="s">
        <v>792</v>
      </c>
      <c r="N22" s="1101"/>
      <c r="O22" s="1038">
        <v>25</v>
      </c>
      <c r="P22" s="870" t="s">
        <v>342</v>
      </c>
      <c r="Q22" s="870"/>
      <c r="R22" s="870">
        <v>100</v>
      </c>
      <c r="S22" s="884" t="s">
        <v>759</v>
      </c>
      <c r="T22" s="870"/>
      <c r="U22" s="884">
        <v>35</v>
      </c>
      <c r="V22" s="1293"/>
      <c r="W22" s="877" t="s">
        <v>674</v>
      </c>
      <c r="X22" s="900" t="s">
        <v>37</v>
      </c>
      <c r="Y22" s="1019">
        <v>2.4</v>
      </c>
      <c r="Z22" s="1092"/>
      <c r="AA22" s="899" t="s">
        <v>38</v>
      </c>
      <c r="AB22" s="844">
        <v>6.2</v>
      </c>
      <c r="AC22" s="844">
        <f>AB22*2</f>
        <v>12.4</v>
      </c>
      <c r="AD22" s="844"/>
      <c r="AE22" s="844">
        <f>AB22*15</f>
        <v>93</v>
      </c>
      <c r="AF22" s="844">
        <f>AC22*4+AE22*4</f>
        <v>421.6</v>
      </c>
    </row>
    <row r="23" spans="2:32" s="13" customFormat="1" ht="27.95" customHeight="1">
      <c r="B23" s="947">
        <v>19</v>
      </c>
      <c r="C23" s="1297"/>
      <c r="D23" s="884"/>
      <c r="E23" s="884"/>
      <c r="F23" s="884"/>
      <c r="G23" s="867"/>
      <c r="H23" s="1100"/>
      <c r="I23" s="867"/>
      <c r="J23" s="884" t="s">
        <v>668</v>
      </c>
      <c r="K23" s="884"/>
      <c r="L23" s="884">
        <v>3</v>
      </c>
      <c r="M23" s="932" t="s">
        <v>163</v>
      </c>
      <c r="N23" s="884"/>
      <c r="O23" s="1035">
        <v>5</v>
      </c>
      <c r="P23" s="870"/>
      <c r="Q23" s="870"/>
      <c r="R23" s="870"/>
      <c r="S23" s="970" t="s">
        <v>757</v>
      </c>
      <c r="T23" s="870"/>
      <c r="U23" s="884">
        <v>2</v>
      </c>
      <c r="V23" s="1293"/>
      <c r="W23" s="866" t="s">
        <v>9</v>
      </c>
      <c r="X23" s="883" t="s">
        <v>39</v>
      </c>
      <c r="Y23" s="1019">
        <v>2</v>
      </c>
      <c r="Z23" s="938"/>
      <c r="AA23" s="897" t="s">
        <v>40</v>
      </c>
      <c r="AB23" s="844">
        <v>2.1</v>
      </c>
      <c r="AC23" s="896">
        <f>AB23*7</f>
        <v>14.700000000000001</v>
      </c>
      <c r="AD23" s="844">
        <f>AB23*5</f>
        <v>10.5</v>
      </c>
      <c r="AE23" s="844" t="s">
        <v>41</v>
      </c>
      <c r="AF23" s="895">
        <f>AC23*4+AD23*9</f>
        <v>153.30000000000001</v>
      </c>
    </row>
    <row r="24" spans="2:32" s="13" customFormat="1" ht="27.95" customHeight="1">
      <c r="B24" s="947" t="s">
        <v>10</v>
      </c>
      <c r="C24" s="1297"/>
      <c r="D24" s="884"/>
      <c r="E24" s="890"/>
      <c r="F24" s="884"/>
      <c r="G24" s="920"/>
      <c r="H24" s="920"/>
      <c r="I24" s="920"/>
      <c r="J24" s="867" t="s">
        <v>685</v>
      </c>
      <c r="K24" s="969"/>
      <c r="L24" s="867">
        <v>2</v>
      </c>
      <c r="M24" s="867" t="s">
        <v>668</v>
      </c>
      <c r="N24" s="969"/>
      <c r="O24" s="867">
        <v>5</v>
      </c>
      <c r="P24" s="870"/>
      <c r="Q24" s="870"/>
      <c r="R24" s="870"/>
      <c r="S24" s="1033"/>
      <c r="T24" s="884"/>
      <c r="U24" s="884"/>
      <c r="V24" s="1293"/>
      <c r="W24" s="877" t="s">
        <v>684</v>
      </c>
      <c r="X24" s="883" t="s">
        <v>87</v>
      </c>
      <c r="Y24" s="1019">
        <v>2.2999999999999998</v>
      </c>
      <c r="Z24" s="1092"/>
      <c r="AA24" s="843" t="s">
        <v>42</v>
      </c>
      <c r="AB24" s="844">
        <v>1.6</v>
      </c>
      <c r="AC24" s="844">
        <f>AB24*1</f>
        <v>1.6</v>
      </c>
      <c r="AD24" s="844" t="s">
        <v>41</v>
      </c>
      <c r="AE24" s="844">
        <f>AB24*5</f>
        <v>8</v>
      </c>
      <c r="AF24" s="844">
        <f>AC24*4+AE24*4</f>
        <v>38.4</v>
      </c>
    </row>
    <row r="25" spans="2:32" s="13" customFormat="1" ht="27.95" customHeight="1">
      <c r="B25" s="1302" t="s">
        <v>48</v>
      </c>
      <c r="C25" s="1297"/>
      <c r="D25" s="884"/>
      <c r="E25" s="890"/>
      <c r="F25" s="884"/>
      <c r="G25" s="1043"/>
      <c r="H25" s="1043"/>
      <c r="I25" s="1043"/>
      <c r="J25" s="882" t="s">
        <v>791</v>
      </c>
      <c r="K25" s="881"/>
      <c r="L25" s="970">
        <v>2</v>
      </c>
      <c r="M25" s="867"/>
      <c r="N25" s="969"/>
      <c r="O25" s="867"/>
      <c r="P25" s="870"/>
      <c r="Q25" s="870"/>
      <c r="R25" s="870"/>
      <c r="S25" s="884"/>
      <c r="T25" s="884"/>
      <c r="U25" s="884"/>
      <c r="V25" s="1293"/>
      <c r="W25" s="866" t="s">
        <v>11</v>
      </c>
      <c r="X25" s="883" t="s">
        <v>88</v>
      </c>
      <c r="Y25" s="1019">
        <v>0</v>
      </c>
      <c r="Z25" s="938"/>
      <c r="AA25" s="843" t="s">
        <v>44</v>
      </c>
      <c r="AB25" s="844">
        <v>2.5</v>
      </c>
      <c r="AC25" s="844"/>
      <c r="AD25" s="844">
        <f>AB25*5</f>
        <v>12.5</v>
      </c>
      <c r="AE25" s="844" t="s">
        <v>41</v>
      </c>
      <c r="AF25" s="844">
        <f>AD25*9</f>
        <v>112.5</v>
      </c>
    </row>
    <row r="26" spans="2:32" s="13" customFormat="1" ht="27.95" customHeight="1">
      <c r="B26" s="1302"/>
      <c r="C26" s="1297"/>
      <c r="D26" s="870"/>
      <c r="E26" s="871"/>
      <c r="F26" s="886"/>
      <c r="G26" s="957"/>
      <c r="H26" s="958"/>
      <c r="I26" s="957"/>
      <c r="J26" s="867" t="s">
        <v>790</v>
      </c>
      <c r="K26" s="867"/>
      <c r="L26" s="867">
        <v>3</v>
      </c>
      <c r="M26" s="870"/>
      <c r="N26" s="870"/>
      <c r="O26" s="870"/>
      <c r="P26" s="870"/>
      <c r="Q26" s="870"/>
      <c r="R26" s="870"/>
      <c r="S26" s="870"/>
      <c r="T26" s="870"/>
      <c r="U26" s="870"/>
      <c r="V26" s="1293"/>
      <c r="W26" s="877" t="s">
        <v>789</v>
      </c>
      <c r="X26" s="876" t="s">
        <v>72</v>
      </c>
      <c r="Y26" s="1019">
        <v>0</v>
      </c>
      <c r="Z26" s="1092"/>
      <c r="AA26" s="843" t="s">
        <v>45</v>
      </c>
      <c r="AB26" s="844"/>
      <c r="AC26" s="843"/>
      <c r="AD26" s="843"/>
      <c r="AE26" s="843">
        <f>AB26*15</f>
        <v>0</v>
      </c>
      <c r="AF26" s="843"/>
    </row>
    <row r="27" spans="2:32" s="13" customFormat="1" ht="27.95" customHeight="1">
      <c r="B27" s="874" t="s">
        <v>46</v>
      </c>
      <c r="C27" s="945"/>
      <c r="D27" s="1084"/>
      <c r="E27" s="870"/>
      <c r="F27" s="946"/>
      <c r="G27" s="967"/>
      <c r="H27" s="1099"/>
      <c r="I27" s="1098"/>
      <c r="J27" s="884"/>
      <c r="K27" s="884"/>
      <c r="L27" s="884"/>
      <c r="M27" s="1097"/>
      <c r="N27" s="871"/>
      <c r="O27" s="870"/>
      <c r="P27" s="868"/>
      <c r="Q27" s="869"/>
      <c r="R27" s="868"/>
      <c r="S27" s="870"/>
      <c r="T27" s="871"/>
      <c r="U27" s="870"/>
      <c r="V27" s="1293"/>
      <c r="W27" s="866" t="s">
        <v>12</v>
      </c>
      <c r="X27" s="865"/>
      <c r="Y27" s="1019"/>
      <c r="Z27" s="938"/>
      <c r="AA27" s="843"/>
      <c r="AB27" s="844"/>
      <c r="AC27" s="843">
        <f>SUM(AC22:AC26)</f>
        <v>28.700000000000003</v>
      </c>
      <c r="AD27" s="843">
        <f>SUM(AD22:AD26)</f>
        <v>23</v>
      </c>
      <c r="AE27" s="843">
        <f>SUM(AE22:AE26)</f>
        <v>101</v>
      </c>
      <c r="AF27" s="843">
        <f>AC27*4+AD27*9+AE27*4</f>
        <v>725.8</v>
      </c>
    </row>
    <row r="28" spans="2:32" s="13" customFormat="1" ht="27.95" customHeight="1" thickBot="1">
      <c r="B28" s="942"/>
      <c r="C28" s="941"/>
      <c r="D28" s="1096"/>
      <c r="E28" s="1042"/>
      <c r="F28" s="1042"/>
      <c r="G28" s="957"/>
      <c r="H28" s="957"/>
      <c r="I28" s="957"/>
      <c r="J28" s="918"/>
      <c r="K28" s="919"/>
      <c r="L28" s="918"/>
      <c r="M28" s="918"/>
      <c r="N28" s="919"/>
      <c r="O28" s="918"/>
      <c r="P28" s="920"/>
      <c r="Q28" s="921"/>
      <c r="R28" s="920"/>
      <c r="S28" s="1095"/>
      <c r="T28" s="1094"/>
      <c r="U28" s="1093"/>
      <c r="V28" s="1293"/>
      <c r="W28" s="852" t="s">
        <v>788</v>
      </c>
      <c r="X28" s="972"/>
      <c r="Y28" s="1007"/>
      <c r="Z28" s="1092"/>
      <c r="AA28" s="938"/>
      <c r="AB28" s="939"/>
      <c r="AC28" s="849">
        <f>AC27*4/AF27</f>
        <v>0.15817029484706532</v>
      </c>
      <c r="AD28" s="849">
        <f>AD27*9/AF27</f>
        <v>0.28520253513364563</v>
      </c>
      <c r="AE28" s="849">
        <f>AE27*4/AF27</f>
        <v>0.55662717001928907</v>
      </c>
      <c r="AF28" s="938"/>
    </row>
    <row r="29" spans="2:32" s="12" customFormat="1" ht="27.95" customHeight="1">
      <c r="B29" s="914">
        <v>10</v>
      </c>
      <c r="C29" s="1297"/>
      <c r="D29" s="908" t="str">
        <f>'111.10月國華菜單'!M21</f>
        <v>燕麥Q飯</v>
      </c>
      <c r="E29" s="908" t="s">
        <v>73</v>
      </c>
      <c r="F29" s="908"/>
      <c r="G29" s="908" t="str">
        <f>'111.10月國華菜單'!M22</f>
        <v xml:space="preserve"> 冰海魚片(炸海 生鮮申請)</v>
      </c>
      <c r="H29" s="908" t="s">
        <v>93</v>
      </c>
      <c r="I29" s="908"/>
      <c r="J29" s="908" t="str">
        <f>'111.10月國華菜單'!M23</f>
        <v>紅燒豬腩</v>
      </c>
      <c r="K29" s="1091" t="s">
        <v>224</v>
      </c>
      <c r="L29" s="908"/>
      <c r="M29" s="908" t="str">
        <f>'111.10月國華菜單'!M24</f>
        <v xml:space="preserve">   鮮味白肉煲(豆)</v>
      </c>
      <c r="N29" s="908" t="s">
        <v>85</v>
      </c>
      <c r="O29" s="908"/>
      <c r="P29" s="908" t="str">
        <f>'111.10月國華菜單'!M25</f>
        <v>深色蔬菜</v>
      </c>
      <c r="Q29" s="908" t="s">
        <v>86</v>
      </c>
      <c r="R29" s="908"/>
      <c r="S29" s="908" t="str">
        <f>'111.10月國華菜單'!M26</f>
        <v>海芽金菇湯</v>
      </c>
      <c r="T29" s="1090" t="s">
        <v>85</v>
      </c>
      <c r="U29" s="908"/>
      <c r="V29" s="1293"/>
      <c r="W29" s="1089" t="s">
        <v>7</v>
      </c>
      <c r="X29" s="906" t="s">
        <v>75</v>
      </c>
      <c r="Y29" s="1051">
        <v>5.5</v>
      </c>
      <c r="Z29" s="843"/>
      <c r="AA29" s="843"/>
      <c r="AB29" s="844"/>
      <c r="AC29" s="843" t="s">
        <v>32</v>
      </c>
      <c r="AD29" s="843" t="s">
        <v>33</v>
      </c>
      <c r="AE29" s="843" t="s">
        <v>34</v>
      </c>
      <c r="AF29" s="843" t="s">
        <v>35</v>
      </c>
    </row>
    <row r="30" spans="2:32" ht="27.95" customHeight="1">
      <c r="B30" s="894" t="s">
        <v>8</v>
      </c>
      <c r="C30" s="1297"/>
      <c r="D30" s="870" t="s">
        <v>36</v>
      </c>
      <c r="E30" s="870"/>
      <c r="F30" s="870">
        <v>66</v>
      </c>
      <c r="G30" s="867" t="s">
        <v>787</v>
      </c>
      <c r="H30" s="867" t="s">
        <v>375</v>
      </c>
      <c r="I30" s="867">
        <v>50</v>
      </c>
      <c r="J30" s="870" t="s">
        <v>786</v>
      </c>
      <c r="K30" s="884"/>
      <c r="L30" s="884">
        <v>20</v>
      </c>
      <c r="M30" s="870" t="s">
        <v>785</v>
      </c>
      <c r="N30" s="884"/>
      <c r="O30" s="870">
        <v>50</v>
      </c>
      <c r="P30" s="870" t="s">
        <v>342</v>
      </c>
      <c r="Q30" s="870"/>
      <c r="R30" s="870">
        <v>100</v>
      </c>
      <c r="S30" s="879" t="s">
        <v>769</v>
      </c>
      <c r="T30" s="889"/>
      <c r="U30" s="889">
        <v>1</v>
      </c>
      <c r="V30" s="1293"/>
      <c r="W30" s="877" t="s">
        <v>784</v>
      </c>
      <c r="X30" s="900" t="s">
        <v>37</v>
      </c>
      <c r="Y30" s="864">
        <v>2.2999999999999998</v>
      </c>
      <c r="Z30" s="1079"/>
      <c r="AA30" s="899" t="s">
        <v>38</v>
      </c>
      <c r="AB30" s="844">
        <v>6</v>
      </c>
      <c r="AC30" s="844">
        <f>AB30*2</f>
        <v>12</v>
      </c>
      <c r="AD30" s="844"/>
      <c r="AE30" s="844">
        <f>AB30*15</f>
        <v>90</v>
      </c>
      <c r="AF30" s="844">
        <f>AC30*4+AE30*4</f>
        <v>408</v>
      </c>
    </row>
    <row r="31" spans="2:32" ht="27.95" customHeight="1">
      <c r="B31" s="894">
        <v>20</v>
      </c>
      <c r="C31" s="1297"/>
      <c r="D31" s="870" t="s">
        <v>765</v>
      </c>
      <c r="E31" s="870"/>
      <c r="F31" s="870">
        <v>34</v>
      </c>
      <c r="G31" s="867"/>
      <c r="H31" s="867"/>
      <c r="I31" s="867"/>
      <c r="J31" s="870" t="s">
        <v>783</v>
      </c>
      <c r="K31" s="870"/>
      <c r="L31" s="870">
        <v>15</v>
      </c>
      <c r="M31" s="870" t="s">
        <v>673</v>
      </c>
      <c r="N31" s="884" t="s">
        <v>366</v>
      </c>
      <c r="O31" s="870">
        <v>15</v>
      </c>
      <c r="P31" s="918"/>
      <c r="Q31" s="919"/>
      <c r="R31" s="918"/>
      <c r="S31" s="889" t="s">
        <v>698</v>
      </c>
      <c r="T31" s="889"/>
      <c r="U31" s="889">
        <v>5</v>
      </c>
      <c r="V31" s="1293"/>
      <c r="W31" s="866" t="s">
        <v>9</v>
      </c>
      <c r="X31" s="883" t="s">
        <v>39</v>
      </c>
      <c r="Y31" s="864">
        <v>1.9</v>
      </c>
      <c r="Z31" s="843"/>
      <c r="AA31" s="897" t="s">
        <v>40</v>
      </c>
      <c r="AB31" s="844">
        <v>2</v>
      </c>
      <c r="AC31" s="896">
        <f>AB31*7</f>
        <v>14</v>
      </c>
      <c r="AD31" s="844">
        <f>AB31*5</f>
        <v>10</v>
      </c>
      <c r="AE31" s="844" t="s">
        <v>41</v>
      </c>
      <c r="AF31" s="895">
        <f>AC31*4+AD31*9</f>
        <v>146</v>
      </c>
    </row>
    <row r="32" spans="2:32" ht="27.95" customHeight="1">
      <c r="B32" s="894" t="s">
        <v>10</v>
      </c>
      <c r="C32" s="1297"/>
      <c r="D32" s="870"/>
      <c r="E32" s="871"/>
      <c r="F32" s="870"/>
      <c r="G32" s="867"/>
      <c r="H32" s="867"/>
      <c r="I32" s="867"/>
      <c r="J32" s="870" t="s">
        <v>668</v>
      </c>
      <c r="K32" s="871"/>
      <c r="L32" s="870">
        <v>10</v>
      </c>
      <c r="M32" s="870" t="s">
        <v>668</v>
      </c>
      <c r="N32" s="890"/>
      <c r="O32" s="870">
        <v>5</v>
      </c>
      <c r="P32" s="918"/>
      <c r="Q32" s="919"/>
      <c r="R32" s="918"/>
      <c r="S32" s="879" t="s">
        <v>672</v>
      </c>
      <c r="T32" s="879"/>
      <c r="U32" s="879">
        <v>0.05</v>
      </c>
      <c r="V32" s="1293"/>
      <c r="W32" s="877" t="s">
        <v>669</v>
      </c>
      <c r="X32" s="883" t="s">
        <v>87</v>
      </c>
      <c r="Y32" s="956">
        <v>2.5</v>
      </c>
      <c r="Z32" s="1079"/>
      <c r="AA32" s="843" t="s">
        <v>42</v>
      </c>
      <c r="AB32" s="844">
        <v>1.8</v>
      </c>
      <c r="AC32" s="844">
        <f>AB32*1</f>
        <v>1.8</v>
      </c>
      <c r="AD32" s="844" t="s">
        <v>41</v>
      </c>
      <c r="AE32" s="844">
        <f>AB32*5</f>
        <v>9</v>
      </c>
      <c r="AF32" s="844">
        <f>AC32*4+AE32*4</f>
        <v>43.2</v>
      </c>
    </row>
    <row r="33" spans="2:32" ht="27.95" customHeight="1">
      <c r="B33" s="1291" t="s">
        <v>125</v>
      </c>
      <c r="C33" s="1297"/>
      <c r="D33" s="871"/>
      <c r="E33" s="871"/>
      <c r="F33" s="870"/>
      <c r="G33" s="886"/>
      <c r="H33" s="885"/>
      <c r="I33" s="903"/>
      <c r="J33" s="867"/>
      <c r="K33" s="867"/>
      <c r="L33" s="867"/>
      <c r="M33" s="867" t="s">
        <v>782</v>
      </c>
      <c r="N33" s="969"/>
      <c r="O33" s="867">
        <v>3</v>
      </c>
      <c r="P33" s="918"/>
      <c r="Q33" s="919"/>
      <c r="R33" s="918"/>
      <c r="S33" s="870"/>
      <c r="T33" s="870"/>
      <c r="U33" s="870"/>
      <c r="V33" s="1293"/>
      <c r="W33" s="866" t="s">
        <v>11</v>
      </c>
      <c r="X33" s="883" t="s">
        <v>88</v>
      </c>
      <c r="Y33" s="956">
        <v>0</v>
      </c>
      <c r="Z33" s="843"/>
      <c r="AA33" s="843" t="s">
        <v>44</v>
      </c>
      <c r="AB33" s="844">
        <v>2.5</v>
      </c>
      <c r="AC33" s="844"/>
      <c r="AD33" s="844">
        <f>AB33*5</f>
        <v>12.5</v>
      </c>
      <c r="AE33" s="844" t="s">
        <v>41</v>
      </c>
      <c r="AF33" s="844">
        <f>AD33*9</f>
        <v>112.5</v>
      </c>
    </row>
    <row r="34" spans="2:32" ht="27.95" customHeight="1">
      <c r="B34" s="1291"/>
      <c r="C34" s="1297"/>
      <c r="D34" s="871"/>
      <c r="E34" s="871"/>
      <c r="F34" s="870"/>
      <c r="G34" s="886"/>
      <c r="H34" s="885"/>
      <c r="I34" s="903"/>
      <c r="J34" s="870"/>
      <c r="K34" s="870"/>
      <c r="L34" s="870"/>
      <c r="M34" s="878" t="s">
        <v>781</v>
      </c>
      <c r="N34" s="944"/>
      <c r="O34" s="878">
        <v>2</v>
      </c>
      <c r="P34" s="918"/>
      <c r="Q34" s="919"/>
      <c r="R34" s="918"/>
      <c r="S34" s="870"/>
      <c r="T34" s="871"/>
      <c r="U34" s="870"/>
      <c r="V34" s="1293"/>
      <c r="W34" s="877" t="s">
        <v>780</v>
      </c>
      <c r="X34" s="876" t="s">
        <v>72</v>
      </c>
      <c r="Y34" s="956">
        <v>0</v>
      </c>
      <c r="Z34" s="1079"/>
      <c r="AA34" s="843" t="s">
        <v>45</v>
      </c>
      <c r="AB34" s="844">
        <v>1</v>
      </c>
      <c r="AE34" s="843">
        <f>AB34*15</f>
        <v>15</v>
      </c>
    </row>
    <row r="35" spans="2:32" ht="27.95" customHeight="1">
      <c r="B35" s="874" t="s">
        <v>46</v>
      </c>
      <c r="C35" s="927"/>
      <c r="D35" s="869"/>
      <c r="E35" s="869"/>
      <c r="F35" s="868"/>
      <c r="G35" s="925"/>
      <c r="H35" s="889"/>
      <c r="I35" s="925"/>
      <c r="J35" s="870"/>
      <c r="K35" s="871"/>
      <c r="L35" s="870"/>
      <c r="M35" s="868"/>
      <c r="N35" s="869"/>
      <c r="O35" s="868"/>
      <c r="P35" s="918"/>
      <c r="Q35" s="919"/>
      <c r="R35" s="918"/>
      <c r="S35" s="884"/>
      <c r="T35" s="884"/>
      <c r="U35" s="884"/>
      <c r="V35" s="1293"/>
      <c r="W35" s="866" t="s">
        <v>12</v>
      </c>
      <c r="X35" s="865"/>
      <c r="Y35" s="956"/>
      <c r="Z35" s="843"/>
      <c r="AC35" s="843">
        <f>SUM(AC30:AC34)</f>
        <v>27.8</v>
      </c>
      <c r="AD35" s="843">
        <f>SUM(AD30:AD34)</f>
        <v>22.5</v>
      </c>
      <c r="AE35" s="843">
        <f>SUM(AE30:AE34)</f>
        <v>114</v>
      </c>
      <c r="AF35" s="843">
        <f>AC35*4+AD35*9+AE35*4</f>
        <v>769.7</v>
      </c>
    </row>
    <row r="36" spans="2:32" ht="27.95" customHeight="1">
      <c r="B36" s="923"/>
      <c r="C36" s="922"/>
      <c r="D36" s="919"/>
      <c r="E36" s="919"/>
      <c r="F36" s="918"/>
      <c r="G36" s="918"/>
      <c r="H36" s="919"/>
      <c r="I36" s="918"/>
      <c r="J36" s="1088"/>
      <c r="K36" s="919"/>
      <c r="L36" s="918"/>
      <c r="M36" s="918"/>
      <c r="N36" s="919"/>
      <c r="O36" s="918"/>
      <c r="P36" s="918"/>
      <c r="Q36" s="919"/>
      <c r="R36" s="918"/>
      <c r="S36" s="920"/>
      <c r="T36" s="921"/>
      <c r="U36" s="920"/>
      <c r="V36" s="1293"/>
      <c r="W36" s="877" t="s">
        <v>779</v>
      </c>
      <c r="X36" s="916"/>
      <c r="Y36" s="1087"/>
      <c r="Z36" s="1079"/>
      <c r="AC36" s="849">
        <f>AC35*4/AF35</f>
        <v>0.14447187215798363</v>
      </c>
      <c r="AD36" s="849">
        <f>AD35*9/AF35</f>
        <v>0.26308951539560865</v>
      </c>
      <c r="AE36" s="849">
        <f>AE35*4/AF35</f>
        <v>0.59243861244640761</v>
      </c>
    </row>
    <row r="37" spans="2:32" s="12" customFormat="1" ht="27.95" customHeight="1">
      <c r="B37" s="914">
        <v>10</v>
      </c>
      <c r="C37" s="1297"/>
      <c r="D37" s="908" t="str">
        <f>'111.10月國華菜單'!Q21</f>
        <v>美味粿仔條</v>
      </c>
      <c r="E37" s="908" t="s">
        <v>681</v>
      </c>
      <c r="F37" s="908"/>
      <c r="G37" s="908" t="str">
        <f>'111.10月國華菜單'!Q22</f>
        <v>卡拉雞翅(炸)</v>
      </c>
      <c r="H37" s="908" t="s">
        <v>93</v>
      </c>
      <c r="I37" s="908"/>
      <c r="J37" s="908" t="str">
        <f>'111.10月國華菜單'!Q23</f>
        <v xml:space="preserve">  香肉圓(加)</v>
      </c>
      <c r="K37" s="908" t="s">
        <v>73</v>
      </c>
      <c r="L37" s="908"/>
      <c r="M37" s="908" t="str">
        <f>'111.10月國華菜單'!Q24</f>
        <v xml:space="preserve">    沙茶什錦羹(芡) </v>
      </c>
      <c r="N37" s="908" t="s">
        <v>85</v>
      </c>
      <c r="O37" s="908"/>
      <c r="P37" s="908" t="str">
        <f>'111.10月國華菜單'!Q25</f>
        <v>深色蔬菜</v>
      </c>
      <c r="Q37" s="908" t="s">
        <v>86</v>
      </c>
      <c r="R37" s="908"/>
      <c r="S37" s="908" t="str">
        <f>'111.10月國華菜單'!Q26</f>
        <v>冬瓜骨湯</v>
      </c>
      <c r="T37" s="908" t="s">
        <v>85</v>
      </c>
      <c r="U37" s="908"/>
      <c r="V37" s="1293"/>
      <c r="W37" s="907" t="s">
        <v>7</v>
      </c>
      <c r="X37" s="906" t="s">
        <v>75</v>
      </c>
      <c r="Y37" s="905">
        <v>5.5</v>
      </c>
      <c r="Z37" s="843"/>
      <c r="AA37" s="843"/>
      <c r="AB37" s="844"/>
      <c r="AC37" s="843" t="s">
        <v>32</v>
      </c>
      <c r="AD37" s="843" t="s">
        <v>33</v>
      </c>
      <c r="AE37" s="843" t="s">
        <v>34</v>
      </c>
      <c r="AF37" s="843" t="s">
        <v>35</v>
      </c>
    </row>
    <row r="38" spans="2:32" ht="27.95" customHeight="1">
      <c r="B38" s="894" t="s">
        <v>8</v>
      </c>
      <c r="C38" s="1297"/>
      <c r="D38" s="870" t="s">
        <v>778</v>
      </c>
      <c r="E38" s="870"/>
      <c r="F38" s="886">
        <v>135</v>
      </c>
      <c r="G38" s="870" t="s">
        <v>702</v>
      </c>
      <c r="H38" s="870"/>
      <c r="I38" s="870">
        <v>60</v>
      </c>
      <c r="J38" s="884" t="s">
        <v>777</v>
      </c>
      <c r="K38" s="884" t="s">
        <v>363</v>
      </c>
      <c r="L38" s="884">
        <v>30</v>
      </c>
      <c r="M38" s="870" t="s">
        <v>738</v>
      </c>
      <c r="N38" s="870"/>
      <c r="O38" s="870">
        <v>45</v>
      </c>
      <c r="P38" s="870" t="s">
        <v>342</v>
      </c>
      <c r="Q38" s="870"/>
      <c r="R38" s="870">
        <v>100</v>
      </c>
      <c r="S38" s="884" t="s">
        <v>724</v>
      </c>
      <c r="T38" s="870"/>
      <c r="U38" s="884">
        <v>35</v>
      </c>
      <c r="V38" s="1293"/>
      <c r="W38" s="877" t="s">
        <v>776</v>
      </c>
      <c r="X38" s="900" t="s">
        <v>37</v>
      </c>
      <c r="Y38" s="956">
        <v>2.2999999999999998</v>
      </c>
      <c r="Z38" s="1079"/>
      <c r="AA38" s="899" t="s">
        <v>38</v>
      </c>
      <c r="AB38" s="844">
        <v>6</v>
      </c>
      <c r="AC38" s="844">
        <f>AB38*2</f>
        <v>12</v>
      </c>
      <c r="AD38" s="844"/>
      <c r="AE38" s="844">
        <f>AB38*15</f>
        <v>90</v>
      </c>
      <c r="AF38" s="844">
        <f>AC38*4+AE38*4</f>
        <v>408</v>
      </c>
    </row>
    <row r="39" spans="2:32" ht="27.95" customHeight="1">
      <c r="B39" s="894">
        <v>21</v>
      </c>
      <c r="C39" s="1297"/>
      <c r="D39" s="870" t="s">
        <v>383</v>
      </c>
      <c r="E39" s="870"/>
      <c r="F39" s="886">
        <v>10</v>
      </c>
      <c r="G39" s="870"/>
      <c r="H39" s="870"/>
      <c r="I39" s="886"/>
      <c r="J39" s="884"/>
      <c r="K39" s="884"/>
      <c r="L39" s="884"/>
      <c r="M39" s="870" t="s">
        <v>775</v>
      </c>
      <c r="N39" s="870"/>
      <c r="O39" s="870">
        <v>7</v>
      </c>
      <c r="P39" s="870"/>
      <c r="Q39" s="870"/>
      <c r="R39" s="870"/>
      <c r="S39" s="970" t="s">
        <v>757</v>
      </c>
      <c r="T39" s="870"/>
      <c r="U39" s="884">
        <v>2</v>
      </c>
      <c r="V39" s="1293"/>
      <c r="W39" s="866" t="s">
        <v>9</v>
      </c>
      <c r="X39" s="883" t="s">
        <v>39</v>
      </c>
      <c r="Y39" s="956">
        <v>2</v>
      </c>
      <c r="Z39" s="843"/>
      <c r="AA39" s="897" t="s">
        <v>40</v>
      </c>
      <c r="AB39" s="844">
        <v>2.2999999999999998</v>
      </c>
      <c r="AC39" s="896">
        <f>AB39*7</f>
        <v>16.099999999999998</v>
      </c>
      <c r="AD39" s="844">
        <f>AB39*5</f>
        <v>11.5</v>
      </c>
      <c r="AE39" s="844" t="s">
        <v>41</v>
      </c>
      <c r="AF39" s="895">
        <f>AC39*4+AD39*9</f>
        <v>167.89999999999998</v>
      </c>
    </row>
    <row r="40" spans="2:32" ht="27.95" customHeight="1">
      <c r="B40" s="894" t="s">
        <v>10</v>
      </c>
      <c r="C40" s="1297"/>
      <c r="D40" s="870" t="s">
        <v>260</v>
      </c>
      <c r="E40" s="871"/>
      <c r="F40" s="886">
        <v>10</v>
      </c>
      <c r="G40" s="870"/>
      <c r="H40" s="870"/>
      <c r="I40" s="886"/>
      <c r="J40" s="886"/>
      <c r="K40" s="889"/>
      <c r="L40" s="903"/>
      <c r="M40" s="868" t="s">
        <v>697</v>
      </c>
      <c r="N40" s="869"/>
      <c r="O40" s="868">
        <v>3</v>
      </c>
      <c r="P40" s="870"/>
      <c r="Q40" s="870"/>
      <c r="R40" s="870"/>
      <c r="S40" s="884"/>
      <c r="T40" s="884"/>
      <c r="U40" s="884"/>
      <c r="V40" s="1293"/>
      <c r="W40" s="877" t="s">
        <v>707</v>
      </c>
      <c r="X40" s="883" t="s">
        <v>87</v>
      </c>
      <c r="Y40" s="956">
        <v>2.7</v>
      </c>
      <c r="Z40" s="1079"/>
      <c r="AA40" s="843" t="s">
        <v>42</v>
      </c>
      <c r="AB40" s="844">
        <v>1.6</v>
      </c>
      <c r="AC40" s="844">
        <f>AB40*1</f>
        <v>1.6</v>
      </c>
      <c r="AD40" s="844" t="s">
        <v>41</v>
      </c>
      <c r="AE40" s="844">
        <f>AB40*5</f>
        <v>8</v>
      </c>
      <c r="AF40" s="844">
        <f>AC40*4+AE40*4</f>
        <v>38.4</v>
      </c>
    </row>
    <row r="41" spans="2:32" ht="27.95" customHeight="1">
      <c r="B41" s="1291" t="s">
        <v>130</v>
      </c>
      <c r="C41" s="1297"/>
      <c r="D41" s="870" t="s">
        <v>668</v>
      </c>
      <c r="E41" s="871"/>
      <c r="F41" s="886">
        <v>5</v>
      </c>
      <c r="G41" s="870"/>
      <c r="H41" s="871"/>
      <c r="I41" s="886"/>
      <c r="J41" s="870"/>
      <c r="K41" s="884"/>
      <c r="L41" s="870"/>
      <c r="M41" s="867" t="s">
        <v>668</v>
      </c>
      <c r="N41" s="969"/>
      <c r="O41" s="867">
        <v>3</v>
      </c>
      <c r="P41" s="870"/>
      <c r="Q41" s="869"/>
      <c r="R41" s="868"/>
      <c r="S41" s="884"/>
      <c r="T41" s="884"/>
      <c r="U41" s="884"/>
      <c r="V41" s="1293"/>
      <c r="W41" s="866" t="s">
        <v>11</v>
      </c>
      <c r="X41" s="883" t="s">
        <v>88</v>
      </c>
      <c r="Y41" s="956">
        <f>AB42</f>
        <v>0</v>
      </c>
      <c r="Z41" s="843"/>
      <c r="AA41" s="843" t="s">
        <v>44</v>
      </c>
      <c r="AB41" s="844">
        <v>2.5</v>
      </c>
      <c r="AC41" s="844"/>
      <c r="AD41" s="844">
        <f>AB41*5</f>
        <v>12.5</v>
      </c>
      <c r="AE41" s="844" t="s">
        <v>41</v>
      </c>
      <c r="AF41" s="844">
        <f>AD41*9</f>
        <v>112.5</v>
      </c>
    </row>
    <row r="42" spans="2:32" ht="27.95" customHeight="1">
      <c r="B42" s="1291"/>
      <c r="C42" s="1297"/>
      <c r="D42" s="870"/>
      <c r="E42" s="871"/>
      <c r="F42" s="886"/>
      <c r="G42" s="870"/>
      <c r="H42" s="871"/>
      <c r="I42" s="886"/>
      <c r="J42" s="884"/>
      <c r="K42" s="884"/>
      <c r="L42" s="884"/>
      <c r="M42" s="867" t="s">
        <v>685</v>
      </c>
      <c r="N42" s="969"/>
      <c r="O42" s="867">
        <v>3</v>
      </c>
      <c r="P42" s="867"/>
      <c r="Q42" s="890"/>
      <c r="R42" s="884"/>
      <c r="S42" s="1085"/>
      <c r="T42" s="1086"/>
      <c r="U42" s="1085"/>
      <c r="V42" s="1293"/>
      <c r="W42" s="877" t="s">
        <v>774</v>
      </c>
      <c r="X42" s="876" t="s">
        <v>72</v>
      </c>
      <c r="Y42" s="956">
        <v>0</v>
      </c>
      <c r="Z42" s="1079"/>
      <c r="AA42" s="843" t="s">
        <v>45</v>
      </c>
      <c r="AE42" s="843">
        <f>AB42*15</f>
        <v>0</v>
      </c>
    </row>
    <row r="43" spans="2:32" ht="27.95" customHeight="1">
      <c r="B43" s="874" t="s">
        <v>46</v>
      </c>
      <c r="C43" s="927"/>
      <c r="D43" s="1084"/>
      <c r="E43" s="870"/>
      <c r="F43" s="946"/>
      <c r="G43" s="870"/>
      <c r="H43" s="871"/>
      <c r="I43" s="886"/>
      <c r="J43" s="884"/>
      <c r="K43" s="884"/>
      <c r="L43" s="884"/>
      <c r="M43" s="867" t="s">
        <v>672</v>
      </c>
      <c r="N43" s="969"/>
      <c r="O43" s="867">
        <v>0.05</v>
      </c>
      <c r="P43" s="870"/>
      <c r="Q43" s="870"/>
      <c r="R43" s="870"/>
      <c r="S43" s="884"/>
      <c r="T43" s="884"/>
      <c r="U43" s="884"/>
      <c r="V43" s="1293"/>
      <c r="W43" s="866" t="s">
        <v>12</v>
      </c>
      <c r="X43" s="865"/>
      <c r="Y43" s="956"/>
      <c r="Z43" s="843"/>
      <c r="AC43" s="843">
        <f>SUM(AC38:AC42)</f>
        <v>29.7</v>
      </c>
      <c r="AD43" s="843">
        <f>SUM(AD38:AD42)</f>
        <v>24</v>
      </c>
      <c r="AE43" s="843">
        <f>SUM(AE38:AE42)</f>
        <v>98</v>
      </c>
      <c r="AF43" s="843">
        <f>AC43*4+AD43*9+AE43*4</f>
        <v>726.8</v>
      </c>
    </row>
    <row r="44" spans="2:32" ht="27.95" customHeight="1">
      <c r="B44" s="863"/>
      <c r="C44" s="1083"/>
      <c r="D44" s="857"/>
      <c r="E44" s="857"/>
      <c r="F44" s="856"/>
      <c r="G44" s="856"/>
      <c r="H44" s="857"/>
      <c r="I44" s="856"/>
      <c r="J44" s="856"/>
      <c r="K44" s="857"/>
      <c r="L44" s="856"/>
      <c r="M44" s="1081"/>
      <c r="N44" s="1082"/>
      <c r="O44" s="1081"/>
      <c r="P44" s="856"/>
      <c r="Q44" s="857"/>
      <c r="R44" s="856"/>
      <c r="S44" s="856"/>
      <c r="T44" s="857"/>
      <c r="U44" s="856"/>
      <c r="V44" s="1294"/>
      <c r="W44" s="852" t="s">
        <v>773</v>
      </c>
      <c r="X44" s="851"/>
      <c r="Y44" s="1080"/>
      <c r="Z44" s="1079"/>
      <c r="AC44" s="849">
        <f>AC43*4/AF43</f>
        <v>0.16345624656026417</v>
      </c>
      <c r="AD44" s="849">
        <f>AD43*9/AF43</f>
        <v>0.29719317556411667</v>
      </c>
      <c r="AE44" s="849">
        <f>AE43*4/AF43</f>
        <v>0.53935057787561924</v>
      </c>
    </row>
    <row r="45" spans="2:32" ht="21.75" customHeight="1">
      <c r="C45" s="843"/>
      <c r="J45" s="1301"/>
      <c r="K45" s="1301"/>
      <c r="L45" s="1301"/>
      <c r="M45" s="1301"/>
      <c r="N45" s="1301"/>
      <c r="O45" s="1301"/>
      <c r="P45" s="1301"/>
      <c r="Q45" s="1301"/>
      <c r="R45" s="1301"/>
      <c r="S45" s="1301"/>
      <c r="T45" s="1301"/>
      <c r="U45" s="1301"/>
      <c r="V45" s="1301"/>
      <c r="W45" s="1301"/>
      <c r="X45" s="1301"/>
      <c r="Y45" s="1301"/>
      <c r="Z45" s="1078"/>
    </row>
    <row r="46" spans="2:32">
      <c r="B46" s="844"/>
      <c r="D46" s="1295"/>
      <c r="E46" s="1295"/>
      <c r="F46" s="1296"/>
      <c r="G46" s="1296"/>
      <c r="H46" s="848"/>
      <c r="I46" s="843"/>
      <c r="J46" s="843"/>
      <c r="K46" s="848"/>
      <c r="L46" s="843"/>
      <c r="N46" s="848"/>
      <c r="O46" s="843"/>
      <c r="Q46" s="848"/>
      <c r="R46" s="843"/>
      <c r="T46" s="848"/>
      <c r="U46" s="843"/>
      <c r="V46" s="847"/>
      <c r="Y46" s="846"/>
    </row>
    <row r="47" spans="2:32">
      <c r="Y47" s="846"/>
    </row>
    <row r="48" spans="2:32">
      <c r="Y48" s="846"/>
    </row>
  </sheetData>
  <mergeCells count="15">
    <mergeCell ref="V5:V44"/>
    <mergeCell ref="D46:G46"/>
    <mergeCell ref="C29:C34"/>
    <mergeCell ref="C21:C26"/>
    <mergeCell ref="B1:Y1"/>
    <mergeCell ref="B2:G2"/>
    <mergeCell ref="C5:C10"/>
    <mergeCell ref="B9:B10"/>
    <mergeCell ref="J45:Y45"/>
    <mergeCell ref="C13:C18"/>
    <mergeCell ref="B17:B18"/>
    <mergeCell ref="B25:B26"/>
    <mergeCell ref="B33:B34"/>
    <mergeCell ref="C37:C42"/>
    <mergeCell ref="B41:B42"/>
  </mergeCells>
  <phoneticPr fontId="19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C007A-7451-473E-A784-90AA3A761578}">
  <sheetPr>
    <pageSetUpPr fitToPage="1"/>
  </sheetPr>
  <dimension ref="B1:AE52"/>
  <sheetViews>
    <sheetView view="pageBreakPreview" topLeftCell="A19" zoomScale="50" zoomScaleNormal="60" zoomScaleSheetLayoutView="50" workbookViewId="0">
      <selection activeCell="B1" sqref="B1:Y1"/>
    </sheetView>
  </sheetViews>
  <sheetFormatPr defaultRowHeight="20.25"/>
  <cols>
    <col min="1" max="1" width="1.875" style="2" customWidth="1"/>
    <col min="2" max="2" width="4.875" style="3" customWidth="1"/>
    <col min="3" max="3" width="0" style="2" hidden="1" customWidth="1"/>
    <col min="4" max="4" width="28.625" style="2" customWidth="1"/>
    <col min="5" max="5" width="5.625" style="7" customWidth="1"/>
    <col min="6" max="6" width="9.625" style="2" customWidth="1"/>
    <col min="7" max="7" width="28.625" style="2" customWidth="1"/>
    <col min="8" max="8" width="5.625" style="7" customWidth="1"/>
    <col min="9" max="9" width="9.625" style="2" customWidth="1"/>
    <col min="10" max="10" width="28.625" style="2" customWidth="1"/>
    <col min="11" max="11" width="5.625" style="7" customWidth="1"/>
    <col min="12" max="12" width="9.625" style="2" customWidth="1"/>
    <col min="13" max="13" width="28.625" style="2" customWidth="1"/>
    <col min="14" max="14" width="5.625" style="7" customWidth="1"/>
    <col min="15" max="15" width="9.625" style="2" customWidth="1"/>
    <col min="16" max="16" width="28.625" style="2" customWidth="1"/>
    <col min="17" max="17" width="5.625" style="7" customWidth="1"/>
    <col min="18" max="18" width="9.625" style="2" customWidth="1"/>
    <col min="19" max="19" width="28.625" style="2" customWidth="1"/>
    <col min="20" max="20" width="5.625" style="7" customWidth="1"/>
    <col min="21" max="21" width="9.625" style="2" customWidth="1"/>
    <col min="22" max="22" width="12.125" style="845" customWidth="1"/>
    <col min="23" max="23" width="11.75" style="8" customWidth="1"/>
    <col min="24" max="24" width="11.25" style="15" customWidth="1"/>
    <col min="25" max="25" width="6.625" style="9" customWidth="1"/>
    <col min="26" max="26" width="6" style="1126" hidden="1" customWidth="1"/>
    <col min="27" max="27" width="5.5" style="1127" hidden="1" customWidth="1"/>
    <col min="28" max="28" width="7.75" style="1126" hidden="1" customWidth="1"/>
    <col min="29" max="29" width="8" style="1126" hidden="1" customWidth="1"/>
    <col min="30" max="30" width="7.875" style="1126" hidden="1" customWidth="1"/>
    <col min="31" max="31" width="7.5" style="1126" hidden="1" customWidth="1"/>
    <col min="32" max="16384" width="9" style="2"/>
  </cols>
  <sheetData>
    <row r="1" spans="2:31" s="1126" customFormat="1" ht="38.25">
      <c r="B1" s="1298" t="s">
        <v>829</v>
      </c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  <c r="X1" s="1298"/>
      <c r="Y1" s="1298"/>
      <c r="AA1" s="1127"/>
    </row>
    <row r="2" spans="2:31" s="1126" customFormat="1" ht="16.5" customHeight="1">
      <c r="B2" s="1316"/>
      <c r="C2" s="1317"/>
      <c r="D2" s="1317"/>
      <c r="E2" s="1317"/>
      <c r="F2" s="1317"/>
      <c r="G2" s="1317"/>
      <c r="H2" s="1202"/>
      <c r="I2" s="1201"/>
      <c r="J2" s="1201"/>
      <c r="K2" s="1202"/>
      <c r="L2" s="1201"/>
      <c r="M2" s="1201"/>
      <c r="N2" s="1202"/>
      <c r="O2" s="1201"/>
      <c r="P2" s="1201"/>
      <c r="Q2" s="1202"/>
      <c r="R2" s="1201"/>
      <c r="S2" s="1201"/>
      <c r="T2" s="1202"/>
      <c r="U2" s="1201"/>
      <c r="V2" s="1002"/>
      <c r="W2" s="1200"/>
      <c r="X2" s="1001"/>
      <c r="Y2" s="1200"/>
      <c r="AA2" s="1127"/>
    </row>
    <row r="3" spans="2:31" s="1126" customFormat="1" ht="31.5" customHeight="1">
      <c r="B3" s="999" t="s">
        <v>14</v>
      </c>
      <c r="C3" s="1199"/>
      <c r="D3" s="1198"/>
      <c r="E3" s="1198"/>
      <c r="F3" s="1198"/>
      <c r="G3" s="1198"/>
      <c r="H3" s="1198"/>
      <c r="I3" s="1198"/>
      <c r="J3" s="1198"/>
      <c r="K3" s="1198"/>
      <c r="L3" s="1198"/>
      <c r="M3" s="1198"/>
      <c r="N3" s="1198"/>
      <c r="O3" s="1198"/>
      <c r="P3" s="1198"/>
      <c r="Q3" s="1198"/>
      <c r="R3" s="1198"/>
      <c r="T3" s="1198"/>
      <c r="U3" s="1198"/>
      <c r="V3" s="996"/>
      <c r="W3" s="1197"/>
      <c r="X3" s="994"/>
      <c r="Y3" s="1196"/>
      <c r="AA3" s="1127"/>
    </row>
    <row r="4" spans="2:31" s="4" customFormat="1" ht="43.5">
      <c r="B4" s="1195" t="s">
        <v>0</v>
      </c>
      <c r="C4" s="1194" t="s">
        <v>1</v>
      </c>
      <c r="D4" s="1191" t="s">
        <v>2</v>
      </c>
      <c r="E4" s="989" t="s">
        <v>51</v>
      </c>
      <c r="F4" s="1191"/>
      <c r="G4" s="1191" t="s">
        <v>3</v>
      </c>
      <c r="H4" s="989" t="s">
        <v>51</v>
      </c>
      <c r="I4" s="1191"/>
      <c r="J4" s="1191" t="s">
        <v>4</v>
      </c>
      <c r="K4" s="989" t="s">
        <v>51</v>
      </c>
      <c r="L4" s="1193"/>
      <c r="M4" s="1191" t="s">
        <v>4</v>
      </c>
      <c r="N4" s="989" t="s">
        <v>51</v>
      </c>
      <c r="O4" s="1191"/>
      <c r="P4" s="1191" t="s">
        <v>4</v>
      </c>
      <c r="Q4" s="989" t="s">
        <v>51</v>
      </c>
      <c r="R4" s="1191"/>
      <c r="S4" s="1192" t="s">
        <v>5</v>
      </c>
      <c r="T4" s="989" t="s">
        <v>51</v>
      </c>
      <c r="U4" s="1191"/>
      <c r="V4" s="987" t="s">
        <v>731</v>
      </c>
      <c r="W4" s="1190" t="s">
        <v>6</v>
      </c>
      <c r="X4" s="986" t="s">
        <v>52</v>
      </c>
      <c r="Y4" s="1189" t="s">
        <v>53</v>
      </c>
      <c r="Z4" s="1152"/>
      <c r="AA4" s="1127"/>
      <c r="AB4" s="1126"/>
      <c r="AC4" s="1126"/>
      <c r="AD4" s="1126"/>
      <c r="AE4" s="1126"/>
    </row>
    <row r="5" spans="2:31" s="5" customFormat="1" ht="65.099999999999994" customHeight="1">
      <c r="B5" s="1155">
        <v>10</v>
      </c>
      <c r="C5" s="1313"/>
      <c r="D5" s="1091" t="str">
        <f>'111.10月國華菜單'!A30</f>
        <v>香Q米飯</v>
      </c>
      <c r="E5" s="1091" t="s">
        <v>73</v>
      </c>
      <c r="F5" s="984" t="s">
        <v>13</v>
      </c>
      <c r="G5" s="1091" t="str">
        <f>'111.10月國華菜單'!A31</f>
        <v>卡啦雞排(炸加)</v>
      </c>
      <c r="H5" s="908" t="s">
        <v>93</v>
      </c>
      <c r="I5" s="984" t="s">
        <v>13</v>
      </c>
      <c r="J5" s="1091" t="str">
        <f>'111.10月國華菜單'!A32</f>
        <v>豆腐肉燥(豆)</v>
      </c>
      <c r="K5" s="1091" t="s">
        <v>224</v>
      </c>
      <c r="L5" s="984" t="s">
        <v>13</v>
      </c>
      <c r="M5" s="1091" t="str">
        <f>'111.10月國華菜單'!A33</f>
        <v>越式河粉絲</v>
      </c>
      <c r="N5" s="1091" t="s">
        <v>85</v>
      </c>
      <c r="O5" s="984" t="s">
        <v>13</v>
      </c>
      <c r="P5" s="1091" t="str">
        <f>'111.10月國華菜單'!A34</f>
        <v>淺色蔬菜</v>
      </c>
      <c r="Q5" s="1091" t="s">
        <v>86</v>
      </c>
      <c r="R5" s="984" t="s">
        <v>13</v>
      </c>
      <c r="S5" s="1091" t="str">
        <f>'111.10月國華菜單'!A35</f>
        <v>三絲湯</v>
      </c>
      <c r="T5" s="1091" t="s">
        <v>85</v>
      </c>
      <c r="U5" s="984" t="s">
        <v>13</v>
      </c>
      <c r="V5" s="1292" t="s">
        <v>729</v>
      </c>
      <c r="W5" s="1089" t="s">
        <v>7</v>
      </c>
      <c r="X5" s="906" t="s">
        <v>75</v>
      </c>
      <c r="Y5" s="1051">
        <v>5.5</v>
      </c>
      <c r="Z5" s="1126"/>
      <c r="AA5" s="1127"/>
      <c r="AB5" s="1126" t="s">
        <v>32</v>
      </c>
      <c r="AC5" s="1126" t="s">
        <v>33</v>
      </c>
      <c r="AD5" s="1126" t="s">
        <v>34</v>
      </c>
      <c r="AE5" s="1126" t="s">
        <v>35</v>
      </c>
    </row>
    <row r="6" spans="2:31" ht="27.95" customHeight="1">
      <c r="B6" s="1148" t="s">
        <v>8</v>
      </c>
      <c r="C6" s="1313"/>
      <c r="D6" s="870" t="s">
        <v>36</v>
      </c>
      <c r="E6" s="870"/>
      <c r="F6" s="870">
        <v>100</v>
      </c>
      <c r="G6" s="870" t="s">
        <v>828</v>
      </c>
      <c r="H6" s="870" t="s">
        <v>363</v>
      </c>
      <c r="I6" s="870">
        <v>60</v>
      </c>
      <c r="J6" s="870" t="s">
        <v>673</v>
      </c>
      <c r="K6" s="870" t="s">
        <v>366</v>
      </c>
      <c r="L6" s="870">
        <v>50</v>
      </c>
      <c r="M6" s="870" t="s">
        <v>827</v>
      </c>
      <c r="N6" s="884"/>
      <c r="O6" s="870">
        <v>20</v>
      </c>
      <c r="P6" s="870" t="s">
        <v>341</v>
      </c>
      <c r="Q6" s="870"/>
      <c r="R6" s="870">
        <v>100</v>
      </c>
      <c r="S6" s="884" t="s">
        <v>738</v>
      </c>
      <c r="T6" s="884"/>
      <c r="U6" s="884">
        <v>32</v>
      </c>
      <c r="V6" s="1293"/>
      <c r="W6" s="1156" t="s">
        <v>723</v>
      </c>
      <c r="X6" s="900" t="s">
        <v>37</v>
      </c>
      <c r="Y6" s="956">
        <v>2.2999999999999998</v>
      </c>
      <c r="Z6" s="1152" t="s">
        <v>38</v>
      </c>
      <c r="AA6" s="1127">
        <v>6</v>
      </c>
      <c r="AB6" s="1127">
        <f>AA6*2</f>
        <v>12</v>
      </c>
      <c r="AC6" s="1127"/>
      <c r="AD6" s="1127">
        <f>AA6*15</f>
        <v>90</v>
      </c>
      <c r="AE6" s="1127">
        <f>AB6*4+AD6*4</f>
        <v>408</v>
      </c>
    </row>
    <row r="7" spans="2:31" ht="27.95" customHeight="1">
      <c r="B7" s="1148">
        <v>24</v>
      </c>
      <c r="C7" s="1313"/>
      <c r="D7" s="870"/>
      <c r="E7" s="870"/>
      <c r="F7" s="870"/>
      <c r="G7" s="1103"/>
      <c r="H7" s="1102"/>
      <c r="I7" s="970"/>
      <c r="J7" s="867" t="s">
        <v>668</v>
      </c>
      <c r="K7" s="871"/>
      <c r="L7" s="870">
        <v>10</v>
      </c>
      <c r="M7" s="870" t="s">
        <v>826</v>
      </c>
      <c r="N7" s="884"/>
      <c r="O7" s="870">
        <v>7</v>
      </c>
      <c r="P7" s="870"/>
      <c r="Q7" s="870"/>
      <c r="R7" s="870"/>
      <c r="S7" s="884" t="s">
        <v>698</v>
      </c>
      <c r="T7" s="884"/>
      <c r="U7" s="884">
        <v>3</v>
      </c>
      <c r="V7" s="1293"/>
      <c r="W7" s="1159" t="s">
        <v>9</v>
      </c>
      <c r="X7" s="883" t="s">
        <v>39</v>
      </c>
      <c r="Y7" s="864">
        <v>1.8</v>
      </c>
      <c r="Z7" s="1151" t="s">
        <v>40</v>
      </c>
      <c r="AA7" s="1127">
        <v>2</v>
      </c>
      <c r="AB7" s="1150">
        <f>AA7*7</f>
        <v>14</v>
      </c>
      <c r="AC7" s="1127">
        <f>AA7*5</f>
        <v>10</v>
      </c>
      <c r="AD7" s="1127" t="s">
        <v>41</v>
      </c>
      <c r="AE7" s="1149">
        <f>AB7*4+AC7*9</f>
        <v>146</v>
      </c>
    </row>
    <row r="8" spans="2:31" ht="27.95" customHeight="1">
      <c r="B8" s="1148" t="s">
        <v>10</v>
      </c>
      <c r="C8" s="1313"/>
      <c r="D8" s="870"/>
      <c r="E8" s="870"/>
      <c r="F8" s="870"/>
      <c r="G8" s="889"/>
      <c r="H8" s="926"/>
      <c r="I8" s="889"/>
      <c r="J8" s="870" t="s">
        <v>792</v>
      </c>
      <c r="K8" s="871"/>
      <c r="L8" s="870">
        <v>5</v>
      </c>
      <c r="M8" s="870" t="s">
        <v>668</v>
      </c>
      <c r="N8" s="890"/>
      <c r="O8" s="867">
        <v>5</v>
      </c>
      <c r="P8" s="870"/>
      <c r="Q8" s="871"/>
      <c r="R8" s="870"/>
      <c r="S8" s="870" t="s">
        <v>686</v>
      </c>
      <c r="T8" s="868"/>
      <c r="U8" s="868">
        <v>2</v>
      </c>
      <c r="V8" s="1293"/>
      <c r="W8" s="1156" t="s">
        <v>684</v>
      </c>
      <c r="X8" s="883" t="s">
        <v>87</v>
      </c>
      <c r="Y8" s="956">
        <v>2.5</v>
      </c>
      <c r="Z8" s="1126" t="s">
        <v>42</v>
      </c>
      <c r="AA8" s="1127">
        <v>1.5</v>
      </c>
      <c r="AB8" s="1127">
        <f>AA8*1</f>
        <v>1.5</v>
      </c>
      <c r="AC8" s="1127" t="s">
        <v>41</v>
      </c>
      <c r="AD8" s="1127">
        <f>AA8*5</f>
        <v>7.5</v>
      </c>
      <c r="AE8" s="1127">
        <f>AB8*4+AD8*4</f>
        <v>36</v>
      </c>
    </row>
    <row r="9" spans="2:31" ht="27.95" customHeight="1">
      <c r="B9" s="1314" t="s">
        <v>43</v>
      </c>
      <c r="C9" s="1313"/>
      <c r="D9" s="870"/>
      <c r="E9" s="870"/>
      <c r="F9" s="870"/>
      <c r="G9" s="870"/>
      <c r="H9" s="870"/>
      <c r="I9" s="870"/>
      <c r="J9" s="928"/>
      <c r="K9" s="926"/>
      <c r="L9" s="868"/>
      <c r="M9" s="870" t="s">
        <v>383</v>
      </c>
      <c r="N9" s="870"/>
      <c r="O9" s="870">
        <v>3</v>
      </c>
      <c r="P9" s="870"/>
      <c r="Q9" s="871"/>
      <c r="R9" s="870"/>
      <c r="S9" s="868"/>
      <c r="T9" s="868"/>
      <c r="U9" s="868"/>
      <c r="V9" s="1293"/>
      <c r="W9" s="1159" t="s">
        <v>11</v>
      </c>
      <c r="X9" s="883" t="s">
        <v>88</v>
      </c>
      <c r="Y9" s="956">
        <v>0</v>
      </c>
      <c r="Z9" s="1126" t="s">
        <v>44</v>
      </c>
      <c r="AA9" s="1127">
        <v>2.5</v>
      </c>
      <c r="AB9" s="1127"/>
      <c r="AC9" s="1127">
        <f>AA9*5</f>
        <v>12.5</v>
      </c>
      <c r="AD9" s="1127" t="s">
        <v>41</v>
      </c>
      <c r="AE9" s="1127">
        <f>AC9*9</f>
        <v>112.5</v>
      </c>
    </row>
    <row r="10" spans="2:31" ht="27.95" customHeight="1">
      <c r="B10" s="1314"/>
      <c r="C10" s="1313"/>
      <c r="D10" s="870"/>
      <c r="E10" s="870"/>
      <c r="F10" s="870"/>
      <c r="G10" s="870"/>
      <c r="H10" s="871"/>
      <c r="I10" s="870"/>
      <c r="J10" s="870"/>
      <c r="K10" s="871"/>
      <c r="L10" s="870"/>
      <c r="M10" s="872"/>
      <c r="N10" s="929"/>
      <c r="O10" s="1115"/>
      <c r="P10" s="870"/>
      <c r="Q10" s="871"/>
      <c r="R10" s="870"/>
      <c r="S10" s="884"/>
      <c r="T10" s="884"/>
      <c r="U10" s="884"/>
      <c r="V10" s="1293"/>
      <c r="W10" s="1156" t="s">
        <v>825</v>
      </c>
      <c r="X10" s="876" t="s">
        <v>72</v>
      </c>
      <c r="Y10" s="953">
        <v>0</v>
      </c>
      <c r="Z10" s="1126" t="s">
        <v>45</v>
      </c>
      <c r="AD10" s="1126">
        <f>AA10*15</f>
        <v>0</v>
      </c>
    </row>
    <row r="11" spans="2:31" ht="27.95" customHeight="1">
      <c r="B11" s="874" t="s">
        <v>46</v>
      </c>
      <c r="C11" s="1160"/>
      <c r="D11" s="1048"/>
      <c r="E11" s="1047"/>
      <c r="F11" s="1048"/>
      <c r="G11" s="1046"/>
      <c r="H11" s="1047"/>
      <c r="I11" s="1046"/>
      <c r="J11" s="1096"/>
      <c r="K11" s="1188"/>
      <c r="L11" s="1096"/>
      <c r="M11" s="920"/>
      <c r="N11" s="1024"/>
      <c r="O11" s="918"/>
      <c r="P11" s="1046"/>
      <c r="Q11" s="1047"/>
      <c r="R11" s="1046"/>
      <c r="S11" s="1046"/>
      <c r="T11" s="1047"/>
      <c r="U11" s="1046"/>
      <c r="V11" s="1293"/>
      <c r="W11" s="1159" t="s">
        <v>12</v>
      </c>
      <c r="X11" s="865"/>
      <c r="Y11" s="956"/>
      <c r="AB11" s="1126">
        <f>SUM(AB6:AB10)</f>
        <v>27.5</v>
      </c>
      <c r="AC11" s="1126">
        <f>SUM(AC6:AC10)</f>
        <v>22.5</v>
      </c>
      <c r="AD11" s="1126">
        <f>SUM(AD6:AD10)</f>
        <v>97.5</v>
      </c>
      <c r="AE11" s="1126">
        <f>AB11*4+AC11*9+AD11*4</f>
        <v>702.5</v>
      </c>
    </row>
    <row r="12" spans="2:31" ht="27.95" customHeight="1">
      <c r="B12" s="1158"/>
      <c r="C12" s="1157"/>
      <c r="D12" s="1047"/>
      <c r="E12" s="1047"/>
      <c r="F12" s="1046"/>
      <c r="G12" s="1046"/>
      <c r="H12" s="1047"/>
      <c r="I12" s="1046"/>
      <c r="J12" s="1046"/>
      <c r="K12" s="1047"/>
      <c r="L12" s="1046"/>
      <c r="M12" s="918"/>
      <c r="N12" s="1047"/>
      <c r="O12" s="918"/>
      <c r="P12" s="1046"/>
      <c r="Q12" s="1047"/>
      <c r="R12" s="1046"/>
      <c r="S12" s="1046"/>
      <c r="T12" s="1047"/>
      <c r="U12" s="1046"/>
      <c r="V12" s="1293"/>
      <c r="W12" s="1156" t="s">
        <v>824</v>
      </c>
      <c r="X12" s="1045"/>
      <c r="Y12" s="953"/>
      <c r="AB12" s="1130">
        <f>AB11*4/AE11</f>
        <v>0.15658362989323843</v>
      </c>
      <c r="AC12" s="1130">
        <f>AC11*9/AE11</f>
        <v>0.28825622775800713</v>
      </c>
      <c r="AD12" s="1130">
        <f>AD11*4/AE11</f>
        <v>0.55516014234875444</v>
      </c>
    </row>
    <row r="13" spans="2:31" s="5" customFormat="1" ht="27.95" customHeight="1">
      <c r="B13" s="1155">
        <v>10</v>
      </c>
      <c r="C13" s="1313"/>
      <c r="D13" s="1091" t="str">
        <f>'111.10月國華菜單'!E30</f>
        <v>雜糧Q飯</v>
      </c>
      <c r="E13" s="1091" t="s">
        <v>73</v>
      </c>
      <c r="F13" s="1091"/>
      <c r="G13" s="1091" t="str">
        <f>'111.10月國華菜單'!E31</f>
        <v xml:space="preserve">  馬鈴薯燉肉 </v>
      </c>
      <c r="H13" s="1091" t="s">
        <v>224</v>
      </c>
      <c r="I13" s="1091"/>
      <c r="J13" s="1091" t="str">
        <f>'111.10月國華菜單'!E32</f>
        <v>五味魚柳條(炸海加)+茶碗蒸</v>
      </c>
      <c r="K13" s="908" t="s">
        <v>93</v>
      </c>
      <c r="L13" s="1091"/>
      <c r="M13" s="1091" t="str">
        <f>'111.10月國華菜單'!E33</f>
        <v xml:space="preserve">  絲瓜麵線  </v>
      </c>
      <c r="N13" s="1091" t="s">
        <v>85</v>
      </c>
      <c r="O13" s="1091"/>
      <c r="P13" s="1091" t="str">
        <f>'111.10月國華菜單'!E34</f>
        <v>淺色蔬菜</v>
      </c>
      <c r="Q13" s="1091" t="s">
        <v>86</v>
      </c>
      <c r="R13" s="1091"/>
      <c r="S13" s="1091" t="str">
        <f>'111.10月國華菜單'!E35</f>
        <v>元氣補湯</v>
      </c>
      <c r="T13" s="1091" t="s">
        <v>85</v>
      </c>
      <c r="U13" s="1091"/>
      <c r="V13" s="1293"/>
      <c r="W13" s="1089" t="s">
        <v>7</v>
      </c>
      <c r="X13" s="906" t="s">
        <v>75</v>
      </c>
      <c r="Y13" s="1051">
        <v>5.3</v>
      </c>
      <c r="Z13" s="1126"/>
      <c r="AA13" s="1127"/>
      <c r="AB13" s="1126" t="s">
        <v>32</v>
      </c>
      <c r="AC13" s="1126" t="s">
        <v>33</v>
      </c>
      <c r="AD13" s="1126" t="s">
        <v>34</v>
      </c>
      <c r="AE13" s="1126" t="s">
        <v>35</v>
      </c>
    </row>
    <row r="14" spans="2:31" ht="27.95" customHeight="1">
      <c r="B14" s="1148" t="s">
        <v>8</v>
      </c>
      <c r="C14" s="1313"/>
      <c r="D14" s="870" t="s">
        <v>36</v>
      </c>
      <c r="E14" s="870"/>
      <c r="F14" s="870">
        <v>66</v>
      </c>
      <c r="G14" s="870" t="s">
        <v>725</v>
      </c>
      <c r="H14" s="870"/>
      <c r="I14" s="870">
        <v>15</v>
      </c>
      <c r="J14" s="886" t="s">
        <v>823</v>
      </c>
      <c r="K14" s="904" t="s">
        <v>727</v>
      </c>
      <c r="L14" s="903">
        <v>40</v>
      </c>
      <c r="M14" s="867" t="s">
        <v>750</v>
      </c>
      <c r="N14" s="867"/>
      <c r="O14" s="867">
        <v>50</v>
      </c>
      <c r="P14" s="870" t="s">
        <v>342</v>
      </c>
      <c r="Q14" s="1187"/>
      <c r="R14" s="903">
        <v>100</v>
      </c>
      <c r="S14" s="884" t="s">
        <v>724</v>
      </c>
      <c r="T14" s="925"/>
      <c r="U14" s="925">
        <v>35</v>
      </c>
      <c r="V14" s="1293"/>
      <c r="W14" s="877" t="s">
        <v>723</v>
      </c>
      <c r="X14" s="900" t="s">
        <v>37</v>
      </c>
      <c r="Y14" s="956">
        <v>3</v>
      </c>
      <c r="Z14" s="1152" t="s">
        <v>38</v>
      </c>
      <c r="AA14" s="1127">
        <v>6</v>
      </c>
      <c r="AB14" s="1127">
        <f>AA14*2</f>
        <v>12</v>
      </c>
      <c r="AC14" s="1127"/>
      <c r="AD14" s="1127">
        <f>AA14*15</f>
        <v>90</v>
      </c>
      <c r="AE14" s="1127">
        <f>AB14*4+AD14*4</f>
        <v>408</v>
      </c>
    </row>
    <row r="15" spans="2:31" ht="27.95" customHeight="1">
      <c r="B15" s="1148">
        <v>25</v>
      </c>
      <c r="C15" s="1313"/>
      <c r="D15" s="870" t="s">
        <v>822</v>
      </c>
      <c r="E15" s="870"/>
      <c r="F15" s="870">
        <v>34</v>
      </c>
      <c r="G15" s="870" t="s">
        <v>783</v>
      </c>
      <c r="H15" s="871"/>
      <c r="I15" s="870">
        <v>50</v>
      </c>
      <c r="J15" s="870"/>
      <c r="K15" s="870"/>
      <c r="L15" s="868"/>
      <c r="M15" s="867" t="s">
        <v>821</v>
      </c>
      <c r="N15" s="867"/>
      <c r="O15" s="867">
        <v>3</v>
      </c>
      <c r="P15" s="946"/>
      <c r="Q15" s="1143"/>
      <c r="R15" s="903"/>
      <c r="S15" s="970" t="s">
        <v>757</v>
      </c>
      <c r="T15" s="926"/>
      <c r="U15" s="925">
        <v>2</v>
      </c>
      <c r="V15" s="1293"/>
      <c r="W15" s="866" t="s">
        <v>9</v>
      </c>
      <c r="X15" s="883" t="s">
        <v>39</v>
      </c>
      <c r="Y15" s="956">
        <v>1.9</v>
      </c>
      <c r="Z15" s="1151" t="s">
        <v>40</v>
      </c>
      <c r="AA15" s="1127">
        <v>2.2000000000000002</v>
      </c>
      <c r="AB15" s="1150">
        <f>AA15*7</f>
        <v>15.400000000000002</v>
      </c>
      <c r="AC15" s="1127">
        <f>AA15*5</f>
        <v>11</v>
      </c>
      <c r="AD15" s="1127" t="s">
        <v>41</v>
      </c>
      <c r="AE15" s="1149">
        <f>AB15*4+AC15*9</f>
        <v>160.60000000000002</v>
      </c>
    </row>
    <row r="16" spans="2:31" ht="27.95" customHeight="1">
      <c r="B16" s="1148" t="s">
        <v>10</v>
      </c>
      <c r="C16" s="1313"/>
      <c r="D16" s="870"/>
      <c r="E16" s="871"/>
      <c r="F16" s="870"/>
      <c r="G16" s="886" t="s">
        <v>668</v>
      </c>
      <c r="H16" s="885"/>
      <c r="I16" s="903">
        <v>5</v>
      </c>
      <c r="J16" s="867"/>
      <c r="K16" s="969"/>
      <c r="L16" s="867"/>
      <c r="M16" s="867"/>
      <c r="N16" s="867"/>
      <c r="O16" s="867"/>
      <c r="P16" s="1186"/>
      <c r="Q16" s="1185"/>
      <c r="R16" s="1162"/>
      <c r="S16" s="870" t="s">
        <v>721</v>
      </c>
      <c r="T16" s="869"/>
      <c r="U16" s="868">
        <v>0.05</v>
      </c>
      <c r="V16" s="1293"/>
      <c r="W16" s="877" t="s">
        <v>720</v>
      </c>
      <c r="X16" s="883" t="s">
        <v>87</v>
      </c>
      <c r="Y16" s="956">
        <v>2.5</v>
      </c>
      <c r="Z16" s="1126" t="s">
        <v>42</v>
      </c>
      <c r="AA16" s="1127">
        <v>1.6</v>
      </c>
      <c r="AB16" s="1127">
        <f>AA16*1</f>
        <v>1.6</v>
      </c>
      <c r="AC16" s="1127" t="s">
        <v>41</v>
      </c>
      <c r="AD16" s="1127">
        <f>AA16*5</f>
        <v>8</v>
      </c>
      <c r="AE16" s="1127">
        <f>AB16*4+AD16*4</f>
        <v>38.4</v>
      </c>
    </row>
    <row r="17" spans="2:31" ht="27.95" customHeight="1">
      <c r="B17" s="1314" t="s">
        <v>47</v>
      </c>
      <c r="C17" s="1313"/>
      <c r="D17" s="871"/>
      <c r="E17" s="871"/>
      <c r="F17" s="870"/>
      <c r="G17" s="886"/>
      <c r="H17" s="885"/>
      <c r="I17" s="903"/>
      <c r="J17" s="867" t="s">
        <v>710</v>
      </c>
      <c r="K17" s="882"/>
      <c r="L17" s="963">
        <v>30</v>
      </c>
      <c r="M17" s="872"/>
      <c r="N17" s="870"/>
      <c r="O17" s="872"/>
      <c r="P17" s="1186"/>
      <c r="Q17" s="1185"/>
      <c r="R17" s="1162"/>
      <c r="S17" s="872"/>
      <c r="T17" s="871"/>
      <c r="U17" s="870"/>
      <c r="V17" s="1293"/>
      <c r="W17" s="866" t="s">
        <v>11</v>
      </c>
      <c r="X17" s="883" t="s">
        <v>88</v>
      </c>
      <c r="Y17" s="956">
        <v>0</v>
      </c>
      <c r="Z17" s="1126" t="s">
        <v>44</v>
      </c>
      <c r="AA17" s="1127">
        <v>2.5</v>
      </c>
      <c r="AB17" s="1127"/>
      <c r="AC17" s="1127">
        <f>AA17*5</f>
        <v>12.5</v>
      </c>
      <c r="AD17" s="1127" t="s">
        <v>41</v>
      </c>
      <c r="AE17" s="1127">
        <f>AC17*9</f>
        <v>112.5</v>
      </c>
    </row>
    <row r="18" spans="2:31" ht="27.95" customHeight="1">
      <c r="B18" s="1314"/>
      <c r="C18" s="1313"/>
      <c r="D18" s="921"/>
      <c r="E18" s="921"/>
      <c r="F18" s="920"/>
      <c r="G18" s="1022"/>
      <c r="H18" s="1184"/>
      <c r="I18" s="1182"/>
      <c r="J18" s="867" t="s">
        <v>672</v>
      </c>
      <c r="K18" s="1181"/>
      <c r="L18" s="963">
        <v>0.5</v>
      </c>
      <c r="M18" s="1042"/>
      <c r="N18" s="921"/>
      <c r="O18" s="1042"/>
      <c r="P18" s="920"/>
      <c r="Q18" s="1183"/>
      <c r="R18" s="1182"/>
      <c r="S18" s="920"/>
      <c r="T18" s="920"/>
      <c r="U18" s="920"/>
      <c r="V18" s="1293"/>
      <c r="W18" s="877" t="s">
        <v>820</v>
      </c>
      <c r="X18" s="876" t="s">
        <v>72</v>
      </c>
      <c r="Y18" s="953">
        <v>0</v>
      </c>
      <c r="Z18" s="1126" t="s">
        <v>45</v>
      </c>
      <c r="AA18" s="1127">
        <v>1</v>
      </c>
      <c r="AD18" s="1126">
        <f>AA18*15</f>
        <v>15</v>
      </c>
    </row>
    <row r="19" spans="2:31" ht="27.95" customHeight="1">
      <c r="B19" s="874" t="s">
        <v>46</v>
      </c>
      <c r="C19" s="1160"/>
      <c r="D19" s="1047"/>
      <c r="E19" s="1047"/>
      <c r="F19" s="1046"/>
      <c r="G19" s="957"/>
      <c r="H19" s="920"/>
      <c r="I19" s="920"/>
      <c r="J19" s="867" t="s">
        <v>819</v>
      </c>
      <c r="K19" s="1181"/>
      <c r="L19" s="963">
        <v>0.02</v>
      </c>
      <c r="M19" s="1043"/>
      <c r="N19" s="1043"/>
      <c r="O19" s="1043"/>
      <c r="P19" s="1046"/>
      <c r="Q19" s="1047"/>
      <c r="R19" s="1046"/>
      <c r="S19" s="1046"/>
      <c r="T19" s="1046"/>
      <c r="U19" s="1046"/>
      <c r="V19" s="1293"/>
      <c r="W19" s="866" t="s">
        <v>12</v>
      </c>
      <c r="X19" s="865"/>
      <c r="Y19" s="956"/>
      <c r="AB19" s="1126">
        <f>SUM(AB14:AB18)</f>
        <v>29.000000000000004</v>
      </c>
      <c r="AC19" s="1126">
        <f>SUM(AC14:AC18)</f>
        <v>23.5</v>
      </c>
      <c r="AD19" s="1126">
        <f>SUM(AD14:AD18)</f>
        <v>113</v>
      </c>
      <c r="AE19" s="1126">
        <f>AB19*4+AC19*9+AD19*4</f>
        <v>779.5</v>
      </c>
    </row>
    <row r="20" spans="2:31" ht="27.95" customHeight="1">
      <c r="B20" s="1158"/>
      <c r="C20" s="1157"/>
      <c r="D20" s="1047"/>
      <c r="E20" s="1047"/>
      <c r="F20" s="1046"/>
      <c r="G20" s="1046"/>
      <c r="H20" s="1047"/>
      <c r="I20" s="1046"/>
      <c r="J20" s="870" t="s">
        <v>818</v>
      </c>
      <c r="K20" s="1180"/>
      <c r="L20" s="904">
        <v>0.05</v>
      </c>
      <c r="M20" s="920"/>
      <c r="N20" s="920"/>
      <c r="O20" s="920"/>
      <c r="P20" s="1046"/>
      <c r="Q20" s="1047"/>
      <c r="R20" s="1046"/>
      <c r="S20" s="1048"/>
      <c r="T20" s="1047"/>
      <c r="U20" s="1046"/>
      <c r="V20" s="1293"/>
      <c r="W20" s="877" t="s">
        <v>817</v>
      </c>
      <c r="X20" s="916"/>
      <c r="Y20" s="953"/>
      <c r="AB20" s="1130">
        <f>AB19*4/AE19</f>
        <v>0.14881334188582426</v>
      </c>
      <c r="AC20" s="1130">
        <f>AC19*9/AE19</f>
        <v>0.27132777421423987</v>
      </c>
      <c r="AD20" s="1130">
        <f>AD19*4/AE19</f>
        <v>0.5798588838999359</v>
      </c>
    </row>
    <row r="21" spans="2:31" s="5" customFormat="1" ht="27.95" customHeight="1">
      <c r="B21" s="1179">
        <v>10</v>
      </c>
      <c r="C21" s="1313"/>
      <c r="D21" s="1091" t="str">
        <f>'111.10月國華菜單'!I30</f>
        <v>香Q米飯</v>
      </c>
      <c r="E21" s="1091" t="s">
        <v>86</v>
      </c>
      <c r="F21" s="1091"/>
      <c r="G21" s="1091" t="str">
        <f>'111.10月國華菜單'!I31</f>
        <v>彩椒沙茶肉片</v>
      </c>
      <c r="H21" s="1091" t="s">
        <v>85</v>
      </c>
      <c r="I21" s="1091"/>
      <c r="J21" s="1091" t="str">
        <f>'111.10月國華菜單'!I32</f>
        <v>黃金炒蛋</v>
      </c>
      <c r="K21" s="1091" t="s">
        <v>86</v>
      </c>
      <c r="L21" s="1091"/>
      <c r="M21" s="1091" t="str">
        <f>'111.10月國華菜單'!I33</f>
        <v xml:space="preserve">     正港滷味(豆)  </v>
      </c>
      <c r="N21" s="1091" t="s">
        <v>85</v>
      </c>
      <c r="O21" s="1091"/>
      <c r="P21" s="1091" t="str">
        <f>'111.10月國華菜單'!I34</f>
        <v>深色蔬菜</v>
      </c>
      <c r="Q21" s="1091" t="s">
        <v>86</v>
      </c>
      <c r="R21" s="1091"/>
      <c r="S21" s="1091" t="str">
        <f>'111.10月國華菜單'!I35</f>
        <v>什錦綜合湯</v>
      </c>
      <c r="T21" s="1091" t="s">
        <v>85</v>
      </c>
      <c r="U21" s="1091"/>
      <c r="V21" s="1293"/>
      <c r="W21" s="1089" t="s">
        <v>7</v>
      </c>
      <c r="X21" s="906" t="s">
        <v>75</v>
      </c>
      <c r="Y21" s="1153">
        <v>5.8</v>
      </c>
      <c r="Z21" s="1126"/>
      <c r="AA21" s="1127"/>
      <c r="AB21" s="1126" t="s">
        <v>32</v>
      </c>
      <c r="AC21" s="1126" t="s">
        <v>33</v>
      </c>
      <c r="AD21" s="1126" t="s">
        <v>34</v>
      </c>
      <c r="AE21" s="1126" t="s">
        <v>35</v>
      </c>
    </row>
    <row r="22" spans="2:31" s="6" customFormat="1" ht="27.75" customHeight="1">
      <c r="B22" s="1178" t="s">
        <v>8</v>
      </c>
      <c r="C22" s="1313"/>
      <c r="D22" s="1037" t="s">
        <v>283</v>
      </c>
      <c r="E22" s="1036"/>
      <c r="F22" s="1038">
        <v>100</v>
      </c>
      <c r="G22" s="903" t="s">
        <v>687</v>
      </c>
      <c r="H22" s="870"/>
      <c r="I22" s="870">
        <v>50</v>
      </c>
      <c r="J22" s="870" t="s">
        <v>749</v>
      </c>
      <c r="K22" s="890"/>
      <c r="L22" s="870">
        <v>45</v>
      </c>
      <c r="M22" s="870" t="s">
        <v>816</v>
      </c>
      <c r="N22" s="884" t="s">
        <v>366</v>
      </c>
      <c r="O22" s="870">
        <v>40</v>
      </c>
      <c r="P22" s="870" t="s">
        <v>342</v>
      </c>
      <c r="Q22" s="870"/>
      <c r="R22" s="870">
        <v>100</v>
      </c>
      <c r="S22" s="903" t="s">
        <v>260</v>
      </c>
      <c r="T22" s="870"/>
      <c r="U22" s="870">
        <v>32</v>
      </c>
      <c r="V22" s="1293"/>
      <c r="W22" s="877" t="s">
        <v>768</v>
      </c>
      <c r="X22" s="900" t="s">
        <v>37</v>
      </c>
      <c r="Y22" s="1019">
        <v>2.6</v>
      </c>
      <c r="Z22" s="1152" t="s">
        <v>38</v>
      </c>
      <c r="AA22" s="1127">
        <v>6</v>
      </c>
      <c r="AB22" s="1127">
        <f>AA22*2</f>
        <v>12</v>
      </c>
      <c r="AC22" s="1127"/>
      <c r="AD22" s="1127">
        <f>AA22*15</f>
        <v>90</v>
      </c>
      <c r="AE22" s="1127">
        <f>AB22*4+AD22*4</f>
        <v>408</v>
      </c>
    </row>
    <row r="23" spans="2:31" s="6" customFormat="1" ht="27.95" customHeight="1">
      <c r="B23" s="1178">
        <v>26</v>
      </c>
      <c r="C23" s="1313"/>
      <c r="D23" s="1027"/>
      <c r="E23" s="925"/>
      <c r="F23" s="1026"/>
      <c r="G23" s="903" t="s">
        <v>267</v>
      </c>
      <c r="H23" s="870"/>
      <c r="I23" s="870">
        <v>10</v>
      </c>
      <c r="J23" s="870" t="s">
        <v>710</v>
      </c>
      <c r="K23" s="884"/>
      <c r="L23" s="870">
        <v>10</v>
      </c>
      <c r="M23" s="870" t="s">
        <v>706</v>
      </c>
      <c r="N23" s="870"/>
      <c r="O23" s="870">
        <v>10</v>
      </c>
      <c r="P23" s="870"/>
      <c r="Q23" s="870"/>
      <c r="R23" s="870"/>
      <c r="S23" s="1033" t="s">
        <v>668</v>
      </c>
      <c r="T23" s="884"/>
      <c r="U23" s="884">
        <v>3</v>
      </c>
      <c r="V23" s="1293"/>
      <c r="W23" s="866" t="s">
        <v>9</v>
      </c>
      <c r="X23" s="883" t="s">
        <v>39</v>
      </c>
      <c r="Y23" s="1032">
        <v>1.8</v>
      </c>
      <c r="Z23" s="1151" t="s">
        <v>40</v>
      </c>
      <c r="AA23" s="1127">
        <v>2</v>
      </c>
      <c r="AB23" s="1150">
        <f>AA23*7</f>
        <v>14</v>
      </c>
      <c r="AC23" s="1127">
        <f>AA23*5</f>
        <v>10</v>
      </c>
      <c r="AD23" s="1127" t="s">
        <v>41</v>
      </c>
      <c r="AE23" s="1149">
        <f>AB23*4+AC23*9</f>
        <v>146</v>
      </c>
    </row>
    <row r="24" spans="2:31" s="6" customFormat="1" ht="27.95" customHeight="1">
      <c r="B24" s="1178" t="s">
        <v>10</v>
      </c>
      <c r="C24" s="1313"/>
      <c r="D24" s="1144"/>
      <c r="E24" s="904"/>
      <c r="F24" s="1143"/>
      <c r="G24" s="903" t="s">
        <v>791</v>
      </c>
      <c r="H24" s="871"/>
      <c r="I24" s="870">
        <v>5</v>
      </c>
      <c r="J24" s="870" t="s">
        <v>668</v>
      </c>
      <c r="K24" s="890"/>
      <c r="L24" s="870">
        <v>10</v>
      </c>
      <c r="M24" s="870" t="s">
        <v>668</v>
      </c>
      <c r="N24" s="870"/>
      <c r="O24" s="870">
        <v>5</v>
      </c>
      <c r="P24" s="870"/>
      <c r="Q24" s="868"/>
      <c r="R24" s="868"/>
      <c r="S24" s="870" t="s">
        <v>686</v>
      </c>
      <c r="T24" s="890"/>
      <c r="U24" s="1177">
        <v>2</v>
      </c>
      <c r="V24" s="1293"/>
      <c r="W24" s="877" t="s">
        <v>684</v>
      </c>
      <c r="X24" s="883" t="s">
        <v>87</v>
      </c>
      <c r="Y24" s="1019">
        <v>2.2999999999999998</v>
      </c>
      <c r="Z24" s="1126" t="s">
        <v>42</v>
      </c>
      <c r="AA24" s="1127">
        <v>1.5</v>
      </c>
      <c r="AB24" s="1127">
        <f>AA24*1</f>
        <v>1.5</v>
      </c>
      <c r="AC24" s="1127" t="s">
        <v>41</v>
      </c>
      <c r="AD24" s="1127">
        <f>AA24*5</f>
        <v>7.5</v>
      </c>
      <c r="AE24" s="1127">
        <f>AB24*4+AD24*4</f>
        <v>36</v>
      </c>
    </row>
    <row r="25" spans="2:31" s="6" customFormat="1" ht="27.95" customHeight="1">
      <c r="B25" s="1318" t="s">
        <v>48</v>
      </c>
      <c r="C25" s="1313"/>
      <c r="D25" s="1027"/>
      <c r="E25" s="926"/>
      <c r="F25" s="1026"/>
      <c r="G25" s="1033"/>
      <c r="H25" s="884"/>
      <c r="I25" s="884"/>
      <c r="J25" s="928"/>
      <c r="K25" s="868"/>
      <c r="L25" s="868"/>
      <c r="M25" s="870" t="s">
        <v>786</v>
      </c>
      <c r="N25" s="870"/>
      <c r="O25" s="870">
        <v>10</v>
      </c>
      <c r="P25" s="868"/>
      <c r="Q25" s="868"/>
      <c r="R25" s="868"/>
      <c r="S25" s="925" t="s">
        <v>769</v>
      </c>
      <c r="T25" s="926"/>
      <c r="U25" s="925">
        <v>0.05</v>
      </c>
      <c r="V25" s="1293"/>
      <c r="W25" s="866" t="s">
        <v>11</v>
      </c>
      <c r="X25" s="883" t="s">
        <v>88</v>
      </c>
      <c r="Y25" s="1019">
        <f>AA26</f>
        <v>0</v>
      </c>
      <c r="Z25" s="1126" t="s">
        <v>44</v>
      </c>
      <c r="AA25" s="1127">
        <v>2.5</v>
      </c>
      <c r="AB25" s="1127"/>
      <c r="AC25" s="1127">
        <f>AA25*5</f>
        <v>12.5</v>
      </c>
      <c r="AD25" s="1127" t="s">
        <v>41</v>
      </c>
      <c r="AE25" s="1127">
        <f>AC25*9</f>
        <v>112.5</v>
      </c>
    </row>
    <row r="26" spans="2:31" s="6" customFormat="1" ht="27.95" customHeight="1">
      <c r="B26" s="1318"/>
      <c r="C26" s="1313"/>
      <c r="D26" s="1147"/>
      <c r="E26" s="944"/>
      <c r="F26" s="1146"/>
      <c r="G26" s="903"/>
      <c r="H26" s="871"/>
      <c r="I26" s="870"/>
      <c r="J26" s="868"/>
      <c r="K26" s="869"/>
      <c r="L26" s="868"/>
      <c r="M26" s="870"/>
      <c r="N26" s="870"/>
      <c r="O26" s="870"/>
      <c r="P26" s="928"/>
      <c r="Q26" s="868"/>
      <c r="R26" s="868"/>
      <c r="S26" s="872"/>
      <c r="T26" s="871"/>
      <c r="U26" s="870"/>
      <c r="V26" s="1293"/>
      <c r="W26" s="877" t="s">
        <v>815</v>
      </c>
      <c r="X26" s="876" t="s">
        <v>72</v>
      </c>
      <c r="Y26" s="1019">
        <v>0</v>
      </c>
      <c r="Z26" s="1126" t="s">
        <v>45</v>
      </c>
      <c r="AA26" s="1127"/>
      <c r="AB26" s="1126"/>
      <c r="AC26" s="1126"/>
      <c r="AD26" s="1126">
        <f>AA26*15</f>
        <v>0</v>
      </c>
      <c r="AE26" s="1126"/>
    </row>
    <row r="27" spans="2:31" s="6" customFormat="1" ht="27.95" customHeight="1">
      <c r="B27" s="874" t="s">
        <v>46</v>
      </c>
      <c r="C27" s="1176"/>
      <c r="D27" s="1175"/>
      <c r="E27" s="1047"/>
      <c r="F27" s="1174"/>
      <c r="G27" s="1093"/>
      <c r="H27" s="919"/>
      <c r="I27" s="918"/>
      <c r="J27" s="1024"/>
      <c r="K27" s="919"/>
      <c r="L27" s="1024"/>
      <c r="M27" s="920"/>
      <c r="N27" s="920"/>
      <c r="O27" s="920"/>
      <c r="P27" s="1043"/>
      <c r="Q27" s="1041"/>
      <c r="R27" s="1043"/>
      <c r="S27" s="920"/>
      <c r="T27" s="920"/>
      <c r="U27" s="920"/>
      <c r="V27" s="1293"/>
      <c r="W27" s="866" t="s">
        <v>12</v>
      </c>
      <c r="X27" s="865"/>
      <c r="Y27" s="1019"/>
      <c r="Z27" s="1126"/>
      <c r="AA27" s="1127"/>
      <c r="AB27" s="1126">
        <f>SUM(AB22:AB26)</f>
        <v>27.5</v>
      </c>
      <c r="AC27" s="1126">
        <f>SUM(AC22:AC26)</f>
        <v>22.5</v>
      </c>
      <c r="AD27" s="1126">
        <f>SUM(AD22:AD26)</f>
        <v>97.5</v>
      </c>
      <c r="AE27" s="1126">
        <f>AB27*4+AC27*9+AD27*4</f>
        <v>702.5</v>
      </c>
    </row>
    <row r="28" spans="2:31" s="6" customFormat="1" ht="27.95" customHeight="1" thickBot="1">
      <c r="B28" s="1173"/>
      <c r="C28" s="1172"/>
      <c r="D28" s="1011"/>
      <c r="E28" s="860"/>
      <c r="F28" s="1171"/>
      <c r="G28" s="1170"/>
      <c r="H28" s="854"/>
      <c r="I28" s="853"/>
      <c r="J28" s="856"/>
      <c r="K28" s="1169"/>
      <c r="L28" s="856"/>
      <c r="M28" s="1012"/>
      <c r="N28" s="1014"/>
      <c r="O28" s="1168"/>
      <c r="P28" s="1046"/>
      <c r="Q28" s="1047"/>
      <c r="R28" s="1046"/>
      <c r="S28" s="1046"/>
      <c r="T28" s="1047"/>
      <c r="U28" s="1046"/>
      <c r="V28" s="1293"/>
      <c r="W28" s="852" t="s">
        <v>814</v>
      </c>
      <c r="X28" s="972"/>
      <c r="Y28" s="1007"/>
      <c r="Z28" s="1166"/>
      <c r="AA28" s="1167"/>
      <c r="AB28" s="1130">
        <f>AB27*4/AE27</f>
        <v>0.15658362989323843</v>
      </c>
      <c r="AC28" s="1130">
        <f>AC27*9/AE27</f>
        <v>0.28825622775800713</v>
      </c>
      <c r="AD28" s="1130">
        <f>AD27*4/AE27</f>
        <v>0.55516014234875444</v>
      </c>
      <c r="AE28" s="1166"/>
    </row>
    <row r="29" spans="2:31" s="5" customFormat="1" ht="27.95" customHeight="1">
      <c r="B29" s="1155">
        <v>10</v>
      </c>
      <c r="C29" s="1313"/>
      <c r="D29" s="1091" t="str">
        <f>'111.10月國華菜單'!M30</f>
        <v>地瓜蕎麥飯</v>
      </c>
      <c r="E29" s="1091" t="s">
        <v>73</v>
      </c>
      <c r="F29" s="1091"/>
      <c r="G29" s="1091" t="str">
        <f>'111.10月國華菜單'!M31</f>
        <v>三節鳳翅</v>
      </c>
      <c r="H29" s="1091" t="s">
        <v>680</v>
      </c>
      <c r="I29" s="1091"/>
      <c r="J29" s="1091" t="str">
        <f>'111.10月國華菜單'!M32</f>
        <v>瓜仔肉(醃)</v>
      </c>
      <c r="K29" s="1091" t="s">
        <v>85</v>
      </c>
      <c r="L29" s="1091"/>
      <c r="M29" s="1091" t="str">
        <f>'111.10月國華菜單'!M33</f>
        <v xml:space="preserve">蒲瓜三寶 </v>
      </c>
      <c r="N29" s="1091" t="s">
        <v>85</v>
      </c>
      <c r="O29" s="1091"/>
      <c r="P29" s="1091" t="str">
        <f>'111.10月國華菜單'!M34</f>
        <v>有機深色蔬菜</v>
      </c>
      <c r="Q29" s="1091" t="s">
        <v>86</v>
      </c>
      <c r="R29" s="1091"/>
      <c r="S29" s="1091" t="str">
        <f>'111.10月國華菜單'!M35</f>
        <v>柴魚豆腐湯(豆)</v>
      </c>
      <c r="T29" s="1091" t="s">
        <v>85</v>
      </c>
      <c r="U29" s="1091"/>
      <c r="V29" s="1293"/>
      <c r="W29" s="1089" t="s">
        <v>7</v>
      </c>
      <c r="X29" s="906" t="s">
        <v>75</v>
      </c>
      <c r="Y29" s="1051">
        <v>5</v>
      </c>
      <c r="Z29" s="1126"/>
      <c r="AA29" s="1127"/>
      <c r="AB29" s="1126" t="s">
        <v>32</v>
      </c>
      <c r="AC29" s="1126" t="s">
        <v>33</v>
      </c>
      <c r="AD29" s="1126" t="s">
        <v>34</v>
      </c>
      <c r="AE29" s="1126" t="s">
        <v>35</v>
      </c>
    </row>
    <row r="30" spans="2:31" ht="27.95" customHeight="1">
      <c r="B30" s="1148" t="s">
        <v>8</v>
      </c>
      <c r="C30" s="1313"/>
      <c r="D30" s="931" t="s">
        <v>36</v>
      </c>
      <c r="E30" s="1102"/>
      <c r="F30" s="870">
        <v>70</v>
      </c>
      <c r="G30" s="870" t="s">
        <v>702</v>
      </c>
      <c r="H30" s="870"/>
      <c r="I30" s="870">
        <v>60</v>
      </c>
      <c r="J30" s="1033" t="s">
        <v>383</v>
      </c>
      <c r="K30" s="890"/>
      <c r="L30" s="884">
        <v>30</v>
      </c>
      <c r="M30" s="904" t="s">
        <v>813</v>
      </c>
      <c r="N30" s="904"/>
      <c r="O30" s="903">
        <v>55</v>
      </c>
      <c r="P30" s="870" t="s">
        <v>343</v>
      </c>
      <c r="Q30" s="870"/>
      <c r="R30" s="870">
        <v>100</v>
      </c>
      <c r="S30" s="868" t="s">
        <v>673</v>
      </c>
      <c r="T30" s="928" t="s">
        <v>366</v>
      </c>
      <c r="U30" s="1030">
        <v>20</v>
      </c>
      <c r="V30" s="1293"/>
      <c r="W30" s="1156" t="s">
        <v>812</v>
      </c>
      <c r="X30" s="900" t="s">
        <v>37</v>
      </c>
      <c r="Y30" s="956">
        <v>2.7</v>
      </c>
      <c r="Z30" s="1152" t="s">
        <v>38</v>
      </c>
      <c r="AA30" s="1127">
        <v>6</v>
      </c>
      <c r="AB30" s="1127">
        <f>AA30*2</f>
        <v>12</v>
      </c>
      <c r="AC30" s="1127"/>
      <c r="AD30" s="1127">
        <f>AA30*15</f>
        <v>90</v>
      </c>
      <c r="AE30" s="1127">
        <f>AB30*4+AD30*4</f>
        <v>408</v>
      </c>
    </row>
    <row r="31" spans="2:31" ht="27.95" customHeight="1">
      <c r="B31" s="1148">
        <v>27</v>
      </c>
      <c r="C31" s="1313"/>
      <c r="D31" s="931" t="s">
        <v>767</v>
      </c>
      <c r="E31" s="1102"/>
      <c r="F31" s="870">
        <v>20</v>
      </c>
      <c r="G31" s="870"/>
      <c r="H31" s="870"/>
      <c r="I31" s="870"/>
      <c r="J31" s="1033" t="s">
        <v>811</v>
      </c>
      <c r="K31" s="884" t="s">
        <v>370</v>
      </c>
      <c r="L31" s="884">
        <v>18</v>
      </c>
      <c r="M31" s="904" t="s">
        <v>790</v>
      </c>
      <c r="N31" s="904"/>
      <c r="O31" s="903">
        <v>5</v>
      </c>
      <c r="P31" s="870"/>
      <c r="Q31" s="870"/>
      <c r="R31" s="870"/>
      <c r="S31" s="1165" t="s">
        <v>268</v>
      </c>
      <c r="T31" s="944"/>
      <c r="U31" s="1146">
        <v>5</v>
      </c>
      <c r="V31" s="1293"/>
      <c r="W31" s="1159" t="s">
        <v>19</v>
      </c>
      <c r="X31" s="883" t="s">
        <v>39</v>
      </c>
      <c r="Y31" s="956">
        <v>1.9</v>
      </c>
      <c r="Z31" s="1151" t="s">
        <v>40</v>
      </c>
      <c r="AA31" s="1127">
        <v>2.2999999999999998</v>
      </c>
      <c r="AB31" s="1150">
        <f>AA31*7</f>
        <v>16.099999999999998</v>
      </c>
      <c r="AC31" s="1127">
        <f>AA31*5</f>
        <v>11.5</v>
      </c>
      <c r="AD31" s="1127" t="s">
        <v>41</v>
      </c>
      <c r="AE31" s="1149">
        <f>AB31*4+AC31*9</f>
        <v>167.89999999999998</v>
      </c>
    </row>
    <row r="32" spans="2:31" ht="27.95" customHeight="1">
      <c r="B32" s="1148" t="s">
        <v>10</v>
      </c>
      <c r="C32" s="1313"/>
      <c r="D32" s="931" t="s">
        <v>688</v>
      </c>
      <c r="E32" s="1034"/>
      <c r="F32" s="870">
        <v>23</v>
      </c>
      <c r="G32" s="1033"/>
      <c r="H32" s="884"/>
      <c r="I32" s="884"/>
      <c r="J32" s="882" t="s">
        <v>671</v>
      </c>
      <c r="K32" s="881"/>
      <c r="L32" s="981">
        <v>15</v>
      </c>
      <c r="M32" s="904" t="s">
        <v>685</v>
      </c>
      <c r="N32" s="885"/>
      <c r="O32" s="903">
        <v>5</v>
      </c>
      <c r="P32" s="870"/>
      <c r="Q32" s="870"/>
      <c r="R32" s="870"/>
      <c r="S32" s="878" t="s">
        <v>269</v>
      </c>
      <c r="T32" s="878"/>
      <c r="U32" s="1146">
        <v>0.05</v>
      </c>
      <c r="V32" s="1293"/>
      <c r="W32" s="1156" t="s">
        <v>669</v>
      </c>
      <c r="X32" s="883" t="s">
        <v>87</v>
      </c>
      <c r="Y32" s="956">
        <v>2.2999999999999998</v>
      </c>
      <c r="Z32" s="1126" t="s">
        <v>42</v>
      </c>
      <c r="AA32" s="1127">
        <v>1.5</v>
      </c>
      <c r="AB32" s="1127">
        <f>AA32*1</f>
        <v>1.5</v>
      </c>
      <c r="AC32" s="1127" t="s">
        <v>41</v>
      </c>
      <c r="AD32" s="1127">
        <f>AA32*5</f>
        <v>7.5</v>
      </c>
      <c r="AE32" s="1127">
        <f>AB32*4+AD32*4</f>
        <v>36</v>
      </c>
    </row>
    <row r="33" spans="2:31" ht="27.95" customHeight="1">
      <c r="B33" s="1314" t="s">
        <v>125</v>
      </c>
      <c r="C33" s="1313"/>
      <c r="D33" s="1162"/>
      <c r="E33" s="1163"/>
      <c r="F33" s="1162"/>
      <c r="G33" s="1161"/>
      <c r="H33" s="1053"/>
      <c r="I33" s="1164"/>
      <c r="J33" s="1161"/>
      <c r="K33" s="1086"/>
      <c r="L33" s="1085"/>
      <c r="M33" s="963" t="s">
        <v>668</v>
      </c>
      <c r="N33" s="881"/>
      <c r="O33" s="970">
        <v>5</v>
      </c>
      <c r="P33" s="870"/>
      <c r="Q33" s="870"/>
      <c r="R33" s="870"/>
      <c r="S33" s="870"/>
      <c r="T33" s="870"/>
      <c r="U33" s="870"/>
      <c r="V33" s="1293"/>
      <c r="W33" s="1159" t="s">
        <v>11</v>
      </c>
      <c r="X33" s="883" t="s">
        <v>88</v>
      </c>
      <c r="Y33" s="956">
        <v>0</v>
      </c>
      <c r="Z33" s="1126" t="s">
        <v>44</v>
      </c>
      <c r="AA33" s="1127">
        <v>2.5</v>
      </c>
      <c r="AB33" s="1127"/>
      <c r="AC33" s="1127">
        <f>AA33*5</f>
        <v>12.5</v>
      </c>
      <c r="AD33" s="1127" t="s">
        <v>41</v>
      </c>
      <c r="AE33" s="1127">
        <f>AC33*9</f>
        <v>112.5</v>
      </c>
    </row>
    <row r="34" spans="2:31" ht="27.95" customHeight="1">
      <c r="B34" s="1314"/>
      <c r="C34" s="1313"/>
      <c r="D34" s="1162"/>
      <c r="E34" s="1163"/>
      <c r="F34" s="1162"/>
      <c r="G34" s="1161"/>
      <c r="H34" s="1086"/>
      <c r="I34" s="1085"/>
      <c r="J34" s="884"/>
      <c r="K34" s="884"/>
      <c r="L34" s="884"/>
      <c r="M34" s="872"/>
      <c r="N34" s="870"/>
      <c r="O34" s="872"/>
      <c r="P34" s="870"/>
      <c r="Q34" s="870"/>
      <c r="R34" s="870"/>
      <c r="S34" s="870"/>
      <c r="T34" s="871"/>
      <c r="U34" s="870"/>
      <c r="V34" s="1293"/>
      <c r="W34" s="1156" t="s">
        <v>810</v>
      </c>
      <c r="X34" s="876" t="s">
        <v>72</v>
      </c>
      <c r="Y34" s="956">
        <v>0</v>
      </c>
      <c r="Z34" s="1126" t="s">
        <v>45</v>
      </c>
      <c r="AA34" s="1127">
        <v>1</v>
      </c>
      <c r="AD34" s="1126">
        <f>AA34*15</f>
        <v>15</v>
      </c>
    </row>
    <row r="35" spans="2:31" ht="27.95" customHeight="1">
      <c r="B35" s="874" t="s">
        <v>46</v>
      </c>
      <c r="C35" s="1160"/>
      <c r="D35" s="890"/>
      <c r="E35" s="890"/>
      <c r="F35" s="884"/>
      <c r="G35" s="870"/>
      <c r="H35" s="890"/>
      <c r="I35" s="870"/>
      <c r="J35" s="884"/>
      <c r="K35" s="884"/>
      <c r="L35" s="884"/>
      <c r="M35" s="1054"/>
      <c r="N35" s="885"/>
      <c r="O35" s="903"/>
      <c r="P35" s="870"/>
      <c r="Q35" s="870"/>
      <c r="R35" s="870"/>
      <c r="S35" s="889"/>
      <c r="T35" s="926"/>
      <c r="U35" s="925"/>
      <c r="V35" s="1293"/>
      <c r="W35" s="1159" t="s">
        <v>12</v>
      </c>
      <c r="X35" s="865"/>
      <c r="Y35" s="956"/>
      <c r="AB35" s="1126">
        <f>SUM(AB30:AB34)</f>
        <v>29.599999999999998</v>
      </c>
      <c r="AC35" s="1126">
        <f>SUM(AC30:AC34)</f>
        <v>24</v>
      </c>
      <c r="AD35" s="1126">
        <f>SUM(AD30:AD34)</f>
        <v>112.5</v>
      </c>
      <c r="AE35" s="1126">
        <f>AB35*4+AC35*9+AD35*4</f>
        <v>784.4</v>
      </c>
    </row>
    <row r="36" spans="2:31" ht="27.95" customHeight="1">
      <c r="B36" s="1158"/>
      <c r="C36" s="1157"/>
      <c r="D36" s="1047"/>
      <c r="E36" s="1047"/>
      <c r="F36" s="1046"/>
      <c r="G36" s="1042"/>
      <c r="H36" s="1041"/>
      <c r="I36" s="1043"/>
      <c r="J36" s="1046"/>
      <c r="K36" s="1047"/>
      <c r="L36" s="1046"/>
      <c r="M36" s="1046"/>
      <c r="N36" s="1047"/>
      <c r="O36" s="1046"/>
      <c r="P36" s="1046"/>
      <c r="Q36" s="1047"/>
      <c r="R36" s="1046"/>
      <c r="S36" s="1046"/>
      <c r="T36" s="1047"/>
      <c r="U36" s="1046"/>
      <c r="V36" s="1293"/>
      <c r="W36" s="1156" t="s">
        <v>682</v>
      </c>
      <c r="X36" s="916"/>
      <c r="Y36" s="956"/>
      <c r="AB36" s="1130">
        <f>AB35*4/AE35</f>
        <v>0.15094339622641509</v>
      </c>
      <c r="AC36" s="1130">
        <f>AC35*9/AE35</f>
        <v>0.27536970933197347</v>
      </c>
      <c r="AD36" s="1130">
        <f>AD35*4/AE35</f>
        <v>0.57368689444161147</v>
      </c>
    </row>
    <row r="37" spans="2:31" s="5" customFormat="1" ht="27.95" customHeight="1">
      <c r="B37" s="1155">
        <v>10</v>
      </c>
      <c r="C37" s="1313"/>
      <c r="D37" s="1154" t="str">
        <f>'111.10月國華菜單'!Q30</f>
        <v>招牌蛋炒飯</v>
      </c>
      <c r="E37" s="1154" t="s">
        <v>86</v>
      </c>
      <c r="F37" s="1154"/>
      <c r="G37" s="1091" t="str">
        <f>'111.10月國華菜單'!Q31</f>
        <v>香汁翅腿</v>
      </c>
      <c r="H37" s="1091" t="s">
        <v>680</v>
      </c>
      <c r="I37" s="1091"/>
      <c r="J37" s="1091" t="str">
        <f>'111.10月國華菜單'!Q32</f>
        <v xml:space="preserve">  宴香蒸餃(冷)</v>
      </c>
      <c r="K37" s="1091" t="s">
        <v>73</v>
      </c>
      <c r="L37" s="1091"/>
      <c r="M37" s="1091" t="str">
        <f>'111.10月國華菜單'!Q33</f>
        <v xml:space="preserve"> 彩燴什錦豬</v>
      </c>
      <c r="N37" s="1091" t="s">
        <v>85</v>
      </c>
      <c r="O37" s="1091"/>
      <c r="P37" s="1091" t="str">
        <f>'111.10月國華菜單'!Q34</f>
        <v>深色蔬菜</v>
      </c>
      <c r="Q37" s="1091" t="s">
        <v>86</v>
      </c>
      <c r="R37" s="1091"/>
      <c r="S37" s="1091" t="str">
        <f>'111.10月國華菜單'!Q35</f>
        <v>蘿蔔什錦湯</v>
      </c>
      <c r="T37" s="1091" t="s">
        <v>85</v>
      </c>
      <c r="U37" s="1091"/>
      <c r="V37" s="1293"/>
      <c r="W37" s="907" t="s">
        <v>7</v>
      </c>
      <c r="X37" s="906" t="s">
        <v>75</v>
      </c>
      <c r="Y37" s="1153">
        <v>5</v>
      </c>
      <c r="Z37" s="1126"/>
      <c r="AA37" s="1127"/>
      <c r="AB37" s="1126" t="s">
        <v>32</v>
      </c>
      <c r="AC37" s="1126" t="s">
        <v>33</v>
      </c>
      <c r="AD37" s="1126" t="s">
        <v>34</v>
      </c>
      <c r="AE37" s="1126" t="s">
        <v>35</v>
      </c>
    </row>
    <row r="38" spans="2:31" ht="27.95" customHeight="1">
      <c r="B38" s="1148" t="s">
        <v>8</v>
      </c>
      <c r="C38" s="1315"/>
      <c r="D38" s="884" t="s">
        <v>36</v>
      </c>
      <c r="E38" s="884"/>
      <c r="F38" s="884">
        <v>90</v>
      </c>
      <c r="G38" s="886" t="s">
        <v>809</v>
      </c>
      <c r="H38" s="904"/>
      <c r="I38" s="903">
        <v>40</v>
      </c>
      <c r="J38" s="884" t="s">
        <v>761</v>
      </c>
      <c r="K38" s="884" t="s">
        <v>714</v>
      </c>
      <c r="L38" s="884">
        <v>34</v>
      </c>
      <c r="M38" s="870" t="s">
        <v>701</v>
      </c>
      <c r="N38" s="871"/>
      <c r="O38" s="870">
        <v>40</v>
      </c>
      <c r="P38" s="870" t="s">
        <v>342</v>
      </c>
      <c r="Q38" s="870"/>
      <c r="R38" s="870">
        <v>100</v>
      </c>
      <c r="S38" s="870" t="s">
        <v>676</v>
      </c>
      <c r="T38" s="870"/>
      <c r="U38" s="870">
        <v>32</v>
      </c>
      <c r="V38" s="1293"/>
      <c r="W38" s="877" t="s">
        <v>674</v>
      </c>
      <c r="X38" s="900" t="s">
        <v>37</v>
      </c>
      <c r="Y38" s="1019">
        <v>2.1</v>
      </c>
      <c r="Z38" s="1152" t="s">
        <v>38</v>
      </c>
      <c r="AA38" s="1127">
        <v>6</v>
      </c>
      <c r="AB38" s="1127">
        <f>AA38*2</f>
        <v>12</v>
      </c>
      <c r="AC38" s="1127"/>
      <c r="AD38" s="1127">
        <f>AA38*15</f>
        <v>90</v>
      </c>
      <c r="AE38" s="1127">
        <f>AB38*4+AD38*4</f>
        <v>408</v>
      </c>
    </row>
    <row r="39" spans="2:31" ht="27.95" customHeight="1">
      <c r="B39" s="1148">
        <v>28</v>
      </c>
      <c r="C39" s="1315"/>
      <c r="D39" s="884" t="s">
        <v>710</v>
      </c>
      <c r="E39" s="890"/>
      <c r="F39" s="884">
        <v>18</v>
      </c>
      <c r="G39" s="870" t="s">
        <v>705</v>
      </c>
      <c r="H39" s="870"/>
      <c r="I39" s="870">
        <v>0.01</v>
      </c>
      <c r="J39" s="870"/>
      <c r="K39" s="870"/>
      <c r="L39" s="868"/>
      <c r="M39" s="870" t="s">
        <v>687</v>
      </c>
      <c r="N39" s="904"/>
      <c r="O39" s="870">
        <v>7</v>
      </c>
      <c r="P39" s="868"/>
      <c r="Q39" s="868"/>
      <c r="R39" s="868"/>
      <c r="S39" s="870" t="s">
        <v>668</v>
      </c>
      <c r="T39" s="870"/>
      <c r="U39" s="870">
        <v>3</v>
      </c>
      <c r="V39" s="1293"/>
      <c r="W39" s="866" t="s">
        <v>19</v>
      </c>
      <c r="X39" s="883" t="s">
        <v>39</v>
      </c>
      <c r="Y39" s="1019">
        <v>2</v>
      </c>
      <c r="Z39" s="1151" t="s">
        <v>40</v>
      </c>
      <c r="AA39" s="1127">
        <v>2.2999999999999998</v>
      </c>
      <c r="AB39" s="1150">
        <f>AA39*7</f>
        <v>16.099999999999998</v>
      </c>
      <c r="AC39" s="1127">
        <f>AA39*5</f>
        <v>11.5</v>
      </c>
      <c r="AD39" s="1127" t="s">
        <v>41</v>
      </c>
      <c r="AE39" s="1149">
        <f>AB39*4+AC39*9</f>
        <v>167.89999999999998</v>
      </c>
    </row>
    <row r="40" spans="2:31" ht="27.95" customHeight="1">
      <c r="B40" s="1148" t="s">
        <v>10</v>
      </c>
      <c r="C40" s="1315"/>
      <c r="D40" s="867" t="s">
        <v>668</v>
      </c>
      <c r="E40" s="867"/>
      <c r="F40" s="867">
        <v>5</v>
      </c>
      <c r="G40" s="886"/>
      <c r="H40" s="904"/>
      <c r="I40" s="903"/>
      <c r="J40" s="928"/>
      <c r="K40" s="869"/>
      <c r="L40" s="868"/>
      <c r="M40" s="870" t="s">
        <v>668</v>
      </c>
      <c r="N40" s="871"/>
      <c r="O40" s="870">
        <v>2</v>
      </c>
      <c r="P40" s="868"/>
      <c r="Q40" s="868"/>
      <c r="R40" s="867"/>
      <c r="S40" s="870" t="s">
        <v>686</v>
      </c>
      <c r="T40" s="870"/>
      <c r="U40" s="870">
        <v>2</v>
      </c>
      <c r="V40" s="1293"/>
      <c r="W40" s="877" t="s">
        <v>696</v>
      </c>
      <c r="X40" s="883" t="s">
        <v>87</v>
      </c>
      <c r="Y40" s="1019">
        <v>2.5</v>
      </c>
      <c r="Z40" s="1126" t="s">
        <v>42</v>
      </c>
      <c r="AA40" s="1127">
        <v>1.6</v>
      </c>
      <c r="AB40" s="1127">
        <f>AA40*1</f>
        <v>1.6</v>
      </c>
      <c r="AC40" s="1127" t="s">
        <v>41</v>
      </c>
      <c r="AD40" s="1127">
        <f>AA40*5</f>
        <v>8</v>
      </c>
      <c r="AE40" s="1127">
        <f>AB40*4+AD40*4</f>
        <v>38.4</v>
      </c>
    </row>
    <row r="41" spans="2:31" ht="27.95" customHeight="1">
      <c r="B41" s="1314" t="s">
        <v>130</v>
      </c>
      <c r="C41" s="1315"/>
      <c r="D41" s="867" t="s">
        <v>671</v>
      </c>
      <c r="E41" s="867"/>
      <c r="F41" s="867">
        <v>5</v>
      </c>
      <c r="G41" s="870"/>
      <c r="H41" s="870"/>
      <c r="I41" s="870"/>
      <c r="J41" s="928"/>
      <c r="K41" s="868"/>
      <c r="L41" s="868"/>
      <c r="M41" s="870" t="s">
        <v>685</v>
      </c>
      <c r="N41" s="871"/>
      <c r="O41" s="870">
        <v>3</v>
      </c>
      <c r="P41" s="868"/>
      <c r="Q41" s="869"/>
      <c r="R41" s="868"/>
      <c r="S41" s="929"/>
      <c r="T41" s="869"/>
      <c r="U41" s="868"/>
      <c r="V41" s="1293"/>
      <c r="W41" s="866" t="s">
        <v>11</v>
      </c>
      <c r="X41" s="883" t="s">
        <v>88</v>
      </c>
      <c r="Y41" s="1019">
        <f>AB42</f>
        <v>0</v>
      </c>
      <c r="Z41" s="1126" t="s">
        <v>44</v>
      </c>
      <c r="AA41" s="1127">
        <v>2.5</v>
      </c>
      <c r="AB41" s="1127"/>
      <c r="AC41" s="1127">
        <f>AA41*5</f>
        <v>12.5</v>
      </c>
      <c r="AD41" s="1127" t="s">
        <v>41</v>
      </c>
      <c r="AE41" s="1127">
        <f>AC41*9</f>
        <v>112.5</v>
      </c>
    </row>
    <row r="42" spans="2:31" ht="27.95" customHeight="1">
      <c r="B42" s="1314"/>
      <c r="C42" s="1315"/>
      <c r="D42" s="1147"/>
      <c r="E42" s="944"/>
      <c r="F42" s="1146"/>
      <c r="G42" s="903"/>
      <c r="H42" s="871"/>
      <c r="I42" s="870"/>
      <c r="J42" s="868"/>
      <c r="K42" s="869"/>
      <c r="L42" s="868"/>
      <c r="M42" s="878" t="s">
        <v>738</v>
      </c>
      <c r="N42" s="944"/>
      <c r="O42" s="878">
        <v>10</v>
      </c>
      <c r="P42" s="868"/>
      <c r="Q42" s="869"/>
      <c r="R42" s="868"/>
      <c r="S42" s="870"/>
      <c r="T42" s="870"/>
      <c r="U42" s="870"/>
      <c r="V42" s="1293"/>
      <c r="W42" s="877" t="s">
        <v>808</v>
      </c>
      <c r="X42" s="876" t="s">
        <v>72</v>
      </c>
      <c r="Y42" s="1019">
        <v>0</v>
      </c>
      <c r="Z42" s="1126" t="s">
        <v>45</v>
      </c>
      <c r="AD42" s="1126">
        <f>AA42*15</f>
        <v>0</v>
      </c>
    </row>
    <row r="43" spans="2:31" ht="27.95" customHeight="1">
      <c r="B43" s="874" t="s">
        <v>46</v>
      </c>
      <c r="C43" s="1145"/>
      <c r="D43" s="1144"/>
      <c r="E43" s="885"/>
      <c r="F43" s="1143"/>
      <c r="G43" s="891"/>
      <c r="H43" s="869"/>
      <c r="I43" s="868"/>
      <c r="J43" s="928"/>
      <c r="K43" s="869"/>
      <c r="L43" s="928"/>
      <c r="M43" s="867" t="s">
        <v>672</v>
      </c>
      <c r="N43" s="867"/>
      <c r="O43" s="867">
        <v>0.05</v>
      </c>
      <c r="P43" s="868"/>
      <c r="Q43" s="868"/>
      <c r="R43" s="868"/>
      <c r="S43" s="884"/>
      <c r="T43" s="884"/>
      <c r="U43" s="884"/>
      <c r="V43" s="1293"/>
      <c r="W43" s="866" t="s">
        <v>12</v>
      </c>
      <c r="X43" s="876"/>
      <c r="Y43" s="1019"/>
      <c r="AB43" s="1126">
        <f>SUM(AB38:AB42)</f>
        <v>29.7</v>
      </c>
      <c r="AC43" s="1126">
        <f>SUM(AC38:AC42)</f>
        <v>24</v>
      </c>
      <c r="AD43" s="1126">
        <f>SUM(AD38:AD42)</f>
        <v>98</v>
      </c>
      <c r="AE43" s="1126">
        <f>AB43*4+AC43*9+AD43*4</f>
        <v>726.8</v>
      </c>
    </row>
    <row r="44" spans="2:31" ht="27.95" customHeight="1">
      <c r="B44" s="1142"/>
      <c r="C44" s="1141"/>
      <c r="D44" s="1140"/>
      <c r="E44" s="1134"/>
      <c r="F44" s="1139"/>
      <c r="G44" s="1138"/>
      <c r="H44" s="1132"/>
      <c r="I44" s="1131"/>
      <c r="J44" s="1136"/>
      <c r="K44" s="1137"/>
      <c r="L44" s="1136"/>
      <c r="M44" s="1135"/>
      <c r="N44" s="1134"/>
      <c r="O44" s="1133"/>
      <c r="P44" s="1131"/>
      <c r="Q44" s="1132"/>
      <c r="R44" s="1131"/>
      <c r="S44" s="1131"/>
      <c r="T44" s="1132"/>
      <c r="U44" s="1131"/>
      <c r="V44" s="1294"/>
      <c r="W44" s="852" t="s">
        <v>807</v>
      </c>
      <c r="X44" s="972"/>
      <c r="Y44" s="1007"/>
      <c r="AB44" s="1130">
        <f>AB43*4/AE43</f>
        <v>0.16345624656026417</v>
      </c>
      <c r="AC44" s="1130">
        <f>AC43*9/AE43</f>
        <v>0.29719317556411667</v>
      </c>
      <c r="AD44" s="1130">
        <f>AD43*4/AE43</f>
        <v>0.53935057787561924</v>
      </c>
    </row>
    <row r="45" spans="2:31" ht="21.75" customHeight="1">
      <c r="C45" s="1126"/>
      <c r="J45" s="1310"/>
      <c r="K45" s="1310"/>
      <c r="L45" s="1310"/>
      <c r="M45" s="1310"/>
      <c r="N45" s="1310"/>
      <c r="O45" s="1310"/>
      <c r="P45" s="1310"/>
      <c r="Q45" s="1310"/>
      <c r="R45" s="1310"/>
      <c r="S45" s="1310"/>
      <c r="T45" s="1310"/>
      <c r="U45" s="1310"/>
      <c r="V45" s="1310"/>
      <c r="W45" s="1310"/>
      <c r="X45" s="1310"/>
      <c r="Y45" s="1310"/>
    </row>
    <row r="46" spans="2:31">
      <c r="B46" s="1127"/>
      <c r="D46" s="1311"/>
      <c r="E46" s="1311"/>
      <c r="F46" s="1312"/>
      <c r="G46" s="1312"/>
      <c r="H46" s="1129"/>
      <c r="I46" s="1126"/>
      <c r="J46" s="1126"/>
      <c r="K46" s="1129"/>
      <c r="L46" s="1126"/>
      <c r="N46" s="1129"/>
      <c r="O46" s="1126"/>
      <c r="Q46" s="1129"/>
      <c r="R46" s="1126"/>
      <c r="T46" s="1129"/>
      <c r="U46" s="1126"/>
      <c r="V46" s="847"/>
      <c r="Y46" s="1128"/>
    </row>
    <row r="47" spans="2:31">
      <c r="Y47" s="1128"/>
    </row>
    <row r="48" spans="2:31">
      <c r="Y48" s="1128"/>
    </row>
    <row r="49" spans="25:25">
      <c r="Y49" s="1128"/>
    </row>
    <row r="50" spans="25:25">
      <c r="Y50" s="1128"/>
    </row>
    <row r="51" spans="25:25">
      <c r="Y51" s="1128"/>
    </row>
    <row r="52" spans="25:25">
      <c r="Y52" s="1128"/>
    </row>
  </sheetData>
  <mergeCells count="15">
    <mergeCell ref="B1:Y1"/>
    <mergeCell ref="B2:G2"/>
    <mergeCell ref="C5:C10"/>
    <mergeCell ref="B9:B10"/>
    <mergeCell ref="C13:C18"/>
    <mergeCell ref="B17:B18"/>
    <mergeCell ref="V5:V44"/>
    <mergeCell ref="C21:C26"/>
    <mergeCell ref="B25:B26"/>
    <mergeCell ref="J45:Y45"/>
    <mergeCell ref="D46:G46"/>
    <mergeCell ref="C29:C34"/>
    <mergeCell ref="B33:B34"/>
    <mergeCell ref="C37:C42"/>
    <mergeCell ref="B41:B42"/>
  </mergeCells>
  <phoneticPr fontId="19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D72CB-FD48-44D1-A7FF-29AE4D013654}">
  <dimension ref="B1:AE52"/>
  <sheetViews>
    <sheetView view="pageBreakPreview" zoomScale="50" zoomScaleNormal="50" zoomScaleSheetLayoutView="50" workbookViewId="0">
      <selection activeCell="B1" sqref="B1:Y1"/>
    </sheetView>
  </sheetViews>
  <sheetFormatPr defaultRowHeight="20.25"/>
  <cols>
    <col min="1" max="1" width="1.875" style="2" customWidth="1"/>
    <col min="2" max="2" width="4.875" style="3" customWidth="1"/>
    <col min="3" max="3" width="0" style="2" hidden="1" customWidth="1"/>
    <col min="4" max="4" width="28.625" style="2" customWidth="1"/>
    <col min="5" max="5" width="5.625" style="7" customWidth="1"/>
    <col min="6" max="6" width="9.625" style="2" customWidth="1"/>
    <col min="7" max="7" width="28.625" style="2" customWidth="1"/>
    <col min="8" max="8" width="5.625" style="7" customWidth="1"/>
    <col min="9" max="9" width="9.625" style="2" customWidth="1"/>
    <col min="10" max="10" width="28.625" style="2" customWidth="1"/>
    <col min="11" max="11" width="5.625" style="7" customWidth="1"/>
    <col min="12" max="12" width="9.625" style="2" customWidth="1"/>
    <col min="13" max="13" width="28.625" style="2" customWidth="1"/>
    <col min="14" max="14" width="5.625" style="7" customWidth="1"/>
    <col min="15" max="15" width="9.625" style="2" customWidth="1"/>
    <col min="16" max="16" width="28.625" style="2" customWidth="1"/>
    <col min="17" max="17" width="5.625" style="7" customWidth="1"/>
    <col min="18" max="18" width="9.625" style="2" customWidth="1"/>
    <col min="19" max="19" width="28.625" style="2" customWidth="1"/>
    <col min="20" max="20" width="5.625" style="7" customWidth="1"/>
    <col min="21" max="21" width="9.625" style="2" customWidth="1"/>
    <col min="22" max="22" width="12.125" style="1005" customWidth="1"/>
    <col min="23" max="23" width="11.75" style="8" customWidth="1"/>
    <col min="24" max="24" width="11.25" style="15" customWidth="1"/>
    <col min="25" max="25" width="6.625" style="9" customWidth="1"/>
    <col min="26" max="26" width="6" style="1126" hidden="1" customWidth="1"/>
    <col min="27" max="27" width="5.5" style="1127" hidden="1" customWidth="1"/>
    <col min="28" max="28" width="7.75" style="1126" hidden="1" customWidth="1"/>
    <col min="29" max="29" width="8" style="1126" hidden="1" customWidth="1"/>
    <col min="30" max="30" width="7.875" style="1126" hidden="1" customWidth="1"/>
    <col min="31" max="31" width="7.5" style="1126" hidden="1" customWidth="1"/>
    <col min="32" max="16384" width="9" style="2"/>
  </cols>
  <sheetData>
    <row r="1" spans="2:31" s="1126" customFormat="1" ht="38.25">
      <c r="B1" s="1298" t="s">
        <v>835</v>
      </c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  <c r="X1" s="1298"/>
      <c r="Y1" s="1298"/>
      <c r="AA1" s="1127"/>
    </row>
    <row r="2" spans="2:31" s="1126" customFormat="1" ht="16.5" customHeight="1">
      <c r="B2" s="1316"/>
      <c r="C2" s="1317"/>
      <c r="D2" s="1317"/>
      <c r="E2" s="1317"/>
      <c r="F2" s="1317"/>
      <c r="G2" s="1317"/>
      <c r="H2" s="1202"/>
      <c r="I2" s="1201"/>
      <c r="J2" s="1201"/>
      <c r="K2" s="1202"/>
      <c r="L2" s="1201"/>
      <c r="M2" s="1201"/>
      <c r="N2" s="1202"/>
      <c r="O2" s="1201"/>
      <c r="P2" s="1201"/>
      <c r="Q2" s="1202"/>
      <c r="R2" s="1201"/>
      <c r="S2" s="1201"/>
      <c r="T2" s="1202"/>
      <c r="U2" s="1201"/>
      <c r="V2" s="1077"/>
      <c r="W2" s="1200"/>
      <c r="X2" s="1001"/>
      <c r="Y2" s="1200"/>
      <c r="AA2" s="1127"/>
    </row>
    <row r="3" spans="2:31" s="1126" customFormat="1" ht="31.5" customHeight="1">
      <c r="B3" s="999" t="s">
        <v>14</v>
      </c>
      <c r="C3" s="1199"/>
      <c r="D3" s="1198"/>
      <c r="E3" s="1198"/>
      <c r="F3" s="1198"/>
      <c r="G3" s="1198"/>
      <c r="H3" s="1198"/>
      <c r="I3" s="1198"/>
      <c r="J3" s="1198"/>
      <c r="K3" s="1198"/>
      <c r="L3" s="1198"/>
      <c r="M3" s="1198"/>
      <c r="N3" s="1198"/>
      <c r="O3" s="1198"/>
      <c r="P3" s="1198"/>
      <c r="Q3" s="1198"/>
      <c r="R3" s="1198"/>
      <c r="T3" s="1198"/>
      <c r="U3" s="1198"/>
      <c r="V3" s="1075"/>
      <c r="W3" s="1197"/>
      <c r="X3" s="994"/>
      <c r="Y3" s="1196"/>
      <c r="AA3" s="1127"/>
    </row>
    <row r="4" spans="2:31" s="4" customFormat="1" ht="43.5">
      <c r="B4" s="1195" t="s">
        <v>0</v>
      </c>
      <c r="C4" s="1194" t="s">
        <v>1</v>
      </c>
      <c r="D4" s="1191" t="s">
        <v>2</v>
      </c>
      <c r="E4" s="989" t="s">
        <v>51</v>
      </c>
      <c r="F4" s="1191"/>
      <c r="G4" s="1191" t="s">
        <v>3</v>
      </c>
      <c r="H4" s="989" t="s">
        <v>51</v>
      </c>
      <c r="I4" s="1191"/>
      <c r="J4" s="1191" t="s">
        <v>4</v>
      </c>
      <c r="K4" s="989" t="s">
        <v>51</v>
      </c>
      <c r="L4" s="1193"/>
      <c r="M4" s="1191" t="s">
        <v>4</v>
      </c>
      <c r="N4" s="989" t="s">
        <v>51</v>
      </c>
      <c r="O4" s="1191"/>
      <c r="P4" s="1191" t="s">
        <v>4</v>
      </c>
      <c r="Q4" s="989" t="s">
        <v>51</v>
      </c>
      <c r="R4" s="1191"/>
      <c r="S4" s="1192" t="s">
        <v>5</v>
      </c>
      <c r="T4" s="989" t="s">
        <v>51</v>
      </c>
      <c r="U4" s="1191"/>
      <c r="V4" s="987" t="s">
        <v>731</v>
      </c>
      <c r="W4" s="1190" t="s">
        <v>6</v>
      </c>
      <c r="X4" s="986" t="s">
        <v>52</v>
      </c>
      <c r="Y4" s="1189" t="s">
        <v>53</v>
      </c>
      <c r="Z4" s="1152"/>
      <c r="AA4" s="1127"/>
      <c r="AB4" s="1126"/>
      <c r="AC4" s="1126"/>
      <c r="AD4" s="1126"/>
      <c r="AE4" s="1126"/>
    </row>
    <row r="5" spans="2:31" s="5" customFormat="1" ht="65.099999999999994" customHeight="1">
      <c r="B5" s="1155">
        <v>10</v>
      </c>
      <c r="C5" s="1313"/>
      <c r="D5" s="1091" t="str">
        <f>'111.10月國華菜單'!A39</f>
        <v>香Q米飯</v>
      </c>
      <c r="E5" s="1091" t="s">
        <v>73</v>
      </c>
      <c r="F5" s="984" t="s">
        <v>13</v>
      </c>
      <c r="G5" s="1091" t="str">
        <f>'111.10月國華菜單'!A40</f>
        <v>三杯雞</v>
      </c>
      <c r="H5" s="908" t="s">
        <v>85</v>
      </c>
      <c r="I5" s="984" t="s">
        <v>13</v>
      </c>
      <c r="J5" s="1091" t="str">
        <f>'111.10月國華菜單'!A41</f>
        <v>糖醋豆腐(豆)</v>
      </c>
      <c r="K5" s="1091" t="s">
        <v>224</v>
      </c>
      <c r="L5" s="984" t="s">
        <v>13</v>
      </c>
      <c r="M5" s="1091" t="str">
        <f>'111.10月國華菜單'!A42</f>
        <v>燴炒大瓜</v>
      </c>
      <c r="N5" s="1091" t="s">
        <v>85</v>
      </c>
      <c r="O5" s="984" t="s">
        <v>13</v>
      </c>
      <c r="P5" s="1091" t="str">
        <f>'111.10月國華菜單'!A43</f>
        <v>淺色蔬菜</v>
      </c>
      <c r="Q5" s="1091" t="s">
        <v>86</v>
      </c>
      <c r="R5" s="984" t="s">
        <v>13</v>
      </c>
      <c r="S5" s="1091" t="str">
        <f>'111.10月國華菜單'!A44</f>
        <v>玉米濃湯(芡)</v>
      </c>
      <c r="T5" s="1091" t="s">
        <v>834</v>
      </c>
      <c r="U5" s="984" t="s">
        <v>13</v>
      </c>
      <c r="V5" s="1319" t="s">
        <v>729</v>
      </c>
      <c r="W5" s="1218" t="s">
        <v>7</v>
      </c>
      <c r="X5" s="906" t="s">
        <v>75</v>
      </c>
      <c r="Y5" s="951">
        <v>5.2</v>
      </c>
      <c r="Z5" s="1126"/>
      <c r="AA5" s="1127"/>
      <c r="AB5" s="1126" t="s">
        <v>32</v>
      </c>
      <c r="AC5" s="1126" t="s">
        <v>33</v>
      </c>
      <c r="AD5" s="1126" t="s">
        <v>34</v>
      </c>
      <c r="AE5" s="1126" t="s">
        <v>35</v>
      </c>
    </row>
    <row r="6" spans="2:31" ht="27.95" customHeight="1">
      <c r="B6" s="1148" t="s">
        <v>8</v>
      </c>
      <c r="C6" s="1313"/>
      <c r="D6" s="1216" t="s">
        <v>36</v>
      </c>
      <c r="E6" s="1216"/>
      <c r="F6" s="1216">
        <v>100</v>
      </c>
      <c r="G6" s="886" t="s">
        <v>699</v>
      </c>
      <c r="H6" s="1217"/>
      <c r="I6" s="903">
        <v>50</v>
      </c>
      <c r="J6" s="870" t="s">
        <v>673</v>
      </c>
      <c r="K6" s="870" t="s">
        <v>366</v>
      </c>
      <c r="L6" s="870">
        <v>50</v>
      </c>
      <c r="M6" s="884" t="s">
        <v>833</v>
      </c>
      <c r="N6" s="1036"/>
      <c r="O6" s="884">
        <v>50</v>
      </c>
      <c r="P6" s="1216" t="s">
        <v>341</v>
      </c>
      <c r="Q6" s="1216"/>
      <c r="R6" s="1216">
        <v>100</v>
      </c>
      <c r="S6" s="884" t="s">
        <v>749</v>
      </c>
      <c r="T6" s="884"/>
      <c r="U6" s="884">
        <v>15</v>
      </c>
      <c r="V6" s="1320"/>
      <c r="W6" s="1212" t="s">
        <v>832</v>
      </c>
      <c r="X6" s="900" t="s">
        <v>37</v>
      </c>
      <c r="Y6" s="943">
        <v>2.5</v>
      </c>
      <c r="Z6" s="1152" t="s">
        <v>38</v>
      </c>
      <c r="AA6" s="1127">
        <v>6</v>
      </c>
      <c r="AB6" s="1127">
        <f>AA6*2</f>
        <v>12</v>
      </c>
      <c r="AC6" s="1127"/>
      <c r="AD6" s="1127">
        <f>AA6*15</f>
        <v>90</v>
      </c>
      <c r="AE6" s="1127">
        <f>AB6*4+AD6*4</f>
        <v>408</v>
      </c>
    </row>
    <row r="7" spans="2:31" ht="27.95" customHeight="1">
      <c r="B7" s="1148">
        <v>31</v>
      </c>
      <c r="C7" s="1313"/>
      <c r="D7" s="884"/>
      <c r="E7" s="884"/>
      <c r="F7" s="884"/>
      <c r="G7" s="886"/>
      <c r="H7" s="885"/>
      <c r="I7" s="903"/>
      <c r="J7" s="868"/>
      <c r="K7" s="869"/>
      <c r="L7" s="868"/>
      <c r="M7" s="870" t="s">
        <v>698</v>
      </c>
      <c r="N7" s="1102"/>
      <c r="O7" s="903">
        <v>10</v>
      </c>
      <c r="P7" s="884"/>
      <c r="Q7" s="884"/>
      <c r="R7" s="884"/>
      <c r="S7" s="884" t="s">
        <v>671</v>
      </c>
      <c r="T7" s="884"/>
      <c r="U7" s="884">
        <v>5</v>
      </c>
      <c r="V7" s="1320"/>
      <c r="W7" s="1213" t="s">
        <v>9</v>
      </c>
      <c r="X7" s="883" t="s">
        <v>39</v>
      </c>
      <c r="Y7" s="915">
        <v>1.9</v>
      </c>
      <c r="Z7" s="1151" t="s">
        <v>40</v>
      </c>
      <c r="AA7" s="1127">
        <v>2</v>
      </c>
      <c r="AB7" s="1150">
        <f>AA7*7</f>
        <v>14</v>
      </c>
      <c r="AC7" s="1127">
        <f>AA7*5</f>
        <v>10</v>
      </c>
      <c r="AD7" s="1127" t="s">
        <v>41</v>
      </c>
      <c r="AE7" s="1149">
        <f>AB7*4+AC7*9</f>
        <v>146</v>
      </c>
    </row>
    <row r="8" spans="2:31" ht="27.95" customHeight="1">
      <c r="B8" s="1148" t="s">
        <v>10</v>
      </c>
      <c r="C8" s="1313"/>
      <c r="D8" s="884"/>
      <c r="E8" s="884"/>
      <c r="F8" s="884"/>
      <c r="G8" s="867"/>
      <c r="H8" s="969"/>
      <c r="I8" s="867"/>
      <c r="J8" s="872"/>
      <c r="K8" s="870"/>
      <c r="L8" s="872"/>
      <c r="M8" s="925" t="s">
        <v>668</v>
      </c>
      <c r="N8" s="889"/>
      <c r="O8" s="925">
        <v>5</v>
      </c>
      <c r="P8" s="884"/>
      <c r="Q8" s="890"/>
      <c r="R8" s="884"/>
      <c r="S8" s="884" t="s">
        <v>758</v>
      </c>
      <c r="T8" s="884"/>
      <c r="U8" s="884">
        <v>8</v>
      </c>
      <c r="V8" s="1320"/>
      <c r="W8" s="1212" t="s">
        <v>669</v>
      </c>
      <c r="X8" s="883" t="s">
        <v>87</v>
      </c>
      <c r="Y8" s="943">
        <v>2.2999999999999998</v>
      </c>
      <c r="Z8" s="1126" t="s">
        <v>42</v>
      </c>
      <c r="AA8" s="1127">
        <v>1.5</v>
      </c>
      <c r="AB8" s="1127">
        <f>AA8*1</f>
        <v>1.5</v>
      </c>
      <c r="AC8" s="1127" t="s">
        <v>41</v>
      </c>
      <c r="AD8" s="1127">
        <f>AA8*5</f>
        <v>7.5</v>
      </c>
      <c r="AE8" s="1127">
        <f>AB8*4+AD8*4</f>
        <v>36</v>
      </c>
    </row>
    <row r="9" spans="2:31" ht="27.95" customHeight="1">
      <c r="B9" s="1314" t="s">
        <v>43</v>
      </c>
      <c r="C9" s="1313"/>
      <c r="D9" s="884"/>
      <c r="E9" s="884"/>
      <c r="F9" s="884"/>
      <c r="G9" s="870"/>
      <c r="H9" s="871"/>
      <c r="I9" s="870"/>
      <c r="J9" s="870"/>
      <c r="K9" s="871"/>
      <c r="L9" s="870"/>
      <c r="M9" s="925" t="s">
        <v>685</v>
      </c>
      <c r="N9" s="889"/>
      <c r="O9" s="925">
        <v>5</v>
      </c>
      <c r="P9" s="884"/>
      <c r="Q9" s="890"/>
      <c r="R9" s="884"/>
      <c r="S9" s="884" t="s">
        <v>668</v>
      </c>
      <c r="T9" s="884"/>
      <c r="U9" s="884">
        <v>5</v>
      </c>
      <c r="V9" s="1320"/>
      <c r="W9" s="1213" t="s">
        <v>11</v>
      </c>
      <c r="X9" s="883" t="s">
        <v>88</v>
      </c>
      <c r="Y9" s="943">
        <v>0</v>
      </c>
      <c r="Z9" s="1126" t="s">
        <v>44</v>
      </c>
      <c r="AA9" s="1127">
        <v>2.5</v>
      </c>
      <c r="AB9" s="1127"/>
      <c r="AC9" s="1127">
        <f>AA9*5</f>
        <v>12.5</v>
      </c>
      <c r="AD9" s="1127" t="s">
        <v>41</v>
      </c>
      <c r="AE9" s="1127">
        <f>AC9*9</f>
        <v>112.5</v>
      </c>
    </row>
    <row r="10" spans="2:31" ht="27.95" customHeight="1">
      <c r="B10" s="1314"/>
      <c r="C10" s="1313"/>
      <c r="D10" s="1215"/>
      <c r="E10" s="889"/>
      <c r="F10" s="889"/>
      <c r="G10" s="925"/>
      <c r="H10" s="926"/>
      <c r="I10" s="925"/>
      <c r="J10" s="870"/>
      <c r="K10" s="871"/>
      <c r="L10" s="870"/>
      <c r="M10" s="1115"/>
      <c r="N10" s="928"/>
      <c r="O10" s="1115"/>
      <c r="P10" s="925"/>
      <c r="Q10" s="926"/>
      <c r="R10" s="925"/>
      <c r="S10" s="889"/>
      <c r="T10" s="868"/>
      <c r="U10" s="1214"/>
      <c r="V10" s="1320"/>
      <c r="W10" s="1212" t="s">
        <v>831</v>
      </c>
      <c r="X10" s="876" t="s">
        <v>72</v>
      </c>
      <c r="Y10" s="1211">
        <v>0</v>
      </c>
      <c r="Z10" s="1126" t="s">
        <v>45</v>
      </c>
      <c r="AD10" s="1126">
        <f>AA10*15</f>
        <v>0</v>
      </c>
    </row>
    <row r="11" spans="2:31" ht="27.95" customHeight="1">
      <c r="B11" s="874" t="s">
        <v>46</v>
      </c>
      <c r="C11" s="1160"/>
      <c r="D11" s="1048"/>
      <c r="E11" s="1047"/>
      <c r="F11" s="1048"/>
      <c r="G11" s="1046"/>
      <c r="H11" s="1047"/>
      <c r="I11" s="1046"/>
      <c r="J11" s="1096"/>
      <c r="K11" s="1188"/>
      <c r="L11" s="1096"/>
      <c r="M11" s="920"/>
      <c r="N11" s="1024"/>
      <c r="O11" s="918"/>
      <c r="P11" s="1046"/>
      <c r="Q11" s="1047"/>
      <c r="R11" s="1046"/>
      <c r="S11" s="1046"/>
      <c r="T11" s="1047"/>
      <c r="U11" s="1046"/>
      <c r="V11" s="1320"/>
      <c r="W11" s="1213" t="s">
        <v>12</v>
      </c>
      <c r="X11" s="865"/>
      <c r="Y11" s="943"/>
      <c r="AB11" s="1126">
        <f>SUM(AB6:AB10)</f>
        <v>27.5</v>
      </c>
      <c r="AC11" s="1126">
        <f>SUM(AC6:AC10)</f>
        <v>22.5</v>
      </c>
      <c r="AD11" s="1126">
        <f>SUM(AD6:AD10)</f>
        <v>97.5</v>
      </c>
      <c r="AE11" s="1126">
        <f>AB11*4+AC11*9+AD11*4</f>
        <v>702.5</v>
      </c>
    </row>
    <row r="12" spans="2:31" ht="27.95" customHeight="1">
      <c r="B12" s="1158"/>
      <c r="C12" s="1157"/>
      <c r="D12" s="1047"/>
      <c r="E12" s="1047"/>
      <c r="F12" s="1046"/>
      <c r="G12" s="1046"/>
      <c r="H12" s="1047"/>
      <c r="I12" s="1046"/>
      <c r="J12" s="1046"/>
      <c r="K12" s="1047"/>
      <c r="L12" s="1046"/>
      <c r="M12" s="918"/>
      <c r="N12" s="1047"/>
      <c r="O12" s="918"/>
      <c r="P12" s="1046"/>
      <c r="Q12" s="1047"/>
      <c r="R12" s="1046"/>
      <c r="S12" s="1046"/>
      <c r="T12" s="1047"/>
      <c r="U12" s="1046"/>
      <c r="V12" s="1320"/>
      <c r="W12" s="1212" t="s">
        <v>830</v>
      </c>
      <c r="X12" s="1045"/>
      <c r="Y12" s="1211"/>
      <c r="AB12" s="1130">
        <f>AB11*4/AE11</f>
        <v>0.15658362989323843</v>
      </c>
      <c r="AC12" s="1130">
        <f>AC11*9/AE11</f>
        <v>0.28825622775800713</v>
      </c>
      <c r="AD12" s="1130">
        <f>AD11*4/AE11</f>
        <v>0.55516014234875444</v>
      </c>
    </row>
    <row r="13" spans="2:31" s="5" customFormat="1" ht="27.95" customHeight="1">
      <c r="B13" s="1155"/>
      <c r="C13" s="1313"/>
      <c r="D13" s="1091">
        <f>'111.10月國華菜單'!E39</f>
        <v>0</v>
      </c>
      <c r="E13" s="1091"/>
      <c r="F13" s="1091"/>
      <c r="G13" s="1091">
        <f>'111.10月國華菜單'!E40</f>
        <v>0</v>
      </c>
      <c r="H13" s="1091"/>
      <c r="I13" s="1091"/>
      <c r="J13" s="1091">
        <f>'111.10月國華菜單'!E41</f>
        <v>0</v>
      </c>
      <c r="K13" s="908"/>
      <c r="L13" s="1091"/>
      <c r="M13" s="1091">
        <f>'111.10月國華菜單'!E42</f>
        <v>0</v>
      </c>
      <c r="N13" s="1091"/>
      <c r="O13" s="1091"/>
      <c r="P13" s="1091">
        <f>'111.10月國華菜單'!E43</f>
        <v>0</v>
      </c>
      <c r="Q13" s="1091"/>
      <c r="R13" s="1091"/>
      <c r="S13" s="1091">
        <f>'111.10月國華菜單'!E44</f>
        <v>0</v>
      </c>
      <c r="T13" s="1091"/>
      <c r="U13" s="1091"/>
      <c r="V13" s="1320"/>
      <c r="W13" s="907" t="s">
        <v>7</v>
      </c>
      <c r="X13" s="906" t="s">
        <v>75</v>
      </c>
      <c r="Y13" s="983">
        <v>0</v>
      </c>
      <c r="Z13" s="1126"/>
      <c r="AA13" s="1127"/>
      <c r="AB13" s="1126" t="s">
        <v>32</v>
      </c>
      <c r="AC13" s="1126" t="s">
        <v>33</v>
      </c>
      <c r="AD13" s="1126" t="s">
        <v>34</v>
      </c>
      <c r="AE13" s="1126" t="s">
        <v>35</v>
      </c>
    </row>
    <row r="14" spans="2:31" ht="27.95" customHeight="1">
      <c r="B14" s="1148" t="s">
        <v>8</v>
      </c>
      <c r="C14" s="1313"/>
      <c r="D14" s="920"/>
      <c r="E14" s="920"/>
      <c r="F14" s="920"/>
      <c r="G14" s="920"/>
      <c r="H14" s="920"/>
      <c r="I14" s="920"/>
      <c r="J14" s="1022"/>
      <c r="K14" s="1021"/>
      <c r="L14" s="1182"/>
      <c r="M14" s="957"/>
      <c r="N14" s="957"/>
      <c r="O14" s="957"/>
      <c r="P14" s="920"/>
      <c r="Q14" s="1210"/>
      <c r="R14" s="1182"/>
      <c r="S14" s="1043"/>
      <c r="T14" s="1046"/>
      <c r="U14" s="1046"/>
      <c r="V14" s="1320"/>
      <c r="W14" s="877" t="s">
        <v>16</v>
      </c>
      <c r="X14" s="900" t="s">
        <v>37</v>
      </c>
      <c r="Y14" s="1069">
        <v>0</v>
      </c>
      <c r="Z14" s="1152" t="s">
        <v>38</v>
      </c>
      <c r="AA14" s="1127">
        <v>6</v>
      </c>
      <c r="AB14" s="1127">
        <f>AA14*2</f>
        <v>12</v>
      </c>
      <c r="AC14" s="1127"/>
      <c r="AD14" s="1127">
        <f>AA14*15</f>
        <v>90</v>
      </c>
      <c r="AE14" s="1127">
        <f>AB14*4+AD14*4</f>
        <v>408</v>
      </c>
    </row>
    <row r="15" spans="2:31" ht="27.95" customHeight="1">
      <c r="B15" s="1148"/>
      <c r="C15" s="1313"/>
      <c r="D15" s="920"/>
      <c r="E15" s="920"/>
      <c r="F15" s="920"/>
      <c r="G15" s="920"/>
      <c r="H15" s="921"/>
      <c r="I15" s="920"/>
      <c r="J15" s="920"/>
      <c r="K15" s="920"/>
      <c r="L15" s="918"/>
      <c r="M15" s="957"/>
      <c r="N15" s="957"/>
      <c r="O15" s="957"/>
      <c r="P15" s="1209"/>
      <c r="Q15" s="1208"/>
      <c r="R15" s="1182"/>
      <c r="S15" s="1043"/>
      <c r="T15" s="1047"/>
      <c r="U15" s="1046"/>
      <c r="V15" s="1320"/>
      <c r="W15" s="866" t="s">
        <v>9</v>
      </c>
      <c r="X15" s="883" t="s">
        <v>39</v>
      </c>
      <c r="Y15" s="976">
        <v>0</v>
      </c>
      <c r="Z15" s="1151" t="s">
        <v>40</v>
      </c>
      <c r="AA15" s="1127">
        <v>2.2000000000000002</v>
      </c>
      <c r="AB15" s="1150">
        <f>AA15*7</f>
        <v>15.400000000000002</v>
      </c>
      <c r="AC15" s="1127">
        <f>AA15*5</f>
        <v>11</v>
      </c>
      <c r="AD15" s="1127" t="s">
        <v>41</v>
      </c>
      <c r="AE15" s="1149">
        <f>AB15*4+AC15*9</f>
        <v>160.60000000000002</v>
      </c>
    </row>
    <row r="16" spans="2:31" ht="27.95" customHeight="1">
      <c r="B16" s="1148" t="s">
        <v>10</v>
      </c>
      <c r="C16" s="1313"/>
      <c r="D16" s="920"/>
      <c r="E16" s="921"/>
      <c r="F16" s="920"/>
      <c r="G16" s="1022"/>
      <c r="H16" s="1184"/>
      <c r="I16" s="1182"/>
      <c r="J16" s="957"/>
      <c r="K16" s="958"/>
      <c r="L16" s="957"/>
      <c r="M16" s="957"/>
      <c r="N16" s="957"/>
      <c r="O16" s="957"/>
      <c r="P16" s="1207"/>
      <c r="Q16" s="1206"/>
      <c r="R16" s="1205"/>
      <c r="S16" s="920"/>
      <c r="T16" s="919"/>
      <c r="U16" s="918"/>
      <c r="V16" s="1320"/>
      <c r="W16" s="877" t="s">
        <v>16</v>
      </c>
      <c r="X16" s="883" t="s">
        <v>87</v>
      </c>
      <c r="Y16" s="976">
        <v>0</v>
      </c>
      <c r="Z16" s="1126" t="s">
        <v>42</v>
      </c>
      <c r="AA16" s="1127">
        <v>1.6</v>
      </c>
      <c r="AB16" s="1127">
        <f>AA16*1</f>
        <v>1.6</v>
      </c>
      <c r="AC16" s="1127" t="s">
        <v>41</v>
      </c>
      <c r="AD16" s="1127">
        <f>AA16*5</f>
        <v>8</v>
      </c>
      <c r="AE16" s="1127">
        <f>AB16*4+AD16*4</f>
        <v>38.4</v>
      </c>
    </row>
    <row r="17" spans="2:31" ht="27.95" customHeight="1">
      <c r="B17" s="1314" t="s">
        <v>47</v>
      </c>
      <c r="C17" s="1313"/>
      <c r="D17" s="921"/>
      <c r="E17" s="921"/>
      <c r="F17" s="920"/>
      <c r="G17" s="1022"/>
      <c r="H17" s="1184"/>
      <c r="I17" s="1182"/>
      <c r="J17" s="920"/>
      <c r="K17" s="920"/>
      <c r="L17" s="920"/>
      <c r="M17" s="1042"/>
      <c r="N17" s="920"/>
      <c r="O17" s="1042"/>
      <c r="P17" s="1207"/>
      <c r="Q17" s="1206"/>
      <c r="R17" s="1205"/>
      <c r="S17" s="1042"/>
      <c r="T17" s="921"/>
      <c r="U17" s="920"/>
      <c r="V17" s="1320"/>
      <c r="W17" s="866" t="s">
        <v>11</v>
      </c>
      <c r="X17" s="883" t="s">
        <v>88</v>
      </c>
      <c r="Y17" s="976">
        <v>0</v>
      </c>
      <c r="Z17" s="1126" t="s">
        <v>44</v>
      </c>
      <c r="AA17" s="1127">
        <v>2.5</v>
      </c>
      <c r="AB17" s="1127"/>
      <c r="AC17" s="1127">
        <f>AA17*5</f>
        <v>12.5</v>
      </c>
      <c r="AD17" s="1127" t="s">
        <v>41</v>
      </c>
      <c r="AE17" s="1127">
        <f>AC17*9</f>
        <v>112.5</v>
      </c>
    </row>
    <row r="18" spans="2:31" ht="27.95" customHeight="1">
      <c r="B18" s="1314"/>
      <c r="C18" s="1313"/>
      <c r="D18" s="921"/>
      <c r="E18" s="921"/>
      <c r="F18" s="920"/>
      <c r="G18" s="1022"/>
      <c r="H18" s="1184"/>
      <c r="I18" s="1182"/>
      <c r="J18" s="920"/>
      <c r="K18" s="920"/>
      <c r="L18" s="920"/>
      <c r="M18" s="1042"/>
      <c r="N18" s="921"/>
      <c r="O18" s="1042"/>
      <c r="P18" s="920"/>
      <c r="Q18" s="1183"/>
      <c r="R18" s="1182"/>
      <c r="S18" s="920"/>
      <c r="T18" s="920"/>
      <c r="U18" s="920"/>
      <c r="V18" s="1320"/>
      <c r="W18" s="877" t="s">
        <v>16</v>
      </c>
      <c r="X18" s="876" t="s">
        <v>72</v>
      </c>
      <c r="Y18" s="976">
        <v>0</v>
      </c>
      <c r="Z18" s="1126" t="s">
        <v>45</v>
      </c>
      <c r="AA18" s="1127">
        <v>1</v>
      </c>
      <c r="AD18" s="1126">
        <f>AA18*15</f>
        <v>15</v>
      </c>
    </row>
    <row r="19" spans="2:31" ht="27.95" customHeight="1">
      <c r="B19" s="874" t="s">
        <v>46</v>
      </c>
      <c r="C19" s="1160"/>
      <c r="D19" s="1047"/>
      <c r="E19" s="1047"/>
      <c r="F19" s="1046"/>
      <c r="G19" s="957"/>
      <c r="H19" s="920"/>
      <c r="I19" s="920"/>
      <c r="J19" s="1046"/>
      <c r="K19" s="1047"/>
      <c r="L19" s="1046"/>
      <c r="M19" s="1043"/>
      <c r="N19" s="1043"/>
      <c r="O19" s="1043"/>
      <c r="P19" s="1046"/>
      <c r="Q19" s="1047"/>
      <c r="R19" s="1046"/>
      <c r="S19" s="1046"/>
      <c r="T19" s="1046"/>
      <c r="U19" s="1046"/>
      <c r="V19" s="1320"/>
      <c r="W19" s="866" t="s">
        <v>12</v>
      </c>
      <c r="X19" s="865"/>
      <c r="Y19" s="976"/>
      <c r="AB19" s="1126">
        <f>SUM(AB14:AB18)</f>
        <v>29.000000000000004</v>
      </c>
      <c r="AC19" s="1126">
        <f>SUM(AC14:AC18)</f>
        <v>23.5</v>
      </c>
      <c r="AD19" s="1126">
        <f>SUM(AD14:AD18)</f>
        <v>113</v>
      </c>
      <c r="AE19" s="1126">
        <f>AB19*4+AC19*9+AD19*4</f>
        <v>779.5</v>
      </c>
    </row>
    <row r="20" spans="2:31" ht="27.95" customHeight="1">
      <c r="B20" s="1158"/>
      <c r="C20" s="1157"/>
      <c r="D20" s="1047"/>
      <c r="E20" s="1047"/>
      <c r="F20" s="1046"/>
      <c r="G20" s="1046"/>
      <c r="H20" s="1047"/>
      <c r="I20" s="1046"/>
      <c r="J20" s="1046"/>
      <c r="K20" s="1047"/>
      <c r="L20" s="1046"/>
      <c r="M20" s="920"/>
      <c r="N20" s="920"/>
      <c r="O20" s="920"/>
      <c r="P20" s="1046"/>
      <c r="Q20" s="1047"/>
      <c r="R20" s="1046"/>
      <c r="S20" s="1048"/>
      <c r="T20" s="1047"/>
      <c r="U20" s="1046"/>
      <c r="V20" s="1320"/>
      <c r="W20" s="852" t="s">
        <v>152</v>
      </c>
      <c r="X20" s="972"/>
      <c r="Y20" s="971"/>
      <c r="AB20" s="1130">
        <f>AB19*4/AE19</f>
        <v>0.14881334188582426</v>
      </c>
      <c r="AC20" s="1130">
        <f>AC19*9/AE19</f>
        <v>0.27132777421423987</v>
      </c>
      <c r="AD20" s="1130">
        <f>AD19*4/AE19</f>
        <v>0.5798588838999359</v>
      </c>
    </row>
    <row r="21" spans="2:31" s="5" customFormat="1" ht="27.95" customHeight="1">
      <c r="B21" s="1179"/>
      <c r="C21" s="1313"/>
      <c r="D21" s="1091">
        <f>'111.10月國華菜單'!I39</f>
        <v>0</v>
      </c>
      <c r="E21" s="1091"/>
      <c r="F21" s="1091"/>
      <c r="G21" s="1091">
        <f>'111.10月國華菜單'!I40</f>
        <v>0</v>
      </c>
      <c r="H21" s="1091"/>
      <c r="I21" s="1091"/>
      <c r="J21" s="1091">
        <f>'111.10月國華菜單'!I41</f>
        <v>0</v>
      </c>
      <c r="K21" s="1091"/>
      <c r="L21" s="1091"/>
      <c r="M21" s="1091">
        <f>'111.10月國華菜單'!I42</f>
        <v>0</v>
      </c>
      <c r="N21" s="1091"/>
      <c r="O21" s="1091"/>
      <c r="P21" s="1091">
        <f>'111.10月國華菜單'!I43</f>
        <v>0</v>
      </c>
      <c r="Q21" s="1091"/>
      <c r="R21" s="1091"/>
      <c r="S21" s="1091">
        <f>'111.10月國華菜單'!I44</f>
        <v>0</v>
      </c>
      <c r="T21" s="1091"/>
      <c r="U21" s="1091"/>
      <c r="V21" s="1320"/>
      <c r="W21" s="907" t="s">
        <v>7</v>
      </c>
      <c r="X21" s="906" t="s">
        <v>75</v>
      </c>
      <c r="Y21" s="983">
        <v>0</v>
      </c>
      <c r="Z21" s="1126"/>
      <c r="AA21" s="1127"/>
      <c r="AB21" s="1126" t="s">
        <v>32</v>
      </c>
      <c r="AC21" s="1126" t="s">
        <v>33</v>
      </c>
      <c r="AD21" s="1126" t="s">
        <v>34</v>
      </c>
      <c r="AE21" s="1126" t="s">
        <v>35</v>
      </c>
    </row>
    <row r="22" spans="2:31" s="6" customFormat="1" ht="27.75" customHeight="1">
      <c r="B22" s="1178" t="s">
        <v>8</v>
      </c>
      <c r="C22" s="1313"/>
      <c r="D22" s="920"/>
      <c r="E22" s="920"/>
      <c r="F22" s="920"/>
      <c r="G22" s="920"/>
      <c r="H22" s="920"/>
      <c r="I22" s="920"/>
      <c r="J22" s="1022"/>
      <c r="K22" s="1021"/>
      <c r="L22" s="1182"/>
      <c r="M22" s="957"/>
      <c r="N22" s="957"/>
      <c r="O22" s="957"/>
      <c r="P22" s="920"/>
      <c r="Q22" s="1210"/>
      <c r="R22" s="1182"/>
      <c r="S22" s="1043"/>
      <c r="T22" s="1046"/>
      <c r="U22" s="1046"/>
      <c r="V22" s="1320"/>
      <c r="W22" s="877" t="s">
        <v>16</v>
      </c>
      <c r="X22" s="900" t="s">
        <v>37</v>
      </c>
      <c r="Y22" s="1069">
        <v>0</v>
      </c>
      <c r="Z22" s="1152" t="s">
        <v>38</v>
      </c>
      <c r="AA22" s="1127">
        <v>6</v>
      </c>
      <c r="AB22" s="1127">
        <f>AA22*2</f>
        <v>12</v>
      </c>
      <c r="AC22" s="1127"/>
      <c r="AD22" s="1127">
        <f>AA22*15</f>
        <v>90</v>
      </c>
      <c r="AE22" s="1127">
        <f>AB22*4+AD22*4</f>
        <v>408</v>
      </c>
    </row>
    <row r="23" spans="2:31" s="6" customFormat="1" ht="27.95" customHeight="1">
      <c r="B23" s="1178"/>
      <c r="C23" s="1313"/>
      <c r="D23" s="920"/>
      <c r="E23" s="920"/>
      <c r="F23" s="920"/>
      <c r="G23" s="920"/>
      <c r="H23" s="921"/>
      <c r="I23" s="920"/>
      <c r="J23" s="920"/>
      <c r="K23" s="920"/>
      <c r="L23" s="918"/>
      <c r="M23" s="957"/>
      <c r="N23" s="957"/>
      <c r="O23" s="957"/>
      <c r="P23" s="1209"/>
      <c r="Q23" s="1208"/>
      <c r="R23" s="1182"/>
      <c r="S23" s="1043"/>
      <c r="T23" s="1047"/>
      <c r="U23" s="1046"/>
      <c r="V23" s="1320"/>
      <c r="W23" s="866" t="s">
        <v>9</v>
      </c>
      <c r="X23" s="883" t="s">
        <v>39</v>
      </c>
      <c r="Y23" s="976">
        <v>0</v>
      </c>
      <c r="Z23" s="1151" t="s">
        <v>40</v>
      </c>
      <c r="AA23" s="1127">
        <v>2</v>
      </c>
      <c r="AB23" s="1150">
        <f>AA23*7</f>
        <v>14</v>
      </c>
      <c r="AC23" s="1127">
        <f>AA23*5</f>
        <v>10</v>
      </c>
      <c r="AD23" s="1127" t="s">
        <v>41</v>
      </c>
      <c r="AE23" s="1149">
        <f>AB23*4+AC23*9</f>
        <v>146</v>
      </c>
    </row>
    <row r="24" spans="2:31" s="6" customFormat="1" ht="27.95" customHeight="1">
      <c r="B24" s="1178" t="s">
        <v>10</v>
      </c>
      <c r="C24" s="1313"/>
      <c r="D24" s="920"/>
      <c r="E24" s="921"/>
      <c r="F24" s="920"/>
      <c r="G24" s="1022"/>
      <c r="H24" s="1184"/>
      <c r="I24" s="1182"/>
      <c r="J24" s="957"/>
      <c r="K24" s="958"/>
      <c r="L24" s="957"/>
      <c r="M24" s="957"/>
      <c r="N24" s="957"/>
      <c r="O24" s="957"/>
      <c r="P24" s="1207"/>
      <c r="Q24" s="1206"/>
      <c r="R24" s="1205"/>
      <c r="S24" s="920"/>
      <c r="T24" s="919"/>
      <c r="U24" s="918"/>
      <c r="V24" s="1320"/>
      <c r="W24" s="877" t="s">
        <v>16</v>
      </c>
      <c r="X24" s="883" t="s">
        <v>87</v>
      </c>
      <c r="Y24" s="976">
        <v>0</v>
      </c>
      <c r="Z24" s="1126" t="s">
        <v>42</v>
      </c>
      <c r="AA24" s="1127">
        <v>1.5</v>
      </c>
      <c r="AB24" s="1127">
        <f>AA24*1</f>
        <v>1.5</v>
      </c>
      <c r="AC24" s="1127" t="s">
        <v>41</v>
      </c>
      <c r="AD24" s="1127">
        <f>AA24*5</f>
        <v>7.5</v>
      </c>
      <c r="AE24" s="1127">
        <f>AB24*4+AD24*4</f>
        <v>36</v>
      </c>
    </row>
    <row r="25" spans="2:31" s="6" customFormat="1" ht="27.95" customHeight="1">
      <c r="B25" s="1318" t="s">
        <v>48</v>
      </c>
      <c r="C25" s="1313"/>
      <c r="D25" s="921"/>
      <c r="E25" s="921"/>
      <c r="F25" s="920"/>
      <c r="G25" s="1022"/>
      <c r="H25" s="1184"/>
      <c r="I25" s="1182"/>
      <c r="J25" s="920"/>
      <c r="K25" s="920"/>
      <c r="L25" s="920"/>
      <c r="M25" s="1042"/>
      <c r="N25" s="920"/>
      <c r="O25" s="1042"/>
      <c r="P25" s="1207"/>
      <c r="Q25" s="1206"/>
      <c r="R25" s="1205"/>
      <c r="S25" s="1042"/>
      <c r="T25" s="921"/>
      <c r="U25" s="920"/>
      <c r="V25" s="1320"/>
      <c r="W25" s="866" t="s">
        <v>11</v>
      </c>
      <c r="X25" s="883" t="s">
        <v>88</v>
      </c>
      <c r="Y25" s="976">
        <v>0</v>
      </c>
      <c r="Z25" s="1126" t="s">
        <v>44</v>
      </c>
      <c r="AA25" s="1127">
        <v>2.5</v>
      </c>
      <c r="AB25" s="1127"/>
      <c r="AC25" s="1127">
        <f>AA25*5</f>
        <v>12.5</v>
      </c>
      <c r="AD25" s="1127" t="s">
        <v>41</v>
      </c>
      <c r="AE25" s="1127">
        <f>AC25*9</f>
        <v>112.5</v>
      </c>
    </row>
    <row r="26" spans="2:31" s="6" customFormat="1" ht="27.95" customHeight="1">
      <c r="B26" s="1318"/>
      <c r="C26" s="1313"/>
      <c r="D26" s="921"/>
      <c r="E26" s="921"/>
      <c r="F26" s="920"/>
      <c r="G26" s="1022"/>
      <c r="H26" s="1184"/>
      <c r="I26" s="1182"/>
      <c r="J26" s="920"/>
      <c r="K26" s="920"/>
      <c r="L26" s="920"/>
      <c r="M26" s="1042"/>
      <c r="N26" s="921"/>
      <c r="O26" s="1042"/>
      <c r="P26" s="920"/>
      <c r="Q26" s="1183"/>
      <c r="R26" s="1182"/>
      <c r="S26" s="920"/>
      <c r="T26" s="920"/>
      <c r="U26" s="920"/>
      <c r="V26" s="1320"/>
      <c r="W26" s="877" t="s">
        <v>16</v>
      </c>
      <c r="X26" s="876" t="s">
        <v>72</v>
      </c>
      <c r="Y26" s="976">
        <v>0</v>
      </c>
      <c r="Z26" s="1126" t="s">
        <v>45</v>
      </c>
      <c r="AA26" s="1127"/>
      <c r="AB26" s="1126"/>
      <c r="AC26" s="1126"/>
      <c r="AD26" s="1126">
        <f>AA26*15</f>
        <v>0</v>
      </c>
      <c r="AE26" s="1126"/>
    </row>
    <row r="27" spans="2:31" s="6" customFormat="1" ht="27.95" customHeight="1">
      <c r="B27" s="874" t="s">
        <v>46</v>
      </c>
      <c r="C27" s="1176"/>
      <c r="D27" s="1047"/>
      <c r="E27" s="1047"/>
      <c r="F27" s="1046"/>
      <c r="G27" s="957"/>
      <c r="H27" s="920"/>
      <c r="I27" s="920"/>
      <c r="J27" s="1046"/>
      <c r="K27" s="1047"/>
      <c r="L27" s="1046"/>
      <c r="M27" s="1043"/>
      <c r="N27" s="1043"/>
      <c r="O27" s="1043"/>
      <c r="P27" s="1046"/>
      <c r="Q27" s="1047"/>
      <c r="R27" s="1046"/>
      <c r="S27" s="1046"/>
      <c r="T27" s="1046"/>
      <c r="U27" s="1046"/>
      <c r="V27" s="1320"/>
      <c r="W27" s="866" t="s">
        <v>12</v>
      </c>
      <c r="X27" s="865"/>
      <c r="Y27" s="976"/>
      <c r="Z27" s="1126"/>
      <c r="AA27" s="1127"/>
      <c r="AB27" s="1126">
        <f>SUM(AB22:AB26)</f>
        <v>27.5</v>
      </c>
      <c r="AC27" s="1126">
        <f>SUM(AC22:AC26)</f>
        <v>22.5</v>
      </c>
      <c r="AD27" s="1126">
        <f>SUM(AD22:AD26)</f>
        <v>97.5</v>
      </c>
      <c r="AE27" s="1126">
        <f>AB27*4+AC27*9+AD27*4</f>
        <v>702.5</v>
      </c>
    </row>
    <row r="28" spans="2:31" s="6" customFormat="1" ht="27.95" customHeight="1" thickBot="1">
      <c r="B28" s="1173"/>
      <c r="C28" s="1172"/>
      <c r="D28" s="1047"/>
      <c r="E28" s="1047"/>
      <c r="F28" s="1046"/>
      <c r="G28" s="1046"/>
      <c r="H28" s="1047"/>
      <c r="I28" s="1046"/>
      <c r="J28" s="1046"/>
      <c r="K28" s="1047"/>
      <c r="L28" s="1046"/>
      <c r="M28" s="920"/>
      <c r="N28" s="920"/>
      <c r="O28" s="920"/>
      <c r="P28" s="1046"/>
      <c r="Q28" s="1047"/>
      <c r="R28" s="1046"/>
      <c r="S28" s="1048"/>
      <c r="T28" s="1047"/>
      <c r="U28" s="1046"/>
      <c r="V28" s="1320"/>
      <c r="W28" s="852" t="s">
        <v>152</v>
      </c>
      <c r="X28" s="972"/>
      <c r="Y28" s="971"/>
      <c r="Z28" s="1166"/>
      <c r="AA28" s="1167"/>
      <c r="AB28" s="1130">
        <f>AB27*4/AE27</f>
        <v>0.15658362989323843</v>
      </c>
      <c r="AC28" s="1130">
        <f>AC27*9/AE27</f>
        <v>0.28825622775800713</v>
      </c>
      <c r="AD28" s="1130">
        <f>AD27*4/AE27</f>
        <v>0.55516014234875444</v>
      </c>
      <c r="AE28" s="1166"/>
    </row>
    <row r="29" spans="2:31" s="5" customFormat="1" ht="27.95" customHeight="1">
      <c r="B29" s="1155"/>
      <c r="C29" s="1313"/>
      <c r="D29" s="1091">
        <f>'111.10月國華菜單'!M39</f>
        <v>0</v>
      </c>
      <c r="E29" s="1091"/>
      <c r="F29" s="1091"/>
      <c r="G29" s="1091">
        <f>'111.10月國華菜單'!M40</f>
        <v>0</v>
      </c>
      <c r="H29" s="1091"/>
      <c r="I29" s="1091"/>
      <c r="J29" s="1091">
        <f>'111.10月國華菜單'!M41</f>
        <v>0</v>
      </c>
      <c r="K29" s="1091"/>
      <c r="L29" s="1091"/>
      <c r="M29" s="1091">
        <f>'111.10月國華菜單'!M42</f>
        <v>0</v>
      </c>
      <c r="N29" s="1091"/>
      <c r="O29" s="1091"/>
      <c r="P29" s="1091" t="str">
        <f>'111.10月國華菜單'!M43</f>
        <v>＊菜單設計者：曾富美 營養師                                                                                                                         ＊專線：7363303＊ (新港國小菜單)                                                                                                                      ＊國華E-mail：kuohow.food@gmail.com                                                                                                                            ＊飯菜不足或用餐有任何問題，請洽服務人員哦！！     111年10月</v>
      </c>
      <c r="Q29" s="1091"/>
      <c r="R29" s="1091"/>
      <c r="S29" s="1091">
        <f>'111.10月國華菜單'!M44</f>
        <v>0</v>
      </c>
      <c r="T29" s="1091"/>
      <c r="U29" s="1091"/>
      <c r="V29" s="1320"/>
      <c r="W29" s="907" t="s">
        <v>7</v>
      </c>
      <c r="X29" s="906" t="s">
        <v>75</v>
      </c>
      <c r="Y29" s="983">
        <v>0</v>
      </c>
      <c r="Z29" s="1126"/>
      <c r="AA29" s="1127"/>
      <c r="AB29" s="1126" t="s">
        <v>32</v>
      </c>
      <c r="AC29" s="1126" t="s">
        <v>33</v>
      </c>
      <c r="AD29" s="1126" t="s">
        <v>34</v>
      </c>
      <c r="AE29" s="1126" t="s">
        <v>35</v>
      </c>
    </row>
    <row r="30" spans="2:31" ht="27.95" customHeight="1">
      <c r="B30" s="1148" t="s">
        <v>8</v>
      </c>
      <c r="C30" s="1313"/>
      <c r="D30" s="920"/>
      <c r="E30" s="920"/>
      <c r="F30" s="920"/>
      <c r="G30" s="920"/>
      <c r="H30" s="920"/>
      <c r="I30" s="920"/>
      <c r="J30" s="1022"/>
      <c r="K30" s="1021"/>
      <c r="L30" s="1182"/>
      <c r="M30" s="957"/>
      <c r="N30" s="957"/>
      <c r="O30" s="957"/>
      <c r="P30" s="920"/>
      <c r="Q30" s="1210"/>
      <c r="R30" s="1182"/>
      <c r="S30" s="1043"/>
      <c r="T30" s="1046"/>
      <c r="U30" s="1046"/>
      <c r="V30" s="1320"/>
      <c r="W30" s="877" t="s">
        <v>16</v>
      </c>
      <c r="X30" s="900" t="s">
        <v>37</v>
      </c>
      <c r="Y30" s="1069">
        <v>0</v>
      </c>
      <c r="Z30" s="1152" t="s">
        <v>38</v>
      </c>
      <c r="AA30" s="1127">
        <v>6</v>
      </c>
      <c r="AB30" s="1127">
        <f>AA30*2</f>
        <v>12</v>
      </c>
      <c r="AC30" s="1127"/>
      <c r="AD30" s="1127">
        <f>AA30*15</f>
        <v>90</v>
      </c>
      <c r="AE30" s="1127">
        <f>AB30*4+AD30*4</f>
        <v>408</v>
      </c>
    </row>
    <row r="31" spans="2:31" ht="27.95" customHeight="1">
      <c r="B31" s="1148"/>
      <c r="C31" s="1313"/>
      <c r="D31" s="920"/>
      <c r="E31" s="920"/>
      <c r="F31" s="920"/>
      <c r="G31" s="920"/>
      <c r="H31" s="921"/>
      <c r="I31" s="920"/>
      <c r="J31" s="920"/>
      <c r="K31" s="920"/>
      <c r="L31" s="918"/>
      <c r="M31" s="957"/>
      <c r="N31" s="957"/>
      <c r="O31" s="957"/>
      <c r="P31" s="1209"/>
      <c r="Q31" s="1208"/>
      <c r="R31" s="1182"/>
      <c r="S31" s="1043"/>
      <c r="T31" s="1047"/>
      <c r="U31" s="1046"/>
      <c r="V31" s="1320"/>
      <c r="W31" s="866" t="s">
        <v>9</v>
      </c>
      <c r="X31" s="883" t="s">
        <v>39</v>
      </c>
      <c r="Y31" s="976">
        <v>0</v>
      </c>
      <c r="Z31" s="1151" t="s">
        <v>40</v>
      </c>
      <c r="AA31" s="1127">
        <v>2.2999999999999998</v>
      </c>
      <c r="AB31" s="1150">
        <f>AA31*7</f>
        <v>16.099999999999998</v>
      </c>
      <c r="AC31" s="1127">
        <f>AA31*5</f>
        <v>11.5</v>
      </c>
      <c r="AD31" s="1127" t="s">
        <v>41</v>
      </c>
      <c r="AE31" s="1149">
        <f>AB31*4+AC31*9</f>
        <v>167.89999999999998</v>
      </c>
    </row>
    <row r="32" spans="2:31" ht="27.95" customHeight="1">
      <c r="B32" s="1148" t="s">
        <v>10</v>
      </c>
      <c r="C32" s="1313"/>
      <c r="D32" s="920"/>
      <c r="E32" s="921"/>
      <c r="F32" s="920"/>
      <c r="G32" s="1022"/>
      <c r="H32" s="1184"/>
      <c r="I32" s="1182"/>
      <c r="J32" s="957"/>
      <c r="K32" s="958"/>
      <c r="L32" s="957"/>
      <c r="M32" s="957"/>
      <c r="N32" s="957"/>
      <c r="O32" s="957"/>
      <c r="P32" s="1207"/>
      <c r="Q32" s="1206"/>
      <c r="R32" s="1205"/>
      <c r="S32" s="920"/>
      <c r="T32" s="919"/>
      <c r="U32" s="918"/>
      <c r="V32" s="1320"/>
      <c r="W32" s="877" t="s">
        <v>16</v>
      </c>
      <c r="X32" s="883" t="s">
        <v>87</v>
      </c>
      <c r="Y32" s="976">
        <v>0</v>
      </c>
      <c r="Z32" s="1126" t="s">
        <v>42</v>
      </c>
      <c r="AA32" s="1127">
        <v>1.5</v>
      </c>
      <c r="AB32" s="1127">
        <f>AA32*1</f>
        <v>1.5</v>
      </c>
      <c r="AC32" s="1127" t="s">
        <v>41</v>
      </c>
      <c r="AD32" s="1127">
        <f>AA32*5</f>
        <v>7.5</v>
      </c>
      <c r="AE32" s="1127">
        <f>AB32*4+AD32*4</f>
        <v>36</v>
      </c>
    </row>
    <row r="33" spans="2:31" ht="27.95" customHeight="1">
      <c r="B33" s="1314" t="s">
        <v>125</v>
      </c>
      <c r="C33" s="1313"/>
      <c r="D33" s="921"/>
      <c r="E33" s="921"/>
      <c r="F33" s="920"/>
      <c r="G33" s="1022"/>
      <c r="H33" s="1184"/>
      <c r="I33" s="1182"/>
      <c r="J33" s="920"/>
      <c r="K33" s="920"/>
      <c r="L33" s="920"/>
      <c r="M33" s="1042"/>
      <c r="N33" s="920"/>
      <c r="O33" s="1042"/>
      <c r="P33" s="1207"/>
      <c r="Q33" s="1206"/>
      <c r="R33" s="1205"/>
      <c r="S33" s="1042"/>
      <c r="T33" s="921"/>
      <c r="U33" s="920"/>
      <c r="V33" s="1320"/>
      <c r="W33" s="866" t="s">
        <v>11</v>
      </c>
      <c r="X33" s="883" t="s">
        <v>88</v>
      </c>
      <c r="Y33" s="976">
        <v>0</v>
      </c>
      <c r="Z33" s="1126" t="s">
        <v>44</v>
      </c>
      <c r="AA33" s="1127">
        <v>2.5</v>
      </c>
      <c r="AB33" s="1127"/>
      <c r="AC33" s="1127">
        <f>AA33*5</f>
        <v>12.5</v>
      </c>
      <c r="AD33" s="1127" t="s">
        <v>41</v>
      </c>
      <c r="AE33" s="1127">
        <f>AC33*9</f>
        <v>112.5</v>
      </c>
    </row>
    <row r="34" spans="2:31" ht="27.95" customHeight="1">
      <c r="B34" s="1314"/>
      <c r="C34" s="1313"/>
      <c r="D34" s="921"/>
      <c r="E34" s="921"/>
      <c r="F34" s="920"/>
      <c r="G34" s="1022"/>
      <c r="H34" s="1184"/>
      <c r="I34" s="1182"/>
      <c r="J34" s="920"/>
      <c r="K34" s="920"/>
      <c r="L34" s="920"/>
      <c r="M34" s="1042"/>
      <c r="N34" s="921"/>
      <c r="O34" s="1042"/>
      <c r="P34" s="920"/>
      <c r="Q34" s="1183"/>
      <c r="R34" s="1182"/>
      <c r="S34" s="920"/>
      <c r="T34" s="920"/>
      <c r="U34" s="920"/>
      <c r="V34" s="1320"/>
      <c r="W34" s="877" t="s">
        <v>16</v>
      </c>
      <c r="X34" s="876" t="s">
        <v>72</v>
      </c>
      <c r="Y34" s="976">
        <v>0</v>
      </c>
      <c r="Z34" s="1126" t="s">
        <v>45</v>
      </c>
      <c r="AA34" s="1127">
        <v>1</v>
      </c>
      <c r="AD34" s="1126">
        <f>AA34*15</f>
        <v>15</v>
      </c>
    </row>
    <row r="35" spans="2:31" ht="27.95" customHeight="1">
      <c r="B35" s="874" t="s">
        <v>46</v>
      </c>
      <c r="C35" s="1160"/>
      <c r="D35" s="1047"/>
      <c r="E35" s="1047"/>
      <c r="F35" s="1046"/>
      <c r="G35" s="957"/>
      <c r="H35" s="920"/>
      <c r="I35" s="920"/>
      <c r="J35" s="1046"/>
      <c r="K35" s="1047"/>
      <c r="L35" s="1046"/>
      <c r="M35" s="1043"/>
      <c r="N35" s="1043"/>
      <c r="O35" s="1043"/>
      <c r="P35" s="1046"/>
      <c r="Q35" s="1047"/>
      <c r="R35" s="1046"/>
      <c r="S35" s="1046"/>
      <c r="T35" s="1046"/>
      <c r="U35" s="1046"/>
      <c r="V35" s="1320"/>
      <c r="W35" s="866" t="s">
        <v>12</v>
      </c>
      <c r="X35" s="865"/>
      <c r="Y35" s="976"/>
      <c r="AB35" s="1126">
        <f>SUM(AB30:AB34)</f>
        <v>29.599999999999998</v>
      </c>
      <c r="AC35" s="1126">
        <f>SUM(AC30:AC34)</f>
        <v>24</v>
      </c>
      <c r="AD35" s="1126">
        <f>SUM(AD30:AD34)</f>
        <v>112.5</v>
      </c>
      <c r="AE35" s="1126">
        <f>AB35*4+AC35*9+AD35*4</f>
        <v>784.4</v>
      </c>
    </row>
    <row r="36" spans="2:31" ht="27.95" customHeight="1">
      <c r="B36" s="1158"/>
      <c r="C36" s="1157"/>
      <c r="D36" s="1047"/>
      <c r="E36" s="1047"/>
      <c r="F36" s="1046"/>
      <c r="G36" s="1042"/>
      <c r="H36" s="1041"/>
      <c r="I36" s="1043"/>
      <c r="J36" s="1046"/>
      <c r="K36" s="1047"/>
      <c r="L36" s="1046"/>
      <c r="M36" s="1046"/>
      <c r="N36" s="1047"/>
      <c r="O36" s="1046"/>
      <c r="P36" s="1046"/>
      <c r="Q36" s="1047"/>
      <c r="R36" s="1046"/>
      <c r="S36" s="1046"/>
      <c r="T36" s="1047"/>
      <c r="U36" s="1046"/>
      <c r="V36" s="1320"/>
      <c r="W36" s="852" t="s">
        <v>152</v>
      </c>
      <c r="X36" s="972"/>
      <c r="Y36" s="971"/>
      <c r="AB36" s="1130">
        <f>AB35*4/AE35</f>
        <v>0.15094339622641509</v>
      </c>
      <c r="AC36" s="1130">
        <f>AC35*9/AE35</f>
        <v>0.27536970933197347</v>
      </c>
      <c r="AD36" s="1130">
        <f>AD35*4/AE35</f>
        <v>0.57368689444161147</v>
      </c>
    </row>
    <row r="37" spans="2:31" s="5" customFormat="1" ht="27.95" customHeight="1">
      <c r="B37" s="1155"/>
      <c r="C37" s="1313"/>
      <c r="D37" s="1154">
        <f>'111.10月國華菜單'!Q39</f>
        <v>0</v>
      </c>
      <c r="E37" s="1154"/>
      <c r="F37" s="1154"/>
      <c r="G37" s="1091">
        <f>'111.10月國華菜單'!Q40</f>
        <v>0</v>
      </c>
      <c r="H37" s="1091"/>
      <c r="I37" s="1091"/>
      <c r="J37" s="1091">
        <f>'111.10月國華菜單'!Q41</f>
        <v>0</v>
      </c>
      <c r="K37" s="1091"/>
      <c r="L37" s="1091"/>
      <c r="M37" s="1091">
        <f>'111.10月國華菜單'!Q42</f>
        <v>0</v>
      </c>
      <c r="N37" s="1091"/>
      <c r="O37" s="1091"/>
      <c r="P37" s="1091">
        <f>'111.10月國華菜單'!Q43</f>
        <v>0</v>
      </c>
      <c r="Q37" s="1091"/>
      <c r="R37" s="1091"/>
      <c r="S37" s="1091">
        <f>'111.10月國華菜單'!Q44</f>
        <v>0</v>
      </c>
      <c r="T37" s="1091"/>
      <c r="U37" s="1091"/>
      <c r="V37" s="1320"/>
      <c r="W37" s="907" t="s">
        <v>7</v>
      </c>
      <c r="X37" s="906" t="s">
        <v>75</v>
      </c>
      <c r="Y37" s="983">
        <v>0</v>
      </c>
      <c r="Z37" s="1126"/>
      <c r="AA37" s="1127"/>
      <c r="AB37" s="1126" t="s">
        <v>32</v>
      </c>
      <c r="AC37" s="1126" t="s">
        <v>33</v>
      </c>
      <c r="AD37" s="1126" t="s">
        <v>34</v>
      </c>
      <c r="AE37" s="1126" t="s">
        <v>35</v>
      </c>
    </row>
    <row r="38" spans="2:31" ht="27.95" customHeight="1">
      <c r="B38" s="1148" t="s">
        <v>8</v>
      </c>
      <c r="C38" s="1315"/>
      <c r="D38" s="920"/>
      <c r="E38" s="920"/>
      <c r="F38" s="920"/>
      <c r="G38" s="920"/>
      <c r="H38" s="920"/>
      <c r="I38" s="920"/>
      <c r="J38" s="1022"/>
      <c r="K38" s="1021"/>
      <c r="L38" s="1182"/>
      <c r="M38" s="957"/>
      <c r="N38" s="957"/>
      <c r="O38" s="957"/>
      <c r="P38" s="920"/>
      <c r="Q38" s="1210"/>
      <c r="R38" s="1182"/>
      <c r="S38" s="1043"/>
      <c r="T38" s="1046"/>
      <c r="U38" s="1046"/>
      <c r="V38" s="1320"/>
      <c r="W38" s="877" t="s">
        <v>16</v>
      </c>
      <c r="X38" s="900" t="s">
        <v>37</v>
      </c>
      <c r="Y38" s="1069">
        <v>0</v>
      </c>
      <c r="Z38" s="1152" t="s">
        <v>38</v>
      </c>
      <c r="AA38" s="1127">
        <v>6</v>
      </c>
      <c r="AB38" s="1127">
        <f>AA38*2</f>
        <v>12</v>
      </c>
      <c r="AC38" s="1127"/>
      <c r="AD38" s="1127">
        <f>AA38*15</f>
        <v>90</v>
      </c>
      <c r="AE38" s="1127">
        <f>AB38*4+AD38*4</f>
        <v>408</v>
      </c>
    </row>
    <row r="39" spans="2:31" ht="27.95" customHeight="1">
      <c r="B39" s="1148"/>
      <c r="C39" s="1315"/>
      <c r="D39" s="920"/>
      <c r="E39" s="920"/>
      <c r="F39" s="920"/>
      <c r="G39" s="920"/>
      <c r="H39" s="921"/>
      <c r="I39" s="920"/>
      <c r="J39" s="920"/>
      <c r="K39" s="920"/>
      <c r="L39" s="918"/>
      <c r="M39" s="957"/>
      <c r="N39" s="957"/>
      <c r="O39" s="957"/>
      <c r="P39" s="1209"/>
      <c r="Q39" s="1208"/>
      <c r="R39" s="1182"/>
      <c r="S39" s="1043"/>
      <c r="T39" s="1047"/>
      <c r="U39" s="1046"/>
      <c r="V39" s="1320"/>
      <c r="W39" s="866" t="s">
        <v>9</v>
      </c>
      <c r="X39" s="883" t="s">
        <v>39</v>
      </c>
      <c r="Y39" s="976">
        <v>0</v>
      </c>
      <c r="Z39" s="1151" t="s">
        <v>40</v>
      </c>
      <c r="AA39" s="1127">
        <v>2.2999999999999998</v>
      </c>
      <c r="AB39" s="1150">
        <f>AA39*7</f>
        <v>16.099999999999998</v>
      </c>
      <c r="AC39" s="1127">
        <f>AA39*5</f>
        <v>11.5</v>
      </c>
      <c r="AD39" s="1127" t="s">
        <v>41</v>
      </c>
      <c r="AE39" s="1149">
        <f>AB39*4+AC39*9</f>
        <v>167.89999999999998</v>
      </c>
    </row>
    <row r="40" spans="2:31" ht="27.95" customHeight="1">
      <c r="B40" s="1148" t="s">
        <v>10</v>
      </c>
      <c r="C40" s="1315"/>
      <c r="D40" s="920"/>
      <c r="E40" s="921"/>
      <c r="F40" s="920"/>
      <c r="G40" s="1022"/>
      <c r="H40" s="1184"/>
      <c r="I40" s="1182"/>
      <c r="J40" s="957"/>
      <c r="K40" s="958"/>
      <c r="L40" s="957"/>
      <c r="M40" s="957"/>
      <c r="N40" s="957"/>
      <c r="O40" s="957"/>
      <c r="P40" s="1207"/>
      <c r="Q40" s="1206"/>
      <c r="R40" s="1205"/>
      <c r="S40" s="920"/>
      <c r="T40" s="919"/>
      <c r="U40" s="918"/>
      <c r="V40" s="1320"/>
      <c r="W40" s="877" t="s">
        <v>16</v>
      </c>
      <c r="X40" s="883" t="s">
        <v>87</v>
      </c>
      <c r="Y40" s="976">
        <v>0</v>
      </c>
      <c r="Z40" s="1126" t="s">
        <v>42</v>
      </c>
      <c r="AA40" s="1127">
        <v>1.6</v>
      </c>
      <c r="AB40" s="1127">
        <f>AA40*1</f>
        <v>1.6</v>
      </c>
      <c r="AC40" s="1127" t="s">
        <v>41</v>
      </c>
      <c r="AD40" s="1127">
        <f>AA40*5</f>
        <v>8</v>
      </c>
      <c r="AE40" s="1127">
        <f>AB40*4+AD40*4</f>
        <v>38.4</v>
      </c>
    </row>
    <row r="41" spans="2:31" ht="27.95" customHeight="1">
      <c r="B41" s="1314" t="s">
        <v>130</v>
      </c>
      <c r="C41" s="1315"/>
      <c r="D41" s="921"/>
      <c r="E41" s="921"/>
      <c r="F41" s="920"/>
      <c r="G41" s="1022"/>
      <c r="H41" s="1184"/>
      <c r="I41" s="1182"/>
      <c r="J41" s="920"/>
      <c r="K41" s="920"/>
      <c r="L41" s="920"/>
      <c r="M41" s="1042"/>
      <c r="N41" s="920"/>
      <c r="O41" s="1042"/>
      <c r="P41" s="1207"/>
      <c r="Q41" s="1206"/>
      <c r="R41" s="1205"/>
      <c r="S41" s="1042"/>
      <c r="T41" s="921"/>
      <c r="U41" s="920"/>
      <c r="V41" s="1320"/>
      <c r="W41" s="866" t="s">
        <v>11</v>
      </c>
      <c r="X41" s="883" t="s">
        <v>88</v>
      </c>
      <c r="Y41" s="976">
        <v>0</v>
      </c>
      <c r="Z41" s="1126" t="s">
        <v>44</v>
      </c>
      <c r="AA41" s="1127">
        <v>2.5</v>
      </c>
      <c r="AB41" s="1127"/>
      <c r="AC41" s="1127">
        <f>AA41*5</f>
        <v>12.5</v>
      </c>
      <c r="AD41" s="1127" t="s">
        <v>41</v>
      </c>
      <c r="AE41" s="1127">
        <f>AC41*9</f>
        <v>112.5</v>
      </c>
    </row>
    <row r="42" spans="2:31" ht="27.95" customHeight="1">
      <c r="B42" s="1314"/>
      <c r="C42" s="1315"/>
      <c r="D42" s="921"/>
      <c r="E42" s="921"/>
      <c r="F42" s="920"/>
      <c r="G42" s="1022"/>
      <c r="H42" s="1184"/>
      <c r="I42" s="1182"/>
      <c r="J42" s="920"/>
      <c r="K42" s="920"/>
      <c r="L42" s="920"/>
      <c r="M42" s="1042"/>
      <c r="N42" s="921"/>
      <c r="O42" s="1042"/>
      <c r="P42" s="920"/>
      <c r="Q42" s="1183"/>
      <c r="R42" s="1182"/>
      <c r="S42" s="920"/>
      <c r="T42" s="920"/>
      <c r="U42" s="920"/>
      <c r="V42" s="1320"/>
      <c r="W42" s="877" t="s">
        <v>16</v>
      </c>
      <c r="X42" s="876" t="s">
        <v>72</v>
      </c>
      <c r="Y42" s="976">
        <v>0</v>
      </c>
      <c r="Z42" s="1126" t="s">
        <v>45</v>
      </c>
      <c r="AD42" s="1126">
        <f>AA42*15</f>
        <v>0</v>
      </c>
    </row>
    <row r="43" spans="2:31" ht="27.95" customHeight="1">
      <c r="B43" s="874" t="s">
        <v>46</v>
      </c>
      <c r="C43" s="1145"/>
      <c r="D43" s="1047"/>
      <c r="E43" s="1047"/>
      <c r="F43" s="1046"/>
      <c r="G43" s="957"/>
      <c r="H43" s="920"/>
      <c r="I43" s="920"/>
      <c r="J43" s="1046"/>
      <c r="K43" s="1047"/>
      <c r="L43" s="1046"/>
      <c r="M43" s="1043"/>
      <c r="N43" s="1043"/>
      <c r="O43" s="1043"/>
      <c r="P43" s="1046"/>
      <c r="Q43" s="1047"/>
      <c r="R43" s="1046"/>
      <c r="S43" s="1046"/>
      <c r="T43" s="1046"/>
      <c r="U43" s="1046"/>
      <c r="V43" s="1320"/>
      <c r="W43" s="866" t="s">
        <v>12</v>
      </c>
      <c r="X43" s="865"/>
      <c r="Y43" s="976"/>
      <c r="AB43" s="1126">
        <f>SUM(AB38:AB42)</f>
        <v>29.7</v>
      </c>
      <c r="AC43" s="1126">
        <f>SUM(AC38:AC42)</f>
        <v>24</v>
      </c>
      <c r="AD43" s="1126">
        <f>SUM(AD38:AD42)</f>
        <v>98</v>
      </c>
      <c r="AE43" s="1126">
        <f>AB43*4+AC43*9+AD43*4</f>
        <v>726.8</v>
      </c>
    </row>
    <row r="44" spans="2:31" ht="27.95" customHeight="1">
      <c r="B44" s="1142"/>
      <c r="C44" s="1141"/>
      <c r="D44" s="1204"/>
      <c r="E44" s="1014"/>
      <c r="F44" s="1203"/>
      <c r="G44" s="1170"/>
      <c r="H44" s="854"/>
      <c r="I44" s="853"/>
      <c r="J44" s="856"/>
      <c r="K44" s="1169"/>
      <c r="L44" s="856"/>
      <c r="M44" s="1012"/>
      <c r="N44" s="1014"/>
      <c r="O44" s="1168"/>
      <c r="P44" s="853"/>
      <c r="Q44" s="854"/>
      <c r="R44" s="853"/>
      <c r="S44" s="853"/>
      <c r="T44" s="854"/>
      <c r="U44" s="853"/>
      <c r="V44" s="1321"/>
      <c r="W44" s="852" t="s">
        <v>152</v>
      </c>
      <c r="X44" s="972"/>
      <c r="Y44" s="971"/>
      <c r="AB44" s="1130">
        <f>AB43*4/AE43</f>
        <v>0.16345624656026417</v>
      </c>
      <c r="AC44" s="1130">
        <f>AC43*9/AE43</f>
        <v>0.29719317556411667</v>
      </c>
      <c r="AD44" s="1130">
        <f>AD43*4/AE43</f>
        <v>0.53935057787561924</v>
      </c>
    </row>
    <row r="45" spans="2:31" ht="21.75" customHeight="1">
      <c r="C45" s="1126"/>
      <c r="J45" s="1310"/>
      <c r="K45" s="1310"/>
      <c r="L45" s="1310"/>
      <c r="M45" s="1310"/>
      <c r="N45" s="1310"/>
      <c r="O45" s="1310"/>
      <c r="P45" s="1310"/>
      <c r="Q45" s="1310"/>
      <c r="R45" s="1310"/>
      <c r="S45" s="1310"/>
      <c r="T45" s="1310"/>
      <c r="U45" s="1310"/>
      <c r="V45" s="1310"/>
      <c r="W45" s="1310"/>
      <c r="X45" s="1310"/>
      <c r="Y45" s="1310"/>
    </row>
    <row r="46" spans="2:31">
      <c r="B46" s="1127"/>
      <c r="D46" s="1311"/>
      <c r="E46" s="1311"/>
      <c r="F46" s="1312"/>
      <c r="G46" s="1312"/>
      <c r="H46" s="1129"/>
      <c r="I46" s="1126"/>
      <c r="J46" s="1126"/>
      <c r="K46" s="1129"/>
      <c r="L46" s="1126"/>
      <c r="N46" s="1129"/>
      <c r="O46" s="1126"/>
      <c r="Q46" s="1129"/>
      <c r="R46" s="1126"/>
      <c r="T46" s="1129"/>
      <c r="U46" s="1126"/>
      <c r="V46" s="1006"/>
      <c r="Y46" s="1128"/>
    </row>
    <row r="47" spans="2:31">
      <c r="Y47" s="1128"/>
    </row>
    <row r="48" spans="2:31">
      <c r="Y48" s="1128"/>
    </row>
    <row r="49" spans="25:25">
      <c r="Y49" s="1128"/>
    </row>
    <row r="50" spans="25:25">
      <c r="Y50" s="1128"/>
    </row>
    <row r="51" spans="25:25">
      <c r="Y51" s="1128"/>
    </row>
    <row r="52" spans="25:25">
      <c r="Y52" s="1128"/>
    </row>
  </sheetData>
  <mergeCells count="15">
    <mergeCell ref="B1:Y1"/>
    <mergeCell ref="B2:G2"/>
    <mergeCell ref="C5:C10"/>
    <mergeCell ref="V5:V44"/>
    <mergeCell ref="B9:B10"/>
    <mergeCell ref="C13:C18"/>
    <mergeCell ref="B17:B18"/>
    <mergeCell ref="C21:C26"/>
    <mergeCell ref="B25:B26"/>
    <mergeCell ref="C29:C34"/>
    <mergeCell ref="B33:B34"/>
    <mergeCell ref="C37:C42"/>
    <mergeCell ref="B41:B42"/>
    <mergeCell ref="J45:Y45"/>
    <mergeCell ref="D46:G46"/>
  </mergeCells>
  <phoneticPr fontId="19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BX81"/>
  <sheetViews>
    <sheetView tabSelected="1" view="pageBreakPreview" topLeftCell="A8" zoomScale="10" zoomScaleSheetLayoutView="10" workbookViewId="0">
      <selection activeCell="AC31" sqref="AC31"/>
    </sheetView>
  </sheetViews>
  <sheetFormatPr defaultColWidth="9" defaultRowHeight="16.5"/>
  <cols>
    <col min="1" max="3" width="46.875" style="17" customWidth="1"/>
    <col min="4" max="4" width="52.5" style="10" customWidth="1"/>
    <col min="5" max="6" width="46.875" style="10" customWidth="1"/>
    <col min="7" max="9" width="46.875" style="17" customWidth="1"/>
    <col min="10" max="12" width="46.875" style="10" customWidth="1"/>
    <col min="13" max="14" width="46.875" style="18" customWidth="1"/>
    <col min="15" max="18" width="46.875" style="10" customWidth="1"/>
    <col min="19" max="20" width="46.875" style="18" customWidth="1"/>
    <col min="21" max="24" width="46.875" style="10" customWidth="1"/>
    <col min="25" max="27" width="46.875" style="18" customWidth="1"/>
    <col min="28" max="30" width="46.875" style="10" customWidth="1"/>
    <col min="31" max="31" width="0.625" style="10" hidden="1" customWidth="1"/>
    <col min="32" max="33" width="9" style="10" hidden="1" customWidth="1"/>
    <col min="34" max="34" width="4.5" style="10" hidden="1" customWidth="1"/>
    <col min="35" max="35" width="11.375" style="10" customWidth="1"/>
    <col min="36" max="36" width="17.125" style="10" customWidth="1"/>
    <col min="37" max="37" width="15.875" style="10" customWidth="1"/>
    <col min="38" max="38" width="34" style="10" customWidth="1"/>
    <col min="39" max="16384" width="9" style="10"/>
  </cols>
  <sheetData>
    <row r="1" spans="1:76" ht="172.9" customHeight="1">
      <c r="A1" s="1378" t="s">
        <v>417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  <c r="V1" s="1378"/>
      <c r="W1" s="1378"/>
      <c r="X1" s="1378"/>
      <c r="Y1" s="1378"/>
      <c r="Z1" s="1378"/>
      <c r="AA1" s="1378"/>
      <c r="AB1" s="1378"/>
      <c r="AC1" s="51"/>
      <c r="AD1" s="114"/>
      <c r="AL1" s="114"/>
    </row>
    <row r="2" spans="1:76" ht="132.6" customHeight="1" thickBot="1">
      <c r="A2" s="1379" t="s">
        <v>404</v>
      </c>
      <c r="B2" s="1379"/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80" t="s">
        <v>154</v>
      </c>
      <c r="AA2" s="1381"/>
      <c r="AB2" s="1381"/>
      <c r="AC2" s="51"/>
      <c r="AD2" s="51"/>
      <c r="AJ2"/>
    </row>
    <row r="3" spans="1:76" s="780" customFormat="1" ht="103.15" customHeight="1" thickBot="1">
      <c r="A3" s="1395">
        <v>3</v>
      </c>
      <c r="B3" s="1396"/>
      <c r="C3" s="1396"/>
      <c r="D3" s="1396"/>
      <c r="E3" s="1396"/>
      <c r="F3" s="1396"/>
      <c r="G3" s="1409">
        <v>4</v>
      </c>
      <c r="H3" s="1410"/>
      <c r="I3" s="1410"/>
      <c r="J3" s="1410"/>
      <c r="K3" s="1410"/>
      <c r="L3" s="1410"/>
      <c r="M3" s="1403">
        <v>5</v>
      </c>
      <c r="N3" s="1404"/>
      <c r="O3" s="1404"/>
      <c r="P3" s="1404"/>
      <c r="Q3" s="1404"/>
      <c r="R3" s="1405"/>
      <c r="S3" s="1411">
        <v>6</v>
      </c>
      <c r="T3" s="1412"/>
      <c r="U3" s="1412"/>
      <c r="V3" s="1412"/>
      <c r="W3" s="1412"/>
      <c r="X3" s="1413"/>
      <c r="Y3" s="1400">
        <v>7</v>
      </c>
      <c r="Z3" s="1401"/>
      <c r="AA3" s="1401"/>
      <c r="AB3" s="1401"/>
      <c r="AC3" s="1401"/>
      <c r="AD3" s="1402"/>
      <c r="AE3" s="1341">
        <v>5</v>
      </c>
      <c r="AF3" s="1341"/>
      <c r="AG3" s="1341"/>
      <c r="AH3" s="1341"/>
      <c r="AI3" s="1518"/>
      <c r="AJ3" s="1518"/>
      <c r="AK3" s="1518"/>
      <c r="AL3" s="779"/>
    </row>
    <row r="4" spans="1:76" s="596" customFormat="1" ht="124.15" customHeight="1">
      <c r="A4" s="1397" t="s">
        <v>27</v>
      </c>
      <c r="B4" s="1398"/>
      <c r="C4" s="1398"/>
      <c r="D4" s="1398"/>
      <c r="E4" s="1398"/>
      <c r="F4" s="1399"/>
      <c r="G4" s="1397" t="s">
        <v>437</v>
      </c>
      <c r="H4" s="1398"/>
      <c r="I4" s="1398"/>
      <c r="J4" s="1398"/>
      <c r="K4" s="1398"/>
      <c r="L4" s="1398"/>
      <c r="M4" s="1397" t="s">
        <v>271</v>
      </c>
      <c r="N4" s="1398"/>
      <c r="O4" s="1398"/>
      <c r="P4" s="1398"/>
      <c r="Q4" s="1398"/>
      <c r="R4" s="1399"/>
      <c r="S4" s="1397" t="s">
        <v>272</v>
      </c>
      <c r="T4" s="1398"/>
      <c r="U4" s="1398"/>
      <c r="V4" s="1398"/>
      <c r="W4" s="1398"/>
      <c r="X4" s="1399"/>
      <c r="Y4" s="1397" t="s">
        <v>27</v>
      </c>
      <c r="Z4" s="1398"/>
      <c r="AA4" s="1398"/>
      <c r="AB4" s="1398"/>
      <c r="AC4" s="1398"/>
      <c r="AD4" s="1399"/>
      <c r="AE4" s="1519" t="s">
        <v>20</v>
      </c>
      <c r="AF4" s="1519"/>
      <c r="AG4" s="1519"/>
      <c r="AH4" s="1519"/>
      <c r="AI4" s="1520"/>
      <c r="AJ4" s="1520"/>
      <c r="AK4" s="1520"/>
    </row>
    <row r="5" spans="1:76" s="597" customFormat="1" ht="124.15" customHeight="1">
      <c r="A5" s="1392" t="s">
        <v>528</v>
      </c>
      <c r="B5" s="1393"/>
      <c r="C5" s="1393"/>
      <c r="D5" s="1393"/>
      <c r="E5" s="1393"/>
      <c r="F5" s="1394"/>
      <c r="G5" s="1392" t="s">
        <v>439</v>
      </c>
      <c r="H5" s="1393"/>
      <c r="I5" s="1393"/>
      <c r="J5" s="1393"/>
      <c r="K5" s="1393"/>
      <c r="L5" s="1394"/>
      <c r="M5" s="1346" t="s">
        <v>440</v>
      </c>
      <c r="N5" s="1347"/>
      <c r="O5" s="1347"/>
      <c r="P5" s="1347"/>
      <c r="Q5" s="1347"/>
      <c r="R5" s="1348"/>
      <c r="S5" s="1346" t="s">
        <v>441</v>
      </c>
      <c r="T5" s="1347"/>
      <c r="U5" s="1347"/>
      <c r="V5" s="1347"/>
      <c r="W5" s="1347"/>
      <c r="X5" s="1348"/>
      <c r="Y5" s="1346" t="s">
        <v>444</v>
      </c>
      <c r="Z5" s="1347"/>
      <c r="AA5" s="1347"/>
      <c r="AB5" s="1347"/>
      <c r="AC5" s="1347"/>
      <c r="AD5" s="1348"/>
      <c r="AE5" s="1526" t="s">
        <v>21</v>
      </c>
      <c r="AF5" s="1526"/>
      <c r="AG5" s="1526"/>
      <c r="AH5" s="1526"/>
      <c r="AI5" s="1523"/>
      <c r="AJ5" s="1523"/>
      <c r="AK5" s="1523"/>
      <c r="AL5" s="1524"/>
      <c r="AM5" s="1524"/>
      <c r="AN5" s="1524"/>
      <c r="AO5" s="1524"/>
    </row>
    <row r="6" spans="1:76" s="596" customFormat="1" ht="124.15" customHeight="1">
      <c r="A6" s="1366" t="s">
        <v>436</v>
      </c>
      <c r="B6" s="1367"/>
      <c r="C6" s="1367"/>
      <c r="D6" s="1367"/>
      <c r="E6" s="1367"/>
      <c r="F6" s="1368"/>
      <c r="G6" s="1349" t="s">
        <v>488</v>
      </c>
      <c r="H6" s="1350"/>
      <c r="I6" s="1350"/>
      <c r="J6" s="1350"/>
      <c r="K6" s="1350"/>
      <c r="L6" s="1350"/>
      <c r="M6" s="1406" t="s">
        <v>418</v>
      </c>
      <c r="N6" s="1407"/>
      <c r="O6" s="1407"/>
      <c r="P6" s="1407"/>
      <c r="Q6" s="1407"/>
      <c r="R6" s="1408"/>
      <c r="S6" s="1366" t="s">
        <v>334</v>
      </c>
      <c r="T6" s="1367"/>
      <c r="U6" s="1367"/>
      <c r="V6" s="1367"/>
      <c r="W6" s="1367"/>
      <c r="X6" s="1368"/>
      <c r="Y6" s="1366" t="s">
        <v>445</v>
      </c>
      <c r="Z6" s="1367"/>
      <c r="AA6" s="1367"/>
      <c r="AB6" s="1367"/>
      <c r="AC6" s="1367"/>
      <c r="AD6" s="1368"/>
      <c r="AE6" s="1521" t="s">
        <v>22</v>
      </c>
      <c r="AF6" s="1521"/>
      <c r="AG6" s="1521"/>
      <c r="AH6" s="1521"/>
      <c r="AI6" s="1540"/>
      <c r="AJ6" s="1540"/>
      <c r="AK6" s="1540"/>
      <c r="AL6" s="1540"/>
      <c r="AM6" s="1540"/>
      <c r="AN6" s="1540"/>
      <c r="AO6" s="1540"/>
      <c r="AP6" s="1337" t="s">
        <v>481</v>
      </c>
      <c r="AQ6" s="1337"/>
      <c r="AR6" s="1337"/>
      <c r="AS6" s="1337"/>
      <c r="AT6" s="1337"/>
      <c r="AU6" s="1337"/>
      <c r="AV6" s="1337"/>
      <c r="AW6" s="1337"/>
      <c r="AX6" s="1337"/>
      <c r="AY6" s="1337"/>
      <c r="AZ6" s="1337"/>
      <c r="BA6" s="1337"/>
      <c r="BB6" s="1337"/>
      <c r="BC6" s="1337"/>
      <c r="BD6" s="1337"/>
      <c r="BE6" s="1337"/>
      <c r="BF6" s="1337"/>
      <c r="BG6" s="1337"/>
      <c r="BH6" s="1337"/>
      <c r="BI6" s="1337"/>
      <c r="BJ6" s="1337"/>
      <c r="BK6" s="1337"/>
      <c r="BL6" s="1337"/>
      <c r="BM6" s="1337"/>
      <c r="BN6" s="1337"/>
      <c r="BO6" s="1337"/>
      <c r="BP6" s="1337"/>
      <c r="BQ6" s="1337"/>
      <c r="BR6" s="1337"/>
      <c r="BS6" s="1337"/>
      <c r="BT6" s="1337"/>
      <c r="BU6" s="1337"/>
      <c r="BV6" s="1337"/>
    </row>
    <row r="7" spans="1:76" s="596" customFormat="1" ht="124.15" customHeight="1">
      <c r="A7" s="1493" t="s">
        <v>435</v>
      </c>
      <c r="B7" s="1494"/>
      <c r="C7" s="1494"/>
      <c r="D7" s="1494"/>
      <c r="E7" s="1494"/>
      <c r="F7" s="1495"/>
      <c r="G7" s="1501" t="s">
        <v>405</v>
      </c>
      <c r="H7" s="1502"/>
      <c r="I7" s="1502"/>
      <c r="J7" s="1502"/>
      <c r="K7" s="1502"/>
      <c r="L7" s="1502"/>
      <c r="M7" s="1382" t="s">
        <v>449</v>
      </c>
      <c r="N7" s="1383"/>
      <c r="O7" s="1383"/>
      <c r="P7" s="1383"/>
      <c r="Q7" s="1383"/>
      <c r="R7" s="1384"/>
      <c r="S7" s="1322" t="s">
        <v>442</v>
      </c>
      <c r="T7" s="1323"/>
      <c r="U7" s="1323"/>
      <c r="V7" s="1323"/>
      <c r="W7" s="1323"/>
      <c r="X7" s="1324"/>
      <c r="Y7" s="1322" t="s">
        <v>424</v>
      </c>
      <c r="Z7" s="1323"/>
      <c r="AA7" s="1323"/>
      <c r="AB7" s="1323"/>
      <c r="AC7" s="1323"/>
      <c r="AD7" s="1324"/>
      <c r="AE7" s="1521" t="s">
        <v>23</v>
      </c>
      <c r="AF7" s="1521"/>
      <c r="AG7" s="1521"/>
      <c r="AH7" s="1521"/>
      <c r="AI7" s="1522"/>
      <c r="AJ7" s="1522"/>
      <c r="AK7" s="1522"/>
      <c r="AL7" s="1532"/>
      <c r="AM7" s="1532"/>
      <c r="AN7" s="1532"/>
      <c r="AO7" s="1532"/>
      <c r="AP7" s="1337"/>
      <c r="AQ7" s="1337"/>
      <c r="AR7" s="1337"/>
      <c r="AS7" s="1337"/>
      <c r="AT7" s="1337"/>
      <c r="AU7" s="1337"/>
      <c r="AV7" s="1337"/>
      <c r="AW7" s="1337"/>
      <c r="AX7" s="1337"/>
      <c r="AY7" s="1337"/>
      <c r="AZ7" s="1337"/>
      <c r="BA7" s="1337"/>
      <c r="BB7" s="1337"/>
      <c r="BC7" s="1337"/>
      <c r="BD7" s="1337"/>
      <c r="BE7" s="1337"/>
      <c r="BF7" s="1337"/>
      <c r="BG7" s="1337"/>
      <c r="BH7" s="1337"/>
      <c r="BI7" s="1337"/>
      <c r="BJ7" s="1337"/>
      <c r="BK7" s="1337"/>
      <c r="BL7" s="1337"/>
      <c r="BM7" s="1337"/>
      <c r="BN7" s="1337"/>
      <c r="BO7" s="1337"/>
      <c r="BP7" s="1337"/>
      <c r="BQ7" s="1337"/>
      <c r="BR7" s="1337"/>
      <c r="BS7" s="1337"/>
      <c r="BT7" s="1337"/>
      <c r="BU7" s="1337"/>
      <c r="BV7" s="1337"/>
    </row>
    <row r="8" spans="1:76" s="598" customFormat="1" ht="124.15" customHeight="1">
      <c r="A8" s="1372" t="s">
        <v>342</v>
      </c>
      <c r="B8" s="1373"/>
      <c r="C8" s="1373"/>
      <c r="D8" s="1373"/>
      <c r="E8" s="1373"/>
      <c r="F8" s="1423"/>
      <c r="G8" s="1372" t="s">
        <v>342</v>
      </c>
      <c r="H8" s="1373"/>
      <c r="I8" s="1373"/>
      <c r="J8" s="1373"/>
      <c r="K8" s="1373"/>
      <c r="L8" s="1373"/>
      <c r="M8" s="1369" t="s">
        <v>343</v>
      </c>
      <c r="N8" s="1370"/>
      <c r="O8" s="1370"/>
      <c r="P8" s="1370"/>
      <c r="Q8" s="1370"/>
      <c r="R8" s="1371"/>
      <c r="S8" s="1372" t="s">
        <v>341</v>
      </c>
      <c r="T8" s="1373"/>
      <c r="U8" s="1373"/>
      <c r="V8" s="1373"/>
      <c r="W8" s="1373"/>
      <c r="X8" s="1423"/>
      <c r="Y8" s="1372" t="s">
        <v>342</v>
      </c>
      <c r="Z8" s="1373"/>
      <c r="AA8" s="1373"/>
      <c r="AB8" s="1373"/>
      <c r="AC8" s="1373"/>
      <c r="AD8" s="1373"/>
      <c r="AE8" s="1521" t="s">
        <v>26</v>
      </c>
      <c r="AF8" s="1521"/>
      <c r="AG8" s="1521"/>
      <c r="AH8" s="1521"/>
      <c r="AI8" s="1530"/>
      <c r="AJ8" s="1530"/>
      <c r="AK8" s="1530"/>
      <c r="AL8" s="1534"/>
      <c r="AM8" s="1534"/>
      <c r="AN8" s="1534"/>
      <c r="AO8" s="1534"/>
      <c r="AP8" s="1337"/>
      <c r="AQ8" s="1337"/>
      <c r="AR8" s="1337"/>
      <c r="AS8" s="1337"/>
      <c r="AT8" s="1337"/>
      <c r="AU8" s="1337"/>
      <c r="AV8" s="1337"/>
      <c r="AW8" s="1337"/>
      <c r="AX8" s="1337"/>
      <c r="AY8" s="1337"/>
      <c r="AZ8" s="1337"/>
      <c r="BA8" s="1337"/>
      <c r="BB8" s="1337"/>
      <c r="BC8" s="1337"/>
      <c r="BD8" s="1337"/>
      <c r="BE8" s="1337"/>
      <c r="BF8" s="1337"/>
      <c r="BG8" s="1337"/>
      <c r="BH8" s="1337"/>
      <c r="BI8" s="1337"/>
      <c r="BJ8" s="1337"/>
      <c r="BK8" s="1337"/>
      <c r="BL8" s="1337"/>
      <c r="BM8" s="1337"/>
      <c r="BN8" s="1337"/>
      <c r="BO8" s="1337"/>
      <c r="BP8" s="1337"/>
      <c r="BQ8" s="1337"/>
      <c r="BR8" s="1337"/>
      <c r="BS8" s="1337"/>
      <c r="BT8" s="1337"/>
      <c r="BU8" s="1337"/>
      <c r="BV8" s="1337"/>
    </row>
    <row r="9" spans="1:76" s="599" customFormat="1" ht="124.15" customHeight="1">
      <c r="A9" s="1385" t="s">
        <v>480</v>
      </c>
      <c r="B9" s="1386"/>
      <c r="C9" s="1386"/>
      <c r="D9" s="1386"/>
      <c r="E9" s="1386"/>
      <c r="F9" s="1387"/>
      <c r="G9" s="1385" t="s">
        <v>340</v>
      </c>
      <c r="H9" s="1386"/>
      <c r="I9" s="1386"/>
      <c r="J9" s="1386"/>
      <c r="K9" s="1386"/>
      <c r="L9" s="1386"/>
      <c r="M9" s="1414" t="s">
        <v>415</v>
      </c>
      <c r="N9" s="1415"/>
      <c r="O9" s="1415"/>
      <c r="P9" s="1415"/>
      <c r="Q9" s="1415"/>
      <c r="R9" s="1416"/>
      <c r="S9" s="1420" t="s">
        <v>443</v>
      </c>
      <c r="T9" s="1421"/>
      <c r="U9" s="1421"/>
      <c r="V9" s="1421"/>
      <c r="W9" s="1421"/>
      <c r="X9" s="1422"/>
      <c r="Y9" s="1420" t="s">
        <v>406</v>
      </c>
      <c r="Z9" s="1421"/>
      <c r="AA9" s="1421"/>
      <c r="AB9" s="1421"/>
      <c r="AC9" s="1421"/>
      <c r="AD9" s="1422"/>
      <c r="AE9" s="1516" t="s">
        <v>24</v>
      </c>
      <c r="AF9" s="1516"/>
      <c r="AG9" s="1516"/>
      <c r="AH9" s="1516"/>
      <c r="AI9" s="1517"/>
      <c r="AJ9" s="1517"/>
      <c r="AK9" s="1517"/>
      <c r="AL9" s="1532"/>
      <c r="AM9" s="1532"/>
      <c r="AN9" s="1532"/>
      <c r="AO9" s="1532"/>
      <c r="AP9" s="1337"/>
      <c r="AQ9" s="1337"/>
      <c r="AR9" s="1337"/>
      <c r="AS9" s="1337"/>
      <c r="AT9" s="1337"/>
      <c r="AU9" s="1337"/>
      <c r="AV9" s="1337"/>
      <c r="AW9" s="1337"/>
      <c r="AX9" s="1337"/>
      <c r="AY9" s="1337"/>
      <c r="AZ9" s="1337"/>
      <c r="BA9" s="1337"/>
      <c r="BB9" s="1337"/>
      <c r="BC9" s="1337"/>
      <c r="BD9" s="1337"/>
      <c r="BE9" s="1337"/>
      <c r="BF9" s="1337"/>
      <c r="BG9" s="1337"/>
      <c r="BH9" s="1337"/>
      <c r="BI9" s="1337"/>
      <c r="BJ9" s="1337"/>
      <c r="BK9" s="1337"/>
      <c r="BL9" s="1337"/>
      <c r="BM9" s="1337"/>
      <c r="BN9" s="1337"/>
      <c r="BO9" s="1337"/>
      <c r="BP9" s="1337"/>
      <c r="BQ9" s="1337"/>
      <c r="BR9" s="1337"/>
      <c r="BS9" s="1337"/>
      <c r="BT9" s="1337"/>
      <c r="BU9" s="1337"/>
      <c r="BV9" s="1337"/>
    </row>
    <row r="10" spans="1:76" s="516" customFormat="1" ht="120" customHeight="1">
      <c r="A10" s="1388"/>
      <c r="B10" s="1389"/>
      <c r="C10" s="1389"/>
      <c r="D10" s="1389"/>
      <c r="E10" s="1389"/>
      <c r="F10" s="1390"/>
      <c r="G10" s="1363"/>
      <c r="H10" s="1364"/>
      <c r="I10" s="1364"/>
      <c r="J10" s="1364"/>
      <c r="K10" s="1364"/>
      <c r="L10" s="1365"/>
      <c r="M10" s="1391"/>
      <c r="N10" s="1364"/>
      <c r="O10" s="1364"/>
      <c r="P10" s="1364"/>
      <c r="Q10" s="1364"/>
      <c r="R10" s="1365"/>
      <c r="S10" s="1363"/>
      <c r="T10" s="1364"/>
      <c r="U10" s="1364"/>
      <c r="V10" s="1364"/>
      <c r="W10" s="1364"/>
      <c r="X10" s="1365"/>
      <c r="Y10" s="1363"/>
      <c r="Z10" s="1364"/>
      <c r="AA10" s="1364"/>
      <c r="AB10" s="1364"/>
      <c r="AC10" s="1364"/>
      <c r="AD10" s="1365"/>
      <c r="AE10" s="1340"/>
      <c r="AF10" s="1340"/>
      <c r="AG10" s="1340"/>
      <c r="AH10" s="1340"/>
      <c r="AI10" s="519"/>
      <c r="AJ10" s="519"/>
      <c r="AK10" s="519"/>
      <c r="AL10" s="517"/>
    </row>
    <row r="11" spans="1:76" s="570" customFormat="1" ht="73.900000000000006" customHeight="1">
      <c r="A11" s="553" t="s">
        <v>222</v>
      </c>
      <c r="B11" s="554">
        <f>佳祥第一週明細!W11</f>
        <v>758.9</v>
      </c>
      <c r="C11" s="555" t="s">
        <v>152</v>
      </c>
      <c r="D11" s="556" t="s">
        <v>151</v>
      </c>
      <c r="E11" s="557">
        <f>佳祥第一週明細!W7</f>
        <v>26.5</v>
      </c>
      <c r="F11" s="555" t="s">
        <v>153</v>
      </c>
      <c r="G11" s="553" t="s">
        <v>222</v>
      </c>
      <c r="H11" s="554">
        <f>佳祥第一週明細!W19</f>
        <v>758.9</v>
      </c>
      <c r="I11" s="555" t="s">
        <v>152</v>
      </c>
      <c r="J11" s="556" t="s">
        <v>155</v>
      </c>
      <c r="K11" s="557">
        <f>佳祥第一週明細!W15</f>
        <v>26.5</v>
      </c>
      <c r="L11" s="555" t="s">
        <v>153</v>
      </c>
      <c r="M11" s="553" t="s">
        <v>222</v>
      </c>
      <c r="N11" s="554">
        <f>佳祥第一週明細!W27</f>
        <v>772.8</v>
      </c>
      <c r="O11" s="555" t="s">
        <v>152</v>
      </c>
      <c r="P11" s="556" t="s">
        <v>155</v>
      </c>
      <c r="Q11" s="557">
        <f>佳祥第一週明細!W23</f>
        <v>28</v>
      </c>
      <c r="R11" s="555" t="s">
        <v>16</v>
      </c>
      <c r="S11" s="553" t="s">
        <v>222</v>
      </c>
      <c r="T11" s="558">
        <f>佳祥第一週明細!W35</f>
        <v>765.5</v>
      </c>
      <c r="U11" s="559" t="s">
        <v>152</v>
      </c>
      <c r="V11" s="556" t="s">
        <v>155</v>
      </c>
      <c r="W11" s="560">
        <f>佳祥第一週明細!W31</f>
        <v>27.5</v>
      </c>
      <c r="X11" s="561" t="s">
        <v>16</v>
      </c>
      <c r="Y11" s="553" t="s">
        <v>222</v>
      </c>
      <c r="Z11" s="558">
        <f>佳祥第一週明細!AC35</f>
        <v>0.14603012509573654</v>
      </c>
      <c r="AA11" s="559" t="s">
        <v>152</v>
      </c>
      <c r="AB11" s="556" t="s">
        <v>155</v>
      </c>
      <c r="AC11" s="560">
        <f>佳祥第一週明細!AC31</f>
        <v>1.5</v>
      </c>
      <c r="AD11" s="561" t="s">
        <v>16</v>
      </c>
      <c r="AE11" s="562">
        <f>佳祥第一週明細!AA36</f>
        <v>0</v>
      </c>
      <c r="AF11" s="555" t="str">
        <f>佳祥第一週明細!AA37</f>
        <v>主食</v>
      </c>
      <c r="AG11" s="563"/>
      <c r="AH11" s="564" t="s">
        <v>16</v>
      </c>
      <c r="AI11" s="565"/>
      <c r="AJ11" s="566"/>
      <c r="AK11" s="567"/>
      <c r="AL11" s="568"/>
      <c r="AM11" s="569"/>
    </row>
    <row r="12" spans="1:76" s="570" customFormat="1" ht="73.900000000000006" customHeight="1" thickBot="1">
      <c r="A12" s="571" t="s">
        <v>223</v>
      </c>
      <c r="B12" s="572">
        <f>佳祥第一週明細!W5</f>
        <v>102</v>
      </c>
      <c r="C12" s="573" t="s">
        <v>153</v>
      </c>
      <c r="D12" s="574" t="s">
        <v>150</v>
      </c>
      <c r="E12" s="575">
        <f>佳祥第一週明細!W9</f>
        <v>28.099999999999998</v>
      </c>
      <c r="F12" s="573" t="s">
        <v>153</v>
      </c>
      <c r="G12" s="571" t="s">
        <v>223</v>
      </c>
      <c r="H12" s="572">
        <f>佳祥第一週明細!W13</f>
        <v>102</v>
      </c>
      <c r="I12" s="573" t="s">
        <v>153</v>
      </c>
      <c r="J12" s="574" t="s">
        <v>156</v>
      </c>
      <c r="K12" s="575">
        <f>佳祥第一週明細!W17</f>
        <v>28.099999999999998</v>
      </c>
      <c r="L12" s="573" t="s">
        <v>153</v>
      </c>
      <c r="M12" s="571" t="s">
        <v>223</v>
      </c>
      <c r="N12" s="572">
        <f>佳祥第一週明細!W21</f>
        <v>100</v>
      </c>
      <c r="O12" s="573" t="s">
        <v>16</v>
      </c>
      <c r="P12" s="574" t="s">
        <v>156</v>
      </c>
      <c r="Q12" s="575">
        <f>佳祥第一週明細!W25</f>
        <v>30.2</v>
      </c>
      <c r="R12" s="573" t="s">
        <v>16</v>
      </c>
      <c r="S12" s="571" t="s">
        <v>223</v>
      </c>
      <c r="T12" s="558">
        <f>佳祥第一週明細!W29</f>
        <v>100</v>
      </c>
      <c r="U12" s="559" t="s">
        <v>16</v>
      </c>
      <c r="V12" s="574" t="s">
        <v>156</v>
      </c>
      <c r="W12" s="560">
        <f>佳祥第一週明細!W33</f>
        <v>29.5</v>
      </c>
      <c r="X12" s="561" t="s">
        <v>16</v>
      </c>
      <c r="Y12" s="571" t="s">
        <v>223</v>
      </c>
      <c r="Z12" s="558">
        <f>佳祥第一週明細!AC29</f>
        <v>12.4</v>
      </c>
      <c r="AA12" s="559" t="s">
        <v>16</v>
      </c>
      <c r="AB12" s="574" t="s">
        <v>156</v>
      </c>
      <c r="AC12" s="560">
        <f>佳祥第一週明細!AC33</f>
        <v>0</v>
      </c>
      <c r="AD12" s="561" t="s">
        <v>16</v>
      </c>
      <c r="AE12" s="576" t="str">
        <f>佳祥第一週明細!AA38</f>
        <v>肉</v>
      </c>
      <c r="AF12" s="559" t="str">
        <f>佳祥第一週明細!AA39</f>
        <v>菜</v>
      </c>
      <c r="AG12" s="577"/>
      <c r="AH12" s="578" t="s">
        <v>18</v>
      </c>
      <c r="AI12" s="565"/>
      <c r="AJ12" s="566"/>
      <c r="AK12" s="567"/>
      <c r="AL12" s="568"/>
    </row>
    <row r="13" spans="1:76" s="780" customFormat="1" ht="103.15" customHeight="1" thickBot="1">
      <c r="A13" s="1395">
        <v>10</v>
      </c>
      <c r="B13" s="1396"/>
      <c r="C13" s="1396"/>
      <c r="D13" s="1396"/>
      <c r="E13" s="1396"/>
      <c r="F13" s="1396"/>
      <c r="G13" s="1409">
        <v>11</v>
      </c>
      <c r="H13" s="1410"/>
      <c r="I13" s="1410"/>
      <c r="J13" s="1410"/>
      <c r="K13" s="1410"/>
      <c r="L13" s="1410"/>
      <c r="M13" s="1417">
        <v>12</v>
      </c>
      <c r="N13" s="1418"/>
      <c r="O13" s="1418"/>
      <c r="P13" s="1418"/>
      <c r="Q13" s="1418"/>
      <c r="R13" s="1419"/>
      <c r="S13" s="1411">
        <v>13</v>
      </c>
      <c r="T13" s="1412"/>
      <c r="U13" s="1412"/>
      <c r="V13" s="1412"/>
      <c r="W13" s="1412"/>
      <c r="X13" s="1413"/>
      <c r="Y13" s="1400">
        <v>14</v>
      </c>
      <c r="Z13" s="1401"/>
      <c r="AA13" s="1401"/>
      <c r="AB13" s="1401"/>
      <c r="AC13" s="1401"/>
      <c r="AD13" s="1402"/>
      <c r="AE13" s="1341">
        <v>5</v>
      </c>
      <c r="AF13" s="1341"/>
      <c r="AG13" s="1341"/>
      <c r="AH13" s="1341"/>
      <c r="AI13" s="1518"/>
      <c r="AJ13" s="1518"/>
      <c r="AK13" s="1518"/>
      <c r="AM13" s="782"/>
    </row>
    <row r="14" spans="1:76" s="596" customFormat="1" ht="124.15" customHeight="1">
      <c r="A14" s="1503"/>
      <c r="B14" s="1504"/>
      <c r="C14" s="1504"/>
      <c r="D14" s="1504"/>
      <c r="E14" s="1504"/>
      <c r="F14" s="1505"/>
      <c r="G14" s="1343" t="s">
        <v>438</v>
      </c>
      <c r="H14" s="1344"/>
      <c r="I14" s="1344"/>
      <c r="J14" s="1344"/>
      <c r="K14" s="1344"/>
      <c r="L14" s="1344"/>
      <c r="M14" s="1343" t="s">
        <v>454</v>
      </c>
      <c r="N14" s="1344"/>
      <c r="O14" s="1344"/>
      <c r="P14" s="1344"/>
      <c r="Q14" s="1344"/>
      <c r="R14" s="1345"/>
      <c r="S14" s="1343" t="s">
        <v>274</v>
      </c>
      <c r="T14" s="1344"/>
      <c r="U14" s="1344"/>
      <c r="V14" s="1344"/>
      <c r="W14" s="1344"/>
      <c r="X14" s="1344"/>
      <c r="Y14" s="1343" t="s">
        <v>27</v>
      </c>
      <c r="Z14" s="1344"/>
      <c r="AA14" s="1344"/>
      <c r="AB14" s="1344"/>
      <c r="AC14" s="1344"/>
      <c r="AD14" s="1345"/>
      <c r="AE14" s="1342"/>
      <c r="AF14" s="1342"/>
      <c r="AG14" s="1342"/>
      <c r="AH14" s="1342"/>
      <c r="AI14" s="1542"/>
      <c r="AJ14" s="1542"/>
      <c r="AK14" s="1542"/>
    </row>
    <row r="15" spans="1:76" s="597" customFormat="1" ht="124.15" customHeight="1">
      <c r="A15" s="1506"/>
      <c r="B15" s="1507"/>
      <c r="C15" s="1507"/>
      <c r="D15" s="1507"/>
      <c r="E15" s="1507"/>
      <c r="F15" s="1508"/>
      <c r="G15" s="1346" t="s">
        <v>538</v>
      </c>
      <c r="H15" s="1347"/>
      <c r="I15" s="1347"/>
      <c r="J15" s="1347"/>
      <c r="K15" s="1347"/>
      <c r="L15" s="1347"/>
      <c r="M15" s="1346" t="s">
        <v>531</v>
      </c>
      <c r="N15" s="1347"/>
      <c r="O15" s="1347"/>
      <c r="P15" s="1347"/>
      <c r="Q15" s="1347"/>
      <c r="R15" s="1348"/>
      <c r="S15" s="1346" t="s">
        <v>452</v>
      </c>
      <c r="T15" s="1347"/>
      <c r="U15" s="1347"/>
      <c r="V15" s="1347"/>
      <c r="W15" s="1347"/>
      <c r="X15" s="1348"/>
      <c r="Y15" s="1346" t="s">
        <v>530</v>
      </c>
      <c r="Z15" s="1347"/>
      <c r="AA15" s="1347"/>
      <c r="AB15" s="1347"/>
      <c r="AC15" s="1347"/>
      <c r="AD15" s="1348"/>
      <c r="AE15" s="1374"/>
      <c r="AF15" s="1374"/>
      <c r="AG15" s="1374"/>
      <c r="AH15" s="1374"/>
      <c r="AI15" s="1525"/>
      <c r="AJ15" s="1525"/>
      <c r="AK15" s="1525"/>
      <c r="AL15" s="1527"/>
      <c r="AM15" s="1527"/>
      <c r="AN15" s="1527"/>
      <c r="AQ15" s="1338" t="s">
        <v>535</v>
      </c>
      <c r="AR15" s="1338"/>
      <c r="AS15" s="1338"/>
      <c r="AT15" s="1338"/>
      <c r="AU15" s="1338"/>
      <c r="AV15" s="1338"/>
      <c r="AW15" s="1338"/>
      <c r="AX15" s="1338"/>
      <c r="AY15" s="1338"/>
      <c r="AZ15" s="1338"/>
      <c r="BA15" s="1338"/>
      <c r="BB15" s="1338"/>
      <c r="BC15" s="1338"/>
      <c r="BD15" s="1338"/>
      <c r="BE15" s="1338"/>
      <c r="BF15" s="1338"/>
      <c r="BG15" s="1338"/>
      <c r="BH15" s="1338"/>
      <c r="BI15" s="1338"/>
      <c r="BJ15" s="1338"/>
      <c r="BK15" s="1338"/>
      <c r="BL15" s="1338"/>
      <c r="BM15" s="1338"/>
      <c r="BN15" s="1338"/>
      <c r="BO15" s="1338"/>
      <c r="BP15" s="1338"/>
      <c r="BQ15" s="1338"/>
      <c r="BR15" s="1338"/>
      <c r="BS15" s="1338"/>
      <c r="BT15" s="1338"/>
      <c r="BU15" s="1338"/>
      <c r="BV15" s="1338"/>
      <c r="BW15" s="1338"/>
      <c r="BX15" s="1338"/>
    </row>
    <row r="16" spans="1:76" s="596" customFormat="1" ht="124.15" customHeight="1">
      <c r="A16" s="1509"/>
      <c r="B16" s="1510"/>
      <c r="C16" s="1510"/>
      <c r="D16" s="1510"/>
      <c r="E16" s="1510"/>
      <c r="F16" s="1511"/>
      <c r="G16" s="1366" t="s">
        <v>344</v>
      </c>
      <c r="H16" s="1367"/>
      <c r="I16" s="1367"/>
      <c r="J16" s="1367"/>
      <c r="K16" s="1367"/>
      <c r="L16" s="1367"/>
      <c r="M16" s="1366" t="s">
        <v>416</v>
      </c>
      <c r="N16" s="1367"/>
      <c r="O16" s="1367"/>
      <c r="P16" s="1367"/>
      <c r="Q16" s="1367"/>
      <c r="R16" s="1368"/>
      <c r="S16" s="1366" t="s">
        <v>345</v>
      </c>
      <c r="T16" s="1367"/>
      <c r="U16" s="1367"/>
      <c r="V16" s="1367"/>
      <c r="W16" s="1367"/>
      <c r="X16" s="1368"/>
      <c r="Y16" s="1349" t="s">
        <v>455</v>
      </c>
      <c r="Z16" s="1350"/>
      <c r="AA16" s="1350"/>
      <c r="AB16" s="1350"/>
      <c r="AC16" s="1350"/>
      <c r="AD16" s="1351"/>
      <c r="AE16" s="1485"/>
      <c r="AF16" s="1485"/>
      <c r="AG16" s="1485"/>
      <c r="AH16" s="1485"/>
      <c r="AI16" s="1525"/>
      <c r="AJ16" s="1525"/>
      <c r="AK16" s="1525"/>
      <c r="AL16" s="1534"/>
      <c r="AM16" s="1534"/>
      <c r="AN16" s="1534"/>
      <c r="AQ16" s="1338"/>
      <c r="AR16" s="1338"/>
      <c r="AS16" s="1338"/>
      <c r="AT16" s="1338"/>
      <c r="AU16" s="1338"/>
      <c r="AV16" s="1338"/>
      <c r="AW16" s="1338"/>
      <c r="AX16" s="1338"/>
      <c r="AY16" s="1338"/>
      <c r="AZ16" s="1338"/>
      <c r="BA16" s="1338"/>
      <c r="BB16" s="1338"/>
      <c r="BC16" s="1338"/>
      <c r="BD16" s="1338"/>
      <c r="BE16" s="1338"/>
      <c r="BF16" s="1338"/>
      <c r="BG16" s="1338"/>
      <c r="BH16" s="1338"/>
      <c r="BI16" s="1338"/>
      <c r="BJ16" s="1338"/>
      <c r="BK16" s="1338"/>
      <c r="BL16" s="1338"/>
      <c r="BM16" s="1338"/>
      <c r="BN16" s="1338"/>
      <c r="BO16" s="1338"/>
      <c r="BP16" s="1338"/>
      <c r="BQ16" s="1338"/>
      <c r="BR16" s="1338"/>
      <c r="BS16" s="1338"/>
      <c r="BT16" s="1338"/>
      <c r="BU16" s="1338"/>
      <c r="BV16" s="1338"/>
      <c r="BW16" s="1338"/>
      <c r="BX16" s="1338"/>
    </row>
    <row r="17" spans="1:76" s="596" customFormat="1" ht="124.15" customHeight="1">
      <c r="A17" s="1512"/>
      <c r="B17" s="1513"/>
      <c r="C17" s="1513"/>
      <c r="D17" s="1513"/>
      <c r="E17" s="1513"/>
      <c r="F17" s="1514"/>
      <c r="G17" s="1322" t="s">
        <v>409</v>
      </c>
      <c r="H17" s="1323"/>
      <c r="I17" s="1323"/>
      <c r="J17" s="1323"/>
      <c r="K17" s="1323"/>
      <c r="L17" s="1323"/>
      <c r="M17" s="1322" t="s">
        <v>451</v>
      </c>
      <c r="N17" s="1323"/>
      <c r="O17" s="1323"/>
      <c r="P17" s="1323"/>
      <c r="Q17" s="1323"/>
      <c r="R17" s="1324"/>
      <c r="S17" s="1322" t="s">
        <v>476</v>
      </c>
      <c r="T17" s="1323"/>
      <c r="U17" s="1323"/>
      <c r="V17" s="1323"/>
      <c r="W17" s="1323"/>
      <c r="X17" s="1323"/>
      <c r="Y17" s="1322" t="s">
        <v>408</v>
      </c>
      <c r="Z17" s="1323"/>
      <c r="AA17" s="1323"/>
      <c r="AB17" s="1323"/>
      <c r="AC17" s="1323"/>
      <c r="AD17" s="1324"/>
      <c r="AE17" s="1486"/>
      <c r="AF17" s="1486"/>
      <c r="AG17" s="1486"/>
      <c r="AH17" s="1486"/>
      <c r="AI17" s="1361"/>
      <c r="AJ17" s="1361"/>
      <c r="AK17" s="1361"/>
      <c r="AL17" s="1541"/>
      <c r="AM17" s="1541"/>
      <c r="AN17" s="1541"/>
      <c r="AQ17" s="1338"/>
      <c r="AR17" s="1338"/>
      <c r="AS17" s="1338"/>
      <c r="AT17" s="1338"/>
      <c r="AU17" s="1338"/>
      <c r="AV17" s="1338"/>
      <c r="AW17" s="1338"/>
      <c r="AX17" s="1338"/>
      <c r="AY17" s="1338"/>
      <c r="AZ17" s="1338"/>
      <c r="BA17" s="1338"/>
      <c r="BB17" s="1338"/>
      <c r="BC17" s="1338"/>
      <c r="BD17" s="1338"/>
      <c r="BE17" s="1338"/>
      <c r="BF17" s="1338"/>
      <c r="BG17" s="1338"/>
      <c r="BH17" s="1338"/>
      <c r="BI17" s="1338"/>
      <c r="BJ17" s="1338"/>
      <c r="BK17" s="1338"/>
      <c r="BL17" s="1338"/>
      <c r="BM17" s="1338"/>
      <c r="BN17" s="1338"/>
      <c r="BO17" s="1338"/>
      <c r="BP17" s="1338"/>
      <c r="BQ17" s="1338"/>
      <c r="BR17" s="1338"/>
      <c r="BS17" s="1338"/>
      <c r="BT17" s="1338"/>
      <c r="BU17" s="1338"/>
      <c r="BV17" s="1338"/>
      <c r="BW17" s="1338"/>
      <c r="BX17" s="1338"/>
    </row>
    <row r="18" spans="1:76" s="601" customFormat="1" ht="124.15" customHeight="1">
      <c r="A18" s="1515"/>
      <c r="B18" s="1362"/>
      <c r="C18" s="1362"/>
      <c r="D18" s="1362"/>
      <c r="E18" s="1362"/>
      <c r="F18" s="1362"/>
      <c r="G18" s="1372" t="s">
        <v>341</v>
      </c>
      <c r="H18" s="1373"/>
      <c r="I18" s="1373"/>
      <c r="J18" s="1373"/>
      <c r="K18" s="1373"/>
      <c r="L18" s="1373"/>
      <c r="M18" s="1472" t="s">
        <v>343</v>
      </c>
      <c r="N18" s="1473"/>
      <c r="O18" s="1473"/>
      <c r="P18" s="1473"/>
      <c r="Q18" s="1473"/>
      <c r="R18" s="1474"/>
      <c r="S18" s="1372" t="s">
        <v>342</v>
      </c>
      <c r="T18" s="1373"/>
      <c r="U18" s="1373"/>
      <c r="V18" s="1373"/>
      <c r="W18" s="1373"/>
      <c r="X18" s="1373"/>
      <c r="Y18" s="1369" t="s">
        <v>342</v>
      </c>
      <c r="Z18" s="1370"/>
      <c r="AA18" s="1370"/>
      <c r="AB18" s="1370"/>
      <c r="AC18" s="1370"/>
      <c r="AD18" s="1371"/>
      <c r="AE18" s="1487"/>
      <c r="AF18" s="1487"/>
      <c r="AG18" s="1487"/>
      <c r="AH18" s="1487"/>
      <c r="AI18" s="600"/>
      <c r="AJ18" s="600"/>
      <c r="AK18" s="600"/>
      <c r="AL18" s="1490"/>
      <c r="AM18" s="1490"/>
      <c r="AN18" s="1490"/>
      <c r="AQ18" s="1338"/>
      <c r="AR18" s="1338"/>
      <c r="AS18" s="1338"/>
      <c r="AT18" s="1338"/>
      <c r="AU18" s="1338"/>
      <c r="AV18" s="1338"/>
      <c r="AW18" s="1338"/>
      <c r="AX18" s="1338"/>
      <c r="AY18" s="1338"/>
      <c r="AZ18" s="1338"/>
      <c r="BA18" s="1338"/>
      <c r="BB18" s="1338"/>
      <c r="BC18" s="1338"/>
      <c r="BD18" s="1338"/>
      <c r="BE18" s="1338"/>
      <c r="BF18" s="1338"/>
      <c r="BG18" s="1338"/>
      <c r="BH18" s="1338"/>
      <c r="BI18" s="1338"/>
      <c r="BJ18" s="1338"/>
      <c r="BK18" s="1338"/>
      <c r="BL18" s="1338"/>
      <c r="BM18" s="1338"/>
      <c r="BN18" s="1338"/>
      <c r="BO18" s="1338"/>
      <c r="BP18" s="1338"/>
      <c r="BQ18" s="1338"/>
      <c r="BR18" s="1338"/>
      <c r="BS18" s="1338"/>
      <c r="BT18" s="1338"/>
      <c r="BU18" s="1338"/>
      <c r="BV18" s="1338"/>
      <c r="BW18" s="1338"/>
      <c r="BX18" s="1338"/>
    </row>
    <row r="19" spans="1:76" s="599" customFormat="1" ht="124.15" customHeight="1">
      <c r="A19" s="1498"/>
      <c r="B19" s="1499"/>
      <c r="C19" s="1499"/>
      <c r="D19" s="1499"/>
      <c r="E19" s="1499"/>
      <c r="F19" s="1500"/>
      <c r="G19" s="1352" t="s">
        <v>407</v>
      </c>
      <c r="H19" s="1353"/>
      <c r="I19" s="1353"/>
      <c r="J19" s="1353"/>
      <c r="K19" s="1353"/>
      <c r="L19" s="1353"/>
      <c r="M19" s="1352" t="s">
        <v>450</v>
      </c>
      <c r="N19" s="1353"/>
      <c r="O19" s="1353"/>
      <c r="P19" s="1353"/>
      <c r="Q19" s="1353"/>
      <c r="R19" s="1354"/>
      <c r="S19" s="1352" t="s">
        <v>453</v>
      </c>
      <c r="T19" s="1353"/>
      <c r="U19" s="1353"/>
      <c r="V19" s="1353"/>
      <c r="W19" s="1353"/>
      <c r="X19" s="1353"/>
      <c r="Y19" s="1352" t="s">
        <v>456</v>
      </c>
      <c r="Z19" s="1353"/>
      <c r="AA19" s="1353"/>
      <c r="AB19" s="1353"/>
      <c r="AC19" s="1353"/>
      <c r="AD19" s="1354"/>
      <c r="AE19" s="1489"/>
      <c r="AF19" s="1489"/>
      <c r="AG19" s="1489"/>
      <c r="AH19" s="1489"/>
      <c r="AI19" s="600"/>
      <c r="AJ19" s="600"/>
      <c r="AK19" s="600"/>
      <c r="AL19" s="1359"/>
      <c r="AM19" s="1359"/>
      <c r="AN19" s="1359"/>
    </row>
    <row r="20" spans="1:76" s="516" customFormat="1" ht="120" customHeight="1">
      <c r="A20" s="1436"/>
      <c r="B20" s="1437"/>
      <c r="C20" s="1437"/>
      <c r="D20" s="1437"/>
      <c r="E20" s="1437"/>
      <c r="F20" s="1438"/>
      <c r="G20" s="1439"/>
      <c r="H20" s="1440"/>
      <c r="I20" s="1440"/>
      <c r="J20" s="1440"/>
      <c r="K20" s="1440"/>
      <c r="L20" s="1441"/>
      <c r="M20" s="1452"/>
      <c r="N20" s="1440"/>
      <c r="O20" s="1440"/>
      <c r="P20" s="1440"/>
      <c r="Q20" s="1440"/>
      <c r="R20" s="1441"/>
      <c r="S20" s="1363"/>
      <c r="T20" s="1364"/>
      <c r="U20" s="1364"/>
      <c r="V20" s="1364"/>
      <c r="W20" s="1364"/>
      <c r="X20" s="1365"/>
      <c r="Y20" s="1355"/>
      <c r="Z20" s="1356"/>
      <c r="AA20" s="1356"/>
      <c r="AB20" s="1356"/>
      <c r="AC20" s="1356"/>
      <c r="AD20" s="1357"/>
      <c r="AE20" s="1340"/>
      <c r="AF20" s="1340"/>
      <c r="AG20" s="1340"/>
      <c r="AH20" s="1340"/>
      <c r="AI20" s="515"/>
      <c r="AJ20" s="515"/>
    </row>
    <row r="21" spans="1:76" s="570" customFormat="1" ht="73.900000000000006" customHeight="1">
      <c r="A21" s="553"/>
      <c r="B21" s="554"/>
      <c r="C21" s="555"/>
      <c r="D21" s="556"/>
      <c r="E21" s="557"/>
      <c r="F21" s="579"/>
      <c r="G21" s="553" t="s">
        <v>222</v>
      </c>
      <c r="H21" s="554">
        <f>佳祥第二週明細!W20</f>
        <v>754.9</v>
      </c>
      <c r="I21" s="555" t="s">
        <v>152</v>
      </c>
      <c r="J21" s="556" t="s">
        <v>155</v>
      </c>
      <c r="K21" s="557">
        <f>佳祥第二週明細!W16</f>
        <v>26.5</v>
      </c>
      <c r="L21" s="555" t="s">
        <v>153</v>
      </c>
      <c r="M21" s="553" t="s">
        <v>222</v>
      </c>
      <c r="N21" s="554">
        <f>佳祥第二週明細!W28</f>
        <v>749.6</v>
      </c>
      <c r="O21" s="555" t="s">
        <v>152</v>
      </c>
      <c r="P21" s="556" t="s">
        <v>155</v>
      </c>
      <c r="Q21" s="557">
        <f>佳祥第二週明細!W24</f>
        <v>26</v>
      </c>
      <c r="R21" s="579" t="s">
        <v>153</v>
      </c>
      <c r="S21" s="553" t="s">
        <v>222</v>
      </c>
      <c r="T21" s="554">
        <f>佳祥第二週明細!W36</f>
        <v>765.5</v>
      </c>
      <c r="U21" s="555" t="s">
        <v>152</v>
      </c>
      <c r="V21" s="556" t="s">
        <v>155</v>
      </c>
      <c r="W21" s="557">
        <f>佳祥第二週明細!W32</f>
        <v>27.5</v>
      </c>
      <c r="X21" s="555" t="s">
        <v>153</v>
      </c>
      <c r="Y21" s="553" t="s">
        <v>222</v>
      </c>
      <c r="Z21" s="554">
        <f>佳祥第二週明細!W44</f>
        <v>778.8</v>
      </c>
      <c r="AA21" s="555" t="s">
        <v>152</v>
      </c>
      <c r="AB21" s="556" t="s">
        <v>155</v>
      </c>
      <c r="AC21" s="557">
        <f>佳祥第二週明細!W40</f>
        <v>28</v>
      </c>
      <c r="AD21" s="579" t="s">
        <v>153</v>
      </c>
      <c r="AE21" s="580"/>
      <c r="AF21" s="581"/>
      <c r="AG21" s="582"/>
      <c r="AH21" s="583"/>
      <c r="AI21" s="584"/>
      <c r="AJ21" s="584"/>
      <c r="AK21" s="585"/>
    </row>
    <row r="22" spans="1:76" s="570" customFormat="1" ht="73.900000000000006" customHeight="1" thickBot="1">
      <c r="A22" s="571"/>
      <c r="B22" s="572"/>
      <c r="C22" s="573"/>
      <c r="D22" s="574"/>
      <c r="E22" s="575"/>
      <c r="F22" s="586"/>
      <c r="G22" s="571" t="s">
        <v>223</v>
      </c>
      <c r="H22" s="572">
        <f>佳祥第二週明細!W14</f>
        <v>101</v>
      </c>
      <c r="I22" s="573" t="s">
        <v>153</v>
      </c>
      <c r="J22" s="574" t="s">
        <v>156</v>
      </c>
      <c r="K22" s="575">
        <f>佳祥第二週明細!W18</f>
        <v>28.099999999999998</v>
      </c>
      <c r="L22" s="573" t="s">
        <v>153</v>
      </c>
      <c r="M22" s="571" t="s">
        <v>223</v>
      </c>
      <c r="N22" s="572">
        <f>佳祥第二週明細!W22</f>
        <v>101.5</v>
      </c>
      <c r="O22" s="573" t="s">
        <v>153</v>
      </c>
      <c r="P22" s="574" t="s">
        <v>156</v>
      </c>
      <c r="Q22" s="575">
        <f>佳祥第二週明細!W26</f>
        <v>27.400000000000002</v>
      </c>
      <c r="R22" s="586" t="s">
        <v>153</v>
      </c>
      <c r="S22" s="571" t="s">
        <v>223</v>
      </c>
      <c r="T22" s="572">
        <f>佳祥第二週明細!W30</f>
        <v>100</v>
      </c>
      <c r="U22" s="573" t="s">
        <v>153</v>
      </c>
      <c r="V22" s="574" t="s">
        <v>156</v>
      </c>
      <c r="W22" s="575">
        <f>佳祥第二週明細!W34</f>
        <v>29.5</v>
      </c>
      <c r="X22" s="573" t="s">
        <v>153</v>
      </c>
      <c r="Y22" s="571" t="s">
        <v>223</v>
      </c>
      <c r="Z22" s="572">
        <f>佳祥第二週明細!W38</f>
        <v>101.5</v>
      </c>
      <c r="AA22" s="573" t="s">
        <v>153</v>
      </c>
      <c r="AB22" s="574" t="s">
        <v>156</v>
      </c>
      <c r="AC22" s="575">
        <f>佳祥第二週明細!W42</f>
        <v>30.2</v>
      </c>
      <c r="AD22" s="586" t="s">
        <v>153</v>
      </c>
      <c r="AE22" s="580"/>
      <c r="AF22" s="581"/>
      <c r="AG22" s="582"/>
      <c r="AH22" s="583"/>
      <c r="AI22" s="584"/>
      <c r="AJ22" s="584"/>
      <c r="AK22" s="585"/>
    </row>
    <row r="23" spans="1:76" s="780" customFormat="1" ht="103.15" customHeight="1" thickBot="1">
      <c r="A23" s="1496">
        <v>17</v>
      </c>
      <c r="B23" s="1497"/>
      <c r="C23" s="1497"/>
      <c r="D23" s="1497"/>
      <c r="E23" s="1497"/>
      <c r="F23" s="1497"/>
      <c r="G23" s="1475">
        <v>18</v>
      </c>
      <c r="H23" s="1476"/>
      <c r="I23" s="1476"/>
      <c r="J23" s="1476"/>
      <c r="K23" s="1476"/>
      <c r="L23" s="1476"/>
      <c r="M23" s="1334">
        <v>19</v>
      </c>
      <c r="N23" s="1335"/>
      <c r="O23" s="1335"/>
      <c r="P23" s="1335"/>
      <c r="Q23" s="1335"/>
      <c r="R23" s="1336"/>
      <c r="S23" s="1331">
        <v>20</v>
      </c>
      <c r="T23" s="1332"/>
      <c r="U23" s="1332"/>
      <c r="V23" s="1332"/>
      <c r="W23" s="1332"/>
      <c r="X23" s="1333"/>
      <c r="Y23" s="1400">
        <v>21</v>
      </c>
      <c r="Z23" s="1401"/>
      <c r="AA23" s="1401"/>
      <c r="AB23" s="1401"/>
      <c r="AC23" s="1401"/>
      <c r="AD23" s="1402"/>
      <c r="AE23" s="1533">
        <v>5</v>
      </c>
      <c r="AF23" s="1533"/>
      <c r="AG23" s="1533"/>
      <c r="AH23" s="1533"/>
      <c r="AI23" s="1518"/>
      <c r="AJ23" s="1518"/>
      <c r="AK23" s="1518"/>
    </row>
    <row r="24" spans="1:76" s="596" customFormat="1" ht="124.15" customHeight="1">
      <c r="A24" s="1427" t="s">
        <v>275</v>
      </c>
      <c r="B24" s="1428"/>
      <c r="C24" s="1428"/>
      <c r="D24" s="1428"/>
      <c r="E24" s="1428"/>
      <c r="F24" s="1429"/>
      <c r="G24" s="1427" t="s">
        <v>272</v>
      </c>
      <c r="H24" s="1428"/>
      <c r="I24" s="1428"/>
      <c r="J24" s="1428"/>
      <c r="K24" s="1428"/>
      <c r="L24" s="1429"/>
      <c r="M24" s="1343" t="s">
        <v>459</v>
      </c>
      <c r="N24" s="1344"/>
      <c r="O24" s="1344"/>
      <c r="P24" s="1344"/>
      <c r="Q24" s="1344"/>
      <c r="R24" s="1345"/>
      <c r="S24" s="1343" t="s">
        <v>438</v>
      </c>
      <c r="T24" s="1344"/>
      <c r="U24" s="1344"/>
      <c r="V24" s="1344"/>
      <c r="W24" s="1344"/>
      <c r="X24" s="1344"/>
      <c r="Y24" s="1343" t="s">
        <v>27</v>
      </c>
      <c r="Z24" s="1344"/>
      <c r="AA24" s="1344"/>
      <c r="AB24" s="1344"/>
      <c r="AC24" s="1344"/>
      <c r="AD24" s="1345"/>
      <c r="AE24" s="1342" t="s">
        <v>27</v>
      </c>
      <c r="AF24" s="1342"/>
      <c r="AG24" s="1342"/>
      <c r="AH24" s="1342"/>
      <c r="AI24" s="1360"/>
      <c r="AJ24" s="1360"/>
      <c r="AK24" s="1360"/>
      <c r="AL24" s="602"/>
    </row>
    <row r="25" spans="1:76" s="597" customFormat="1" ht="124.15" customHeight="1">
      <c r="A25" s="1346" t="s">
        <v>457</v>
      </c>
      <c r="B25" s="1347"/>
      <c r="C25" s="1347"/>
      <c r="D25" s="1347"/>
      <c r="E25" s="1347"/>
      <c r="F25" s="1348"/>
      <c r="G25" s="1346" t="s">
        <v>541</v>
      </c>
      <c r="H25" s="1347"/>
      <c r="I25" s="1347"/>
      <c r="J25" s="1347"/>
      <c r="K25" s="1347"/>
      <c r="L25" s="1347"/>
      <c r="M25" s="1346" t="s">
        <v>460</v>
      </c>
      <c r="N25" s="1347"/>
      <c r="O25" s="1347"/>
      <c r="P25" s="1347"/>
      <c r="Q25" s="1347"/>
      <c r="R25" s="1348"/>
      <c r="S25" s="1346" t="s">
        <v>475</v>
      </c>
      <c r="T25" s="1347"/>
      <c r="U25" s="1347"/>
      <c r="V25" s="1347"/>
      <c r="W25" s="1347"/>
      <c r="X25" s="1347"/>
      <c r="Y25" s="1453" t="s">
        <v>347</v>
      </c>
      <c r="Z25" s="1454"/>
      <c r="AA25" s="1454"/>
      <c r="AB25" s="1454"/>
      <c r="AC25" s="1454"/>
      <c r="AD25" s="1455"/>
      <c r="AE25" s="1374" t="s">
        <v>28</v>
      </c>
      <c r="AF25" s="1374"/>
      <c r="AG25" s="1374"/>
      <c r="AH25" s="1374"/>
      <c r="AI25" s="1535"/>
      <c r="AJ25" s="1535"/>
      <c r="AK25" s="1535"/>
      <c r="AL25" s="1492"/>
      <c r="AM25" s="1492"/>
      <c r="AN25" s="1492"/>
      <c r="AQ25" s="1338" t="s">
        <v>536</v>
      </c>
      <c r="AR25" s="1338"/>
      <c r="AS25" s="1338"/>
      <c r="AT25" s="1338"/>
      <c r="AU25" s="1338"/>
      <c r="AV25" s="1338"/>
      <c r="AW25" s="1338"/>
      <c r="AX25" s="1338"/>
      <c r="AY25" s="1338"/>
      <c r="AZ25" s="1338"/>
      <c r="BA25" s="1338"/>
      <c r="BB25" s="1338"/>
      <c r="BC25" s="1338"/>
      <c r="BD25" s="1338"/>
      <c r="BE25" s="1338"/>
      <c r="BF25" s="1338"/>
      <c r="BG25" s="1338"/>
      <c r="BH25" s="1338"/>
      <c r="BI25" s="1338"/>
      <c r="BJ25" s="1338"/>
      <c r="BK25" s="1338"/>
      <c r="BL25" s="1338"/>
      <c r="BM25" s="1338"/>
      <c r="BN25" s="1338"/>
      <c r="BO25" s="1338"/>
      <c r="BP25" s="1338"/>
      <c r="BQ25" s="1338"/>
      <c r="BR25" s="1338"/>
      <c r="BS25" s="1338"/>
      <c r="BT25" s="1338"/>
    </row>
    <row r="26" spans="1:76" s="596" customFormat="1" ht="124.15" customHeight="1">
      <c r="A26" s="1424" t="s">
        <v>346</v>
      </c>
      <c r="B26" s="1425"/>
      <c r="C26" s="1425"/>
      <c r="D26" s="1425"/>
      <c r="E26" s="1425"/>
      <c r="F26" s="1426"/>
      <c r="G26" s="1366" t="s">
        <v>339</v>
      </c>
      <c r="H26" s="1367"/>
      <c r="I26" s="1367"/>
      <c r="J26" s="1367"/>
      <c r="K26" s="1367"/>
      <c r="L26" s="1367"/>
      <c r="M26" s="1366" t="s">
        <v>461</v>
      </c>
      <c r="N26" s="1367"/>
      <c r="O26" s="1367"/>
      <c r="P26" s="1367"/>
      <c r="Q26" s="1367"/>
      <c r="R26" s="1368"/>
      <c r="S26" s="1366" t="s">
        <v>532</v>
      </c>
      <c r="T26" s="1367"/>
      <c r="U26" s="1367"/>
      <c r="V26" s="1367"/>
      <c r="W26" s="1367"/>
      <c r="X26" s="1368"/>
      <c r="Y26" s="1460" t="s">
        <v>277</v>
      </c>
      <c r="Z26" s="1461"/>
      <c r="AA26" s="1461"/>
      <c r="AB26" s="1461"/>
      <c r="AC26" s="1461"/>
      <c r="AD26" s="1462"/>
      <c r="AE26" s="1485" t="s">
        <v>29</v>
      </c>
      <c r="AF26" s="1485"/>
      <c r="AG26" s="1485"/>
      <c r="AH26" s="1485"/>
      <c r="AI26" s="1484"/>
      <c r="AJ26" s="1484"/>
      <c r="AK26" s="1484"/>
      <c r="AL26" s="1484"/>
      <c r="AM26" s="1484"/>
      <c r="AN26" s="1484"/>
      <c r="AO26" s="1484"/>
      <c r="AP26" s="1484"/>
      <c r="AQ26" s="1338"/>
      <c r="AR26" s="1338"/>
      <c r="AS26" s="1338"/>
      <c r="AT26" s="1338"/>
      <c r="AU26" s="1338"/>
      <c r="AV26" s="1338"/>
      <c r="AW26" s="1338"/>
      <c r="AX26" s="1338"/>
      <c r="AY26" s="1338"/>
      <c r="AZ26" s="1338"/>
      <c r="BA26" s="1338"/>
      <c r="BB26" s="1338"/>
      <c r="BC26" s="1338"/>
      <c r="BD26" s="1338"/>
      <c r="BE26" s="1338"/>
      <c r="BF26" s="1338"/>
      <c r="BG26" s="1338"/>
      <c r="BH26" s="1338"/>
      <c r="BI26" s="1338"/>
      <c r="BJ26" s="1338"/>
      <c r="BK26" s="1338"/>
      <c r="BL26" s="1338"/>
      <c r="BM26" s="1338"/>
      <c r="BN26" s="1338"/>
      <c r="BO26" s="1338"/>
      <c r="BP26" s="1338"/>
      <c r="BQ26" s="1338"/>
      <c r="BR26" s="1338"/>
      <c r="BS26" s="1338"/>
      <c r="BT26" s="1338"/>
    </row>
    <row r="27" spans="1:76" s="596" customFormat="1" ht="124.15" customHeight="1">
      <c r="A27" s="1433" t="s">
        <v>458</v>
      </c>
      <c r="B27" s="1434"/>
      <c r="C27" s="1434"/>
      <c r="D27" s="1434"/>
      <c r="E27" s="1434"/>
      <c r="F27" s="1435"/>
      <c r="G27" s="1322" t="s">
        <v>410</v>
      </c>
      <c r="H27" s="1323"/>
      <c r="I27" s="1323"/>
      <c r="J27" s="1323"/>
      <c r="K27" s="1323"/>
      <c r="L27" s="1323"/>
      <c r="M27" s="1322" t="s">
        <v>464</v>
      </c>
      <c r="N27" s="1323"/>
      <c r="O27" s="1323"/>
      <c r="P27" s="1323"/>
      <c r="Q27" s="1323"/>
      <c r="R27" s="1324"/>
      <c r="S27" s="1322" t="s">
        <v>412</v>
      </c>
      <c r="T27" s="1323"/>
      <c r="U27" s="1323"/>
      <c r="V27" s="1323"/>
      <c r="W27" s="1323"/>
      <c r="X27" s="1323"/>
      <c r="Y27" s="1463" t="s">
        <v>413</v>
      </c>
      <c r="Z27" s="1464"/>
      <c r="AA27" s="1464"/>
      <c r="AB27" s="1464"/>
      <c r="AC27" s="1464"/>
      <c r="AD27" s="1465"/>
      <c r="AE27" s="1486" t="s">
        <v>25</v>
      </c>
      <c r="AF27" s="1486"/>
      <c r="AG27" s="1486"/>
      <c r="AH27" s="1486"/>
      <c r="AI27" s="1532"/>
      <c r="AJ27" s="1532"/>
      <c r="AK27" s="1532"/>
      <c r="AL27" s="1491"/>
      <c r="AM27" s="1491"/>
      <c r="AN27" s="1491"/>
      <c r="AQ27" s="1338"/>
      <c r="AR27" s="1338"/>
      <c r="AS27" s="1338"/>
      <c r="AT27" s="1338"/>
      <c r="AU27" s="1338"/>
      <c r="AV27" s="1338"/>
      <c r="AW27" s="1338"/>
      <c r="AX27" s="1338"/>
      <c r="AY27" s="1338"/>
      <c r="AZ27" s="1338"/>
      <c r="BA27" s="1338"/>
      <c r="BB27" s="1338"/>
      <c r="BC27" s="1338"/>
      <c r="BD27" s="1338"/>
      <c r="BE27" s="1338"/>
      <c r="BF27" s="1338"/>
      <c r="BG27" s="1338"/>
      <c r="BH27" s="1338"/>
      <c r="BI27" s="1338"/>
      <c r="BJ27" s="1338"/>
      <c r="BK27" s="1338"/>
      <c r="BL27" s="1338"/>
      <c r="BM27" s="1338"/>
      <c r="BN27" s="1338"/>
      <c r="BO27" s="1338"/>
      <c r="BP27" s="1338"/>
      <c r="BQ27" s="1338"/>
      <c r="BR27" s="1338"/>
      <c r="BS27" s="1338"/>
      <c r="BT27" s="1338"/>
    </row>
    <row r="28" spans="1:76" s="601" customFormat="1" ht="124.15" customHeight="1">
      <c r="A28" s="1325" t="s">
        <v>342</v>
      </c>
      <c r="B28" s="1326"/>
      <c r="C28" s="1326"/>
      <c r="D28" s="1326"/>
      <c r="E28" s="1326"/>
      <c r="F28" s="1327"/>
      <c r="G28" s="1372" t="s">
        <v>341</v>
      </c>
      <c r="H28" s="1373"/>
      <c r="I28" s="1373"/>
      <c r="J28" s="1373"/>
      <c r="K28" s="1373"/>
      <c r="L28" s="1423"/>
      <c r="M28" s="1369" t="s">
        <v>343</v>
      </c>
      <c r="N28" s="1370"/>
      <c r="O28" s="1370"/>
      <c r="P28" s="1370"/>
      <c r="Q28" s="1370"/>
      <c r="R28" s="1371"/>
      <c r="S28" s="1372" t="s">
        <v>342</v>
      </c>
      <c r="T28" s="1373"/>
      <c r="U28" s="1373"/>
      <c r="V28" s="1373"/>
      <c r="W28" s="1373"/>
      <c r="X28" s="1373"/>
      <c r="Y28" s="1369" t="s">
        <v>341</v>
      </c>
      <c r="Z28" s="1370"/>
      <c r="AA28" s="1370"/>
      <c r="AB28" s="1370"/>
      <c r="AC28" s="1370"/>
      <c r="AD28" s="1371"/>
      <c r="AE28" s="1487" t="s">
        <v>55</v>
      </c>
      <c r="AF28" s="1487"/>
      <c r="AG28" s="1487"/>
      <c r="AH28" s="1487"/>
      <c r="AI28" s="1362"/>
      <c r="AJ28" s="1362"/>
      <c r="AK28" s="1362"/>
      <c r="AL28" s="603"/>
      <c r="AN28" s="603"/>
      <c r="AQ28" s="1338"/>
      <c r="AR28" s="1338"/>
      <c r="AS28" s="1338"/>
      <c r="AT28" s="1338"/>
      <c r="AU28" s="1338"/>
      <c r="AV28" s="1338"/>
      <c r="AW28" s="1338"/>
      <c r="AX28" s="1338"/>
      <c r="AY28" s="1338"/>
      <c r="AZ28" s="1338"/>
      <c r="BA28" s="1338"/>
      <c r="BB28" s="1338"/>
      <c r="BC28" s="1338"/>
      <c r="BD28" s="1338"/>
      <c r="BE28" s="1338"/>
      <c r="BF28" s="1338"/>
      <c r="BG28" s="1338"/>
      <c r="BH28" s="1338"/>
      <c r="BI28" s="1338"/>
      <c r="BJ28" s="1338"/>
      <c r="BK28" s="1338"/>
      <c r="BL28" s="1338"/>
      <c r="BM28" s="1338"/>
      <c r="BN28" s="1338"/>
      <c r="BO28" s="1338"/>
      <c r="BP28" s="1338"/>
      <c r="BQ28" s="1338"/>
      <c r="BR28" s="1338"/>
      <c r="BS28" s="1338"/>
      <c r="BT28" s="1338"/>
    </row>
    <row r="29" spans="1:76" s="599" customFormat="1" ht="124.15" customHeight="1">
      <c r="A29" s="1352" t="s">
        <v>276</v>
      </c>
      <c r="B29" s="1353"/>
      <c r="C29" s="1353"/>
      <c r="D29" s="1353"/>
      <c r="E29" s="1353"/>
      <c r="F29" s="1354"/>
      <c r="G29" s="1352" t="s">
        <v>374</v>
      </c>
      <c r="H29" s="1353"/>
      <c r="I29" s="1353"/>
      <c r="J29" s="1353"/>
      <c r="K29" s="1353"/>
      <c r="L29" s="1353"/>
      <c r="M29" s="1352" t="s">
        <v>411</v>
      </c>
      <c r="N29" s="1353"/>
      <c r="O29" s="1353"/>
      <c r="P29" s="1353"/>
      <c r="Q29" s="1353"/>
      <c r="R29" s="1354"/>
      <c r="S29" s="1352" t="s">
        <v>462</v>
      </c>
      <c r="T29" s="1353"/>
      <c r="U29" s="1353"/>
      <c r="V29" s="1353"/>
      <c r="W29" s="1353"/>
      <c r="X29" s="1353"/>
      <c r="Y29" s="1457" t="s">
        <v>399</v>
      </c>
      <c r="Z29" s="1458"/>
      <c r="AA29" s="1458"/>
      <c r="AB29" s="1458"/>
      <c r="AC29" s="1458"/>
      <c r="AD29" s="1459"/>
      <c r="AE29" s="1489" t="s">
        <v>30</v>
      </c>
      <c r="AF29" s="1489"/>
      <c r="AG29" s="1489"/>
      <c r="AH29" s="1489"/>
      <c r="AI29" s="1483"/>
      <c r="AJ29" s="1483"/>
      <c r="AK29" s="1483"/>
      <c r="AL29" s="603"/>
      <c r="AM29" s="604"/>
      <c r="AQ29" s="1338"/>
      <c r="AR29" s="1338"/>
      <c r="AS29" s="1338"/>
      <c r="AT29" s="1338"/>
      <c r="AU29" s="1338"/>
      <c r="AV29" s="1338"/>
      <c r="AW29" s="1338"/>
      <c r="AX29" s="1338"/>
      <c r="AY29" s="1338"/>
      <c r="AZ29" s="1338"/>
      <c r="BA29" s="1338"/>
      <c r="BB29" s="1338"/>
      <c r="BC29" s="1338"/>
      <c r="BD29" s="1338"/>
      <c r="BE29" s="1338"/>
      <c r="BF29" s="1338"/>
      <c r="BG29" s="1338"/>
      <c r="BH29" s="1338"/>
      <c r="BI29" s="1338"/>
      <c r="BJ29" s="1338"/>
      <c r="BK29" s="1338"/>
      <c r="BL29" s="1338"/>
      <c r="BM29" s="1338"/>
      <c r="BN29" s="1338"/>
      <c r="BO29" s="1338"/>
      <c r="BP29" s="1338"/>
      <c r="BQ29" s="1338"/>
      <c r="BR29" s="1338"/>
      <c r="BS29" s="1338"/>
      <c r="BT29" s="1338"/>
    </row>
    <row r="30" spans="1:76" s="516" customFormat="1" ht="120" customHeight="1" thickBot="1">
      <c r="A30" s="1436"/>
      <c r="B30" s="1437"/>
      <c r="C30" s="1437"/>
      <c r="D30" s="1437"/>
      <c r="E30" s="1437"/>
      <c r="F30" s="1438"/>
      <c r="G30" s="1439"/>
      <c r="H30" s="1440"/>
      <c r="I30" s="1440"/>
      <c r="J30" s="1440"/>
      <c r="K30" s="1440"/>
      <c r="L30" s="1441"/>
      <c r="M30" s="1452"/>
      <c r="N30" s="1440"/>
      <c r="O30" s="1440"/>
      <c r="P30" s="1440"/>
      <c r="Q30" s="1440"/>
      <c r="R30" s="1441"/>
      <c r="S30" s="1442" t="s">
        <v>534</v>
      </c>
      <c r="T30" s="1443"/>
      <c r="U30" s="1443"/>
      <c r="V30" s="1443"/>
      <c r="W30" s="1443"/>
      <c r="X30" s="1444"/>
      <c r="Y30" s="1439"/>
      <c r="Z30" s="1440"/>
      <c r="AA30" s="1440"/>
      <c r="AB30" s="1440"/>
      <c r="AC30" s="1440"/>
      <c r="AD30" s="1441"/>
      <c r="AE30" s="1340"/>
      <c r="AF30" s="1340"/>
      <c r="AG30" s="1340"/>
      <c r="AH30" s="1340"/>
      <c r="AI30" s="1358"/>
      <c r="AJ30" s="1358"/>
      <c r="AK30" s="1358"/>
      <c r="AL30" s="517"/>
      <c r="AS30" s="518"/>
    </row>
    <row r="31" spans="1:76" s="570" customFormat="1" ht="73.900000000000006" customHeight="1">
      <c r="A31" s="553" t="s">
        <v>222</v>
      </c>
      <c r="B31" s="554">
        <f>佳祥第三週明細!W12</f>
        <v>769.5</v>
      </c>
      <c r="C31" s="555" t="s">
        <v>152</v>
      </c>
      <c r="D31" s="556" t="s">
        <v>155</v>
      </c>
      <c r="E31" s="557">
        <f>佳祥第三週明細!W8</f>
        <v>27.5</v>
      </c>
      <c r="F31" s="579" t="s">
        <v>153</v>
      </c>
      <c r="G31" s="553" t="s">
        <v>222</v>
      </c>
      <c r="H31" s="558">
        <f>佳祥第三週明細!W20</f>
        <v>775.5</v>
      </c>
      <c r="I31" s="559" t="s">
        <v>152</v>
      </c>
      <c r="J31" s="556" t="s">
        <v>155</v>
      </c>
      <c r="K31" s="560">
        <f>佳祥第三週明細!W16</f>
        <v>27.5</v>
      </c>
      <c r="L31" s="559" t="s">
        <v>153</v>
      </c>
      <c r="M31" s="553" t="s">
        <v>222</v>
      </c>
      <c r="N31" s="558">
        <f>佳祥第三週明細!W28</f>
        <v>747.6</v>
      </c>
      <c r="O31" s="559" t="s">
        <v>152</v>
      </c>
      <c r="P31" s="556" t="s">
        <v>155</v>
      </c>
      <c r="Q31" s="560">
        <f>佳祥第三週明細!W24</f>
        <v>26</v>
      </c>
      <c r="R31" s="587" t="s">
        <v>153</v>
      </c>
      <c r="S31" s="553" t="s">
        <v>222</v>
      </c>
      <c r="T31" s="558">
        <f>佳祥第三週明細!W36</f>
        <v>768.2</v>
      </c>
      <c r="U31" s="559" t="s">
        <v>152</v>
      </c>
      <c r="V31" s="556" t="s">
        <v>155</v>
      </c>
      <c r="W31" s="560">
        <f>佳祥第三週明細!W32</f>
        <v>27</v>
      </c>
      <c r="X31" s="559" t="s">
        <v>153</v>
      </c>
      <c r="Y31" s="553" t="s">
        <v>222</v>
      </c>
      <c r="Z31" s="558">
        <f>佳祥第三週明細!W44</f>
        <v>765.5</v>
      </c>
      <c r="AA31" s="559" t="s">
        <v>152</v>
      </c>
      <c r="AB31" s="556" t="s">
        <v>155</v>
      </c>
      <c r="AC31" s="560">
        <f>佳祥第三週明細!W40</f>
        <v>27.5</v>
      </c>
      <c r="AD31" s="587" t="s">
        <v>153</v>
      </c>
      <c r="AE31" s="588" t="s">
        <v>17</v>
      </c>
      <c r="AF31" s="1488" t="e">
        <f>佳祥第三週明細!#REF!</f>
        <v>#REF!</v>
      </c>
      <c r="AG31" s="1488"/>
      <c r="AH31" s="589" t="s">
        <v>16</v>
      </c>
      <c r="AI31" s="590"/>
      <c r="AJ31" s="590"/>
      <c r="AK31" s="591"/>
    </row>
    <row r="32" spans="1:76" s="570" customFormat="1" ht="73.900000000000006" customHeight="1" thickBot="1">
      <c r="A32" s="571" t="s">
        <v>223</v>
      </c>
      <c r="B32" s="572">
        <f>佳祥第三週明細!W6</f>
        <v>101</v>
      </c>
      <c r="C32" s="573" t="s">
        <v>153</v>
      </c>
      <c r="D32" s="574" t="s">
        <v>156</v>
      </c>
      <c r="E32" s="575">
        <f>佳祥第三週明細!W10</f>
        <v>29.5</v>
      </c>
      <c r="F32" s="586" t="s">
        <v>153</v>
      </c>
      <c r="G32" s="571" t="s">
        <v>223</v>
      </c>
      <c r="H32" s="558">
        <f>佳祥第三週明細!W14</f>
        <v>102.5</v>
      </c>
      <c r="I32" s="559" t="s">
        <v>153</v>
      </c>
      <c r="J32" s="574" t="s">
        <v>156</v>
      </c>
      <c r="K32" s="560">
        <f>佳祥第三週明細!W18</f>
        <v>29.5</v>
      </c>
      <c r="L32" s="559" t="s">
        <v>153</v>
      </c>
      <c r="M32" s="571" t="s">
        <v>223</v>
      </c>
      <c r="N32" s="558">
        <f>佳祥第三週明細!W22</f>
        <v>101</v>
      </c>
      <c r="O32" s="559" t="s">
        <v>153</v>
      </c>
      <c r="P32" s="574" t="s">
        <v>156</v>
      </c>
      <c r="Q32" s="560">
        <f>佳祥第三週明細!W26</f>
        <v>27.400000000000002</v>
      </c>
      <c r="R32" s="587" t="s">
        <v>153</v>
      </c>
      <c r="S32" s="571" t="s">
        <v>223</v>
      </c>
      <c r="T32" s="558">
        <f>佳祥第三週明細!W30</f>
        <v>102.5</v>
      </c>
      <c r="U32" s="559" t="s">
        <v>153</v>
      </c>
      <c r="V32" s="574" t="s">
        <v>156</v>
      </c>
      <c r="W32" s="560">
        <f>佳祥第三週明細!W34</f>
        <v>28.8</v>
      </c>
      <c r="X32" s="559" t="s">
        <v>153</v>
      </c>
      <c r="Y32" s="571" t="s">
        <v>223</v>
      </c>
      <c r="Z32" s="558">
        <f>佳祥第三週明細!W38</f>
        <v>100</v>
      </c>
      <c r="AA32" s="559" t="s">
        <v>153</v>
      </c>
      <c r="AB32" s="574" t="s">
        <v>156</v>
      </c>
      <c r="AC32" s="560">
        <f>佳祥第三週明細!W42</f>
        <v>29.5</v>
      </c>
      <c r="AD32" s="587" t="s">
        <v>153</v>
      </c>
      <c r="AE32" s="580" t="s">
        <v>19</v>
      </c>
      <c r="AF32" s="1376" t="e">
        <f>佳祥第三週明細!#REF!</f>
        <v>#REF!</v>
      </c>
      <c r="AG32" s="1376"/>
      <c r="AH32" s="583" t="s">
        <v>18</v>
      </c>
      <c r="AI32" s="590"/>
      <c r="AJ32" s="590"/>
      <c r="AK32" s="590"/>
      <c r="AL32" s="585"/>
    </row>
    <row r="33" spans="1:71" s="776" customFormat="1" ht="103.15" customHeight="1" thickBot="1">
      <c r="A33" s="1395">
        <v>24</v>
      </c>
      <c r="B33" s="1396"/>
      <c r="C33" s="1396"/>
      <c r="D33" s="1396"/>
      <c r="E33" s="1396"/>
      <c r="F33" s="1396"/>
      <c r="G33" s="1409">
        <v>25</v>
      </c>
      <c r="H33" s="1410"/>
      <c r="I33" s="1410"/>
      <c r="J33" s="1410"/>
      <c r="K33" s="1410"/>
      <c r="L33" s="1410"/>
      <c r="M33" s="1480">
        <v>26</v>
      </c>
      <c r="N33" s="1481"/>
      <c r="O33" s="1481"/>
      <c r="P33" s="1481"/>
      <c r="Q33" s="1481"/>
      <c r="R33" s="1482"/>
      <c r="S33" s="1331">
        <v>27</v>
      </c>
      <c r="T33" s="1332"/>
      <c r="U33" s="1332"/>
      <c r="V33" s="1332"/>
      <c r="W33" s="1332"/>
      <c r="X33" s="1333"/>
      <c r="Y33" s="1400">
        <v>28</v>
      </c>
      <c r="Z33" s="1401"/>
      <c r="AA33" s="1401"/>
      <c r="AB33" s="1401"/>
      <c r="AC33" s="1401"/>
      <c r="AD33" s="1402"/>
      <c r="AE33" s="1341">
        <v>5</v>
      </c>
      <c r="AF33" s="1341"/>
      <c r="AG33" s="1341"/>
      <c r="AH33" s="1341"/>
      <c r="AI33" s="1518"/>
      <c r="AJ33" s="1518"/>
      <c r="AK33" s="1518"/>
      <c r="AL33" s="775"/>
    </row>
    <row r="34" spans="1:71" s="606" customFormat="1" ht="124.15" customHeight="1">
      <c r="A34" s="1427" t="s">
        <v>275</v>
      </c>
      <c r="B34" s="1428"/>
      <c r="C34" s="1428"/>
      <c r="D34" s="1428"/>
      <c r="E34" s="1428"/>
      <c r="F34" s="1429"/>
      <c r="G34" s="1343" t="s">
        <v>273</v>
      </c>
      <c r="H34" s="1344"/>
      <c r="I34" s="1344"/>
      <c r="J34" s="1344"/>
      <c r="K34" s="1344"/>
      <c r="L34" s="1344"/>
      <c r="M34" s="1343" t="s">
        <v>350</v>
      </c>
      <c r="N34" s="1344"/>
      <c r="O34" s="1344"/>
      <c r="P34" s="1344"/>
      <c r="Q34" s="1344"/>
      <c r="R34" s="1345"/>
      <c r="S34" s="1427" t="s">
        <v>274</v>
      </c>
      <c r="T34" s="1428"/>
      <c r="U34" s="1428"/>
      <c r="V34" s="1428"/>
      <c r="W34" s="1428"/>
      <c r="X34" s="1429"/>
      <c r="Y34" s="1343" t="s">
        <v>27</v>
      </c>
      <c r="Z34" s="1344"/>
      <c r="AA34" s="1344"/>
      <c r="AB34" s="1344"/>
      <c r="AC34" s="1344"/>
      <c r="AD34" s="1345"/>
      <c r="AE34" s="1342"/>
      <c r="AF34" s="1342"/>
      <c r="AG34" s="1342"/>
      <c r="AH34" s="1342"/>
      <c r="AI34" s="1360"/>
      <c r="AJ34" s="1360"/>
      <c r="AK34" s="1360"/>
      <c r="AL34" s="605"/>
    </row>
    <row r="35" spans="1:71" s="606" customFormat="1" ht="124.15" customHeight="1">
      <c r="A35" s="1430" t="s">
        <v>463</v>
      </c>
      <c r="B35" s="1431"/>
      <c r="C35" s="1431"/>
      <c r="D35" s="1431"/>
      <c r="E35" s="1431"/>
      <c r="F35" s="1431"/>
      <c r="G35" s="1430" t="s">
        <v>540</v>
      </c>
      <c r="H35" s="1431"/>
      <c r="I35" s="1431"/>
      <c r="J35" s="1431"/>
      <c r="K35" s="1431"/>
      <c r="L35" s="1431"/>
      <c r="M35" s="1430" t="s">
        <v>477</v>
      </c>
      <c r="N35" s="1431"/>
      <c r="O35" s="1431"/>
      <c r="P35" s="1431"/>
      <c r="Q35" s="1431"/>
      <c r="R35" s="1432"/>
      <c r="S35" s="1346" t="s">
        <v>469</v>
      </c>
      <c r="T35" s="1347"/>
      <c r="U35" s="1347"/>
      <c r="V35" s="1347"/>
      <c r="W35" s="1347"/>
      <c r="X35" s="1348"/>
      <c r="Y35" s="1466" t="s">
        <v>529</v>
      </c>
      <c r="Z35" s="1467"/>
      <c r="AA35" s="1467"/>
      <c r="AB35" s="1467"/>
      <c r="AC35" s="1467"/>
      <c r="AD35" s="1468"/>
      <c r="AE35" s="1374"/>
      <c r="AF35" s="1374"/>
      <c r="AG35" s="1374"/>
      <c r="AH35" s="1374"/>
      <c r="AI35" s="1527"/>
      <c r="AJ35" s="1527"/>
      <c r="AK35" s="1527"/>
      <c r="AL35" s="607"/>
      <c r="AQ35" s="1339" t="s">
        <v>478</v>
      </c>
      <c r="AR35" s="1339"/>
      <c r="AS35" s="1339"/>
      <c r="AT35" s="1339"/>
      <c r="AU35" s="1339"/>
      <c r="AV35" s="1339"/>
      <c r="AW35" s="1339"/>
      <c r="AX35" s="1339"/>
      <c r="AY35" s="1339"/>
      <c r="AZ35" s="1339"/>
      <c r="BA35" s="1339"/>
      <c r="BB35" s="1339"/>
      <c r="BC35" s="1339"/>
      <c r="BD35" s="1339"/>
      <c r="BE35" s="1339"/>
      <c r="BF35" s="1339"/>
      <c r="BG35" s="1339"/>
      <c r="BH35" s="1339"/>
      <c r="BI35" s="1339"/>
      <c r="BJ35" s="1339"/>
      <c r="BK35" s="1339"/>
      <c r="BL35" s="1339"/>
      <c r="BM35" s="1339"/>
      <c r="BN35" s="1339"/>
      <c r="BO35" s="1339"/>
      <c r="BP35" s="1339"/>
      <c r="BQ35" s="1339"/>
      <c r="BR35" s="1339"/>
      <c r="BS35" s="1339"/>
    </row>
    <row r="36" spans="1:71" s="606" customFormat="1" ht="124.15" customHeight="1">
      <c r="A36" s="1424" t="s">
        <v>348</v>
      </c>
      <c r="B36" s="1425"/>
      <c r="C36" s="1425"/>
      <c r="D36" s="1425"/>
      <c r="E36" s="1425"/>
      <c r="F36" s="1426"/>
      <c r="G36" s="1366" t="s">
        <v>349</v>
      </c>
      <c r="H36" s="1367"/>
      <c r="I36" s="1367"/>
      <c r="J36" s="1367"/>
      <c r="K36" s="1367"/>
      <c r="L36" s="1367"/>
      <c r="M36" s="1456" t="s">
        <v>466</v>
      </c>
      <c r="N36" s="1367"/>
      <c r="O36" s="1367"/>
      <c r="P36" s="1367"/>
      <c r="Q36" s="1367"/>
      <c r="R36" s="1368"/>
      <c r="S36" s="1469" t="s">
        <v>352</v>
      </c>
      <c r="T36" s="1470"/>
      <c r="U36" s="1470"/>
      <c r="V36" s="1470"/>
      <c r="W36" s="1470"/>
      <c r="X36" s="1471"/>
      <c r="Y36" s="1469" t="s">
        <v>471</v>
      </c>
      <c r="Z36" s="1470"/>
      <c r="AA36" s="1470"/>
      <c r="AB36" s="1470"/>
      <c r="AC36" s="1470"/>
      <c r="AD36" s="1471"/>
      <c r="AE36" s="1375"/>
      <c r="AF36" s="1375"/>
      <c r="AG36" s="1375"/>
      <c r="AH36" s="1375"/>
      <c r="AI36" s="1528"/>
      <c r="AJ36" s="1528"/>
      <c r="AK36" s="1528"/>
      <c r="AL36" s="608"/>
      <c r="AM36" s="609"/>
      <c r="AN36" s="609"/>
      <c r="AQ36" s="1339"/>
      <c r="AR36" s="1339"/>
      <c r="AS36" s="1339"/>
      <c r="AT36" s="1339"/>
      <c r="AU36" s="1339"/>
      <c r="AV36" s="1339"/>
      <c r="AW36" s="1339"/>
      <c r="AX36" s="1339"/>
      <c r="AY36" s="1339"/>
      <c r="AZ36" s="1339"/>
      <c r="BA36" s="1339"/>
      <c r="BB36" s="1339"/>
      <c r="BC36" s="1339"/>
      <c r="BD36" s="1339"/>
      <c r="BE36" s="1339"/>
      <c r="BF36" s="1339"/>
      <c r="BG36" s="1339"/>
      <c r="BH36" s="1339"/>
      <c r="BI36" s="1339"/>
      <c r="BJ36" s="1339"/>
      <c r="BK36" s="1339"/>
      <c r="BL36" s="1339"/>
      <c r="BM36" s="1339"/>
      <c r="BN36" s="1339"/>
      <c r="BO36" s="1339"/>
      <c r="BP36" s="1339"/>
      <c r="BQ36" s="1339"/>
      <c r="BR36" s="1339"/>
      <c r="BS36" s="1339"/>
    </row>
    <row r="37" spans="1:71" s="606" customFormat="1" ht="124.15" customHeight="1">
      <c r="A37" s="1433" t="s">
        <v>414</v>
      </c>
      <c r="B37" s="1434"/>
      <c r="C37" s="1434"/>
      <c r="D37" s="1434"/>
      <c r="E37" s="1434"/>
      <c r="F37" s="1435"/>
      <c r="G37" s="1322" t="s">
        <v>539</v>
      </c>
      <c r="H37" s="1323"/>
      <c r="I37" s="1323"/>
      <c r="J37" s="1323"/>
      <c r="K37" s="1323"/>
      <c r="L37" s="1323"/>
      <c r="M37" s="1322" t="s">
        <v>467</v>
      </c>
      <c r="N37" s="1323"/>
      <c r="O37" s="1323"/>
      <c r="P37" s="1323"/>
      <c r="Q37" s="1323"/>
      <c r="R37" s="1324"/>
      <c r="S37" s="1477" t="s">
        <v>470</v>
      </c>
      <c r="T37" s="1478"/>
      <c r="U37" s="1478"/>
      <c r="V37" s="1478"/>
      <c r="W37" s="1478"/>
      <c r="X37" s="1479"/>
      <c r="Y37" s="1477" t="s">
        <v>472</v>
      </c>
      <c r="Z37" s="1478"/>
      <c r="AA37" s="1478"/>
      <c r="AB37" s="1478"/>
      <c r="AC37" s="1478"/>
      <c r="AD37" s="1479"/>
      <c r="AE37" s="1538"/>
      <c r="AF37" s="1538"/>
      <c r="AG37" s="1538"/>
      <c r="AH37" s="1538"/>
      <c r="AI37" s="1529"/>
      <c r="AJ37" s="1529"/>
      <c r="AK37" s="1529"/>
      <c r="AL37" s="605"/>
      <c r="AM37" s="609"/>
      <c r="AN37" s="609"/>
      <c r="AQ37" s="1339"/>
      <c r="AR37" s="1339"/>
      <c r="AS37" s="1339"/>
      <c r="AT37" s="1339"/>
      <c r="AU37" s="1339"/>
      <c r="AV37" s="1339"/>
      <c r="AW37" s="1339"/>
      <c r="AX37" s="1339"/>
      <c r="AY37" s="1339"/>
      <c r="AZ37" s="1339"/>
      <c r="BA37" s="1339"/>
      <c r="BB37" s="1339"/>
      <c r="BC37" s="1339"/>
      <c r="BD37" s="1339"/>
      <c r="BE37" s="1339"/>
      <c r="BF37" s="1339"/>
      <c r="BG37" s="1339"/>
      <c r="BH37" s="1339"/>
      <c r="BI37" s="1339"/>
      <c r="BJ37" s="1339"/>
      <c r="BK37" s="1339"/>
      <c r="BL37" s="1339"/>
      <c r="BM37" s="1339"/>
      <c r="BN37" s="1339"/>
      <c r="BO37" s="1339"/>
      <c r="BP37" s="1339"/>
      <c r="BQ37" s="1339"/>
      <c r="BR37" s="1339"/>
      <c r="BS37" s="1339"/>
    </row>
    <row r="38" spans="1:71" s="610" customFormat="1" ht="124.15" customHeight="1">
      <c r="A38" s="1325" t="s">
        <v>341</v>
      </c>
      <c r="B38" s="1326"/>
      <c r="C38" s="1326"/>
      <c r="D38" s="1326"/>
      <c r="E38" s="1326"/>
      <c r="F38" s="1327"/>
      <c r="G38" s="1325" t="s">
        <v>342</v>
      </c>
      <c r="H38" s="1326"/>
      <c r="I38" s="1326"/>
      <c r="J38" s="1326"/>
      <c r="K38" s="1326"/>
      <c r="L38" s="1327"/>
      <c r="M38" s="1472" t="s">
        <v>343</v>
      </c>
      <c r="N38" s="1473"/>
      <c r="O38" s="1473"/>
      <c r="P38" s="1473"/>
      <c r="Q38" s="1473"/>
      <c r="R38" s="1474"/>
      <c r="S38" s="1325" t="s">
        <v>341</v>
      </c>
      <c r="T38" s="1326"/>
      <c r="U38" s="1326"/>
      <c r="V38" s="1326"/>
      <c r="W38" s="1326"/>
      <c r="X38" s="1327"/>
      <c r="Y38" s="1325" t="s">
        <v>342</v>
      </c>
      <c r="Z38" s="1326"/>
      <c r="AA38" s="1326"/>
      <c r="AB38" s="1326"/>
      <c r="AC38" s="1326"/>
      <c r="AD38" s="1327"/>
      <c r="AE38" s="1539"/>
      <c r="AF38" s="1539"/>
      <c r="AG38" s="1539"/>
      <c r="AH38" s="1539"/>
      <c r="AI38" s="1362"/>
      <c r="AJ38" s="1362"/>
      <c r="AK38" s="1362"/>
      <c r="AL38" s="605"/>
      <c r="AM38" s="609"/>
      <c r="AN38" s="609"/>
      <c r="AQ38" s="1339"/>
      <c r="AR38" s="1339"/>
      <c r="AS38" s="1339"/>
      <c r="AT38" s="1339"/>
      <c r="AU38" s="1339"/>
      <c r="AV38" s="1339"/>
      <c r="AW38" s="1339"/>
      <c r="AX38" s="1339"/>
      <c r="AY38" s="1339"/>
      <c r="AZ38" s="1339"/>
      <c r="BA38" s="1339"/>
      <c r="BB38" s="1339"/>
      <c r="BC38" s="1339"/>
      <c r="BD38" s="1339"/>
      <c r="BE38" s="1339"/>
      <c r="BF38" s="1339"/>
      <c r="BG38" s="1339"/>
      <c r="BH38" s="1339"/>
      <c r="BI38" s="1339"/>
      <c r="BJ38" s="1339"/>
      <c r="BK38" s="1339"/>
      <c r="BL38" s="1339"/>
      <c r="BM38" s="1339"/>
      <c r="BN38" s="1339"/>
      <c r="BO38" s="1339"/>
      <c r="BP38" s="1339"/>
      <c r="BQ38" s="1339"/>
      <c r="BR38" s="1339"/>
      <c r="BS38" s="1339"/>
    </row>
    <row r="39" spans="1:71" s="611" customFormat="1" ht="124.15" customHeight="1">
      <c r="A39" s="1352" t="s">
        <v>479</v>
      </c>
      <c r="B39" s="1353"/>
      <c r="C39" s="1353"/>
      <c r="D39" s="1353"/>
      <c r="E39" s="1353"/>
      <c r="F39" s="1354"/>
      <c r="G39" s="1457" t="s">
        <v>465</v>
      </c>
      <c r="H39" s="1458"/>
      <c r="I39" s="1458"/>
      <c r="J39" s="1458"/>
      <c r="K39" s="1458"/>
      <c r="L39" s="1459"/>
      <c r="M39" s="1352" t="s">
        <v>468</v>
      </c>
      <c r="N39" s="1353"/>
      <c r="O39" s="1353"/>
      <c r="P39" s="1353"/>
      <c r="Q39" s="1353"/>
      <c r="R39" s="1353"/>
      <c r="S39" s="1328" t="s">
        <v>473</v>
      </c>
      <c r="T39" s="1329"/>
      <c r="U39" s="1329"/>
      <c r="V39" s="1329"/>
      <c r="W39" s="1329"/>
      <c r="X39" s="1330"/>
      <c r="Y39" s="1352" t="s">
        <v>474</v>
      </c>
      <c r="Z39" s="1353"/>
      <c r="AA39" s="1353"/>
      <c r="AB39" s="1353"/>
      <c r="AC39" s="1353"/>
      <c r="AD39" s="1354"/>
      <c r="AE39" s="1377"/>
      <c r="AF39" s="1377"/>
      <c r="AG39" s="1377"/>
      <c r="AH39" s="1377"/>
      <c r="AI39" s="1536"/>
      <c r="AJ39" s="1536"/>
      <c r="AK39" s="1536"/>
      <c r="AL39" s="605"/>
      <c r="AM39" s="609"/>
      <c r="AN39" s="609"/>
      <c r="AP39" s="609"/>
      <c r="AQ39" s="1339"/>
      <c r="AR39" s="1339"/>
      <c r="AS39" s="1339"/>
      <c r="AT39" s="1339"/>
      <c r="AU39" s="1339"/>
      <c r="AV39" s="1339"/>
      <c r="AW39" s="1339"/>
      <c r="AX39" s="1339"/>
      <c r="AY39" s="1339"/>
      <c r="AZ39" s="1339"/>
      <c r="BA39" s="1339"/>
      <c r="BB39" s="1339"/>
      <c r="BC39" s="1339"/>
      <c r="BD39" s="1339"/>
      <c r="BE39" s="1339"/>
      <c r="BF39" s="1339"/>
      <c r="BG39" s="1339"/>
      <c r="BH39" s="1339"/>
      <c r="BI39" s="1339"/>
      <c r="BJ39" s="1339"/>
      <c r="BK39" s="1339"/>
      <c r="BL39" s="1339"/>
      <c r="BM39" s="1339"/>
      <c r="BN39" s="1339"/>
      <c r="BO39" s="1339"/>
      <c r="BP39" s="1339"/>
      <c r="BQ39" s="1339"/>
      <c r="BR39" s="1339"/>
      <c r="BS39" s="1339"/>
    </row>
    <row r="40" spans="1:71" s="516" customFormat="1" ht="120" customHeight="1">
      <c r="A40" s="1436"/>
      <c r="B40" s="1437"/>
      <c r="C40" s="1437"/>
      <c r="D40" s="1437"/>
      <c r="E40" s="1437"/>
      <c r="F40" s="1438"/>
      <c r="G40" s="1439"/>
      <c r="H40" s="1440"/>
      <c r="I40" s="1440"/>
      <c r="J40" s="1440"/>
      <c r="K40" s="1440"/>
      <c r="L40" s="1441"/>
      <c r="M40" s="1452"/>
      <c r="N40" s="1440"/>
      <c r="O40" s="1440"/>
      <c r="P40" s="1440"/>
      <c r="Q40" s="1440"/>
      <c r="R40" s="1441"/>
      <c r="S40" s="1363"/>
      <c r="T40" s="1364"/>
      <c r="U40" s="1364"/>
      <c r="V40" s="1364"/>
      <c r="W40" s="1364"/>
      <c r="X40" s="1365"/>
      <c r="Y40" s="1439"/>
      <c r="Z40" s="1440"/>
      <c r="AA40" s="1440"/>
      <c r="AB40" s="1440"/>
      <c r="AC40" s="1440"/>
      <c r="AD40" s="1441"/>
      <c r="AE40" s="1340"/>
      <c r="AF40" s="1340"/>
      <c r="AG40" s="1340"/>
      <c r="AH40" s="1340"/>
      <c r="AI40" s="1537"/>
      <c r="AJ40" s="1537"/>
      <c r="AK40" s="1537"/>
      <c r="AL40" s="520"/>
      <c r="AM40" s="518"/>
      <c r="AN40" s="518"/>
      <c r="AP40" s="518"/>
    </row>
    <row r="41" spans="1:71" s="595" customFormat="1" ht="73.900000000000006" customHeight="1">
      <c r="A41" s="553" t="s">
        <v>222</v>
      </c>
      <c r="B41" s="554">
        <f>佳祥第四週明細!W12</f>
        <v>830.9</v>
      </c>
      <c r="C41" s="555" t="s">
        <v>152</v>
      </c>
      <c r="D41" s="556" t="s">
        <v>155</v>
      </c>
      <c r="E41" s="557">
        <f>佳祥第四週明細!W8</f>
        <v>26.5</v>
      </c>
      <c r="F41" s="579" t="s">
        <v>16</v>
      </c>
      <c r="G41" s="553" t="s">
        <v>222</v>
      </c>
      <c r="H41" s="554">
        <f>佳祥第四週明細!W20</f>
        <v>772.8</v>
      </c>
      <c r="I41" s="555" t="s">
        <v>152</v>
      </c>
      <c r="J41" s="556" t="s">
        <v>155</v>
      </c>
      <c r="K41" s="557">
        <f>佳祥第四週明細!W16</f>
        <v>28</v>
      </c>
      <c r="L41" s="555" t="s">
        <v>153</v>
      </c>
      <c r="M41" s="553" t="s">
        <v>222</v>
      </c>
      <c r="N41" s="554">
        <f>佳祥第四週明細!W28</f>
        <v>743.6</v>
      </c>
      <c r="O41" s="555" t="s">
        <v>152</v>
      </c>
      <c r="P41" s="556" t="s">
        <v>155</v>
      </c>
      <c r="Q41" s="557">
        <f>佳祥第四週明細!W24</f>
        <v>26</v>
      </c>
      <c r="R41" s="579" t="s">
        <v>153</v>
      </c>
      <c r="S41" s="553" t="s">
        <v>222</v>
      </c>
      <c r="T41" s="554">
        <f>佳祥第四週明細!W36</f>
        <v>758.2</v>
      </c>
      <c r="U41" s="555" t="s">
        <v>152</v>
      </c>
      <c r="V41" s="556" t="s">
        <v>155</v>
      </c>
      <c r="W41" s="557">
        <f>佳祥第四週明細!W32</f>
        <v>27</v>
      </c>
      <c r="X41" s="579" t="s">
        <v>16</v>
      </c>
      <c r="Y41" s="553" t="s">
        <v>222</v>
      </c>
      <c r="Z41" s="558">
        <f>佳祥第四週明細!W44</f>
        <v>779.5</v>
      </c>
      <c r="AA41" s="559" t="s">
        <v>152</v>
      </c>
      <c r="AB41" s="556" t="s">
        <v>155</v>
      </c>
      <c r="AC41" s="560">
        <f>佳祥第四週明細!W40</f>
        <v>27.5</v>
      </c>
      <c r="AD41" s="587" t="s">
        <v>16</v>
      </c>
      <c r="AE41" s="580"/>
      <c r="AF41" s="581"/>
      <c r="AG41" s="582"/>
      <c r="AH41" s="583"/>
      <c r="AI41" s="592"/>
      <c r="AJ41" s="593"/>
      <c r="AK41" s="594"/>
      <c r="AL41" s="585"/>
    </row>
    <row r="42" spans="1:71" s="595" customFormat="1" ht="73.900000000000006" customHeight="1" thickBot="1">
      <c r="A42" s="571" t="s">
        <v>223</v>
      </c>
      <c r="B42" s="572">
        <f>佳祥第四週明細!W6</f>
        <v>118</v>
      </c>
      <c r="C42" s="573" t="s">
        <v>16</v>
      </c>
      <c r="D42" s="574" t="s">
        <v>156</v>
      </c>
      <c r="E42" s="575">
        <f>佳祥第四週明細!W10</f>
        <v>30.099999999999998</v>
      </c>
      <c r="F42" s="586" t="s">
        <v>16</v>
      </c>
      <c r="G42" s="571" t="s">
        <v>223</v>
      </c>
      <c r="H42" s="572">
        <f>佳祥第四週明細!W14</f>
        <v>100</v>
      </c>
      <c r="I42" s="573" t="s">
        <v>153</v>
      </c>
      <c r="J42" s="574" t="s">
        <v>156</v>
      </c>
      <c r="K42" s="575">
        <f>佳祥第四週明細!W18</f>
        <v>30.2</v>
      </c>
      <c r="L42" s="573" t="s">
        <v>153</v>
      </c>
      <c r="M42" s="571" t="s">
        <v>223</v>
      </c>
      <c r="N42" s="572">
        <f>佳祥第四週明細!W22</f>
        <v>100</v>
      </c>
      <c r="O42" s="573" t="s">
        <v>153</v>
      </c>
      <c r="P42" s="574" t="s">
        <v>156</v>
      </c>
      <c r="Q42" s="575">
        <f>佳祥第四週明細!W26</f>
        <v>27.400000000000002</v>
      </c>
      <c r="R42" s="586" t="s">
        <v>153</v>
      </c>
      <c r="S42" s="571" t="s">
        <v>223</v>
      </c>
      <c r="T42" s="572">
        <f>佳祥第四週明細!W30</f>
        <v>100</v>
      </c>
      <c r="U42" s="573" t="s">
        <v>16</v>
      </c>
      <c r="V42" s="574" t="s">
        <v>156</v>
      </c>
      <c r="W42" s="575">
        <f>佳祥第四週明細!W34</f>
        <v>28.8</v>
      </c>
      <c r="X42" s="586" t="s">
        <v>16</v>
      </c>
      <c r="Y42" s="571" t="s">
        <v>223</v>
      </c>
      <c r="Z42" s="572">
        <f>佳祥第四週明細!W38</f>
        <v>103.5</v>
      </c>
      <c r="AA42" s="573" t="s">
        <v>16</v>
      </c>
      <c r="AB42" s="574" t="s">
        <v>156</v>
      </c>
      <c r="AC42" s="575">
        <f>佳祥第四週明細!W42</f>
        <v>29.5</v>
      </c>
      <c r="AD42" s="586" t="s">
        <v>16</v>
      </c>
      <c r="AE42" s="580"/>
      <c r="AF42" s="581"/>
      <c r="AG42" s="582"/>
      <c r="AH42" s="583"/>
      <c r="AI42" s="592"/>
      <c r="AJ42" s="593"/>
      <c r="AK42" s="594"/>
      <c r="AL42" s="585"/>
      <c r="AQ42" s="771" t="s">
        <v>333</v>
      </c>
    </row>
    <row r="43" spans="1:71" s="780" customFormat="1" ht="103.15" customHeight="1" thickBot="1">
      <c r="A43" s="1400">
        <v>31</v>
      </c>
      <c r="B43" s="1401"/>
      <c r="C43" s="1401"/>
      <c r="D43" s="1401"/>
      <c r="E43" s="1401"/>
      <c r="F43" s="1402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8"/>
      <c r="AE43" s="1341">
        <v>5</v>
      </c>
      <c r="AF43" s="1341"/>
      <c r="AG43" s="1341"/>
      <c r="AH43" s="1341"/>
      <c r="AI43" s="1518"/>
      <c r="AJ43" s="1518"/>
      <c r="AK43" s="1518"/>
      <c r="AL43" s="779"/>
      <c r="AQ43" s="781"/>
    </row>
    <row r="44" spans="1:71" s="596" customFormat="1" ht="124.15" customHeight="1">
      <c r="A44" s="1343" t="s">
        <v>27</v>
      </c>
      <c r="B44" s="1344"/>
      <c r="C44" s="1344"/>
      <c r="D44" s="1344"/>
      <c r="E44" s="1344"/>
      <c r="F44" s="134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  <c r="AA44" s="705"/>
      <c r="AB44" s="705"/>
      <c r="AC44" s="705"/>
      <c r="AD44" s="706"/>
      <c r="AE44" s="1519" t="s">
        <v>20</v>
      </c>
      <c r="AF44" s="1519"/>
      <c r="AG44" s="1519"/>
      <c r="AH44" s="1519"/>
      <c r="AI44" s="1520"/>
      <c r="AJ44" s="1520"/>
      <c r="AK44" s="1520"/>
      <c r="AQ44" s="773" t="s">
        <v>335</v>
      </c>
    </row>
    <row r="45" spans="1:71" s="597" customFormat="1" ht="124.15" customHeight="1">
      <c r="A45" s="1430" t="s">
        <v>446</v>
      </c>
      <c r="B45" s="1431"/>
      <c r="C45" s="1431"/>
      <c r="D45" s="1431"/>
      <c r="E45" s="1431"/>
      <c r="F45" s="1432"/>
      <c r="G45" s="705"/>
      <c r="H45" s="1543"/>
      <c r="I45" s="1543"/>
      <c r="J45" s="1543"/>
      <c r="K45" s="1543"/>
      <c r="L45" s="1543"/>
      <c r="M45" s="1543"/>
      <c r="N45" s="1543"/>
      <c r="O45" s="1543"/>
      <c r="P45" s="1543"/>
      <c r="Q45" s="1543"/>
      <c r="R45" s="1543"/>
      <c r="S45" s="1543"/>
      <c r="T45" s="1543"/>
      <c r="U45" s="1543"/>
      <c r="V45" s="1543"/>
      <c r="W45" s="1543"/>
      <c r="X45" s="1543"/>
      <c r="Y45" s="1543"/>
      <c r="Z45" s="1543"/>
      <c r="AA45" s="1543"/>
      <c r="AB45" s="1543"/>
      <c r="AC45" s="1543"/>
      <c r="AD45" s="1544"/>
      <c r="AE45" s="1526" t="s">
        <v>21</v>
      </c>
      <c r="AF45" s="1526"/>
      <c r="AG45" s="1526"/>
      <c r="AH45" s="1526"/>
      <c r="AI45" s="1523"/>
      <c r="AJ45" s="1523"/>
      <c r="AK45" s="1523"/>
      <c r="AL45" s="1524"/>
      <c r="AM45" s="1524"/>
      <c r="AN45" s="1524"/>
      <c r="AO45" s="1524"/>
    </row>
    <row r="46" spans="1:71" s="596" customFormat="1" ht="124.15" customHeight="1">
      <c r="A46" s="1469" t="s">
        <v>447</v>
      </c>
      <c r="B46" s="1470"/>
      <c r="C46" s="1470"/>
      <c r="D46" s="1470"/>
      <c r="E46" s="1470"/>
      <c r="F46" s="1471"/>
      <c r="G46" s="772"/>
      <c r="H46" s="1543"/>
      <c r="I46" s="1543"/>
      <c r="J46" s="1543"/>
      <c r="K46" s="1543"/>
      <c r="L46" s="1543"/>
      <c r="M46" s="1543"/>
      <c r="N46" s="1543"/>
      <c r="O46" s="1543"/>
      <c r="P46" s="1543"/>
      <c r="Q46" s="1543"/>
      <c r="R46" s="1543"/>
      <c r="S46" s="1543"/>
      <c r="T46" s="1543"/>
      <c r="U46" s="1543"/>
      <c r="V46" s="1543"/>
      <c r="W46" s="1543"/>
      <c r="X46" s="1543"/>
      <c r="Y46" s="1543"/>
      <c r="Z46" s="1543"/>
      <c r="AA46" s="1543"/>
      <c r="AB46" s="1543"/>
      <c r="AC46" s="1543"/>
      <c r="AD46" s="1544"/>
      <c r="AE46" s="1521" t="s">
        <v>22</v>
      </c>
      <c r="AF46" s="1521"/>
      <c r="AG46" s="1521"/>
      <c r="AH46" s="1521"/>
      <c r="AI46" s="1531"/>
      <c r="AJ46" s="1531"/>
      <c r="AK46" s="1531"/>
      <c r="AL46" s="1528"/>
      <c r="AM46" s="1528"/>
      <c r="AN46" s="1528"/>
      <c r="AO46" s="1528"/>
    </row>
    <row r="47" spans="1:71" s="596" customFormat="1" ht="124.15" customHeight="1">
      <c r="A47" s="1477" t="s">
        <v>448</v>
      </c>
      <c r="B47" s="1478"/>
      <c r="C47" s="1478"/>
      <c r="D47" s="1478"/>
      <c r="E47" s="1478"/>
      <c r="F47" s="1479"/>
      <c r="G47" s="772"/>
      <c r="H47" s="1543" t="s">
        <v>333</v>
      </c>
      <c r="I47" s="1543"/>
      <c r="J47" s="1543"/>
      <c r="K47" s="1543"/>
      <c r="L47" s="1543"/>
      <c r="M47" s="1543"/>
      <c r="N47" s="1543"/>
      <c r="O47" s="1543"/>
      <c r="P47" s="1543"/>
      <c r="Q47" s="1543"/>
      <c r="R47" s="1543"/>
      <c r="S47" s="1543"/>
      <c r="T47" s="1543"/>
      <c r="U47" s="1543"/>
      <c r="V47" s="1543"/>
      <c r="W47" s="1543"/>
      <c r="X47" s="1543"/>
      <c r="Y47" s="1543"/>
      <c r="Z47" s="1543"/>
      <c r="AA47" s="1543"/>
      <c r="AB47" s="1543"/>
      <c r="AC47" s="1543"/>
      <c r="AD47" s="1544"/>
      <c r="AE47" s="1521" t="s">
        <v>23</v>
      </c>
      <c r="AF47" s="1521"/>
      <c r="AG47" s="1521"/>
      <c r="AH47" s="1521"/>
      <c r="AI47" s="1522"/>
      <c r="AJ47" s="1522"/>
      <c r="AK47" s="1522"/>
      <c r="AL47" s="1532"/>
      <c r="AM47" s="1532"/>
      <c r="AN47" s="1532"/>
      <c r="AO47" s="1532"/>
    </row>
    <row r="48" spans="1:71" s="598" customFormat="1" ht="124.15" customHeight="1">
      <c r="A48" s="1325" t="s">
        <v>342</v>
      </c>
      <c r="B48" s="1326"/>
      <c r="C48" s="1326"/>
      <c r="D48" s="1326"/>
      <c r="E48" s="1326"/>
      <c r="F48" s="1327"/>
      <c r="G48" s="774"/>
      <c r="H48" s="1543"/>
      <c r="I48" s="1543"/>
      <c r="J48" s="1543"/>
      <c r="K48" s="1543"/>
      <c r="L48" s="1543"/>
      <c r="M48" s="1543"/>
      <c r="N48" s="1543"/>
      <c r="O48" s="1543"/>
      <c r="P48" s="1543"/>
      <c r="Q48" s="1543"/>
      <c r="R48" s="1543"/>
      <c r="S48" s="1543"/>
      <c r="T48" s="1543"/>
      <c r="U48" s="1543"/>
      <c r="V48" s="1543"/>
      <c r="W48" s="1543"/>
      <c r="X48" s="1543"/>
      <c r="Y48" s="1543"/>
      <c r="Z48" s="1543"/>
      <c r="AA48" s="1543"/>
      <c r="AB48" s="1543"/>
      <c r="AC48" s="1543"/>
      <c r="AD48" s="1544"/>
      <c r="AE48" s="1521" t="s">
        <v>26</v>
      </c>
      <c r="AF48" s="1521"/>
      <c r="AG48" s="1521"/>
      <c r="AH48" s="1521"/>
      <c r="AI48" s="1530"/>
      <c r="AJ48" s="1530"/>
      <c r="AK48" s="1530"/>
      <c r="AL48" s="1534"/>
      <c r="AM48" s="1534"/>
      <c r="AN48" s="1534"/>
      <c r="AO48" s="1534"/>
    </row>
    <row r="49" spans="1:62" s="599" customFormat="1" ht="124.15" customHeight="1">
      <c r="A49" s="1546" t="s">
        <v>496</v>
      </c>
      <c r="B49" s="1547"/>
      <c r="C49" s="1547"/>
      <c r="D49" s="1547"/>
      <c r="E49" s="1547"/>
      <c r="F49" s="1548"/>
      <c r="G49" s="774"/>
      <c r="H49" s="1545" t="s">
        <v>403</v>
      </c>
      <c r="I49" s="1545"/>
      <c r="J49" s="1545"/>
      <c r="K49" s="1545"/>
      <c r="L49" s="1545"/>
      <c r="M49" s="1545"/>
      <c r="N49" s="1545"/>
      <c r="O49" s="1545"/>
      <c r="P49" s="1545"/>
      <c r="Q49" s="1545"/>
      <c r="R49" s="1545"/>
      <c r="S49" s="1545"/>
      <c r="T49" s="1545"/>
      <c r="U49" s="1545"/>
      <c r="V49" s="1545"/>
      <c r="W49" s="1545"/>
      <c r="X49" s="1545"/>
      <c r="Y49" s="1545"/>
      <c r="Z49" s="1545"/>
      <c r="AA49" s="1545"/>
      <c r="AB49" s="1545"/>
      <c r="AC49" s="1545"/>
      <c r="AD49" s="706"/>
      <c r="AE49" s="1516" t="s">
        <v>24</v>
      </c>
      <c r="AF49" s="1516"/>
      <c r="AG49" s="1516"/>
      <c r="AH49" s="1516"/>
      <c r="AI49" s="1517"/>
      <c r="AJ49" s="1517"/>
      <c r="AK49" s="1517"/>
      <c r="AL49" s="1532"/>
      <c r="AM49" s="1532"/>
      <c r="AN49" s="1532"/>
      <c r="AO49" s="1532"/>
    </row>
    <row r="50" spans="1:62" s="516" customFormat="1" ht="120" customHeight="1">
      <c r="A50" s="1439"/>
      <c r="B50" s="1440"/>
      <c r="C50" s="1440"/>
      <c r="D50" s="1440"/>
      <c r="E50" s="1440"/>
      <c r="F50" s="1441"/>
      <c r="G50" s="705"/>
      <c r="H50" s="1545"/>
      <c r="I50" s="1545"/>
      <c r="J50" s="1545"/>
      <c r="K50" s="1545"/>
      <c r="L50" s="1545"/>
      <c r="M50" s="1545"/>
      <c r="N50" s="1545"/>
      <c r="O50" s="1545"/>
      <c r="P50" s="1545"/>
      <c r="Q50" s="1545"/>
      <c r="R50" s="1545"/>
      <c r="S50" s="1545"/>
      <c r="T50" s="1545"/>
      <c r="U50" s="1545"/>
      <c r="V50" s="1545"/>
      <c r="W50" s="1545"/>
      <c r="X50" s="1545"/>
      <c r="Y50" s="1545"/>
      <c r="Z50" s="1545"/>
      <c r="AA50" s="1545"/>
      <c r="AB50" s="1545"/>
      <c r="AC50" s="1545"/>
      <c r="AD50" s="706"/>
      <c r="AE50" s="1340"/>
      <c r="AF50" s="1340"/>
      <c r="AG50" s="1340"/>
      <c r="AH50" s="1340"/>
      <c r="AI50" s="519"/>
      <c r="AJ50" s="519"/>
      <c r="AK50" s="519"/>
      <c r="AL50" s="517"/>
    </row>
    <row r="51" spans="1:62" s="570" customFormat="1" ht="73.900000000000006" customHeight="1">
      <c r="A51" s="553" t="s">
        <v>222</v>
      </c>
      <c r="B51" s="554">
        <f>佳祥第五週明細!W11</f>
        <v>765.5</v>
      </c>
      <c r="C51" s="555" t="s">
        <v>152</v>
      </c>
      <c r="D51" s="556" t="s">
        <v>155</v>
      </c>
      <c r="E51" s="557">
        <f>佳祥第五週明細!W7</f>
        <v>27.5</v>
      </c>
      <c r="F51" s="709" t="s">
        <v>16</v>
      </c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705"/>
      <c r="AB51" s="705"/>
      <c r="AC51" s="705"/>
      <c r="AD51" s="706"/>
      <c r="AE51" s="562">
        <f>佳祥第一週明細!AA26</f>
        <v>0</v>
      </c>
      <c r="AF51" s="555">
        <f>佳祥第一週明細!AA27</f>
        <v>0</v>
      </c>
      <c r="AG51" s="563"/>
      <c r="AH51" s="564" t="s">
        <v>16</v>
      </c>
      <c r="AI51" s="565"/>
      <c r="AJ51" s="566"/>
      <c r="AK51" s="567"/>
      <c r="AL51" s="568"/>
      <c r="AM51" s="569"/>
    </row>
    <row r="52" spans="1:62" s="570" customFormat="1" ht="73.900000000000006" customHeight="1" thickBot="1">
      <c r="A52" s="571" t="s">
        <v>223</v>
      </c>
      <c r="B52" s="572">
        <f>佳祥第五週明細!W5</f>
        <v>100</v>
      </c>
      <c r="C52" s="573" t="s">
        <v>16</v>
      </c>
      <c r="D52" s="574" t="s">
        <v>156</v>
      </c>
      <c r="E52" s="575">
        <f>佳祥第五週明細!W9</f>
        <v>29.5</v>
      </c>
      <c r="F52" s="710" t="s">
        <v>16</v>
      </c>
      <c r="G52" s="707"/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  <c r="W52" s="707"/>
      <c r="X52" s="707"/>
      <c r="Y52" s="707"/>
      <c r="Z52" s="707"/>
      <c r="AA52" s="707"/>
      <c r="AB52" s="707"/>
      <c r="AC52" s="707"/>
      <c r="AD52" s="708"/>
      <c r="AE52" s="576">
        <f>佳祥第一週明細!AA28</f>
        <v>0</v>
      </c>
      <c r="AF52" s="559" t="str">
        <f>佳祥第一週明細!AA29</f>
        <v>主食</v>
      </c>
      <c r="AG52" s="577"/>
      <c r="AH52" s="578" t="s">
        <v>18</v>
      </c>
      <c r="AI52" s="565"/>
      <c r="AJ52" s="566"/>
      <c r="AK52" s="567"/>
      <c r="AL52" s="568"/>
    </row>
    <row r="53" spans="1:62" ht="50.25">
      <c r="A53" s="1451"/>
      <c r="B53" s="1451"/>
      <c r="C53" s="1451"/>
      <c r="D53" s="1451"/>
      <c r="E53" s="1451"/>
      <c r="F53" s="1451"/>
      <c r="G53" s="1451"/>
      <c r="H53" s="1451"/>
      <c r="I53" s="1451"/>
      <c r="J53" s="1451"/>
      <c r="K53" s="1451"/>
      <c r="L53" s="1451"/>
      <c r="M53" s="1451"/>
      <c r="N53" s="1451"/>
      <c r="O53" s="1451"/>
      <c r="P53" s="1451"/>
      <c r="Q53" s="1451"/>
      <c r="R53" s="1451"/>
      <c r="S53" s="1451"/>
      <c r="T53" s="1451"/>
      <c r="U53" s="1451"/>
      <c r="V53" s="1451"/>
      <c r="W53" s="1451"/>
      <c r="X53" s="1451"/>
      <c r="Y53" s="1451"/>
      <c r="Z53" s="1451"/>
      <c r="AA53" s="1451"/>
      <c r="AB53" s="1451"/>
      <c r="AC53" s="1451"/>
      <c r="AD53" s="1451"/>
      <c r="AL53" s="17"/>
      <c r="BJ53"/>
    </row>
    <row r="54" spans="1:62" ht="33.7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L54" s="17"/>
      <c r="BJ54" s="98"/>
    </row>
    <row r="55" spans="1:62" ht="27.75" customHeight="1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L55" s="17"/>
    </row>
    <row r="59" spans="1:62">
      <c r="F59" s="20"/>
    </row>
    <row r="60" spans="1:62">
      <c r="F60" s="21"/>
    </row>
    <row r="61" spans="1:62" ht="36" customHeight="1">
      <c r="A61" s="1449"/>
      <c r="B61" s="1449"/>
      <c r="C61" s="1449"/>
      <c r="D61" s="1449"/>
      <c r="E61" s="1449"/>
      <c r="F61" s="1449"/>
      <c r="G61" s="1449"/>
      <c r="H61" s="1449"/>
      <c r="I61" s="1449"/>
      <c r="J61" s="1449"/>
      <c r="K61" s="1449"/>
      <c r="L61" s="1449"/>
      <c r="M61" s="1449"/>
      <c r="N61" s="1449"/>
      <c r="O61" s="1449"/>
      <c r="P61" s="1449"/>
      <c r="Q61" s="1449"/>
      <c r="R61" s="1449"/>
      <c r="S61" s="1449"/>
      <c r="T61" s="1449"/>
      <c r="U61" s="1449"/>
      <c r="V61" s="1449"/>
      <c r="W61" s="1449"/>
      <c r="X61" s="1449"/>
      <c r="Y61" s="1449"/>
      <c r="Z61" s="1449"/>
      <c r="AA61" s="1449"/>
      <c r="AB61" s="1449"/>
      <c r="AC61" s="1449"/>
      <c r="AD61" s="1449"/>
    </row>
    <row r="62" spans="1:62" ht="28.5" customHeight="1">
      <c r="A62" s="1446"/>
      <c r="B62" s="1446"/>
      <c r="C62" s="1446"/>
      <c r="D62" s="1446"/>
      <c r="E62" s="1446"/>
      <c r="F62" s="1446"/>
      <c r="G62" s="1446"/>
      <c r="H62" s="1446"/>
      <c r="I62" s="1446"/>
      <c r="J62" s="1446"/>
      <c r="K62" s="1446"/>
      <c r="L62" s="1446"/>
      <c r="M62" s="1446"/>
      <c r="N62" s="1446"/>
      <c r="O62" s="1446"/>
      <c r="P62" s="1446"/>
      <c r="Q62" s="1446"/>
      <c r="R62" s="1446"/>
      <c r="S62" s="1446"/>
      <c r="T62" s="1446"/>
      <c r="U62" s="1446"/>
      <c r="V62" s="1446"/>
      <c r="W62" s="1446"/>
      <c r="X62" s="1446"/>
      <c r="Y62" s="1446"/>
      <c r="Z62" s="1446"/>
      <c r="AA62" s="1446"/>
      <c r="AB62" s="1446"/>
      <c r="AC62" s="1446"/>
      <c r="AD62" s="1446"/>
    </row>
    <row r="63" spans="1:62" ht="26.1" customHeight="1">
      <c r="A63" s="1447"/>
      <c r="B63" s="1447"/>
      <c r="C63" s="1447"/>
      <c r="D63" s="1447"/>
      <c r="E63" s="1447"/>
      <c r="F63" s="1447"/>
      <c r="G63" s="1447"/>
      <c r="H63" s="1447"/>
      <c r="I63" s="1447"/>
      <c r="J63" s="1447"/>
      <c r="K63" s="1447"/>
      <c r="L63" s="1447"/>
      <c r="M63" s="1447"/>
      <c r="N63" s="1447"/>
      <c r="O63" s="1447"/>
      <c r="P63" s="1447"/>
      <c r="Q63" s="1447"/>
      <c r="R63" s="1447"/>
      <c r="S63" s="1447"/>
      <c r="T63" s="1447"/>
      <c r="U63" s="1447"/>
      <c r="V63" s="1447"/>
      <c r="W63" s="1447"/>
      <c r="X63" s="1447"/>
      <c r="Y63" s="1447"/>
      <c r="Z63" s="1447"/>
      <c r="AA63" s="1447"/>
      <c r="AB63" s="1447"/>
      <c r="AC63" s="1447"/>
      <c r="AD63" s="1447"/>
    </row>
    <row r="64" spans="1:62" ht="26.1" customHeight="1">
      <c r="A64" s="1446"/>
      <c r="B64" s="1446"/>
      <c r="C64" s="1446"/>
      <c r="D64" s="1446"/>
      <c r="E64" s="1446"/>
      <c r="F64" s="1446"/>
      <c r="G64" s="1446"/>
      <c r="H64" s="1446"/>
      <c r="I64" s="1446"/>
      <c r="J64" s="1446"/>
      <c r="K64" s="1446"/>
      <c r="L64" s="1446"/>
      <c r="M64" s="1446"/>
      <c r="N64" s="1446"/>
      <c r="O64" s="1446"/>
      <c r="P64" s="1446"/>
      <c r="Q64" s="1446"/>
      <c r="R64" s="1446"/>
      <c r="S64" s="1446"/>
      <c r="T64" s="1446"/>
      <c r="U64" s="1446"/>
      <c r="V64" s="1446"/>
      <c r="W64" s="1446"/>
      <c r="X64" s="1446"/>
      <c r="Y64" s="1446"/>
      <c r="Z64" s="1446"/>
      <c r="AA64" s="1446"/>
      <c r="AB64" s="1446"/>
      <c r="AC64" s="1446"/>
      <c r="AD64" s="1446"/>
    </row>
    <row r="65" spans="1:30" ht="26.1" customHeight="1">
      <c r="A65" s="1447"/>
      <c r="B65" s="1447"/>
      <c r="C65" s="1447"/>
      <c r="D65" s="1447"/>
      <c r="E65" s="1447"/>
      <c r="F65" s="1447"/>
      <c r="G65" s="1447"/>
      <c r="H65" s="1447"/>
      <c r="I65" s="1447"/>
      <c r="J65" s="1447"/>
      <c r="K65" s="1447"/>
      <c r="L65" s="1447"/>
      <c r="M65" s="1447"/>
      <c r="N65" s="1447"/>
      <c r="O65" s="1447"/>
      <c r="P65" s="1447"/>
      <c r="Q65" s="1447"/>
      <c r="R65" s="1447"/>
      <c r="S65" s="1447"/>
      <c r="T65" s="1447"/>
      <c r="U65" s="1447"/>
      <c r="V65" s="1447"/>
      <c r="W65" s="1447"/>
      <c r="X65" s="1447"/>
      <c r="Y65" s="1447"/>
      <c r="Z65" s="1447"/>
      <c r="AA65" s="1447"/>
      <c r="AB65" s="1447"/>
      <c r="AC65" s="1447"/>
      <c r="AD65" s="1447"/>
    </row>
    <row r="66" spans="1:30" ht="26.1" customHeight="1">
      <c r="A66" s="1446"/>
      <c r="B66" s="1446"/>
      <c r="C66" s="1446"/>
      <c r="D66" s="1446"/>
      <c r="E66" s="1446"/>
      <c r="F66" s="1446"/>
      <c r="G66" s="1446"/>
      <c r="H66" s="1446"/>
      <c r="I66" s="1446"/>
      <c r="J66" s="1446"/>
      <c r="K66" s="1446"/>
      <c r="L66" s="1446"/>
      <c r="M66" s="1446"/>
      <c r="N66" s="1446"/>
      <c r="O66" s="1446"/>
      <c r="P66" s="1446"/>
      <c r="Q66" s="1446"/>
      <c r="R66" s="1446"/>
      <c r="S66" s="1446"/>
      <c r="T66" s="1446"/>
      <c r="U66" s="1446"/>
      <c r="V66" s="1446"/>
      <c r="W66" s="1446"/>
      <c r="X66" s="1446"/>
      <c r="Y66" s="1446"/>
      <c r="Z66" s="1446"/>
      <c r="AA66" s="1446"/>
      <c r="AB66" s="1446"/>
      <c r="AC66" s="1446"/>
      <c r="AD66" s="1446"/>
    </row>
    <row r="67" spans="1:30" ht="26.1" customHeight="1">
      <c r="A67" s="1447"/>
      <c r="B67" s="1447"/>
      <c r="C67" s="1447"/>
      <c r="D67" s="1447"/>
      <c r="E67" s="1447"/>
      <c r="F67" s="1447"/>
      <c r="G67" s="1447"/>
      <c r="H67" s="1447"/>
      <c r="I67" s="1447"/>
      <c r="J67" s="1447"/>
      <c r="K67" s="1447"/>
      <c r="L67" s="1447"/>
      <c r="M67" s="1447"/>
      <c r="N67" s="1447"/>
      <c r="O67" s="1447"/>
      <c r="P67" s="1447"/>
      <c r="Q67" s="1447"/>
      <c r="R67" s="1447"/>
      <c r="S67" s="1447"/>
      <c r="T67" s="1447"/>
      <c r="U67" s="1447"/>
      <c r="V67" s="1447"/>
      <c r="W67" s="1447"/>
      <c r="X67" s="1447"/>
      <c r="Y67" s="1447"/>
      <c r="Z67" s="1447"/>
      <c r="AA67" s="1447"/>
      <c r="AB67" s="1447"/>
      <c r="AC67" s="1447"/>
      <c r="AD67" s="1447"/>
    </row>
    <row r="68" spans="1:30" ht="26.1" customHeight="1">
      <c r="A68" s="1446"/>
      <c r="B68" s="1446"/>
      <c r="C68" s="1446"/>
      <c r="D68" s="1446"/>
      <c r="E68" s="1446"/>
      <c r="F68" s="1446"/>
      <c r="G68" s="1446"/>
      <c r="H68" s="1446"/>
      <c r="I68" s="1446"/>
      <c r="J68" s="1446"/>
      <c r="K68" s="1446"/>
      <c r="L68" s="1446"/>
      <c r="M68" s="1446"/>
      <c r="N68" s="1446"/>
      <c r="O68" s="1446"/>
      <c r="P68" s="1446"/>
      <c r="Q68" s="1446"/>
      <c r="R68" s="1446"/>
      <c r="S68" s="1446"/>
      <c r="T68" s="1446"/>
      <c r="U68" s="1446"/>
      <c r="V68" s="1446"/>
      <c r="W68" s="1446"/>
      <c r="X68" s="1446"/>
      <c r="Y68" s="1446"/>
      <c r="Z68" s="1446"/>
      <c r="AA68" s="1446"/>
      <c r="AB68" s="1446"/>
      <c r="AC68" s="1446"/>
      <c r="AD68" s="1446"/>
    </row>
    <row r="69" spans="1:30" ht="26.1" customHeight="1">
      <c r="A69" s="1447"/>
      <c r="B69" s="1447"/>
      <c r="C69" s="1447"/>
      <c r="D69" s="1447"/>
      <c r="E69" s="1447"/>
      <c r="F69" s="1447"/>
      <c r="G69" s="1447"/>
      <c r="H69" s="1447"/>
      <c r="I69" s="1447"/>
      <c r="J69" s="1447"/>
      <c r="K69" s="1447"/>
      <c r="L69" s="1447"/>
      <c r="M69" s="1447"/>
      <c r="N69" s="1447"/>
      <c r="O69" s="1447"/>
      <c r="P69" s="1447"/>
      <c r="Q69" s="1447"/>
      <c r="R69" s="1447"/>
      <c r="S69" s="1447"/>
      <c r="T69" s="1447"/>
      <c r="U69" s="1447"/>
      <c r="V69" s="1447"/>
      <c r="W69" s="1447"/>
      <c r="X69" s="1447"/>
      <c r="Y69" s="1447"/>
      <c r="Z69" s="1447"/>
      <c r="AA69" s="1447"/>
      <c r="AB69" s="1447"/>
      <c r="AC69" s="1447"/>
      <c r="AD69" s="1447"/>
    </row>
    <row r="70" spans="1:30" ht="27" customHeight="1">
      <c r="A70" s="1446"/>
      <c r="B70" s="1446"/>
      <c r="C70" s="1446"/>
      <c r="D70" s="1446"/>
      <c r="E70" s="1446"/>
      <c r="F70" s="1446"/>
      <c r="G70" s="1446"/>
      <c r="H70" s="1446"/>
      <c r="I70" s="1446"/>
      <c r="J70" s="1446"/>
      <c r="K70" s="1446"/>
      <c r="L70" s="1446"/>
      <c r="M70" s="1446"/>
      <c r="N70" s="1446"/>
      <c r="O70" s="1446"/>
      <c r="P70" s="1446"/>
      <c r="Q70" s="1446"/>
      <c r="R70" s="1446"/>
      <c r="S70" s="1446"/>
      <c r="T70" s="1446"/>
      <c r="U70" s="1446"/>
      <c r="V70" s="1446"/>
      <c r="W70" s="1446"/>
      <c r="X70" s="1446"/>
      <c r="Y70" s="1446"/>
      <c r="Z70" s="1446"/>
      <c r="AA70" s="1446"/>
      <c r="AB70" s="1446"/>
      <c r="AC70" s="1446"/>
      <c r="AD70" s="1446"/>
    </row>
    <row r="71" spans="1:30" ht="26.1" customHeight="1">
      <c r="A71" s="1447"/>
      <c r="B71" s="1447"/>
      <c r="C71" s="1447"/>
      <c r="D71" s="1447"/>
      <c r="E71" s="1447"/>
      <c r="F71" s="1447"/>
      <c r="G71" s="1447"/>
      <c r="H71" s="1447"/>
      <c r="I71" s="1447"/>
      <c r="J71" s="1447"/>
      <c r="K71" s="1447"/>
      <c r="L71" s="1447"/>
      <c r="M71" s="1447"/>
      <c r="N71" s="1447"/>
      <c r="O71" s="1447"/>
      <c r="P71" s="1447"/>
      <c r="Q71" s="1447"/>
      <c r="R71" s="1447"/>
      <c r="S71" s="1447"/>
      <c r="T71" s="1447"/>
      <c r="U71" s="1447"/>
      <c r="V71" s="1447"/>
      <c r="W71" s="1447"/>
      <c r="X71" s="1447"/>
      <c r="Y71" s="1447"/>
      <c r="Z71" s="1447"/>
      <c r="AA71" s="1447"/>
      <c r="AB71" s="1447"/>
      <c r="AC71" s="1447"/>
      <c r="AD71" s="1447"/>
    </row>
    <row r="72" spans="1:30" ht="26.1" customHeight="1">
      <c r="A72" s="1447"/>
      <c r="B72" s="1447"/>
      <c r="C72" s="1447"/>
      <c r="D72" s="1447"/>
      <c r="E72" s="1447"/>
      <c r="F72" s="1447"/>
      <c r="G72" s="1447"/>
      <c r="H72" s="1447"/>
      <c r="I72" s="1447"/>
      <c r="J72" s="1447"/>
      <c r="K72" s="1447"/>
      <c r="L72" s="1447"/>
      <c r="M72" s="1447"/>
      <c r="N72" s="1447"/>
      <c r="O72" s="1447"/>
      <c r="P72" s="1447"/>
      <c r="Q72" s="1447"/>
      <c r="R72" s="1447"/>
      <c r="S72" s="1447"/>
      <c r="T72" s="1447"/>
      <c r="U72" s="1447"/>
      <c r="V72" s="1447"/>
      <c r="W72" s="1447"/>
      <c r="X72" s="1447"/>
      <c r="Y72" s="1447"/>
      <c r="Z72" s="1447"/>
      <c r="AA72" s="1447"/>
      <c r="AB72" s="1447"/>
      <c r="AC72" s="1447"/>
      <c r="AD72" s="1447"/>
    </row>
    <row r="73" spans="1:30" ht="26.1" customHeight="1">
      <c r="A73" s="1447"/>
      <c r="B73" s="1447"/>
      <c r="C73" s="1447"/>
      <c r="D73" s="1447"/>
      <c r="E73" s="1447"/>
      <c r="F73" s="1447"/>
      <c r="G73" s="1447"/>
      <c r="H73" s="1447"/>
      <c r="I73" s="1447"/>
      <c r="J73" s="1447"/>
      <c r="K73" s="1447"/>
      <c r="L73" s="1447"/>
      <c r="M73" s="1447"/>
      <c r="N73" s="1447"/>
      <c r="O73" s="1447"/>
      <c r="P73" s="1447"/>
      <c r="Q73" s="1447"/>
      <c r="R73" s="1447"/>
      <c r="S73" s="1447"/>
      <c r="T73" s="1447"/>
      <c r="U73" s="1447"/>
      <c r="V73" s="1447"/>
      <c r="W73" s="1447"/>
      <c r="X73" s="1447"/>
      <c r="Y73" s="1447"/>
      <c r="Z73" s="1447"/>
      <c r="AA73" s="1447"/>
      <c r="AB73" s="1447"/>
      <c r="AC73" s="1447"/>
      <c r="AD73" s="1447"/>
    </row>
    <row r="74" spans="1:30" ht="37.5" customHeight="1">
      <c r="A74" s="1447"/>
      <c r="B74" s="1447"/>
      <c r="C74" s="1447"/>
      <c r="D74" s="1447"/>
      <c r="E74" s="1447"/>
      <c r="F74" s="1447"/>
      <c r="G74" s="1447"/>
      <c r="H74" s="1447"/>
      <c r="I74" s="1447"/>
      <c r="J74" s="1447"/>
      <c r="K74" s="1447"/>
      <c r="L74" s="1447"/>
      <c r="M74" s="1447"/>
      <c r="N74" s="1447"/>
      <c r="O74" s="1447"/>
      <c r="P74" s="1447"/>
      <c r="Q74" s="1447"/>
      <c r="R74" s="1447"/>
      <c r="S74" s="1447"/>
      <c r="T74" s="1447"/>
      <c r="U74" s="1447"/>
      <c r="V74" s="1447"/>
      <c r="W74" s="1447"/>
      <c r="X74" s="1447"/>
      <c r="Y74" s="1447"/>
      <c r="Z74" s="1447"/>
      <c r="AA74" s="1447"/>
      <c r="AB74" s="1447"/>
      <c r="AC74" s="1447"/>
      <c r="AD74" s="1447"/>
    </row>
    <row r="75" spans="1:30" ht="27">
      <c r="A75" s="1450"/>
      <c r="B75" s="1450"/>
      <c r="C75" s="1450"/>
      <c r="D75" s="1450"/>
      <c r="E75" s="1450"/>
      <c r="F75" s="1450"/>
      <c r="G75" s="1450"/>
      <c r="H75" s="1450"/>
      <c r="I75" s="1450"/>
      <c r="J75" s="1450"/>
      <c r="K75" s="1450"/>
      <c r="L75" s="1450"/>
      <c r="M75" s="1450"/>
      <c r="N75" s="1450"/>
      <c r="O75" s="1450"/>
      <c r="P75" s="1450"/>
      <c r="Q75" s="1450"/>
      <c r="R75" s="1450"/>
      <c r="S75" s="1450"/>
      <c r="T75" s="1450"/>
      <c r="U75" s="1450"/>
      <c r="V75" s="1450"/>
      <c r="W75" s="1450"/>
      <c r="X75" s="1450"/>
      <c r="Y75" s="1450"/>
      <c r="Z75" s="1450"/>
      <c r="AA75" s="1450"/>
      <c r="AB75" s="1450"/>
      <c r="AC75" s="1450"/>
      <c r="AD75" s="1450"/>
    </row>
    <row r="76" spans="1:30" ht="21" customHeight="1">
      <c r="A76" s="1445"/>
      <c r="B76" s="1445"/>
      <c r="C76" s="1445"/>
      <c r="D76" s="1445"/>
      <c r="E76" s="1445"/>
      <c r="F76" s="1445"/>
      <c r="G76" s="1445"/>
      <c r="H76" s="1445"/>
      <c r="I76" s="1445"/>
      <c r="J76" s="1445"/>
      <c r="K76" s="1445"/>
      <c r="L76" s="1445"/>
      <c r="M76" s="1445"/>
      <c r="N76" s="1445"/>
      <c r="O76" s="1445"/>
      <c r="P76" s="1445"/>
      <c r="Q76" s="1445"/>
      <c r="R76" s="1445"/>
      <c r="S76" s="1445"/>
      <c r="T76" s="1445"/>
      <c r="U76" s="1445"/>
      <c r="V76" s="1445"/>
      <c r="W76" s="1445"/>
      <c r="X76" s="1445"/>
      <c r="Y76" s="1445"/>
      <c r="Z76" s="1445"/>
      <c r="AA76" s="1445"/>
      <c r="AB76" s="1445"/>
      <c r="AC76" s="1445"/>
      <c r="AD76" s="1445"/>
    </row>
    <row r="77" spans="1:30" ht="30">
      <c r="A77" s="1448"/>
      <c r="B77" s="1448"/>
      <c r="C77" s="1448"/>
      <c r="D77" s="1448"/>
      <c r="E77" s="163"/>
      <c r="F77" s="112"/>
      <c r="G77" s="70"/>
      <c r="H77" s="70"/>
      <c r="I77" s="70"/>
      <c r="J77" s="112"/>
      <c r="K77" s="112"/>
      <c r="L77" s="112"/>
      <c r="M77" s="113"/>
      <c r="N77" s="113"/>
      <c r="O77" s="112"/>
      <c r="P77" s="112"/>
      <c r="Q77" s="112"/>
      <c r="R77" s="112"/>
      <c r="S77" s="113"/>
      <c r="T77" s="113"/>
      <c r="U77" s="112"/>
      <c r="V77" s="112"/>
      <c r="W77" s="112"/>
      <c r="X77" s="112"/>
      <c r="Y77" s="113"/>
      <c r="Z77" s="113"/>
      <c r="AA77" s="113"/>
      <c r="AB77" s="112"/>
      <c r="AC77" s="112"/>
      <c r="AD77" s="112"/>
    </row>
    <row r="78" spans="1:30" ht="45" customHeight="1">
      <c r="A78" s="1445"/>
      <c r="B78" s="1445"/>
      <c r="C78" s="1445"/>
      <c r="D78" s="1445"/>
      <c r="E78" s="1445"/>
      <c r="F78" s="1445"/>
      <c r="G78" s="1445"/>
      <c r="H78" s="1445"/>
      <c r="I78" s="1445"/>
      <c r="J78" s="1445"/>
      <c r="K78" s="1445"/>
      <c r="L78" s="1445"/>
      <c r="M78" s="1445"/>
      <c r="N78" s="1445"/>
      <c r="O78" s="1445"/>
      <c r="P78" s="1445"/>
      <c r="Q78" s="1445"/>
      <c r="R78" s="1445"/>
      <c r="S78" s="1445"/>
      <c r="T78" s="1445"/>
      <c r="U78" s="1445"/>
      <c r="V78" s="1445"/>
      <c r="W78" s="1445"/>
      <c r="X78" s="1445"/>
      <c r="Y78" s="1445"/>
      <c r="Z78" s="1445"/>
      <c r="AA78" s="1445"/>
      <c r="AB78" s="1445"/>
      <c r="AC78" s="1445"/>
      <c r="AD78" s="1445"/>
    </row>
    <row r="79" spans="1:30" ht="33.75" customHeight="1">
      <c r="A79" s="1445"/>
      <c r="B79" s="1445"/>
      <c r="C79" s="1445"/>
      <c r="D79" s="1445"/>
      <c r="E79" s="1445"/>
      <c r="F79" s="1445"/>
      <c r="G79" s="1445"/>
      <c r="H79" s="1445"/>
      <c r="I79" s="1445"/>
      <c r="J79" s="1445"/>
      <c r="K79" s="1445"/>
      <c r="L79" s="1445"/>
      <c r="M79" s="1445"/>
      <c r="N79" s="1445"/>
      <c r="O79" s="1445"/>
      <c r="P79" s="1445"/>
      <c r="Q79" s="1445"/>
      <c r="R79" s="1445"/>
      <c r="S79" s="1445"/>
      <c r="T79" s="1445"/>
      <c r="U79" s="1445"/>
      <c r="V79" s="1445"/>
      <c r="W79" s="1445"/>
      <c r="X79" s="1445"/>
      <c r="Y79" s="1445"/>
      <c r="Z79" s="1445"/>
      <c r="AA79" s="1445"/>
      <c r="AB79" s="1445"/>
      <c r="AC79" s="1445"/>
      <c r="AD79" s="1445"/>
    </row>
    <row r="80" spans="1:30" ht="56.25" customHeight="1">
      <c r="A80" s="1445"/>
      <c r="B80" s="1445"/>
      <c r="C80" s="1445"/>
      <c r="D80" s="1445"/>
      <c r="E80" s="1445"/>
      <c r="F80" s="1445"/>
      <c r="G80" s="1445"/>
      <c r="H80" s="1445"/>
      <c r="I80" s="1445"/>
      <c r="J80" s="1445"/>
      <c r="K80" s="1445"/>
      <c r="L80" s="1445"/>
      <c r="M80" s="1445"/>
      <c r="N80" s="1445"/>
      <c r="O80" s="1445"/>
      <c r="P80" s="1445"/>
      <c r="Q80" s="1445"/>
      <c r="R80" s="1445"/>
      <c r="S80" s="1445"/>
      <c r="T80" s="1445"/>
      <c r="U80" s="1445"/>
      <c r="V80" s="1445"/>
      <c r="W80" s="1445"/>
      <c r="X80" s="1445"/>
      <c r="Y80" s="1445"/>
      <c r="Z80" s="1445"/>
      <c r="AA80" s="1445"/>
      <c r="AB80" s="1445"/>
      <c r="AC80" s="1445"/>
      <c r="AD80" s="1445"/>
    </row>
    <row r="81" spans="1:30" ht="30">
      <c r="A81" s="70"/>
      <c r="B81" s="70"/>
      <c r="C81" s="70"/>
      <c r="D81" s="112"/>
      <c r="E81" s="112"/>
      <c r="F81" s="112"/>
      <c r="G81" s="70"/>
      <c r="H81" s="70"/>
      <c r="I81" s="70"/>
      <c r="J81" s="112"/>
      <c r="K81" s="112"/>
      <c r="L81" s="112"/>
      <c r="M81" s="113"/>
      <c r="N81" s="113"/>
      <c r="O81" s="112"/>
      <c r="P81" s="112"/>
      <c r="Q81" s="112"/>
      <c r="R81" s="112"/>
      <c r="S81" s="113"/>
      <c r="T81" s="113"/>
      <c r="U81" s="112"/>
      <c r="V81" s="112"/>
      <c r="W81" s="112"/>
      <c r="X81" s="112"/>
      <c r="Y81" s="113"/>
      <c r="Z81" s="113"/>
      <c r="AA81" s="113"/>
      <c r="AB81" s="112"/>
      <c r="AC81" s="112"/>
      <c r="AD81" s="112"/>
    </row>
  </sheetData>
  <mergeCells count="292">
    <mergeCell ref="H45:AD46"/>
    <mergeCell ref="H47:AD48"/>
    <mergeCell ref="H49:AC50"/>
    <mergeCell ref="A43:F43"/>
    <mergeCell ref="A44:F44"/>
    <mergeCell ref="A45:F45"/>
    <mergeCell ref="A46:F46"/>
    <mergeCell ref="A47:F47"/>
    <mergeCell ref="A48:F48"/>
    <mergeCell ref="A49:F49"/>
    <mergeCell ref="A50:F50"/>
    <mergeCell ref="AI9:AK9"/>
    <mergeCell ref="AI6:AO6"/>
    <mergeCell ref="AL5:AO5"/>
    <mergeCell ref="AL7:AO7"/>
    <mergeCell ref="AL8:AO8"/>
    <mergeCell ref="AL9:AO9"/>
    <mergeCell ref="AL15:AN15"/>
    <mergeCell ref="AL17:AN17"/>
    <mergeCell ref="AL16:AN16"/>
    <mergeCell ref="AI14:AK14"/>
    <mergeCell ref="AE46:AH46"/>
    <mergeCell ref="AI46:AK46"/>
    <mergeCell ref="AL46:AO46"/>
    <mergeCell ref="AE45:AH45"/>
    <mergeCell ref="AL49:AO49"/>
    <mergeCell ref="AE23:AH23"/>
    <mergeCell ref="AE40:AH40"/>
    <mergeCell ref="AE29:AH29"/>
    <mergeCell ref="AE30:AH30"/>
    <mergeCell ref="AE33:AH33"/>
    <mergeCell ref="AE24:AH24"/>
    <mergeCell ref="AE25:AH25"/>
    <mergeCell ref="AI23:AK23"/>
    <mergeCell ref="AI33:AK33"/>
    <mergeCell ref="AL47:AO47"/>
    <mergeCell ref="AE48:AH48"/>
    <mergeCell ref="AI48:AK48"/>
    <mergeCell ref="AL48:AO48"/>
    <mergeCell ref="AI25:AK25"/>
    <mergeCell ref="AI27:AK27"/>
    <mergeCell ref="AI39:AK39"/>
    <mergeCell ref="AI40:AK40"/>
    <mergeCell ref="AE37:AH37"/>
    <mergeCell ref="AE38:AH38"/>
    <mergeCell ref="AI3:AK3"/>
    <mergeCell ref="AE3:AH3"/>
    <mergeCell ref="AI45:AK45"/>
    <mergeCell ref="AL45:AO45"/>
    <mergeCell ref="AE18:AH18"/>
    <mergeCell ref="AE15:AH15"/>
    <mergeCell ref="AE16:AH16"/>
    <mergeCell ref="AE17:AH17"/>
    <mergeCell ref="AI13:AK13"/>
    <mergeCell ref="AI15:AK15"/>
    <mergeCell ref="AE4:AH4"/>
    <mergeCell ref="AE5:AH5"/>
    <mergeCell ref="AE6:AH6"/>
    <mergeCell ref="AE7:AH7"/>
    <mergeCell ref="AE8:AH8"/>
    <mergeCell ref="AI16:AK16"/>
    <mergeCell ref="AI4:AK4"/>
    <mergeCell ref="AI5:AK5"/>
    <mergeCell ref="AI7:AK7"/>
    <mergeCell ref="AE9:AH9"/>
    <mergeCell ref="AI35:AK35"/>
    <mergeCell ref="AI36:AK36"/>
    <mergeCell ref="AI37:AK37"/>
    <mergeCell ref="AI8:AK8"/>
    <mergeCell ref="A15:F15"/>
    <mergeCell ref="A16:F16"/>
    <mergeCell ref="A17:F17"/>
    <mergeCell ref="A18:F18"/>
    <mergeCell ref="A6:F6"/>
    <mergeCell ref="AE50:AH50"/>
    <mergeCell ref="AE49:AH49"/>
    <mergeCell ref="AI49:AK49"/>
    <mergeCell ref="A40:F40"/>
    <mergeCell ref="G39:L39"/>
    <mergeCell ref="A38:F38"/>
    <mergeCell ref="A39:F39"/>
    <mergeCell ref="A37:F37"/>
    <mergeCell ref="G40:L40"/>
    <mergeCell ref="AE43:AH43"/>
    <mergeCell ref="AI43:AK43"/>
    <mergeCell ref="AE44:AH44"/>
    <mergeCell ref="AI44:AK44"/>
    <mergeCell ref="AE47:AH47"/>
    <mergeCell ref="AI47:AK47"/>
    <mergeCell ref="Y38:AD38"/>
    <mergeCell ref="Y39:AD39"/>
    <mergeCell ref="Y40:AD40"/>
    <mergeCell ref="AI38:AK38"/>
    <mergeCell ref="A35:F35"/>
    <mergeCell ref="A13:F13"/>
    <mergeCell ref="G13:L13"/>
    <mergeCell ref="A7:F7"/>
    <mergeCell ref="A23:F23"/>
    <mergeCell ref="S20:X20"/>
    <mergeCell ref="M18:R18"/>
    <mergeCell ref="A20:F20"/>
    <mergeCell ref="S19:X19"/>
    <mergeCell ref="A8:F8"/>
    <mergeCell ref="M20:R20"/>
    <mergeCell ref="G18:L18"/>
    <mergeCell ref="G17:L17"/>
    <mergeCell ref="G14:L14"/>
    <mergeCell ref="M19:R19"/>
    <mergeCell ref="S14:X14"/>
    <mergeCell ref="S15:X15"/>
    <mergeCell ref="G20:L20"/>
    <mergeCell ref="A19:F19"/>
    <mergeCell ref="G19:L19"/>
    <mergeCell ref="G7:L7"/>
    <mergeCell ref="G8:L8"/>
    <mergeCell ref="G9:L9"/>
    <mergeCell ref="A14:F14"/>
    <mergeCell ref="AI29:AK29"/>
    <mergeCell ref="AI26:AP26"/>
    <mergeCell ref="AE26:AH26"/>
    <mergeCell ref="AE27:AH27"/>
    <mergeCell ref="AE28:AH28"/>
    <mergeCell ref="AF31:AG31"/>
    <mergeCell ref="AE19:AH19"/>
    <mergeCell ref="AE20:AH20"/>
    <mergeCell ref="AL18:AN18"/>
    <mergeCell ref="AL27:AN27"/>
    <mergeCell ref="AL25:AN25"/>
    <mergeCell ref="G23:L23"/>
    <mergeCell ref="Y37:AD37"/>
    <mergeCell ref="M30:R30"/>
    <mergeCell ref="Y33:AD33"/>
    <mergeCell ref="G27:L27"/>
    <mergeCell ref="G28:L28"/>
    <mergeCell ref="G29:L29"/>
    <mergeCell ref="S33:X33"/>
    <mergeCell ref="M33:R33"/>
    <mergeCell ref="S26:X26"/>
    <mergeCell ref="S27:X27"/>
    <mergeCell ref="S28:X28"/>
    <mergeCell ref="S24:X24"/>
    <mergeCell ref="S37:X37"/>
    <mergeCell ref="Y24:AD24"/>
    <mergeCell ref="M24:R24"/>
    <mergeCell ref="Y23:AD23"/>
    <mergeCell ref="Y30:AD30"/>
    <mergeCell ref="A53:AD53"/>
    <mergeCell ref="A78:AD78"/>
    <mergeCell ref="A79:AD79"/>
    <mergeCell ref="M40:R40"/>
    <mergeCell ref="Y25:AD25"/>
    <mergeCell ref="M36:R36"/>
    <mergeCell ref="M25:R25"/>
    <mergeCell ref="Y29:AD29"/>
    <mergeCell ref="S29:X29"/>
    <mergeCell ref="Y26:AD26"/>
    <mergeCell ref="Y27:AD27"/>
    <mergeCell ref="Y28:AD28"/>
    <mergeCell ref="Y34:AD34"/>
    <mergeCell ref="Y35:AD35"/>
    <mergeCell ref="Y36:AD36"/>
    <mergeCell ref="M39:R39"/>
    <mergeCell ref="G38:L38"/>
    <mergeCell ref="M38:R38"/>
    <mergeCell ref="G33:L33"/>
    <mergeCell ref="G34:L34"/>
    <mergeCell ref="G36:L36"/>
    <mergeCell ref="M34:R34"/>
    <mergeCell ref="S36:X36"/>
    <mergeCell ref="G37:L37"/>
    <mergeCell ref="A80:AD80"/>
    <mergeCell ref="A62:AD62"/>
    <mergeCell ref="A66:AD66"/>
    <mergeCell ref="A67:AD67"/>
    <mergeCell ref="A68:AD68"/>
    <mergeCell ref="A71:AD71"/>
    <mergeCell ref="A74:AD74"/>
    <mergeCell ref="A77:D77"/>
    <mergeCell ref="A61:AD61"/>
    <mergeCell ref="A64:AD64"/>
    <mergeCell ref="A69:AD69"/>
    <mergeCell ref="A70:AD70"/>
    <mergeCell ref="A72:AD72"/>
    <mergeCell ref="A73:AD73"/>
    <mergeCell ref="A75:AD75"/>
    <mergeCell ref="A76:AD76"/>
    <mergeCell ref="A63:AD63"/>
    <mergeCell ref="A65:AD65"/>
    <mergeCell ref="A36:F36"/>
    <mergeCell ref="S25:X25"/>
    <mergeCell ref="A29:F29"/>
    <mergeCell ref="G24:L24"/>
    <mergeCell ref="G25:L25"/>
    <mergeCell ref="G26:L26"/>
    <mergeCell ref="M35:R35"/>
    <mergeCell ref="S35:X35"/>
    <mergeCell ref="M26:R26"/>
    <mergeCell ref="A24:F24"/>
    <mergeCell ref="A25:F25"/>
    <mergeCell ref="A26:F26"/>
    <mergeCell ref="A27:F27"/>
    <mergeCell ref="A28:F28"/>
    <mergeCell ref="A30:F30"/>
    <mergeCell ref="G30:L30"/>
    <mergeCell ref="S30:X30"/>
    <mergeCell ref="M29:R29"/>
    <mergeCell ref="M27:R27"/>
    <mergeCell ref="M28:R28"/>
    <mergeCell ref="S34:X34"/>
    <mergeCell ref="G35:L35"/>
    <mergeCell ref="A33:F33"/>
    <mergeCell ref="A34:F34"/>
    <mergeCell ref="G15:L15"/>
    <mergeCell ref="G16:L16"/>
    <mergeCell ref="M13:R13"/>
    <mergeCell ref="Y13:AD13"/>
    <mergeCell ref="Y8:AD8"/>
    <mergeCell ref="Y9:AD9"/>
    <mergeCell ref="Y10:AD10"/>
    <mergeCell ref="S4:X4"/>
    <mergeCell ref="S5:X5"/>
    <mergeCell ref="S6:X6"/>
    <mergeCell ref="S7:X7"/>
    <mergeCell ref="S8:X8"/>
    <mergeCell ref="S9:X9"/>
    <mergeCell ref="S10:X10"/>
    <mergeCell ref="Y7:AD7"/>
    <mergeCell ref="S13:X13"/>
    <mergeCell ref="Y4:AD4"/>
    <mergeCell ref="Y5:AD5"/>
    <mergeCell ref="Y6:AD6"/>
    <mergeCell ref="G6:L6"/>
    <mergeCell ref="M14:R14"/>
    <mergeCell ref="M15:R15"/>
    <mergeCell ref="M16:R16"/>
    <mergeCell ref="A1:AB1"/>
    <mergeCell ref="A2:Y2"/>
    <mergeCell ref="Z2:AB2"/>
    <mergeCell ref="M7:R7"/>
    <mergeCell ref="A9:F9"/>
    <mergeCell ref="A10:F10"/>
    <mergeCell ref="M10:R10"/>
    <mergeCell ref="M8:R8"/>
    <mergeCell ref="A5:F5"/>
    <mergeCell ref="G10:L10"/>
    <mergeCell ref="A3:F3"/>
    <mergeCell ref="A4:F4"/>
    <mergeCell ref="Y3:AD3"/>
    <mergeCell ref="G5:L5"/>
    <mergeCell ref="M3:R3"/>
    <mergeCell ref="M4:R4"/>
    <mergeCell ref="M5:R5"/>
    <mergeCell ref="M6:R6"/>
    <mergeCell ref="G3:L3"/>
    <mergeCell ref="S3:X3"/>
    <mergeCell ref="G4:L4"/>
    <mergeCell ref="M9:R9"/>
    <mergeCell ref="S40:X40"/>
    <mergeCell ref="S16:X16"/>
    <mergeCell ref="Y18:AD18"/>
    <mergeCell ref="S18:X18"/>
    <mergeCell ref="AE34:AH34"/>
    <mergeCell ref="AE35:AH35"/>
    <mergeCell ref="AE36:AH36"/>
    <mergeCell ref="AF32:AG32"/>
    <mergeCell ref="Y17:AD17"/>
    <mergeCell ref="S17:X17"/>
    <mergeCell ref="AE39:AH39"/>
    <mergeCell ref="M17:R17"/>
    <mergeCell ref="S38:X38"/>
    <mergeCell ref="S39:X39"/>
    <mergeCell ref="M37:R37"/>
    <mergeCell ref="S23:X23"/>
    <mergeCell ref="M23:R23"/>
    <mergeCell ref="AP6:BV9"/>
    <mergeCell ref="AQ15:BX18"/>
    <mergeCell ref="AQ25:BT29"/>
    <mergeCell ref="AQ35:BS39"/>
    <mergeCell ref="AE10:AH10"/>
    <mergeCell ref="AE13:AH13"/>
    <mergeCell ref="AE14:AH14"/>
    <mergeCell ref="Y14:AD14"/>
    <mergeCell ref="Y15:AD15"/>
    <mergeCell ref="Y16:AD16"/>
    <mergeCell ref="Y19:AD19"/>
    <mergeCell ref="Y20:AD20"/>
    <mergeCell ref="AI30:AK30"/>
    <mergeCell ref="AL19:AN19"/>
    <mergeCell ref="AI34:AK34"/>
    <mergeCell ref="AI17:AK17"/>
    <mergeCell ref="AI24:AK24"/>
    <mergeCell ref="AI28:AK28"/>
  </mergeCells>
  <phoneticPr fontId="19" type="noConversion"/>
  <pageMargins left="0.39370078740157483" right="0.15748031496062992" top="0" bottom="0" header="0.59055118110236227" footer="0.51181102362204722"/>
  <pageSetup paperSize="9" scale="1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B1:AL49"/>
  <sheetViews>
    <sheetView view="pageBreakPreview" topLeftCell="A3" zoomScale="40" zoomScaleNormal="60" zoomScaleSheetLayoutView="40" workbookViewId="0">
      <selection activeCell="J31" sqref="J31"/>
    </sheetView>
  </sheetViews>
  <sheetFormatPr defaultColWidth="9" defaultRowHeight="26.25"/>
  <cols>
    <col min="1" max="1" width="1.875" style="91" customWidth="1"/>
    <col min="2" max="2" width="11.375" style="154" customWidth="1"/>
    <col min="3" max="3" width="0" style="91" hidden="1" customWidth="1"/>
    <col min="4" max="4" width="24.5" style="91" customWidth="1"/>
    <col min="5" max="5" width="6.125" style="82" customWidth="1"/>
    <col min="6" max="6" width="11.875" style="91" customWidth="1"/>
    <col min="7" max="7" width="34.875" style="91" customWidth="1"/>
    <col min="8" max="8" width="7.125" style="82" customWidth="1"/>
    <col min="9" max="9" width="11.125" style="91" customWidth="1"/>
    <col min="10" max="10" width="35.875" style="91" customWidth="1"/>
    <col min="11" max="11" width="7.875" style="82" customWidth="1"/>
    <col min="12" max="12" width="11.625" style="91" customWidth="1"/>
    <col min="13" max="13" width="35.125" style="91" customWidth="1"/>
    <col min="14" max="14" width="7.5" style="82" customWidth="1"/>
    <col min="15" max="15" width="12.125" style="91" customWidth="1"/>
    <col min="16" max="16" width="30.625" style="91" customWidth="1"/>
    <col min="17" max="17" width="7" style="82" customWidth="1"/>
    <col min="18" max="18" width="12.5" style="91" customWidth="1"/>
    <col min="19" max="19" width="33.625" style="91" customWidth="1"/>
    <col min="20" max="20" width="6.625" style="82" customWidth="1"/>
    <col min="21" max="21" width="12.625" style="91" customWidth="1"/>
    <col min="22" max="22" width="6.125" style="91" customWidth="1"/>
    <col min="23" max="23" width="10.125" style="14" customWidth="1"/>
    <col min="24" max="24" width="9.875" style="15" customWidth="1"/>
    <col min="25" max="25" width="13.875" style="16" customWidth="1"/>
    <col min="26" max="26" width="11.125" style="91" customWidth="1"/>
    <col min="27" max="27" width="6" style="91" hidden="1" customWidth="1"/>
    <col min="28" max="28" width="5.5" style="92" hidden="1" customWidth="1"/>
    <col min="29" max="29" width="7.875" style="91" hidden="1" customWidth="1"/>
    <col min="30" max="30" width="8" style="91" hidden="1" customWidth="1"/>
    <col min="31" max="31" width="7.875" style="91" hidden="1" customWidth="1"/>
    <col min="32" max="32" width="7.5" style="91" hidden="1" customWidth="1"/>
    <col min="33" max="16384" width="9" style="91"/>
  </cols>
  <sheetData>
    <row r="1" spans="2:33" ht="45" customHeight="1">
      <c r="B1" s="1549" t="s">
        <v>419</v>
      </c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  <c r="U1" s="1549"/>
      <c r="V1" s="1549"/>
      <c r="W1" s="1549"/>
      <c r="X1" s="1549"/>
      <c r="Y1" s="1549"/>
      <c r="Z1" s="1549"/>
      <c r="AA1" s="36"/>
      <c r="AB1" s="37"/>
      <c r="AC1" s="36"/>
      <c r="AD1" s="36"/>
      <c r="AE1" s="36"/>
      <c r="AF1" s="36"/>
      <c r="AG1" s="36"/>
    </row>
    <row r="2" spans="2:33" ht="31.5" customHeight="1" thickBot="1">
      <c r="B2" s="141" t="s">
        <v>50</v>
      </c>
      <c r="C2" s="39"/>
      <c r="D2" s="38"/>
      <c r="E2" s="43"/>
      <c r="F2" s="38"/>
      <c r="G2" s="38"/>
      <c r="H2" s="43"/>
      <c r="I2" s="38"/>
      <c r="J2" s="38"/>
      <c r="K2" s="43"/>
      <c r="L2" s="38"/>
      <c r="M2" s="38"/>
      <c r="N2" s="43"/>
      <c r="O2" s="38"/>
      <c r="P2" s="38"/>
      <c r="Q2" s="43"/>
      <c r="R2" s="38"/>
      <c r="S2" s="36"/>
      <c r="T2" s="43"/>
      <c r="U2" s="38"/>
      <c r="V2" s="1550"/>
      <c r="W2" s="1551"/>
      <c r="X2" s="1551"/>
      <c r="Y2" s="40"/>
      <c r="Z2" s="41"/>
      <c r="AA2" s="36"/>
      <c r="AB2" s="37"/>
      <c r="AC2" s="36"/>
      <c r="AD2" s="36"/>
      <c r="AE2" s="36"/>
      <c r="AF2" s="36"/>
      <c r="AG2" s="36"/>
    </row>
    <row r="3" spans="2:33" s="11" customFormat="1" ht="57.75" thickBot="1">
      <c r="B3" s="150" t="s">
        <v>0</v>
      </c>
      <c r="C3" s="55" t="s">
        <v>1</v>
      </c>
      <c r="D3" s="57" t="s">
        <v>2</v>
      </c>
      <c r="E3" s="78" t="s">
        <v>51</v>
      </c>
      <c r="F3" s="60" t="s">
        <v>31</v>
      </c>
      <c r="G3" s="57" t="s">
        <v>3</v>
      </c>
      <c r="H3" s="78" t="s">
        <v>51</v>
      </c>
      <c r="I3" s="60" t="s">
        <v>31</v>
      </c>
      <c r="J3" s="57" t="s">
        <v>4</v>
      </c>
      <c r="K3" s="78" t="s">
        <v>51</v>
      </c>
      <c r="L3" s="60" t="s">
        <v>31</v>
      </c>
      <c r="M3" s="57" t="s">
        <v>4</v>
      </c>
      <c r="N3" s="78" t="s">
        <v>51</v>
      </c>
      <c r="O3" s="60" t="s">
        <v>31</v>
      </c>
      <c r="P3" s="57" t="s">
        <v>4</v>
      </c>
      <c r="Q3" s="78" t="s">
        <v>51</v>
      </c>
      <c r="R3" s="58" t="s">
        <v>31</v>
      </c>
      <c r="S3" s="59" t="s">
        <v>5</v>
      </c>
      <c r="T3" s="78" t="s">
        <v>51</v>
      </c>
      <c r="U3" s="61" t="s">
        <v>31</v>
      </c>
      <c r="V3" s="63" t="s">
        <v>149</v>
      </c>
      <c r="W3" s="1558" t="s">
        <v>6</v>
      </c>
      <c r="X3" s="1559"/>
      <c r="Y3" s="53" t="s">
        <v>52</v>
      </c>
      <c r="Z3" s="54" t="s">
        <v>53</v>
      </c>
      <c r="AA3" s="37"/>
      <c r="AB3" s="37"/>
      <c r="AC3" s="36"/>
      <c r="AD3" s="36"/>
      <c r="AE3" s="36"/>
      <c r="AF3" s="36"/>
      <c r="AG3" s="36"/>
    </row>
    <row r="4" spans="2:33" s="70" customFormat="1" ht="52.15" customHeight="1">
      <c r="B4" s="151">
        <v>10</v>
      </c>
      <c r="C4" s="1552"/>
      <c r="D4" s="386" t="str">
        <f>佳祥10月菜單!A4</f>
        <v>香Q米飯</v>
      </c>
      <c r="E4" s="318" t="s">
        <v>194</v>
      </c>
      <c r="F4" s="388"/>
      <c r="G4" s="386" t="str">
        <f>佳祥10月菜單!A5</f>
        <v>＊香酥魚塊(生鮮水產海炸)</v>
      </c>
      <c r="H4" s="389" t="s">
        <v>93</v>
      </c>
      <c r="I4" s="388"/>
      <c r="J4" s="386" t="str">
        <f>佳祥10月菜單!A6</f>
        <v>番茄燴蛋</v>
      </c>
      <c r="K4" s="389" t="s">
        <v>85</v>
      </c>
      <c r="L4" s="388"/>
      <c r="M4" s="386" t="str">
        <f>佳祥10月菜單!A7</f>
        <v>白菜滷</v>
      </c>
      <c r="N4" s="389" t="s">
        <v>85</v>
      </c>
      <c r="O4" s="388"/>
      <c r="P4" s="386" t="str">
        <f>佳祥10月菜單!A8</f>
        <v>深色蔬菜</v>
      </c>
      <c r="Q4" s="387" t="s">
        <v>195</v>
      </c>
      <c r="R4" s="388"/>
      <c r="S4" s="386" t="str">
        <f>佳祥10月菜單!A9</f>
        <v>洋蔥味噌湯(豆)</v>
      </c>
      <c r="T4" s="318" t="s">
        <v>173</v>
      </c>
      <c r="U4" s="315"/>
      <c r="V4" s="1554"/>
      <c r="W4" s="265" t="s">
        <v>179</v>
      </c>
      <c r="X4" s="266"/>
      <c r="Y4" s="247" t="s">
        <v>165</v>
      </c>
      <c r="Z4" s="267">
        <v>6</v>
      </c>
      <c r="AA4" s="36"/>
      <c r="AB4" s="37"/>
      <c r="AC4" s="36" t="s">
        <v>180</v>
      </c>
      <c r="AD4" s="36" t="s">
        <v>181</v>
      </c>
      <c r="AE4" s="36" t="s">
        <v>182</v>
      </c>
      <c r="AF4" s="36" t="s">
        <v>183</v>
      </c>
      <c r="AG4" s="36"/>
    </row>
    <row r="5" spans="2:33" ht="34.15" customHeight="1">
      <c r="B5" s="151" t="s">
        <v>8</v>
      </c>
      <c r="C5" s="1553"/>
      <c r="D5" s="371" t="s">
        <v>184</v>
      </c>
      <c r="E5" s="372"/>
      <c r="F5" s="373">
        <v>120</v>
      </c>
      <c r="G5" s="626" t="s">
        <v>483</v>
      </c>
      <c r="H5" s="746" t="s">
        <v>375</v>
      </c>
      <c r="I5" s="731">
        <v>60</v>
      </c>
      <c r="J5" s="376" t="s">
        <v>185</v>
      </c>
      <c r="K5" s="374"/>
      <c r="L5" s="784">
        <v>25</v>
      </c>
      <c r="M5" s="371" t="s">
        <v>174</v>
      </c>
      <c r="N5" s="372"/>
      <c r="O5" s="238">
        <v>60</v>
      </c>
      <c r="P5" s="236" t="str">
        <f>P4</f>
        <v>深色蔬菜</v>
      </c>
      <c r="Q5" s="372"/>
      <c r="R5" s="238">
        <v>100</v>
      </c>
      <c r="S5" s="614" t="s">
        <v>303</v>
      </c>
      <c r="T5" s="631" t="s">
        <v>351</v>
      </c>
      <c r="U5" s="616">
        <v>30</v>
      </c>
      <c r="V5" s="1555"/>
      <c r="W5" s="249">
        <f>SUM(Z4*15)+(Z6*5)</f>
        <v>102</v>
      </c>
      <c r="X5" s="250" t="s">
        <v>166</v>
      </c>
      <c r="Y5" s="251" t="s">
        <v>167</v>
      </c>
      <c r="Z5" s="268">
        <v>2.2999999999999998</v>
      </c>
      <c r="AA5" s="37" t="s">
        <v>186</v>
      </c>
      <c r="AB5" s="37">
        <v>6</v>
      </c>
      <c r="AC5" s="37">
        <f>AB5*2</f>
        <v>12</v>
      </c>
      <c r="AD5" s="37"/>
      <c r="AE5" s="37">
        <f>AB5*15</f>
        <v>90</v>
      </c>
      <c r="AF5" s="37">
        <f>AC5*4+AE5*4</f>
        <v>408</v>
      </c>
      <c r="AG5" s="36"/>
    </row>
    <row r="6" spans="2:33" ht="34.15" customHeight="1">
      <c r="B6" s="151">
        <v>3</v>
      </c>
      <c r="C6" s="1553"/>
      <c r="D6" s="371"/>
      <c r="E6" s="372"/>
      <c r="F6" s="373"/>
      <c r="G6" s="628" t="s">
        <v>257</v>
      </c>
      <c r="H6" s="747"/>
      <c r="I6" s="731"/>
      <c r="J6" s="614" t="s">
        <v>54</v>
      </c>
      <c r="K6" s="617"/>
      <c r="L6" s="616">
        <v>50</v>
      </c>
      <c r="M6" s="371" t="s">
        <v>282</v>
      </c>
      <c r="N6" s="372"/>
      <c r="O6" s="238">
        <v>5</v>
      </c>
      <c r="P6" s="236" t="s">
        <v>187</v>
      </c>
      <c r="Q6" s="372"/>
      <c r="R6" s="373"/>
      <c r="S6" s="614" t="s">
        <v>267</v>
      </c>
      <c r="T6" s="613"/>
      <c r="U6" s="616">
        <v>20</v>
      </c>
      <c r="V6" s="1555"/>
      <c r="W6" s="253" t="s">
        <v>9</v>
      </c>
      <c r="X6" s="254"/>
      <c r="Y6" s="255" t="s">
        <v>168</v>
      </c>
      <c r="Z6" s="268">
        <v>2.4</v>
      </c>
      <c r="AA6" s="278" t="s">
        <v>188</v>
      </c>
      <c r="AB6" s="37">
        <v>2</v>
      </c>
      <c r="AC6" s="279">
        <f>AB6*7</f>
        <v>14</v>
      </c>
      <c r="AD6" s="37">
        <f>AB6*5</f>
        <v>10</v>
      </c>
      <c r="AE6" s="37" t="s">
        <v>189</v>
      </c>
      <c r="AF6" s="280">
        <f>AC6*4+AD6*9</f>
        <v>146</v>
      </c>
      <c r="AG6" s="36"/>
    </row>
    <row r="7" spans="2:33" ht="34.15" customHeight="1">
      <c r="B7" s="151" t="s">
        <v>10</v>
      </c>
      <c r="C7" s="1553"/>
      <c r="D7" s="371"/>
      <c r="E7" s="372"/>
      <c r="F7" s="373"/>
      <c r="G7" s="626" t="s">
        <v>357</v>
      </c>
      <c r="H7" s="745"/>
      <c r="I7" s="711"/>
      <c r="J7" s="376" t="s">
        <v>15</v>
      </c>
      <c r="K7" s="295"/>
      <c r="L7" s="375"/>
      <c r="M7" s="371" t="s">
        <v>15</v>
      </c>
      <c r="N7" s="380"/>
      <c r="O7" s="373"/>
      <c r="P7" s="371"/>
      <c r="Q7" s="380"/>
      <c r="R7" s="373"/>
      <c r="S7" s="614" t="s">
        <v>268</v>
      </c>
      <c r="T7" s="613"/>
      <c r="U7" s="612"/>
      <c r="V7" s="1555"/>
      <c r="W7" s="249">
        <f>SUM(Z5*5)+(Z7*5)</f>
        <v>26.5</v>
      </c>
      <c r="X7" s="250" t="s">
        <v>166</v>
      </c>
      <c r="Y7" s="255" t="s">
        <v>169</v>
      </c>
      <c r="Z7" s="268">
        <v>3</v>
      </c>
      <c r="AA7" s="36" t="s">
        <v>190</v>
      </c>
      <c r="AB7" s="37">
        <v>1.7</v>
      </c>
      <c r="AC7" s="37">
        <f>AB7*1</f>
        <v>1.7</v>
      </c>
      <c r="AD7" s="37" t="s">
        <v>189</v>
      </c>
      <c r="AE7" s="37">
        <f>AB7*5</f>
        <v>8.5</v>
      </c>
      <c r="AF7" s="37">
        <f>AC7*4+AE7*4</f>
        <v>40.799999999999997</v>
      </c>
      <c r="AG7" s="36"/>
    </row>
    <row r="8" spans="2:33" ht="34.15" customHeight="1">
      <c r="B8" s="1557" t="s">
        <v>43</v>
      </c>
      <c r="C8" s="1553"/>
      <c r="D8" s="371"/>
      <c r="E8" s="372"/>
      <c r="F8" s="373"/>
      <c r="G8" s="714"/>
      <c r="H8" s="748"/>
      <c r="I8" s="731"/>
      <c r="J8" s="376"/>
      <c r="K8" s="295"/>
      <c r="L8" s="375"/>
      <c r="M8" s="371"/>
      <c r="N8" s="380"/>
      <c r="O8" s="373"/>
      <c r="P8" s="371"/>
      <c r="Q8" s="380"/>
      <c r="R8" s="373"/>
      <c r="S8" s="614" t="s">
        <v>269</v>
      </c>
      <c r="T8" s="613"/>
      <c r="U8" s="612"/>
      <c r="V8" s="1555"/>
      <c r="W8" s="253" t="s">
        <v>11</v>
      </c>
      <c r="X8" s="254"/>
      <c r="Y8" s="255" t="s">
        <v>170</v>
      </c>
      <c r="Z8" s="268">
        <v>0</v>
      </c>
      <c r="AA8" s="36" t="s">
        <v>191</v>
      </c>
      <c r="AB8" s="37">
        <v>2.5</v>
      </c>
      <c r="AC8" s="37"/>
      <c r="AD8" s="37">
        <f>AB8*5</f>
        <v>12.5</v>
      </c>
      <c r="AE8" s="37" t="s">
        <v>189</v>
      </c>
      <c r="AF8" s="37">
        <f>AD8*9</f>
        <v>112.5</v>
      </c>
      <c r="AG8" s="36"/>
    </row>
    <row r="9" spans="2:33" ht="34.15" customHeight="1">
      <c r="B9" s="1557"/>
      <c r="C9" s="1553"/>
      <c r="D9" s="371"/>
      <c r="E9" s="372"/>
      <c r="F9" s="373"/>
      <c r="G9" s="626"/>
      <c r="H9" s="747"/>
      <c r="I9" s="731"/>
      <c r="J9" s="376"/>
      <c r="K9" s="380"/>
      <c r="L9" s="373"/>
      <c r="M9" s="371"/>
      <c r="N9" s="380"/>
      <c r="O9" s="373"/>
      <c r="P9" s="371"/>
      <c r="Q9" s="380"/>
      <c r="R9" s="373"/>
      <c r="S9" s="614" t="s">
        <v>258</v>
      </c>
      <c r="T9" s="613"/>
      <c r="U9" s="612"/>
      <c r="V9" s="1555"/>
      <c r="W9" s="256">
        <f>SUM(Z4*2)+(Z5*7)</f>
        <v>28.099999999999998</v>
      </c>
      <c r="X9" s="250" t="s">
        <v>166</v>
      </c>
      <c r="Y9" s="257" t="s">
        <v>171</v>
      </c>
      <c r="Z9" s="282">
        <v>0</v>
      </c>
      <c r="AA9" s="36" t="s">
        <v>192</v>
      </c>
      <c r="AB9" s="37"/>
      <c r="AC9" s="36"/>
      <c r="AD9" s="36"/>
      <c r="AE9" s="36">
        <f>AB9*15</f>
        <v>0</v>
      </c>
      <c r="AF9" s="36"/>
      <c r="AG9" s="36"/>
    </row>
    <row r="10" spans="2:33" ht="34.15" customHeight="1">
      <c r="B10" s="152" t="s">
        <v>46</v>
      </c>
      <c r="C10" s="56"/>
      <c r="D10" s="371"/>
      <c r="E10" s="380"/>
      <c r="F10" s="373"/>
      <c r="G10" s="714"/>
      <c r="H10" s="715"/>
      <c r="I10" s="716"/>
      <c r="J10" s="371"/>
      <c r="K10" s="380"/>
      <c r="L10" s="373"/>
      <c r="M10" s="371"/>
      <c r="N10" s="380"/>
      <c r="O10" s="373"/>
      <c r="P10" s="371"/>
      <c r="Q10" s="380"/>
      <c r="R10" s="373"/>
      <c r="S10" s="371"/>
      <c r="T10" s="380"/>
      <c r="U10" s="373"/>
      <c r="V10" s="1555"/>
      <c r="W10" s="253" t="s">
        <v>12</v>
      </c>
      <c r="X10" s="254"/>
      <c r="Y10" s="259"/>
      <c r="Z10" s="268"/>
      <c r="AA10" s="36"/>
      <c r="AB10" s="37"/>
      <c r="AC10" s="36">
        <f>SUM(AC5:AC9)</f>
        <v>27.7</v>
      </c>
      <c r="AD10" s="36">
        <f>SUM(AD5:AD9)</f>
        <v>22.5</v>
      </c>
      <c r="AE10" s="36">
        <f>SUM(AE5:AE9)</f>
        <v>98.5</v>
      </c>
      <c r="AF10" s="36">
        <f>AC10*4+AD10*9+AE10*4</f>
        <v>707.3</v>
      </c>
      <c r="AG10" s="36"/>
    </row>
    <row r="11" spans="2:33" ht="34.15" customHeight="1" thickBot="1">
      <c r="B11" s="153"/>
      <c r="C11" s="41"/>
      <c r="D11" s="236"/>
      <c r="E11" s="240"/>
      <c r="F11" s="238"/>
      <c r="G11" s="277"/>
      <c r="H11" s="273"/>
      <c r="I11" s="375"/>
      <c r="J11" s="236"/>
      <c r="K11" s="281"/>
      <c r="L11" s="238"/>
      <c r="M11" s="236"/>
      <c r="N11" s="240"/>
      <c r="O11" s="238"/>
      <c r="P11" s="236"/>
      <c r="Q11" s="240"/>
      <c r="R11" s="238"/>
      <c r="S11" s="236"/>
      <c r="T11" s="240"/>
      <c r="U11" s="238"/>
      <c r="V11" s="1556"/>
      <c r="W11" s="249">
        <f>SUM(W5+W9)*4+(W7*9)</f>
        <v>758.9</v>
      </c>
      <c r="X11" s="250" t="s">
        <v>172</v>
      </c>
      <c r="Y11" s="283"/>
      <c r="Z11" s="282"/>
      <c r="AA11" s="36"/>
      <c r="AB11" s="37"/>
      <c r="AC11" s="284">
        <f>AC10*4/AF10</f>
        <v>0.1566520571186201</v>
      </c>
      <c r="AD11" s="284">
        <f>AD10*9/AF10</f>
        <v>0.28630001413827233</v>
      </c>
      <c r="AE11" s="284">
        <f>AE10*4/AF10</f>
        <v>0.5570479287431076</v>
      </c>
      <c r="AF11" s="36"/>
      <c r="AG11" s="36"/>
    </row>
    <row r="12" spans="2:33" s="70" customFormat="1" ht="52.15" customHeight="1">
      <c r="B12" s="161">
        <v>10</v>
      </c>
      <c r="C12" s="1570"/>
      <c r="D12" s="386" t="str">
        <f>佳祥10月菜單!G4</f>
        <v>小 米 飯</v>
      </c>
      <c r="E12" s="318" t="s">
        <v>196</v>
      </c>
      <c r="F12" s="388"/>
      <c r="G12" s="386" t="str">
        <f>佳祥10月菜單!G5</f>
        <v>御品里肌+螞蟻上樹</v>
      </c>
      <c r="H12" s="389" t="s">
        <v>224</v>
      </c>
      <c r="I12" s="315"/>
      <c r="J12" s="386" t="str">
        <f>佳祥10月菜單!G6</f>
        <v>彩繪玉米</v>
      </c>
      <c r="K12" s="389" t="s">
        <v>85</v>
      </c>
      <c r="L12" s="388"/>
      <c r="M12" s="386" t="str">
        <f>佳祥10月菜單!G7</f>
        <v>麻婆豆腐(豆)</v>
      </c>
      <c r="N12" s="389" t="s">
        <v>85</v>
      </c>
      <c r="O12" s="388"/>
      <c r="P12" s="386" t="str">
        <f>佳祥10月菜單!G8</f>
        <v>深色蔬菜</v>
      </c>
      <c r="Q12" s="387" t="s">
        <v>197</v>
      </c>
      <c r="R12" s="388"/>
      <c r="S12" s="386" t="str">
        <f>佳祥10月菜單!G9</f>
        <v>芹香菜頭湯</v>
      </c>
      <c r="T12" s="389" t="s">
        <v>198</v>
      </c>
      <c r="U12" s="388"/>
      <c r="V12" s="1554"/>
      <c r="W12" s="245" t="s">
        <v>7</v>
      </c>
      <c r="X12" s="246"/>
      <c r="Y12" s="247" t="s">
        <v>165</v>
      </c>
      <c r="Z12" s="248">
        <v>6</v>
      </c>
      <c r="AA12" s="36"/>
      <c r="AB12" s="37"/>
      <c r="AC12" s="36" t="s">
        <v>180</v>
      </c>
      <c r="AD12" s="36" t="s">
        <v>181</v>
      </c>
      <c r="AE12" s="36" t="s">
        <v>182</v>
      </c>
      <c r="AF12" s="36" t="s">
        <v>183</v>
      </c>
      <c r="AG12" s="36"/>
    </row>
    <row r="13" spans="2:33" ht="34.15" customHeight="1">
      <c r="B13" s="151" t="s">
        <v>8</v>
      </c>
      <c r="C13" s="1553"/>
      <c r="D13" s="371" t="s">
        <v>184</v>
      </c>
      <c r="E13" s="372"/>
      <c r="F13" s="373">
        <v>90</v>
      </c>
      <c r="G13" s="614" t="s">
        <v>485</v>
      </c>
      <c r="H13" s="740"/>
      <c r="I13" s="711">
        <v>100</v>
      </c>
      <c r="J13" s="614" t="s">
        <v>163</v>
      </c>
      <c r="K13" s="622"/>
      <c r="L13" s="616">
        <v>40</v>
      </c>
      <c r="M13" s="668" t="s">
        <v>303</v>
      </c>
      <c r="N13" s="722" t="s">
        <v>351</v>
      </c>
      <c r="O13" s="703">
        <v>60</v>
      </c>
      <c r="P13" s="371" t="str">
        <f>P12</f>
        <v>深色蔬菜</v>
      </c>
      <c r="Q13" s="372"/>
      <c r="R13" s="373">
        <v>100</v>
      </c>
      <c r="S13" s="371" t="s">
        <v>427</v>
      </c>
      <c r="T13" s="372"/>
      <c r="U13" s="373">
        <v>40</v>
      </c>
      <c r="V13" s="1555"/>
      <c r="W13" s="249">
        <f>SUM(Z12*15)+(Z14*5)</f>
        <v>102</v>
      </c>
      <c r="X13" s="250" t="s">
        <v>166</v>
      </c>
      <c r="Y13" s="251" t="s">
        <v>167</v>
      </c>
      <c r="Z13" s="252">
        <v>2.2999999999999998</v>
      </c>
      <c r="AA13" s="37" t="s">
        <v>186</v>
      </c>
      <c r="AB13" s="37">
        <v>6.2</v>
      </c>
      <c r="AC13" s="37">
        <f>AB13*2</f>
        <v>12.4</v>
      </c>
      <c r="AD13" s="37"/>
      <c r="AE13" s="37">
        <f>AB13*15</f>
        <v>93</v>
      </c>
      <c r="AF13" s="37">
        <f>AC13*4+AE13*4</f>
        <v>421.6</v>
      </c>
      <c r="AG13" s="36"/>
    </row>
    <row r="14" spans="2:33" ht="34.15" customHeight="1">
      <c r="B14" s="151">
        <v>4</v>
      </c>
      <c r="C14" s="1553"/>
      <c r="D14" s="371" t="s">
        <v>221</v>
      </c>
      <c r="E14" s="372"/>
      <c r="F14" s="373">
        <v>30</v>
      </c>
      <c r="G14" s="614" t="s">
        <v>252</v>
      </c>
      <c r="H14" s="740"/>
      <c r="I14" s="783"/>
      <c r="J14" s="614" t="s">
        <v>359</v>
      </c>
      <c r="K14" s="622"/>
      <c r="L14" s="616">
        <v>20</v>
      </c>
      <c r="M14" s="668" t="s">
        <v>285</v>
      </c>
      <c r="N14" s="717"/>
      <c r="O14" s="703">
        <v>10</v>
      </c>
      <c r="P14" s="371" t="s">
        <v>187</v>
      </c>
      <c r="Q14" s="372"/>
      <c r="R14" s="373"/>
      <c r="S14" s="371" t="s">
        <v>164</v>
      </c>
      <c r="T14" s="380"/>
      <c r="U14" s="373">
        <v>3</v>
      </c>
      <c r="V14" s="1555"/>
      <c r="W14" s="253" t="s">
        <v>9</v>
      </c>
      <c r="X14" s="254"/>
      <c r="Y14" s="255" t="s">
        <v>168</v>
      </c>
      <c r="Z14" s="252">
        <v>2.4</v>
      </c>
      <c r="AA14" s="278" t="s">
        <v>188</v>
      </c>
      <c r="AB14" s="37">
        <v>2.1</v>
      </c>
      <c r="AC14" s="279">
        <f>AB14*7</f>
        <v>14.700000000000001</v>
      </c>
      <c r="AD14" s="37">
        <f>AB14*5</f>
        <v>10.5</v>
      </c>
      <c r="AE14" s="37" t="s">
        <v>189</v>
      </c>
      <c r="AF14" s="280">
        <f>AC14*4+AD14*9</f>
        <v>153.30000000000001</v>
      </c>
      <c r="AG14" s="36"/>
    </row>
    <row r="15" spans="2:33" ht="34.15" customHeight="1">
      <c r="B15" s="151" t="s">
        <v>10</v>
      </c>
      <c r="C15" s="1553"/>
      <c r="D15" s="382"/>
      <c r="E15" s="380"/>
      <c r="F15" s="373"/>
      <c r="G15" s="614" t="s">
        <v>228</v>
      </c>
      <c r="H15" s="741"/>
      <c r="I15" s="783"/>
      <c r="J15" s="614" t="s">
        <v>280</v>
      </c>
      <c r="K15" s="622"/>
      <c r="L15" s="616">
        <v>10</v>
      </c>
      <c r="M15" s="668" t="s">
        <v>228</v>
      </c>
      <c r="N15" s="718"/>
      <c r="O15" s="703"/>
      <c r="P15" s="371"/>
      <c r="Q15" s="380"/>
      <c r="R15" s="373"/>
      <c r="S15" s="371" t="s">
        <v>199</v>
      </c>
      <c r="T15" s="380"/>
      <c r="U15" s="373"/>
      <c r="V15" s="1555"/>
      <c r="W15" s="249">
        <f>SUM(Z13*5)+(Z15*5)</f>
        <v>26.5</v>
      </c>
      <c r="X15" s="250" t="s">
        <v>166</v>
      </c>
      <c r="Y15" s="255" t="s">
        <v>169</v>
      </c>
      <c r="Z15" s="252">
        <v>3</v>
      </c>
      <c r="AA15" s="36" t="s">
        <v>190</v>
      </c>
      <c r="AB15" s="37">
        <v>1.8</v>
      </c>
      <c r="AC15" s="37">
        <f>AB15*1</f>
        <v>1.8</v>
      </c>
      <c r="AD15" s="37" t="s">
        <v>189</v>
      </c>
      <c r="AE15" s="37">
        <f>AB15*5</f>
        <v>9</v>
      </c>
      <c r="AF15" s="37">
        <f>AC15*4+AE15*4</f>
        <v>43.2</v>
      </c>
      <c r="AG15" s="36"/>
    </row>
    <row r="16" spans="2:33" ht="34.15" customHeight="1">
      <c r="B16" s="1557" t="s">
        <v>47</v>
      </c>
      <c r="C16" s="1553"/>
      <c r="D16" s="382"/>
      <c r="E16" s="380"/>
      <c r="F16" s="373"/>
      <c r="G16" s="795" t="s">
        <v>279</v>
      </c>
      <c r="H16" s="816"/>
      <c r="I16" s="817"/>
      <c r="J16" s="614" t="s">
        <v>487</v>
      </c>
      <c r="K16" s="623"/>
      <c r="L16" s="616">
        <v>5</v>
      </c>
      <c r="M16" s="668"/>
      <c r="N16" s="718"/>
      <c r="O16" s="703"/>
      <c r="P16" s="371"/>
      <c r="Q16" s="380"/>
      <c r="R16" s="373"/>
      <c r="S16" s="371"/>
      <c r="T16" s="380"/>
      <c r="U16" s="373"/>
      <c r="V16" s="1555"/>
      <c r="W16" s="253" t="s">
        <v>11</v>
      </c>
      <c r="X16" s="254"/>
      <c r="Y16" s="255" t="s">
        <v>170</v>
      </c>
      <c r="Z16" s="252">
        <v>0</v>
      </c>
      <c r="AA16" s="36" t="s">
        <v>191</v>
      </c>
      <c r="AB16" s="37">
        <v>2.5</v>
      </c>
      <c r="AC16" s="37"/>
      <c r="AD16" s="37">
        <f>AB16*5</f>
        <v>12.5</v>
      </c>
      <c r="AE16" s="37" t="s">
        <v>189</v>
      </c>
      <c r="AF16" s="37">
        <f>AD16*9</f>
        <v>112.5</v>
      </c>
      <c r="AG16" s="36"/>
    </row>
    <row r="17" spans="2:38" ht="34.15" customHeight="1">
      <c r="B17" s="1557"/>
      <c r="C17" s="1553"/>
      <c r="D17" s="382"/>
      <c r="E17" s="380"/>
      <c r="F17" s="373"/>
      <c r="G17" s="614" t="s">
        <v>260</v>
      </c>
      <c r="H17" s="620"/>
      <c r="I17" s="616">
        <v>50</v>
      </c>
      <c r="J17" s="614" t="s">
        <v>15</v>
      </c>
      <c r="K17" s="623"/>
      <c r="L17" s="616"/>
      <c r="M17" s="668"/>
      <c r="N17" s="718"/>
      <c r="O17" s="703"/>
      <c r="P17" s="371"/>
      <c r="Q17" s="380"/>
      <c r="R17" s="373"/>
      <c r="S17" s="371"/>
      <c r="T17" s="380"/>
      <c r="U17" s="373"/>
      <c r="V17" s="1555"/>
      <c r="W17" s="256">
        <f>SUM(Z12*2)+(Z13*7)</f>
        <v>28.099999999999998</v>
      </c>
      <c r="X17" s="250" t="s">
        <v>166</v>
      </c>
      <c r="Y17" s="257" t="s">
        <v>171</v>
      </c>
      <c r="Z17" s="258">
        <v>0</v>
      </c>
      <c r="AA17" s="36" t="s">
        <v>192</v>
      </c>
      <c r="AB17" s="37">
        <v>1</v>
      </c>
      <c r="AC17" s="36"/>
      <c r="AD17" s="36"/>
      <c r="AE17" s="36">
        <f>AB17*15</f>
        <v>15</v>
      </c>
      <c r="AF17" s="36"/>
      <c r="AG17" s="36"/>
    </row>
    <row r="18" spans="2:38" ht="34.15" customHeight="1">
      <c r="B18" s="152" t="s">
        <v>46</v>
      </c>
      <c r="C18" s="56"/>
      <c r="D18" s="239"/>
      <c r="E18" s="240"/>
      <c r="F18" s="238"/>
      <c r="G18" s="236" t="s">
        <v>401</v>
      </c>
      <c r="H18" s="240"/>
      <c r="I18" s="238">
        <v>10</v>
      </c>
      <c r="J18" s="371"/>
      <c r="K18" s="380"/>
      <c r="L18" s="373"/>
      <c r="M18" s="428"/>
      <c r="N18" s="434"/>
      <c r="O18" s="417"/>
      <c r="P18" s="236"/>
      <c r="Q18" s="240"/>
      <c r="R18" s="238"/>
      <c r="S18" s="236"/>
      <c r="T18" s="240"/>
      <c r="U18" s="238"/>
      <c r="V18" s="1555"/>
      <c r="W18" s="253" t="s">
        <v>12</v>
      </c>
      <c r="X18" s="254"/>
      <c r="Y18" s="259"/>
      <c r="Z18" s="252"/>
      <c r="AA18" s="36"/>
      <c r="AB18" s="37"/>
      <c r="AC18" s="36">
        <f>SUM(AC13:AC17)</f>
        <v>28.900000000000002</v>
      </c>
      <c r="AD18" s="36">
        <f>SUM(AD13:AD17)</f>
        <v>23</v>
      </c>
      <c r="AE18" s="36">
        <f>SUM(AE13:AE17)</f>
        <v>117</v>
      </c>
      <c r="AF18" s="36">
        <f>AC18*4+AD18*9+AE18*4</f>
        <v>790.6</v>
      </c>
      <c r="AG18" s="36"/>
    </row>
    <row r="19" spans="2:38" ht="34.15" customHeight="1" thickBot="1">
      <c r="B19" s="160"/>
      <c r="C19" s="129"/>
      <c r="D19" s="241"/>
      <c r="E19" s="242"/>
      <c r="F19" s="243"/>
      <c r="G19" s="244" t="s">
        <v>383</v>
      </c>
      <c r="H19" s="242"/>
      <c r="I19" s="243">
        <v>5</v>
      </c>
      <c r="J19" s="244"/>
      <c r="K19" s="286"/>
      <c r="L19" s="243"/>
      <c r="M19" s="244"/>
      <c r="N19" s="242"/>
      <c r="O19" s="243"/>
      <c r="P19" s="244"/>
      <c r="Q19" s="242"/>
      <c r="R19" s="243"/>
      <c r="S19" s="244"/>
      <c r="T19" s="242"/>
      <c r="U19" s="243"/>
      <c r="V19" s="1556"/>
      <c r="W19" s="260">
        <f>SUM(W13+W17)*4+(W15*9)</f>
        <v>758.9</v>
      </c>
      <c r="X19" s="263" t="s">
        <v>172</v>
      </c>
      <c r="Y19" s="264"/>
      <c r="Z19" s="262"/>
      <c r="AA19" s="36"/>
      <c r="AB19" s="37"/>
      <c r="AC19" s="284">
        <f>AC18*4/AF18</f>
        <v>0.14621806223121681</v>
      </c>
      <c r="AD19" s="284">
        <f>AD18*9/AF18</f>
        <v>0.26182646091576017</v>
      </c>
      <c r="AE19" s="284">
        <f>AE18*4/AF18</f>
        <v>0.59195547685302297</v>
      </c>
      <c r="AF19" s="36"/>
      <c r="AG19" s="36"/>
    </row>
    <row r="20" spans="2:38" s="70" customFormat="1" ht="52.15" customHeight="1">
      <c r="B20" s="151">
        <v>10</v>
      </c>
      <c r="C20" s="1552"/>
      <c r="D20" s="313" t="str">
        <f>佳祥10月菜單!M4</f>
        <v>香鬆炒飯</v>
      </c>
      <c r="E20" s="389" t="s">
        <v>264</v>
      </c>
      <c r="F20" s="315"/>
      <c r="G20" s="313" t="str">
        <f>佳祥10月菜單!M5</f>
        <v>和風烤雞</v>
      </c>
      <c r="H20" s="389" t="s">
        <v>200</v>
      </c>
      <c r="I20" s="315"/>
      <c r="J20" s="313" t="str">
        <f>佳祥10月菜單!M6</f>
        <v>萬丹豆沙包(主冷)</v>
      </c>
      <c r="K20" s="389" t="s">
        <v>73</v>
      </c>
      <c r="L20" s="315"/>
      <c r="M20" s="313" t="str">
        <f>佳祥10月菜單!M7</f>
        <v>＊麥香薯餅(加炸)</v>
      </c>
      <c r="N20" s="389" t="s">
        <v>93</v>
      </c>
      <c r="O20" s="315"/>
      <c r="P20" s="313" t="str">
        <f>佳祥10月菜單!M8</f>
        <v>有機深色蔬菜</v>
      </c>
      <c r="Q20" s="389" t="s">
        <v>138</v>
      </c>
      <c r="R20" s="315"/>
      <c r="S20" s="313" t="str">
        <f>佳祥10月菜單!M9</f>
        <v>玉米蛋花湯</v>
      </c>
      <c r="T20" s="389" t="s">
        <v>178</v>
      </c>
      <c r="U20" s="315"/>
      <c r="V20" s="1562"/>
      <c r="W20" s="265" t="s">
        <v>7</v>
      </c>
      <c r="X20" s="266"/>
      <c r="Y20" s="247" t="s">
        <v>75</v>
      </c>
      <c r="Z20" s="289">
        <v>6</v>
      </c>
      <c r="AA20" s="101"/>
      <c r="AB20" s="102"/>
      <c r="AC20" s="101" t="s">
        <v>80</v>
      </c>
      <c r="AD20" s="101" t="s">
        <v>81</v>
      </c>
      <c r="AE20" s="101" t="s">
        <v>82</v>
      </c>
      <c r="AF20" s="101" t="s">
        <v>83</v>
      </c>
      <c r="AG20" s="101"/>
    </row>
    <row r="21" spans="2:38" s="13" customFormat="1" ht="34.15" customHeight="1">
      <c r="B21" s="151" t="s">
        <v>8</v>
      </c>
      <c r="C21" s="1553"/>
      <c r="D21" s="614" t="s">
        <v>283</v>
      </c>
      <c r="E21" s="615"/>
      <c r="F21" s="612">
        <v>120</v>
      </c>
      <c r="G21" s="424" t="s">
        <v>498</v>
      </c>
      <c r="H21" s="425"/>
      <c r="I21" s="426">
        <v>100</v>
      </c>
      <c r="J21" s="424" t="s">
        <v>428</v>
      </c>
      <c r="K21" s="552" t="s">
        <v>360</v>
      </c>
      <c r="L21" s="426">
        <v>30</v>
      </c>
      <c r="M21" s="494" t="s">
        <v>497</v>
      </c>
      <c r="N21" s="432" t="s">
        <v>363</v>
      </c>
      <c r="O21" s="426">
        <v>20</v>
      </c>
      <c r="P21" s="371" t="str">
        <f>P20</f>
        <v>有機深色蔬菜</v>
      </c>
      <c r="Q21" s="372"/>
      <c r="R21" s="373">
        <v>100</v>
      </c>
      <c r="S21" s="621" t="s">
        <v>163</v>
      </c>
      <c r="T21" s="625"/>
      <c r="U21" s="612">
        <v>20</v>
      </c>
      <c r="V21" s="1563"/>
      <c r="W21" s="249">
        <f>SUM(Z20*15)+(Z22*5)+(Z24*15)</f>
        <v>100</v>
      </c>
      <c r="X21" s="250" t="s">
        <v>16</v>
      </c>
      <c r="Y21" s="251" t="s">
        <v>157</v>
      </c>
      <c r="Z21" s="271">
        <v>2.6</v>
      </c>
      <c r="AA21" s="85" t="s">
        <v>84</v>
      </c>
      <c r="AB21" s="85">
        <v>6.2</v>
      </c>
      <c r="AC21" s="85">
        <f>AB21*2</f>
        <v>12.4</v>
      </c>
      <c r="AD21" s="85"/>
      <c r="AE21" s="85">
        <f>AB21*15</f>
        <v>93</v>
      </c>
      <c r="AF21" s="85">
        <f>AC21*4+AE21*4</f>
        <v>421.6</v>
      </c>
      <c r="AG21" s="84"/>
    </row>
    <row r="22" spans="2:38" s="13" customFormat="1" ht="34.15" customHeight="1">
      <c r="B22" s="151">
        <v>5</v>
      </c>
      <c r="C22" s="1553"/>
      <c r="D22" s="614" t="s">
        <v>250</v>
      </c>
      <c r="E22" s="615"/>
      <c r="F22" s="612">
        <v>5</v>
      </c>
      <c r="G22" s="428" t="s">
        <v>252</v>
      </c>
      <c r="H22" s="431"/>
      <c r="I22" s="429"/>
      <c r="J22" s="424"/>
      <c r="K22" s="552"/>
      <c r="L22" s="426"/>
      <c r="M22" s="383"/>
      <c r="N22" s="432"/>
      <c r="O22" s="426"/>
      <c r="P22" s="371" t="s">
        <v>15</v>
      </c>
      <c r="Q22" s="372"/>
      <c r="R22" s="373"/>
      <c r="S22" s="614" t="s">
        <v>54</v>
      </c>
      <c r="T22" s="617"/>
      <c r="U22" s="616">
        <v>5</v>
      </c>
      <c r="V22" s="1563"/>
      <c r="W22" s="253" t="s">
        <v>9</v>
      </c>
      <c r="X22" s="254"/>
      <c r="Y22" s="255" t="s">
        <v>158</v>
      </c>
      <c r="Z22" s="271">
        <v>2</v>
      </c>
      <c r="AA22" s="87" t="s">
        <v>76</v>
      </c>
      <c r="AB22" s="85">
        <v>2.2000000000000002</v>
      </c>
      <c r="AC22" s="88">
        <f>AB22*7</f>
        <v>15.400000000000002</v>
      </c>
      <c r="AD22" s="85">
        <f>AB22*5</f>
        <v>11</v>
      </c>
      <c r="AE22" s="85" t="s">
        <v>77</v>
      </c>
      <c r="AF22" s="89">
        <f>AC22*4+AD22*9</f>
        <v>160.60000000000002</v>
      </c>
      <c r="AG22" s="84"/>
    </row>
    <row r="23" spans="2:38" s="13" customFormat="1" ht="34.15" customHeight="1">
      <c r="B23" s="151" t="s">
        <v>10</v>
      </c>
      <c r="C23" s="1553"/>
      <c r="D23" s="614" t="s">
        <v>225</v>
      </c>
      <c r="E23" s="617"/>
      <c r="F23" s="612">
        <v>5</v>
      </c>
      <c r="G23" s="428" t="s">
        <v>279</v>
      </c>
      <c r="H23" s="431"/>
      <c r="I23" s="429"/>
      <c r="J23" s="424"/>
      <c r="K23" s="430"/>
      <c r="L23" s="429"/>
      <c r="M23" s="433"/>
      <c r="N23" s="495"/>
      <c r="O23" s="429"/>
      <c r="P23" s="371"/>
      <c r="Q23" s="380"/>
      <c r="R23" s="373"/>
      <c r="S23" s="621"/>
      <c r="T23" s="625"/>
      <c r="U23" s="612"/>
      <c r="V23" s="1563"/>
      <c r="W23" s="249">
        <f>SUM(Z21*5)+(Z23*5)</f>
        <v>28</v>
      </c>
      <c r="X23" s="250" t="s">
        <v>16</v>
      </c>
      <c r="Y23" s="255" t="s">
        <v>169</v>
      </c>
      <c r="Z23" s="271">
        <v>3</v>
      </c>
      <c r="AA23" s="84" t="s">
        <v>78</v>
      </c>
      <c r="AB23" s="85">
        <v>1.6</v>
      </c>
      <c r="AC23" s="85">
        <f>AB23*1</f>
        <v>1.6</v>
      </c>
      <c r="AD23" s="85" t="s">
        <v>77</v>
      </c>
      <c r="AE23" s="85">
        <f>AB23*5</f>
        <v>8</v>
      </c>
      <c r="AF23" s="85">
        <f>AC23*4+AE23*4</f>
        <v>38.4</v>
      </c>
      <c r="AG23" s="84"/>
      <c r="AJ23" s="1"/>
      <c r="AK23" s="1"/>
      <c r="AL23" s="1"/>
    </row>
    <row r="24" spans="2:38" s="13" customFormat="1" ht="34.15" customHeight="1">
      <c r="B24" s="1557" t="s">
        <v>48</v>
      </c>
      <c r="C24" s="1553"/>
      <c r="D24" s="376" t="s">
        <v>219</v>
      </c>
      <c r="E24" s="617"/>
      <c r="F24" s="612">
        <v>5</v>
      </c>
      <c r="G24" s="428"/>
      <c r="H24" s="430"/>
      <c r="I24" s="429"/>
      <c r="J24" s="424"/>
      <c r="K24" s="430"/>
      <c r="L24" s="429"/>
      <c r="M24" s="383"/>
      <c r="N24" s="427"/>
      <c r="O24" s="426"/>
      <c r="P24" s="236"/>
      <c r="Q24" s="240"/>
      <c r="R24" s="238"/>
      <c r="S24" s="621"/>
      <c r="T24" s="625"/>
      <c r="U24" s="612"/>
      <c r="V24" s="1563"/>
      <c r="W24" s="253" t="s">
        <v>11</v>
      </c>
      <c r="X24" s="254"/>
      <c r="Y24" s="255" t="s">
        <v>88</v>
      </c>
      <c r="Z24" s="271">
        <v>0</v>
      </c>
      <c r="AA24" s="84" t="s">
        <v>79</v>
      </c>
      <c r="AB24" s="85">
        <v>2.5</v>
      </c>
      <c r="AC24" s="85"/>
      <c r="AD24" s="85">
        <f>AB24*5</f>
        <v>12.5</v>
      </c>
      <c r="AE24" s="85" t="s">
        <v>77</v>
      </c>
      <c r="AF24" s="85">
        <f>AD24*9</f>
        <v>112.5</v>
      </c>
      <c r="AG24" s="84"/>
    </row>
    <row r="25" spans="2:38" s="13" customFormat="1" ht="34.15" customHeight="1">
      <c r="B25" s="1557"/>
      <c r="C25" s="1553"/>
      <c r="D25" s="614" t="s">
        <v>284</v>
      </c>
      <c r="E25" s="617"/>
      <c r="F25" s="612">
        <v>5</v>
      </c>
      <c r="G25" s="428"/>
      <c r="H25" s="430"/>
      <c r="I25" s="429"/>
      <c r="J25" s="428"/>
      <c r="K25" s="430"/>
      <c r="L25" s="429"/>
      <c r="M25" s="424"/>
      <c r="N25" s="427"/>
      <c r="O25" s="426"/>
      <c r="P25" s="236"/>
      <c r="Q25" s="240"/>
      <c r="R25" s="238"/>
      <c r="S25" s="619"/>
      <c r="T25" s="540"/>
      <c r="U25" s="612"/>
      <c r="V25" s="1563"/>
      <c r="W25" s="256">
        <f>SUM(Z20*2)+(Z21*7)</f>
        <v>30.2</v>
      </c>
      <c r="X25" s="250" t="s">
        <v>16</v>
      </c>
      <c r="Y25" s="257" t="s">
        <v>160</v>
      </c>
      <c r="Z25" s="271">
        <v>0</v>
      </c>
      <c r="AA25" s="84" t="s">
        <v>74</v>
      </c>
      <c r="AB25" s="85"/>
      <c r="AC25" s="84"/>
      <c r="AD25" s="84"/>
      <c r="AE25" s="84">
        <f>AB25*15</f>
        <v>0</v>
      </c>
      <c r="AF25" s="84"/>
      <c r="AG25" s="84"/>
    </row>
    <row r="26" spans="2:38" s="13" customFormat="1" ht="34.15" customHeight="1">
      <c r="B26" s="152" t="s">
        <v>46</v>
      </c>
      <c r="C26" s="56"/>
      <c r="D26" s="383"/>
      <c r="E26" s="385"/>
      <c r="F26" s="384"/>
      <c r="G26" s="433"/>
      <c r="H26" s="188"/>
      <c r="I26" s="384"/>
      <c r="J26" s="428"/>
      <c r="K26" s="430"/>
      <c r="L26" s="429"/>
      <c r="M26" s="424"/>
      <c r="N26" s="427"/>
      <c r="O26" s="426"/>
      <c r="P26" s="236"/>
      <c r="Q26" s="240"/>
      <c r="R26" s="238"/>
      <c r="S26" s="236"/>
      <c r="T26" s="240"/>
      <c r="U26" s="238"/>
      <c r="V26" s="1563"/>
      <c r="W26" s="253" t="s">
        <v>12</v>
      </c>
      <c r="X26" s="254"/>
      <c r="Y26" s="259"/>
      <c r="Z26" s="271"/>
      <c r="AA26" s="84"/>
      <c r="AB26" s="85"/>
      <c r="AC26" s="84">
        <f>SUM(AC21:AC25)</f>
        <v>29.400000000000006</v>
      </c>
      <c r="AD26" s="84">
        <f>SUM(AD21:AD25)</f>
        <v>23.5</v>
      </c>
      <c r="AE26" s="84">
        <f>SUM(AE21:AE25)</f>
        <v>101</v>
      </c>
      <c r="AF26" s="84">
        <f>AC26*4+AD26*9+AE26*4</f>
        <v>733.1</v>
      </c>
      <c r="AG26" s="84"/>
    </row>
    <row r="27" spans="2:38" s="13" customFormat="1" ht="34.15" customHeight="1" thickBot="1">
      <c r="B27" s="153"/>
      <c r="C27" s="36"/>
      <c r="D27" s="288"/>
      <c r="E27" s="242"/>
      <c r="F27" s="243"/>
      <c r="G27" s="244"/>
      <c r="H27" s="237"/>
      <c r="I27" s="647"/>
      <c r="J27" s="428"/>
      <c r="K27" s="430"/>
      <c r="L27" s="429"/>
      <c r="M27" s="244"/>
      <c r="N27" s="242"/>
      <c r="O27" s="243"/>
      <c r="P27" s="244"/>
      <c r="Q27" s="242"/>
      <c r="R27" s="243"/>
      <c r="S27" s="244"/>
      <c r="T27" s="242"/>
      <c r="U27" s="243"/>
      <c r="V27" s="1564"/>
      <c r="W27" s="260">
        <f>SUM(W21+W25)*4+(W23*9)</f>
        <v>772.8</v>
      </c>
      <c r="X27" s="263" t="s">
        <v>161</v>
      </c>
      <c r="Y27" s="275"/>
      <c r="Z27" s="276"/>
      <c r="AA27" s="84"/>
      <c r="AB27" s="85"/>
      <c r="AC27" s="90">
        <f>AC26*4/AF26</f>
        <v>0.16041467739735374</v>
      </c>
      <c r="AD27" s="90">
        <f>AD26*9/AF26</f>
        <v>0.28850088664575091</v>
      </c>
      <c r="AE27" s="90">
        <f>AE26*4/AF26</f>
        <v>0.55108443595689538</v>
      </c>
      <c r="AF27" s="84"/>
      <c r="AG27" s="84"/>
    </row>
    <row r="28" spans="2:38" s="70" customFormat="1" ht="52.15" customHeight="1">
      <c r="B28" s="165">
        <v>10</v>
      </c>
      <c r="C28" s="1560"/>
      <c r="D28" s="365" t="str">
        <f>佳祥10月菜單!S4</f>
        <v>糙 米 飯</v>
      </c>
      <c r="E28" s="318" t="s">
        <v>73</v>
      </c>
      <c r="F28" s="367"/>
      <c r="G28" s="365" t="str">
        <f>佳祥10月菜單!S5</f>
        <v>京醬肉絲</v>
      </c>
      <c r="H28" s="318" t="s">
        <v>85</v>
      </c>
      <c r="I28" s="315"/>
      <c r="J28" s="365" t="str">
        <f>佳祥10月菜單!S6</f>
        <v>黃瓜鮮燴</v>
      </c>
      <c r="K28" s="318" t="s">
        <v>85</v>
      </c>
      <c r="L28" s="367"/>
      <c r="M28" s="365" t="str">
        <f>佳祥10月菜單!S7</f>
        <v>章魚丸仔(加)</v>
      </c>
      <c r="N28" s="389" t="s">
        <v>200</v>
      </c>
      <c r="O28" s="367"/>
      <c r="P28" s="365" t="str">
        <f>佳祥10月菜單!S8</f>
        <v>淺色蔬菜</v>
      </c>
      <c r="Q28" s="366" t="s">
        <v>138</v>
      </c>
      <c r="R28" s="367"/>
      <c r="S28" s="365" t="str">
        <f>佳祥10月菜單!S9</f>
        <v>紫菜蛋花湯</v>
      </c>
      <c r="T28" s="318" t="s">
        <v>85</v>
      </c>
      <c r="U28" s="367"/>
      <c r="V28" s="1562"/>
      <c r="W28" s="265" t="s">
        <v>7</v>
      </c>
      <c r="X28" s="266"/>
      <c r="Y28" s="247" t="s">
        <v>75</v>
      </c>
      <c r="Z28" s="267">
        <v>6</v>
      </c>
      <c r="AA28" s="84"/>
      <c r="AB28" s="85"/>
      <c r="AC28" s="84" t="s">
        <v>80</v>
      </c>
      <c r="AD28" s="84" t="s">
        <v>81</v>
      </c>
      <c r="AE28" s="84" t="s">
        <v>82</v>
      </c>
      <c r="AF28" s="84" t="s">
        <v>83</v>
      </c>
      <c r="AG28" s="84"/>
      <c r="AJ28" s="13"/>
      <c r="AK28" s="13"/>
      <c r="AL28" s="13"/>
    </row>
    <row r="29" spans="2:38" ht="34.15" customHeight="1">
      <c r="B29" s="143" t="s">
        <v>8</v>
      </c>
      <c r="C29" s="1561"/>
      <c r="D29" s="371" t="s">
        <v>36</v>
      </c>
      <c r="E29" s="372"/>
      <c r="F29" s="373">
        <v>90</v>
      </c>
      <c r="G29" s="626" t="s">
        <v>293</v>
      </c>
      <c r="H29" s="627"/>
      <c r="I29" s="650">
        <v>70</v>
      </c>
      <c r="J29" s="371" t="s">
        <v>429</v>
      </c>
      <c r="K29" s="372"/>
      <c r="L29" s="373">
        <v>60</v>
      </c>
      <c r="M29" s="621" t="s">
        <v>499</v>
      </c>
      <c r="N29" s="622" t="s">
        <v>363</v>
      </c>
      <c r="O29" s="616">
        <v>20</v>
      </c>
      <c r="P29" s="371" t="str">
        <f>P28</f>
        <v>淺色蔬菜</v>
      </c>
      <c r="Q29" s="372"/>
      <c r="R29" s="373">
        <v>100</v>
      </c>
      <c r="S29" s="614" t="s">
        <v>294</v>
      </c>
      <c r="T29" s="622"/>
      <c r="U29" s="616">
        <v>30</v>
      </c>
      <c r="V29" s="1563"/>
      <c r="W29" s="249">
        <f>SUM(Z28*15)+(Z30*5)+(Z32*15)</f>
        <v>100</v>
      </c>
      <c r="X29" s="250" t="s">
        <v>16</v>
      </c>
      <c r="Y29" s="251" t="s">
        <v>37</v>
      </c>
      <c r="Z29" s="268">
        <v>2.5</v>
      </c>
      <c r="AA29" s="85" t="s">
        <v>84</v>
      </c>
      <c r="AB29" s="85">
        <v>6.2</v>
      </c>
      <c r="AC29" s="85">
        <f>AB29*2</f>
        <v>12.4</v>
      </c>
      <c r="AD29" s="85"/>
      <c r="AE29" s="85">
        <f>AB29*15</f>
        <v>93</v>
      </c>
      <c r="AF29" s="85">
        <f>AC29*4+AE29*4</f>
        <v>421.6</v>
      </c>
      <c r="AG29" s="84"/>
      <c r="AJ29" s="13"/>
      <c r="AK29" s="13"/>
      <c r="AL29" s="13"/>
    </row>
    <row r="30" spans="2:38" ht="34.15" customHeight="1">
      <c r="B30" s="143">
        <v>6</v>
      </c>
      <c r="C30" s="1561"/>
      <c r="D30" s="371" t="s">
        <v>193</v>
      </c>
      <c r="E30" s="372"/>
      <c r="F30" s="373">
        <v>30</v>
      </c>
      <c r="G30" s="626" t="s">
        <v>228</v>
      </c>
      <c r="H30" s="615"/>
      <c r="I30" s="651"/>
      <c r="J30" s="371" t="s">
        <v>280</v>
      </c>
      <c r="K30" s="372"/>
      <c r="L30" s="373">
        <v>10</v>
      </c>
      <c r="M30" s="621"/>
      <c r="N30" s="622"/>
      <c r="O30" s="616"/>
      <c r="P30" s="371" t="s">
        <v>15</v>
      </c>
      <c r="Q30" s="372"/>
      <c r="R30" s="373"/>
      <c r="S30" s="629" t="s">
        <v>369</v>
      </c>
      <c r="T30" s="622"/>
      <c r="U30" s="616">
        <v>10</v>
      </c>
      <c r="V30" s="1563"/>
      <c r="W30" s="253" t="s">
        <v>9</v>
      </c>
      <c r="X30" s="254"/>
      <c r="Y30" s="255" t="s">
        <v>39</v>
      </c>
      <c r="Z30" s="268">
        <v>2</v>
      </c>
      <c r="AA30" s="87" t="s">
        <v>76</v>
      </c>
      <c r="AB30" s="85">
        <v>2.1</v>
      </c>
      <c r="AC30" s="88">
        <f>AB30*7</f>
        <v>14.700000000000001</v>
      </c>
      <c r="AD30" s="85">
        <f>AB30*5</f>
        <v>10.5</v>
      </c>
      <c r="AE30" s="85" t="s">
        <v>77</v>
      </c>
      <c r="AF30" s="89">
        <f>AC30*4+AD30*9</f>
        <v>153.30000000000001</v>
      </c>
      <c r="AG30" s="84"/>
      <c r="AJ30" s="13"/>
      <c r="AK30" s="13"/>
      <c r="AL30" s="13"/>
    </row>
    <row r="31" spans="2:38" ht="34.15" customHeight="1">
      <c r="B31" s="143" t="s">
        <v>10</v>
      </c>
      <c r="C31" s="1561"/>
      <c r="D31" s="382"/>
      <c r="E31" s="380"/>
      <c r="F31" s="373"/>
      <c r="G31" s="626" t="s">
        <v>252</v>
      </c>
      <c r="H31" s="617"/>
      <c r="I31" s="651"/>
      <c r="J31" s="371" t="s">
        <v>15</v>
      </c>
      <c r="K31" s="372"/>
      <c r="L31" s="373"/>
      <c r="M31" s="621"/>
      <c r="N31" s="622"/>
      <c r="O31" s="616"/>
      <c r="P31" s="371"/>
      <c r="Q31" s="380"/>
      <c r="R31" s="373"/>
      <c r="S31" s="614" t="s">
        <v>377</v>
      </c>
      <c r="T31" s="622"/>
      <c r="U31" s="616"/>
      <c r="V31" s="1563"/>
      <c r="W31" s="249">
        <f>SUM(Z29*5)+(Z31*5)</f>
        <v>27.5</v>
      </c>
      <c r="X31" s="250" t="s">
        <v>16</v>
      </c>
      <c r="Y31" s="255" t="s">
        <v>87</v>
      </c>
      <c r="Z31" s="268">
        <v>3</v>
      </c>
      <c r="AA31" s="84" t="s">
        <v>78</v>
      </c>
      <c r="AB31" s="85">
        <v>1.5</v>
      </c>
      <c r="AC31" s="85">
        <f>AB31*1</f>
        <v>1.5</v>
      </c>
      <c r="AD31" s="85" t="s">
        <v>77</v>
      </c>
      <c r="AE31" s="85">
        <f>AB31*5</f>
        <v>7.5</v>
      </c>
      <c r="AF31" s="85">
        <f>AC31*4+AE31*4</f>
        <v>36</v>
      </c>
      <c r="AG31" s="84"/>
    </row>
    <row r="32" spans="2:38" ht="34.15" customHeight="1">
      <c r="B32" s="1565" t="s">
        <v>143</v>
      </c>
      <c r="C32" s="1561"/>
      <c r="D32" s="382"/>
      <c r="E32" s="380"/>
      <c r="F32" s="373"/>
      <c r="G32" s="626" t="s">
        <v>266</v>
      </c>
      <c r="H32" s="617"/>
      <c r="I32" s="651"/>
      <c r="J32" s="541"/>
      <c r="K32" s="372"/>
      <c r="L32" s="373"/>
      <c r="M32" s="433"/>
      <c r="N32" s="622"/>
      <c r="O32" s="616"/>
      <c r="P32" s="371"/>
      <c r="Q32" s="380"/>
      <c r="R32" s="373"/>
      <c r="S32" s="614" t="s">
        <v>258</v>
      </c>
      <c r="T32" s="622"/>
      <c r="U32" s="616"/>
      <c r="V32" s="1563"/>
      <c r="W32" s="253" t="s">
        <v>11</v>
      </c>
      <c r="X32" s="254"/>
      <c r="Y32" s="255" t="s">
        <v>88</v>
      </c>
      <c r="Z32" s="268">
        <v>0</v>
      </c>
      <c r="AA32" s="84" t="s">
        <v>79</v>
      </c>
      <c r="AB32" s="85">
        <v>2.5</v>
      </c>
      <c r="AC32" s="85"/>
      <c r="AD32" s="85">
        <f>AB32*5</f>
        <v>12.5</v>
      </c>
      <c r="AE32" s="85" t="s">
        <v>77</v>
      </c>
      <c r="AF32" s="85">
        <f>AD32*9</f>
        <v>112.5</v>
      </c>
      <c r="AG32" s="84"/>
    </row>
    <row r="33" spans="2:35" ht="34.15" customHeight="1">
      <c r="B33" s="1565"/>
      <c r="C33" s="1561"/>
      <c r="D33" s="382"/>
      <c r="E33" s="380"/>
      <c r="F33" s="373"/>
      <c r="G33" s="628"/>
      <c r="H33" s="617"/>
      <c r="I33" s="651"/>
      <c r="J33" s="371"/>
      <c r="K33" s="380"/>
      <c r="L33" s="373"/>
      <c r="M33" s="428"/>
      <c r="N33" s="434"/>
      <c r="O33" s="417"/>
      <c r="P33" s="371"/>
      <c r="Q33" s="380"/>
      <c r="R33" s="373"/>
      <c r="S33" s="360"/>
      <c r="T33" s="363"/>
      <c r="U33" s="361"/>
      <c r="V33" s="1563"/>
      <c r="W33" s="256">
        <f>SUM(Z28*2)+(Z29*7)</f>
        <v>29.5</v>
      </c>
      <c r="X33" s="250" t="s">
        <v>16</v>
      </c>
      <c r="Y33" s="257" t="s">
        <v>72</v>
      </c>
      <c r="Z33" s="268">
        <v>0</v>
      </c>
      <c r="AA33" s="84" t="s">
        <v>74</v>
      </c>
      <c r="AB33" s="85">
        <v>1</v>
      </c>
      <c r="AC33" s="84"/>
      <c r="AD33" s="84"/>
      <c r="AE33" s="84">
        <f>AB33*15</f>
        <v>15</v>
      </c>
      <c r="AF33" s="84"/>
      <c r="AG33" s="84"/>
    </row>
    <row r="34" spans="2:35" ht="34.15" customHeight="1">
      <c r="B34" s="144" t="s">
        <v>140</v>
      </c>
      <c r="C34" s="115"/>
      <c r="D34" s="382"/>
      <c r="E34" s="380"/>
      <c r="F34" s="373"/>
      <c r="G34" s="626"/>
      <c r="H34" s="622"/>
      <c r="I34" s="612"/>
      <c r="J34" s="371"/>
      <c r="K34" s="380"/>
      <c r="L34" s="373"/>
      <c r="M34" s="371"/>
      <c r="N34" s="380"/>
      <c r="O34" s="373"/>
      <c r="P34" s="371"/>
      <c r="Q34" s="380"/>
      <c r="R34" s="373"/>
      <c r="S34" s="360"/>
      <c r="T34" s="363"/>
      <c r="U34" s="361"/>
      <c r="V34" s="1563"/>
      <c r="W34" s="253" t="s">
        <v>12</v>
      </c>
      <c r="X34" s="254"/>
      <c r="Y34" s="259"/>
      <c r="Z34" s="268"/>
      <c r="AA34" s="84"/>
      <c r="AB34" s="85"/>
      <c r="AC34" s="84">
        <f>SUM(AC29:AC33)</f>
        <v>28.6</v>
      </c>
      <c r="AD34" s="84">
        <f>SUM(AD29:AD33)</f>
        <v>23</v>
      </c>
      <c r="AE34" s="84">
        <f>SUM(AE29:AE33)</f>
        <v>115.5</v>
      </c>
      <c r="AF34" s="84">
        <f>AC34*4+AD34*9+AE34*4</f>
        <v>783.4</v>
      </c>
      <c r="AG34" s="84"/>
    </row>
    <row r="35" spans="2:35" ht="34.15" customHeight="1" thickBot="1">
      <c r="B35" s="146"/>
      <c r="C35" s="117"/>
      <c r="D35" s="241"/>
      <c r="E35" s="242"/>
      <c r="F35" s="243"/>
      <c r="G35" s="244"/>
      <c r="H35" s="242"/>
      <c r="I35" s="647"/>
      <c r="J35" s="244"/>
      <c r="K35" s="242"/>
      <c r="L35" s="243"/>
      <c r="M35" s="244"/>
      <c r="N35" s="242"/>
      <c r="O35" s="243"/>
      <c r="P35" s="244"/>
      <c r="Q35" s="242"/>
      <c r="R35" s="243"/>
      <c r="S35" s="244"/>
      <c r="T35" s="242"/>
      <c r="U35" s="243"/>
      <c r="V35" s="1564"/>
      <c r="W35" s="260">
        <f>SUM(W29+W33)*4+(W31*9)</f>
        <v>765.5</v>
      </c>
      <c r="X35" s="263" t="s">
        <v>141</v>
      </c>
      <c r="Y35" s="264"/>
      <c r="Z35" s="269"/>
      <c r="AA35" s="84"/>
      <c r="AB35" s="85"/>
      <c r="AC35" s="90">
        <f>AC34*4/AF34</f>
        <v>0.14603012509573654</v>
      </c>
      <c r="AD35" s="90">
        <f>AD34*9/AF34</f>
        <v>0.26423283124840441</v>
      </c>
      <c r="AE35" s="90">
        <f>AE34*4/AF34</f>
        <v>0.58973704365585911</v>
      </c>
      <c r="AF35" s="84"/>
      <c r="AG35" s="84"/>
    </row>
    <row r="36" spans="2:35" s="70" customFormat="1" ht="52.15" customHeight="1">
      <c r="B36" s="165">
        <v>10</v>
      </c>
      <c r="C36" s="1566"/>
      <c r="D36" s="365" t="str">
        <f>佳祥10月菜單!Y4</f>
        <v>香Q米飯</v>
      </c>
      <c r="E36" s="318" t="s">
        <v>73</v>
      </c>
      <c r="F36" s="367"/>
      <c r="G36" s="365" t="str">
        <f>佳祥10月菜單!Y5</f>
        <v>塔香雞丁</v>
      </c>
      <c r="H36" s="318" t="s">
        <v>86</v>
      </c>
      <c r="I36" s="315"/>
      <c r="J36" s="365" t="str">
        <f>佳祥10月菜單!Y6</f>
        <v>皮絲滷肉(豆)</v>
      </c>
      <c r="K36" s="318" t="s">
        <v>224</v>
      </c>
      <c r="L36" s="367"/>
      <c r="M36" s="365" t="str">
        <f>佳祥10月菜單!Y7</f>
        <v>雙色銀芽</v>
      </c>
      <c r="N36" s="389" t="s">
        <v>86</v>
      </c>
      <c r="O36" s="367"/>
      <c r="P36" s="365" t="str">
        <f>佳祥10月菜單!Y8</f>
        <v>深色蔬菜</v>
      </c>
      <c r="Q36" s="366" t="s">
        <v>138</v>
      </c>
      <c r="R36" s="367"/>
      <c r="S36" s="365" t="str">
        <f>佳祥10月菜單!Y9</f>
        <v>酸辣湯(豆醃)</v>
      </c>
      <c r="T36" s="318" t="s">
        <v>85</v>
      </c>
      <c r="U36" s="367"/>
      <c r="V36" s="1562"/>
      <c r="W36" s="265" t="s">
        <v>7</v>
      </c>
      <c r="X36" s="266"/>
      <c r="Y36" s="247" t="s">
        <v>75</v>
      </c>
      <c r="Z36" s="267">
        <v>6</v>
      </c>
      <c r="AA36" s="84"/>
      <c r="AB36" s="85"/>
      <c r="AC36" s="84" t="s">
        <v>80</v>
      </c>
      <c r="AD36" s="84" t="s">
        <v>81</v>
      </c>
      <c r="AE36" s="84" t="s">
        <v>82</v>
      </c>
      <c r="AF36" s="84" t="s">
        <v>83</v>
      </c>
      <c r="AG36" s="84"/>
      <c r="AH36" s="19"/>
      <c r="AI36" s="19"/>
    </row>
    <row r="37" spans="2:35" ht="34.15" customHeight="1">
      <c r="B37" s="143" t="s">
        <v>8</v>
      </c>
      <c r="C37" s="1567"/>
      <c r="D37" s="371" t="s">
        <v>36</v>
      </c>
      <c r="E37" s="372"/>
      <c r="F37" s="373">
        <v>120</v>
      </c>
      <c r="G37" s="626" t="s">
        <v>367</v>
      </c>
      <c r="H37" s="627"/>
      <c r="I37" s="650">
        <v>100</v>
      </c>
      <c r="J37" s="236" t="s">
        <v>500</v>
      </c>
      <c r="K37" s="372"/>
      <c r="L37" s="238">
        <v>50</v>
      </c>
      <c r="M37" s="621" t="s">
        <v>430</v>
      </c>
      <c r="N37" s="752"/>
      <c r="O37" s="770">
        <v>60</v>
      </c>
      <c r="P37" s="371" t="str">
        <f>P36</f>
        <v>深色蔬菜</v>
      </c>
      <c r="Q37" s="372"/>
      <c r="R37" s="373">
        <v>100</v>
      </c>
      <c r="S37" s="727" t="s">
        <v>303</v>
      </c>
      <c r="T37" s="704" t="s">
        <v>366</v>
      </c>
      <c r="U37" s="726">
        <v>10</v>
      </c>
      <c r="V37" s="1563"/>
      <c r="W37" s="249">
        <f>SUM(Z36*15)+(Z38*5)+(Z40*15)</f>
        <v>100</v>
      </c>
      <c r="X37" s="250" t="s">
        <v>16</v>
      </c>
      <c r="Y37" s="251" t="s">
        <v>37</v>
      </c>
      <c r="Z37" s="268">
        <v>2.5</v>
      </c>
      <c r="AA37" s="85" t="s">
        <v>84</v>
      </c>
      <c r="AB37" s="85">
        <v>6</v>
      </c>
      <c r="AC37" s="85">
        <f>AB37*2</f>
        <v>12</v>
      </c>
      <c r="AD37" s="85"/>
      <c r="AE37" s="85">
        <f>AB37*15</f>
        <v>90</v>
      </c>
      <c r="AF37" s="85">
        <f>AC37*4+AE37*4</f>
        <v>408</v>
      </c>
      <c r="AG37" s="84"/>
    </row>
    <row r="38" spans="2:35" ht="34.15" customHeight="1">
      <c r="B38" s="143">
        <v>7</v>
      </c>
      <c r="C38" s="1567"/>
      <c r="D38" s="371"/>
      <c r="E38" s="372"/>
      <c r="F38" s="373"/>
      <c r="G38" s="626" t="s">
        <v>89</v>
      </c>
      <c r="H38" s="615"/>
      <c r="I38" s="651"/>
      <c r="J38" s="614" t="s">
        <v>380</v>
      </c>
      <c r="K38" s="617"/>
      <c r="L38" s="616">
        <v>15</v>
      </c>
      <c r="M38" s="621" t="s">
        <v>282</v>
      </c>
      <c r="N38" s="752"/>
      <c r="O38" s="770">
        <v>5</v>
      </c>
      <c r="P38" s="371" t="s">
        <v>15</v>
      </c>
      <c r="Q38" s="372"/>
      <c r="R38" s="373"/>
      <c r="S38" s="727" t="s">
        <v>291</v>
      </c>
      <c r="T38" s="704" t="s">
        <v>370</v>
      </c>
      <c r="U38" s="726">
        <v>15</v>
      </c>
      <c r="V38" s="1563"/>
      <c r="W38" s="253" t="s">
        <v>9</v>
      </c>
      <c r="X38" s="254"/>
      <c r="Y38" s="255" t="s">
        <v>39</v>
      </c>
      <c r="Z38" s="268">
        <v>2</v>
      </c>
      <c r="AA38" s="87" t="s">
        <v>76</v>
      </c>
      <c r="AB38" s="85">
        <v>2.2000000000000002</v>
      </c>
      <c r="AC38" s="88">
        <f>AB38*7</f>
        <v>15.400000000000002</v>
      </c>
      <c r="AD38" s="85">
        <f>AB38*5</f>
        <v>11</v>
      </c>
      <c r="AE38" s="85" t="s">
        <v>77</v>
      </c>
      <c r="AF38" s="89">
        <f>AC38*4+AD38*9</f>
        <v>160.60000000000002</v>
      </c>
      <c r="AG38" s="84"/>
    </row>
    <row r="39" spans="2:35" ht="34.15" customHeight="1">
      <c r="B39" s="143" t="s">
        <v>10</v>
      </c>
      <c r="C39" s="1567"/>
      <c r="D39" s="382"/>
      <c r="E39" s="380"/>
      <c r="F39" s="373"/>
      <c r="G39" s="626" t="s">
        <v>148</v>
      </c>
      <c r="H39" s="617"/>
      <c r="I39" s="651"/>
      <c r="J39" s="371" t="s">
        <v>15</v>
      </c>
      <c r="K39" s="372"/>
      <c r="L39" s="373"/>
      <c r="M39" s="621" t="s">
        <v>15</v>
      </c>
      <c r="N39" s="752"/>
      <c r="O39" s="770"/>
      <c r="P39" s="371"/>
      <c r="Q39" s="380"/>
      <c r="R39" s="373"/>
      <c r="S39" s="727" t="s">
        <v>431</v>
      </c>
      <c r="T39" s="702"/>
      <c r="U39" s="726">
        <v>10</v>
      </c>
      <c r="V39" s="1563"/>
      <c r="W39" s="249">
        <f>SUM(Z37*5)+(Z39*5)</f>
        <v>27.5</v>
      </c>
      <c r="X39" s="250" t="s">
        <v>16</v>
      </c>
      <c r="Y39" s="255" t="s">
        <v>87</v>
      </c>
      <c r="Z39" s="268">
        <v>3</v>
      </c>
      <c r="AA39" s="84" t="s">
        <v>78</v>
      </c>
      <c r="AB39" s="85">
        <v>1.7</v>
      </c>
      <c r="AC39" s="85">
        <f>AB39*1</f>
        <v>1.7</v>
      </c>
      <c r="AD39" s="85" t="s">
        <v>77</v>
      </c>
      <c r="AE39" s="85">
        <f>AB39*5</f>
        <v>8.5</v>
      </c>
      <c r="AF39" s="85">
        <f>AC39*4+AE39*4</f>
        <v>40.799999999999997</v>
      </c>
      <c r="AG39" s="84"/>
    </row>
    <row r="40" spans="2:35" ht="34.15" customHeight="1">
      <c r="B40" s="1565" t="s">
        <v>144</v>
      </c>
      <c r="C40" s="1567"/>
      <c r="D40" s="382"/>
      <c r="E40" s="380"/>
      <c r="F40" s="373"/>
      <c r="G40" s="626" t="s">
        <v>503</v>
      </c>
      <c r="H40" s="617"/>
      <c r="I40" s="651"/>
      <c r="J40" s="541" t="s">
        <v>89</v>
      </c>
      <c r="K40" s="372"/>
      <c r="L40" s="373"/>
      <c r="M40" s="621"/>
      <c r="N40" s="753"/>
      <c r="O40" s="770"/>
      <c r="P40" s="371"/>
      <c r="Q40" s="380"/>
      <c r="R40" s="373"/>
      <c r="S40" s="727" t="s">
        <v>369</v>
      </c>
      <c r="T40" s="702"/>
      <c r="U40" s="726">
        <v>20</v>
      </c>
      <c r="V40" s="1563"/>
      <c r="W40" s="253" t="s">
        <v>11</v>
      </c>
      <c r="X40" s="254"/>
      <c r="Y40" s="255" t="s">
        <v>88</v>
      </c>
      <c r="Z40" s="268">
        <v>0</v>
      </c>
      <c r="AA40" s="84" t="s">
        <v>79</v>
      </c>
      <c r="AB40" s="85">
        <v>2.5</v>
      </c>
      <c r="AC40" s="85"/>
      <c r="AD40" s="85">
        <f>AB40*5</f>
        <v>12.5</v>
      </c>
      <c r="AE40" s="85" t="s">
        <v>77</v>
      </c>
      <c r="AF40" s="85">
        <f>AD40*9</f>
        <v>112.5</v>
      </c>
      <c r="AG40" s="84"/>
    </row>
    <row r="41" spans="2:35" ht="34.15" customHeight="1">
      <c r="B41" s="1569"/>
      <c r="C41" s="1568"/>
      <c r="D41" s="382"/>
      <c r="E41" s="380"/>
      <c r="F41" s="373"/>
      <c r="G41" s="628"/>
      <c r="H41" s="617"/>
      <c r="I41" s="651"/>
      <c r="J41" s="371" t="s">
        <v>502</v>
      </c>
      <c r="K41" s="380"/>
      <c r="L41" s="373"/>
      <c r="M41" s="621"/>
      <c r="N41" s="753"/>
      <c r="O41" s="770"/>
      <c r="P41" s="371"/>
      <c r="Q41" s="380"/>
      <c r="R41" s="373"/>
      <c r="S41" s="614" t="s">
        <v>258</v>
      </c>
      <c r="T41" s="702"/>
      <c r="U41" s="726"/>
      <c r="V41" s="1563"/>
      <c r="W41" s="256">
        <f>SUM(Z36*2)+(Z37*7)</f>
        <v>29.5</v>
      </c>
      <c r="X41" s="250" t="s">
        <v>16</v>
      </c>
      <c r="Y41" s="257" t="s">
        <v>72</v>
      </c>
      <c r="Z41" s="268">
        <v>0</v>
      </c>
      <c r="AA41" s="84" t="s">
        <v>74</v>
      </c>
      <c r="AB41" s="85"/>
      <c r="AC41" s="84"/>
      <c r="AD41" s="84"/>
      <c r="AE41" s="84">
        <f>AB41*15</f>
        <v>0</v>
      </c>
      <c r="AF41" s="84"/>
      <c r="AG41" s="84"/>
    </row>
    <row r="42" spans="2:35" ht="34.15" customHeight="1">
      <c r="B42" s="144" t="s">
        <v>142</v>
      </c>
      <c r="C42" s="115"/>
      <c r="D42" s="382"/>
      <c r="E42" s="380"/>
      <c r="F42" s="373"/>
      <c r="G42" s="626"/>
      <c r="H42" s="622"/>
      <c r="I42" s="612"/>
      <c r="J42" s="371"/>
      <c r="K42" s="380"/>
      <c r="L42" s="373"/>
      <c r="M42" s="371"/>
      <c r="N42" s="380"/>
      <c r="O42" s="373"/>
      <c r="P42" s="371"/>
      <c r="Q42" s="380"/>
      <c r="R42" s="373"/>
      <c r="S42" s="360"/>
      <c r="T42" s="363"/>
      <c r="U42" s="361"/>
      <c r="V42" s="1563"/>
      <c r="W42" s="253" t="s">
        <v>12</v>
      </c>
      <c r="X42" s="254"/>
      <c r="Y42" s="259"/>
      <c r="Z42" s="268"/>
      <c r="AA42" s="84"/>
      <c r="AB42" s="85"/>
      <c r="AC42" s="84">
        <f>SUM(AC37:AC41)</f>
        <v>29.1</v>
      </c>
      <c r="AD42" s="84">
        <f>SUM(AD37:AD41)</f>
        <v>23.5</v>
      </c>
      <c r="AE42" s="84">
        <f>SUM(AE37:AE41)</f>
        <v>98.5</v>
      </c>
      <c r="AF42" s="84">
        <f>AC42*4+AD42*9+AE42*4</f>
        <v>721.9</v>
      </c>
      <c r="AG42" s="84"/>
    </row>
    <row r="43" spans="2:35" ht="34.15" customHeight="1" thickBot="1">
      <c r="B43" s="146"/>
      <c r="C43" s="117"/>
      <c r="D43" s="241"/>
      <c r="E43" s="242"/>
      <c r="F43" s="243"/>
      <c r="G43" s="244"/>
      <c r="H43" s="242"/>
      <c r="I43" s="647"/>
      <c r="J43" s="244"/>
      <c r="K43" s="242"/>
      <c r="L43" s="243"/>
      <c r="M43" s="244"/>
      <c r="N43" s="242"/>
      <c r="O43" s="243"/>
      <c r="P43" s="244"/>
      <c r="Q43" s="242"/>
      <c r="R43" s="243"/>
      <c r="S43" s="244"/>
      <c r="T43" s="242"/>
      <c r="U43" s="243"/>
      <c r="V43" s="1564"/>
      <c r="W43" s="260">
        <f>SUM(W37+W41)*4+(W39*9)</f>
        <v>765.5</v>
      </c>
      <c r="X43" s="263" t="s">
        <v>141</v>
      </c>
      <c r="Y43" s="264"/>
      <c r="Z43" s="269"/>
      <c r="AA43" s="84"/>
      <c r="AB43" s="85"/>
      <c r="AC43" s="90">
        <f>AC42*4/AF42</f>
        <v>0.1612411691369996</v>
      </c>
      <c r="AD43" s="90">
        <f>AD42*9/AF42</f>
        <v>0.29297686660202243</v>
      </c>
      <c r="AE43" s="90">
        <f>AE42*4/AF42</f>
        <v>0.54578196426097803</v>
      </c>
      <c r="AF43" s="84"/>
      <c r="AG43" s="84"/>
    </row>
    <row r="44" spans="2:35" ht="25.5">
      <c r="B44" s="1571" t="s">
        <v>66</v>
      </c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  <c r="R44" s="1571"/>
      <c r="S44" s="1571"/>
      <c r="T44" s="1571"/>
      <c r="U44" s="1571"/>
      <c r="V44" s="1571"/>
      <c r="W44" s="1571"/>
      <c r="X44" s="1571"/>
      <c r="Y44" s="1571"/>
    </row>
    <row r="49" spans="2:25" ht="25.5">
      <c r="B49" s="1572"/>
      <c r="C49" s="1572"/>
      <c r="D49" s="1572"/>
      <c r="E49" s="1572"/>
      <c r="F49" s="1572"/>
      <c r="G49" s="1572"/>
      <c r="H49" s="1572"/>
      <c r="I49" s="1572"/>
      <c r="J49" s="1572"/>
      <c r="K49" s="1572"/>
      <c r="L49" s="1572"/>
      <c r="M49" s="1572"/>
      <c r="N49" s="1572"/>
      <c r="O49" s="1572"/>
      <c r="P49" s="1572"/>
      <c r="Q49" s="1572"/>
      <c r="R49" s="1572"/>
      <c r="S49" s="1572"/>
      <c r="T49" s="1572"/>
      <c r="U49" s="1572"/>
      <c r="V49" s="1572"/>
      <c r="W49" s="1572"/>
      <c r="X49" s="1572"/>
      <c r="Y49" s="1572"/>
    </row>
  </sheetData>
  <mergeCells count="20">
    <mergeCell ref="B44:Y44"/>
    <mergeCell ref="B49:Y49"/>
    <mergeCell ref="C20:C25"/>
    <mergeCell ref="V20:V27"/>
    <mergeCell ref="B24:B25"/>
    <mergeCell ref="B16:B17"/>
    <mergeCell ref="C28:C33"/>
    <mergeCell ref="V28:V35"/>
    <mergeCell ref="B32:B33"/>
    <mergeCell ref="C36:C41"/>
    <mergeCell ref="B40:B41"/>
    <mergeCell ref="V36:V43"/>
    <mergeCell ref="C12:C17"/>
    <mergeCell ref="V12:V19"/>
    <mergeCell ref="B1:Z1"/>
    <mergeCell ref="V2:X2"/>
    <mergeCell ref="C4:C9"/>
    <mergeCell ref="V4:V11"/>
    <mergeCell ref="B8:B9"/>
    <mergeCell ref="W3:X3"/>
  </mergeCells>
  <phoneticPr fontId="19" type="noConversion"/>
  <pageMargins left="0.78740157480314965" right="0.15748031496062992" top="0.19685039370078741" bottom="0.15748031496062992" header="0.51181102362204722" footer="0.23622047244094491"/>
  <pageSetup paperSize="9" scale="3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B1:AH49"/>
  <sheetViews>
    <sheetView view="pageBreakPreview" topLeftCell="A14" zoomScale="60" zoomScaleNormal="60" workbookViewId="0">
      <selection activeCell="S42" sqref="S42"/>
    </sheetView>
  </sheetViews>
  <sheetFormatPr defaultColWidth="9" defaultRowHeight="26.25"/>
  <cols>
    <col min="1" max="1" width="1.875" style="91" customWidth="1"/>
    <col min="2" max="2" width="11.875" style="154" customWidth="1"/>
    <col min="3" max="3" width="0" style="91" hidden="1" customWidth="1"/>
    <col min="4" max="4" width="21.875" style="91" customWidth="1"/>
    <col min="5" max="5" width="6.5" style="81" customWidth="1"/>
    <col min="6" max="6" width="10.5" style="91" customWidth="1"/>
    <col min="7" max="7" width="32.125" style="91" customWidth="1"/>
    <col min="8" max="8" width="8.125" style="82" customWidth="1"/>
    <col min="9" max="9" width="11.125" style="91" customWidth="1"/>
    <col min="10" max="10" width="30.375" style="91" customWidth="1"/>
    <col min="11" max="11" width="6.125" style="82" customWidth="1"/>
    <col min="12" max="12" width="12.375" style="91" customWidth="1"/>
    <col min="13" max="13" width="29.5" style="91" customWidth="1"/>
    <col min="14" max="14" width="6.875" style="82" customWidth="1"/>
    <col min="15" max="15" width="12" style="91" customWidth="1"/>
    <col min="16" max="16" width="26.5" style="91" customWidth="1"/>
    <col min="17" max="17" width="7.125" style="93" customWidth="1"/>
    <col min="18" max="18" width="12.125" style="91" customWidth="1"/>
    <col min="19" max="19" width="27.625" style="91" customWidth="1"/>
    <col min="20" max="20" width="6" style="82" customWidth="1"/>
    <col min="21" max="21" width="11.375" style="91" customWidth="1"/>
    <col min="22" max="22" width="5.125" style="91" customWidth="1"/>
    <col min="23" max="23" width="13" style="14" customWidth="1"/>
    <col min="24" max="24" width="8.125" style="15" customWidth="1"/>
    <col min="25" max="25" width="13.625" style="16" customWidth="1"/>
    <col min="26" max="26" width="7.875" style="91" customWidth="1"/>
    <col min="27" max="27" width="6" style="91" hidden="1" customWidth="1"/>
    <col min="28" max="28" width="5.5" style="92" hidden="1" customWidth="1"/>
    <col min="29" max="29" width="7.875" style="91" hidden="1" customWidth="1"/>
    <col min="30" max="30" width="8" style="91" hidden="1" customWidth="1"/>
    <col min="31" max="31" width="7.875" style="91" hidden="1" customWidth="1"/>
    <col min="32" max="32" width="7.5" style="91" hidden="1" customWidth="1"/>
    <col min="33" max="16384" width="9" style="91"/>
  </cols>
  <sheetData>
    <row r="1" spans="2:33" ht="43.5" customHeight="1">
      <c r="B1" s="1549" t="s">
        <v>420</v>
      </c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  <c r="U1" s="1549"/>
      <c r="V1" s="1549"/>
      <c r="W1" s="1549"/>
      <c r="X1" s="1549"/>
      <c r="Y1" s="1549"/>
      <c r="Z1" s="1549"/>
      <c r="AA1" s="35"/>
      <c r="AB1" s="42"/>
      <c r="AC1" s="35"/>
      <c r="AD1" s="35"/>
      <c r="AE1" s="35"/>
      <c r="AF1" s="35"/>
      <c r="AG1" s="35"/>
    </row>
    <row r="2" spans="2:33" ht="13.5" customHeight="1">
      <c r="B2" s="1576"/>
      <c r="C2" s="1576"/>
      <c r="D2" s="1576"/>
      <c r="E2" s="1576"/>
      <c r="F2" s="1576"/>
      <c r="G2" s="1576"/>
      <c r="H2" s="22"/>
      <c r="I2" s="43"/>
      <c r="J2" s="43"/>
      <c r="K2" s="22"/>
      <c r="L2" s="44"/>
      <c r="M2" s="44"/>
      <c r="N2" s="44"/>
      <c r="O2" s="44"/>
      <c r="P2" s="44"/>
      <c r="Q2" s="22"/>
      <c r="R2" s="43"/>
      <c r="S2" s="43"/>
      <c r="T2" s="22"/>
      <c r="U2" s="43"/>
      <c r="V2" s="43"/>
      <c r="W2" s="43"/>
      <c r="X2" s="22"/>
      <c r="Y2" s="43"/>
      <c r="Z2" s="43"/>
      <c r="AA2" s="35"/>
      <c r="AB2" s="42"/>
      <c r="AC2" s="35"/>
      <c r="AD2" s="35"/>
      <c r="AE2" s="35"/>
      <c r="AF2" s="35"/>
      <c r="AG2" s="35"/>
    </row>
    <row r="3" spans="2:33" ht="32.25" customHeight="1" thickBot="1">
      <c r="B3" s="141" t="s">
        <v>50</v>
      </c>
      <c r="C3" s="45"/>
      <c r="D3" s="43"/>
      <c r="E3" s="79"/>
      <c r="F3" s="43"/>
      <c r="G3" s="43"/>
      <c r="H3" s="43"/>
      <c r="I3" s="43"/>
      <c r="J3" s="43"/>
      <c r="K3" s="43"/>
      <c r="L3" s="44"/>
      <c r="M3" s="44"/>
      <c r="N3" s="44"/>
      <c r="O3" s="44"/>
      <c r="P3" s="44"/>
      <c r="Q3" s="43"/>
      <c r="R3" s="43"/>
      <c r="S3" s="35"/>
      <c r="T3" s="43"/>
      <c r="U3" s="43"/>
      <c r="V3" s="1577"/>
      <c r="W3" s="1577"/>
      <c r="X3" s="1577"/>
      <c r="Y3" s="46"/>
      <c r="Z3" s="47"/>
      <c r="AA3" s="35"/>
      <c r="AB3" s="42"/>
      <c r="AC3" s="35"/>
      <c r="AD3" s="35"/>
      <c r="AE3" s="35"/>
      <c r="AF3" s="35"/>
      <c r="AG3" s="35"/>
    </row>
    <row r="4" spans="2:33" s="11" customFormat="1" ht="54.75" thickBot="1">
      <c r="B4" s="142" t="s">
        <v>0</v>
      </c>
      <c r="C4" s="131" t="s">
        <v>1</v>
      </c>
      <c r="D4" s="132" t="s">
        <v>2</v>
      </c>
      <c r="E4" s="133" t="s">
        <v>51</v>
      </c>
      <c r="F4" s="134" t="s">
        <v>31</v>
      </c>
      <c r="G4" s="132" t="s">
        <v>3</v>
      </c>
      <c r="H4" s="135" t="s">
        <v>51</v>
      </c>
      <c r="I4" s="134" t="s">
        <v>31</v>
      </c>
      <c r="J4" s="132" t="s">
        <v>4</v>
      </c>
      <c r="K4" s="135" t="s">
        <v>51</v>
      </c>
      <c r="L4" s="126" t="s">
        <v>31</v>
      </c>
      <c r="M4" s="132" t="s">
        <v>4</v>
      </c>
      <c r="N4" s="135" t="s">
        <v>51</v>
      </c>
      <c r="O4" s="134" t="s">
        <v>31</v>
      </c>
      <c r="P4" s="132" t="s">
        <v>4</v>
      </c>
      <c r="Q4" s="136" t="s">
        <v>51</v>
      </c>
      <c r="R4" s="126" t="s">
        <v>31</v>
      </c>
      <c r="S4" s="137" t="s">
        <v>5</v>
      </c>
      <c r="T4" s="135" t="s">
        <v>51</v>
      </c>
      <c r="U4" s="134" t="s">
        <v>31</v>
      </c>
      <c r="V4" s="138" t="s">
        <v>149</v>
      </c>
      <c r="W4" s="1578" t="s">
        <v>6</v>
      </c>
      <c r="X4" s="1579"/>
      <c r="Y4" s="725" t="s">
        <v>52</v>
      </c>
      <c r="Z4" s="724" t="s">
        <v>53</v>
      </c>
      <c r="AA4" s="85"/>
      <c r="AB4" s="85"/>
      <c r="AC4" s="84"/>
      <c r="AD4" s="84"/>
      <c r="AE4" s="84"/>
      <c r="AF4" s="84"/>
      <c r="AG4" s="36"/>
    </row>
    <row r="5" spans="2:33" s="12" customFormat="1" ht="52.15" customHeight="1">
      <c r="B5" s="165">
        <v>10</v>
      </c>
      <c r="C5" s="1560"/>
      <c r="D5" s="313"/>
      <c r="E5" s="314"/>
      <c r="F5" s="316"/>
      <c r="G5" s="313"/>
      <c r="H5" s="314"/>
      <c r="I5" s="316"/>
      <c r="J5" s="313"/>
      <c r="K5" s="314"/>
      <c r="L5" s="316"/>
      <c r="M5" s="313"/>
      <c r="N5" s="314"/>
      <c r="O5" s="316"/>
      <c r="P5" s="313"/>
      <c r="Q5" s="317"/>
      <c r="R5" s="316"/>
      <c r="S5" s="313"/>
      <c r="T5" s="314"/>
      <c r="U5" s="316"/>
      <c r="V5" s="1573"/>
      <c r="W5" s="418" t="s">
        <v>7</v>
      </c>
      <c r="X5" s="419"/>
      <c r="Y5" s="255" t="s">
        <v>75</v>
      </c>
      <c r="Z5" s="252">
        <v>6</v>
      </c>
      <c r="AA5" s="84"/>
      <c r="AB5" s="85"/>
      <c r="AC5" s="84" t="s">
        <v>32</v>
      </c>
      <c r="AD5" s="84" t="s">
        <v>33</v>
      </c>
      <c r="AE5" s="84" t="s">
        <v>34</v>
      </c>
      <c r="AF5" s="84" t="s">
        <v>35</v>
      </c>
      <c r="AG5" s="36"/>
    </row>
    <row r="6" spans="2:33" ht="28.15" customHeight="1">
      <c r="B6" s="143" t="s">
        <v>8</v>
      </c>
      <c r="C6" s="1561"/>
      <c r="D6" s="236"/>
      <c r="E6" s="285"/>
      <c r="F6" s="238"/>
      <c r="G6" s="630"/>
      <c r="H6" s="631"/>
      <c r="I6" s="616"/>
      <c r="J6" s="428"/>
      <c r="K6" s="431"/>
      <c r="L6" s="429"/>
      <c r="M6" s="626"/>
      <c r="N6" s="636"/>
      <c r="O6" s="633"/>
      <c r="P6" s="236"/>
      <c r="Q6" s="285"/>
      <c r="R6" s="238"/>
      <c r="S6" s="639"/>
      <c r="T6" s="640"/>
      <c r="U6" s="641"/>
      <c r="V6" s="1574"/>
      <c r="W6" s="249">
        <f>SUM(Z5*15)+(Z7*5)+(Z9*15)</f>
        <v>101</v>
      </c>
      <c r="X6" s="250" t="s">
        <v>16</v>
      </c>
      <c r="Y6" s="251" t="s">
        <v>37</v>
      </c>
      <c r="Z6" s="252">
        <v>2.2999999999999998</v>
      </c>
      <c r="AA6" s="85" t="s">
        <v>38</v>
      </c>
      <c r="AB6" s="85">
        <v>6</v>
      </c>
      <c r="AC6" s="85">
        <f>AB6*2</f>
        <v>12</v>
      </c>
      <c r="AD6" s="85"/>
      <c r="AE6" s="85">
        <f>AB6*15</f>
        <v>90</v>
      </c>
      <c r="AF6" s="85">
        <f>AC6*4+AE6*4</f>
        <v>408</v>
      </c>
      <c r="AG6" s="36"/>
    </row>
    <row r="7" spans="2:33" ht="28.15" customHeight="1">
      <c r="B7" s="143">
        <v>10</v>
      </c>
      <c r="C7" s="1561"/>
      <c r="D7" s="236"/>
      <c r="E7" s="285"/>
      <c r="F7" s="238"/>
      <c r="G7" s="614"/>
      <c r="H7" s="631"/>
      <c r="I7" s="616"/>
      <c r="J7" s="428"/>
      <c r="K7" s="431"/>
      <c r="L7" s="429"/>
      <c r="M7" s="626"/>
      <c r="N7" s="636"/>
      <c r="O7" s="633"/>
      <c r="P7" s="236"/>
      <c r="Q7" s="285"/>
      <c r="R7" s="238"/>
      <c r="S7" s="614"/>
      <c r="T7" s="638"/>
      <c r="U7" s="616"/>
      <c r="V7" s="1574"/>
      <c r="W7" s="253" t="s">
        <v>9</v>
      </c>
      <c r="X7" s="254"/>
      <c r="Y7" s="255" t="s">
        <v>39</v>
      </c>
      <c r="Z7" s="252">
        <v>2.2000000000000002</v>
      </c>
      <c r="AA7" s="87" t="s">
        <v>40</v>
      </c>
      <c r="AB7" s="85">
        <v>2</v>
      </c>
      <c r="AC7" s="88">
        <f>AB7*7</f>
        <v>14</v>
      </c>
      <c r="AD7" s="85">
        <f>AB7*5</f>
        <v>10</v>
      </c>
      <c r="AE7" s="85" t="s">
        <v>41</v>
      </c>
      <c r="AF7" s="89">
        <f>AC7*4+AD7*9</f>
        <v>146</v>
      </c>
      <c r="AG7" s="36"/>
    </row>
    <row r="8" spans="2:33" ht="28.15" customHeight="1">
      <c r="B8" s="143" t="s">
        <v>10</v>
      </c>
      <c r="C8" s="1561"/>
      <c r="D8" s="236"/>
      <c r="E8" s="285"/>
      <c r="F8" s="238"/>
      <c r="G8" s="626"/>
      <c r="H8" s="632"/>
      <c r="I8" s="633"/>
      <c r="J8" s="428"/>
      <c r="K8" s="431"/>
      <c r="L8" s="429"/>
      <c r="M8" s="626"/>
      <c r="N8" s="636"/>
      <c r="O8" s="633"/>
      <c r="P8" s="236"/>
      <c r="Q8" s="281"/>
      <c r="R8" s="238"/>
      <c r="S8" s="642"/>
      <c r="T8" s="643"/>
      <c r="U8" s="644"/>
      <c r="V8" s="1574"/>
      <c r="W8" s="249">
        <f>SUM(Z6*5)+(Z8*5)</f>
        <v>26.5</v>
      </c>
      <c r="X8" s="250" t="s">
        <v>16</v>
      </c>
      <c r="Y8" s="255" t="s">
        <v>87</v>
      </c>
      <c r="Z8" s="252">
        <v>3</v>
      </c>
      <c r="AA8" s="84" t="s">
        <v>42</v>
      </c>
      <c r="AB8" s="85">
        <v>1.5</v>
      </c>
      <c r="AC8" s="85">
        <f>AB8*1</f>
        <v>1.5</v>
      </c>
      <c r="AD8" s="85" t="s">
        <v>41</v>
      </c>
      <c r="AE8" s="85">
        <f>AB8*5</f>
        <v>7.5</v>
      </c>
      <c r="AF8" s="85">
        <f>AC8*4+AE8*4</f>
        <v>36</v>
      </c>
      <c r="AG8" s="36"/>
    </row>
    <row r="9" spans="2:33" ht="28.15" customHeight="1">
      <c r="B9" s="1565" t="s">
        <v>371</v>
      </c>
      <c r="C9" s="1561"/>
      <c r="D9" s="236"/>
      <c r="E9" s="285"/>
      <c r="F9" s="238"/>
      <c r="G9" s="634"/>
      <c r="H9" s="635"/>
      <c r="I9" s="616"/>
      <c r="J9" s="428"/>
      <c r="K9" s="430"/>
      <c r="L9" s="429"/>
      <c r="M9" s="626"/>
      <c r="N9" s="637"/>
      <c r="O9" s="633"/>
      <c r="P9" s="236"/>
      <c r="Q9" s="281"/>
      <c r="R9" s="238"/>
      <c r="S9" s="642"/>
      <c r="T9" s="645"/>
      <c r="U9" s="646"/>
      <c r="V9" s="1574"/>
      <c r="W9" s="253" t="s">
        <v>11</v>
      </c>
      <c r="X9" s="254"/>
      <c r="Y9" s="255" t="s">
        <v>88</v>
      </c>
      <c r="Z9" s="252">
        <v>0</v>
      </c>
      <c r="AA9" s="84" t="s">
        <v>44</v>
      </c>
      <c r="AB9" s="85">
        <v>2.5</v>
      </c>
      <c r="AC9" s="85"/>
      <c r="AD9" s="85">
        <f>AB9*5</f>
        <v>12.5</v>
      </c>
      <c r="AE9" s="85" t="s">
        <v>41</v>
      </c>
      <c r="AF9" s="85">
        <f>AD9*9</f>
        <v>112.5</v>
      </c>
      <c r="AG9" s="36"/>
    </row>
    <row r="10" spans="2:33" ht="28.15" customHeight="1">
      <c r="B10" s="1565"/>
      <c r="C10" s="1561"/>
      <c r="D10" s="236"/>
      <c r="E10" s="285"/>
      <c r="F10" s="238"/>
      <c r="G10" s="545"/>
      <c r="H10" s="546"/>
      <c r="I10" s="547"/>
      <c r="J10" s="236"/>
      <c r="K10" s="240"/>
      <c r="L10" s="238"/>
      <c r="M10" s="614"/>
      <c r="N10" s="638"/>
      <c r="O10" s="616"/>
      <c r="P10" s="236"/>
      <c r="Q10" s="281"/>
      <c r="R10" s="238"/>
      <c r="S10" s="630"/>
      <c r="T10" s="645"/>
      <c r="U10" s="646"/>
      <c r="V10" s="1574"/>
      <c r="W10" s="256">
        <f>SUM(Z5*2)+(Z6*7)</f>
        <v>28.099999999999998</v>
      </c>
      <c r="X10" s="250" t="s">
        <v>16</v>
      </c>
      <c r="Y10" s="257" t="s">
        <v>72</v>
      </c>
      <c r="Z10" s="258">
        <v>0</v>
      </c>
      <c r="AA10" s="84" t="s">
        <v>45</v>
      </c>
      <c r="AB10" s="85"/>
      <c r="AC10" s="84"/>
      <c r="AD10" s="84"/>
      <c r="AE10" s="84">
        <f>AB10*15</f>
        <v>0</v>
      </c>
      <c r="AF10" s="84"/>
      <c r="AG10" s="36"/>
    </row>
    <row r="11" spans="2:33" ht="28.15" customHeight="1">
      <c r="B11" s="144" t="s">
        <v>90</v>
      </c>
      <c r="C11" s="115"/>
      <c r="D11" s="236"/>
      <c r="E11" s="281"/>
      <c r="F11" s="238"/>
      <c r="G11" s="424"/>
      <c r="H11" s="427"/>
      <c r="I11" s="426"/>
      <c r="J11" s="236"/>
      <c r="K11" s="362"/>
      <c r="L11" s="238"/>
      <c r="M11" s="236"/>
      <c r="N11" s="240"/>
      <c r="O11" s="238"/>
      <c r="P11" s="236"/>
      <c r="Q11" s="281"/>
      <c r="R11" s="238"/>
      <c r="S11" s="236"/>
      <c r="T11" s="240"/>
      <c r="U11" s="238"/>
      <c r="V11" s="1574"/>
      <c r="W11" s="253" t="s">
        <v>12</v>
      </c>
      <c r="X11" s="254"/>
      <c r="Y11" s="259"/>
      <c r="Z11" s="252"/>
      <c r="AA11" s="84"/>
      <c r="AB11" s="85"/>
      <c r="AC11" s="84">
        <f>SUM(AC6:AC10)</f>
        <v>27.5</v>
      </c>
      <c r="AD11" s="84">
        <f>SUM(AD6:AD10)</f>
        <v>22.5</v>
      </c>
      <c r="AE11" s="84">
        <f>SUM(AE6:AE10)</f>
        <v>97.5</v>
      </c>
      <c r="AF11" s="84">
        <f>AC11*4+AD11*9+AE11*4</f>
        <v>702.5</v>
      </c>
      <c r="AG11" s="36"/>
    </row>
    <row r="12" spans="2:33" ht="28.15" customHeight="1" thickBot="1">
      <c r="B12" s="146"/>
      <c r="C12" s="117"/>
      <c r="D12" s="241"/>
      <c r="E12" s="286"/>
      <c r="F12" s="243"/>
      <c r="G12" s="244"/>
      <c r="H12" s="242"/>
      <c r="I12" s="243"/>
      <c r="J12" s="244"/>
      <c r="K12" s="242"/>
      <c r="L12" s="243"/>
      <c r="M12" s="236"/>
      <c r="N12" s="240"/>
      <c r="O12" s="238"/>
      <c r="P12" s="244"/>
      <c r="Q12" s="286"/>
      <c r="R12" s="243"/>
      <c r="S12" s="244"/>
      <c r="T12" s="242"/>
      <c r="U12" s="243"/>
      <c r="V12" s="1575"/>
      <c r="W12" s="260">
        <f>SUM(W6+W10)*4+(W8*9)</f>
        <v>754.9</v>
      </c>
      <c r="X12" s="263" t="s">
        <v>141</v>
      </c>
      <c r="Y12" s="264"/>
      <c r="Z12" s="262"/>
      <c r="AA12" s="84"/>
      <c r="AB12" s="85"/>
      <c r="AC12" s="90">
        <f>AC11*4/AF11</f>
        <v>0.15658362989323843</v>
      </c>
      <c r="AD12" s="90">
        <f>AD11*9/AF11</f>
        <v>0.28825622775800713</v>
      </c>
      <c r="AE12" s="90">
        <f>AE11*4/AF11</f>
        <v>0.55516014234875444</v>
      </c>
      <c r="AF12" s="84"/>
      <c r="AG12" s="36"/>
    </row>
    <row r="13" spans="2:33" s="12" customFormat="1" ht="52.15" customHeight="1">
      <c r="B13" s="165">
        <v>10</v>
      </c>
      <c r="C13" s="1560"/>
      <c r="D13" s="313" t="str">
        <f>佳祥10月菜單!G14</f>
        <v>胚芽米飯</v>
      </c>
      <c r="E13" s="318" t="s">
        <v>73</v>
      </c>
      <c r="F13" s="315"/>
      <c r="G13" s="313" t="str">
        <f>佳祥10月菜單!G15</f>
        <v>BBQ烤翅+港式蘿蔔糕(主冷)</v>
      </c>
      <c r="H13" s="389" t="s">
        <v>200</v>
      </c>
      <c r="I13" s="315"/>
      <c r="J13" s="313" t="str">
        <f>佳祥10月菜單!G16</f>
        <v>咖哩洋芋</v>
      </c>
      <c r="K13" s="314" t="s">
        <v>85</v>
      </c>
      <c r="L13" s="315"/>
      <c r="M13" s="313" t="str">
        <f>佳祥10月菜單!G17</f>
        <v>五味干片(豆)</v>
      </c>
      <c r="N13" s="314" t="s">
        <v>264</v>
      </c>
      <c r="O13" s="315"/>
      <c r="P13" s="313" t="str">
        <f>佳祥10月菜單!G18</f>
        <v>淺色蔬菜</v>
      </c>
      <c r="Q13" s="317" t="s">
        <v>177</v>
      </c>
      <c r="R13" s="315"/>
      <c r="S13" s="313" t="str">
        <f>佳祥10月菜單!G19</f>
        <v>脆筍肉片湯(醃)</v>
      </c>
      <c r="T13" s="314" t="s">
        <v>178</v>
      </c>
      <c r="U13" s="315"/>
      <c r="V13" s="1562"/>
      <c r="W13" s="418" t="s">
        <v>7</v>
      </c>
      <c r="X13" s="419"/>
      <c r="Y13" s="255" t="s">
        <v>165</v>
      </c>
      <c r="Z13" s="252">
        <v>6</v>
      </c>
      <c r="AA13" s="84"/>
      <c r="AB13" s="85"/>
      <c r="AC13" s="84" t="s">
        <v>32</v>
      </c>
      <c r="AD13" s="84" t="s">
        <v>33</v>
      </c>
      <c r="AE13" s="84" t="s">
        <v>34</v>
      </c>
      <c r="AF13" s="84" t="s">
        <v>35</v>
      </c>
      <c r="AG13" s="36"/>
    </row>
    <row r="14" spans="2:33" ht="28.15" customHeight="1">
      <c r="B14" s="143" t="s">
        <v>8</v>
      </c>
      <c r="C14" s="1561"/>
      <c r="D14" s="236" t="s">
        <v>184</v>
      </c>
      <c r="E14" s="285"/>
      <c r="F14" s="238">
        <v>90</v>
      </c>
      <c r="G14" s="428" t="s">
        <v>306</v>
      </c>
      <c r="H14" s="372"/>
      <c r="I14" s="373">
        <v>100</v>
      </c>
      <c r="J14" s="626" t="s">
        <v>432</v>
      </c>
      <c r="K14" s="732"/>
      <c r="L14" s="731">
        <v>50</v>
      </c>
      <c r="M14" s="737" t="s">
        <v>372</v>
      </c>
      <c r="N14" s="738" t="s">
        <v>351</v>
      </c>
      <c r="O14" s="490">
        <v>40</v>
      </c>
      <c r="P14" s="236" t="str">
        <f>P13</f>
        <v>淺色蔬菜</v>
      </c>
      <c r="Q14" s="285"/>
      <c r="R14" s="238">
        <v>100</v>
      </c>
      <c r="S14" s="236" t="s">
        <v>376</v>
      </c>
      <c r="T14" s="721" t="s">
        <v>402</v>
      </c>
      <c r="U14" s="238">
        <v>30</v>
      </c>
      <c r="V14" s="1563"/>
      <c r="W14" s="249">
        <f>SUM(Z13*15)+(Z15*5)+(Z17*15)</f>
        <v>101</v>
      </c>
      <c r="X14" s="250" t="s">
        <v>166</v>
      </c>
      <c r="Y14" s="251" t="s">
        <v>167</v>
      </c>
      <c r="Z14" s="252">
        <v>2.2999999999999998</v>
      </c>
      <c r="AA14" s="85" t="s">
        <v>38</v>
      </c>
      <c r="AB14" s="85">
        <v>6.2</v>
      </c>
      <c r="AC14" s="85">
        <f>AB14*2</f>
        <v>12.4</v>
      </c>
      <c r="AD14" s="85"/>
      <c r="AE14" s="85">
        <f>AB14*15</f>
        <v>93</v>
      </c>
      <c r="AF14" s="85">
        <f>AC14*4+AE14*4</f>
        <v>421.6</v>
      </c>
      <c r="AG14" s="36"/>
    </row>
    <row r="15" spans="2:33" ht="28.15" customHeight="1">
      <c r="B15" s="143">
        <v>11</v>
      </c>
      <c r="C15" s="1561"/>
      <c r="D15" s="236" t="s">
        <v>489</v>
      </c>
      <c r="E15" s="285"/>
      <c r="F15" s="238">
        <v>30</v>
      </c>
      <c r="G15" s="626" t="s">
        <v>89</v>
      </c>
      <c r="H15" s="372"/>
      <c r="I15" s="373"/>
      <c r="J15" s="626" t="s">
        <v>280</v>
      </c>
      <c r="K15" s="732"/>
      <c r="L15" s="731">
        <v>10</v>
      </c>
      <c r="M15" s="737" t="s">
        <v>373</v>
      </c>
      <c r="N15" s="735"/>
      <c r="O15" s="490"/>
      <c r="P15" s="236" t="s">
        <v>187</v>
      </c>
      <c r="Q15" s="285"/>
      <c r="R15" s="238"/>
      <c r="S15" s="236" t="s">
        <v>400</v>
      </c>
      <c r="T15" s="295"/>
      <c r="U15" s="238">
        <v>5</v>
      </c>
      <c r="V15" s="1563"/>
      <c r="W15" s="253" t="s">
        <v>9</v>
      </c>
      <c r="X15" s="254"/>
      <c r="Y15" s="255" t="s">
        <v>168</v>
      </c>
      <c r="Z15" s="252">
        <v>2.2000000000000002</v>
      </c>
      <c r="AA15" s="87" t="s">
        <v>40</v>
      </c>
      <c r="AB15" s="85">
        <v>2</v>
      </c>
      <c r="AC15" s="88">
        <f>AB15*7</f>
        <v>14</v>
      </c>
      <c r="AD15" s="85">
        <f>AB15*5</f>
        <v>10</v>
      </c>
      <c r="AE15" s="85" t="s">
        <v>41</v>
      </c>
      <c r="AF15" s="89">
        <f>AC15*4+AD15*9</f>
        <v>146</v>
      </c>
      <c r="AG15" s="36"/>
    </row>
    <row r="16" spans="2:33" ht="28.15" customHeight="1">
      <c r="B16" s="143" t="s">
        <v>10</v>
      </c>
      <c r="C16" s="1561"/>
      <c r="D16" s="239"/>
      <c r="E16" s="281"/>
      <c r="F16" s="238"/>
      <c r="G16" s="626" t="s">
        <v>199</v>
      </c>
      <c r="H16" s="380"/>
      <c r="I16" s="373"/>
      <c r="J16" s="626" t="s">
        <v>487</v>
      </c>
      <c r="K16" s="732"/>
      <c r="L16" s="731">
        <v>5</v>
      </c>
      <c r="M16" s="737" t="s">
        <v>258</v>
      </c>
      <c r="N16" s="736"/>
      <c r="O16" s="490"/>
      <c r="P16" s="236"/>
      <c r="Q16" s="281"/>
      <c r="R16" s="238"/>
      <c r="S16" s="236" t="s">
        <v>159</v>
      </c>
      <c r="T16" s="305"/>
      <c r="U16" s="238"/>
      <c r="V16" s="1563"/>
      <c r="W16" s="249">
        <f>SUM(Z14*5)+(Z16*5)</f>
        <v>26.5</v>
      </c>
      <c r="X16" s="250" t="s">
        <v>166</v>
      </c>
      <c r="Y16" s="255" t="s">
        <v>169</v>
      </c>
      <c r="Z16" s="252">
        <v>3</v>
      </c>
      <c r="AA16" s="84" t="s">
        <v>42</v>
      </c>
      <c r="AB16" s="85">
        <v>1.7</v>
      </c>
      <c r="AC16" s="85">
        <f>AB16*1</f>
        <v>1.7</v>
      </c>
      <c r="AD16" s="85" t="s">
        <v>41</v>
      </c>
      <c r="AE16" s="85">
        <f>AB16*5</f>
        <v>8.5</v>
      </c>
      <c r="AF16" s="85">
        <f>AC16*4+AE16*4</f>
        <v>40.799999999999997</v>
      </c>
      <c r="AG16" s="36"/>
    </row>
    <row r="17" spans="2:33" ht="28.15" customHeight="1">
      <c r="B17" s="1565" t="s">
        <v>91</v>
      </c>
      <c r="C17" s="1561"/>
      <c r="D17" s="239"/>
      <c r="E17" s="281"/>
      <c r="F17" s="238"/>
      <c r="G17" s="793" t="s">
        <v>15</v>
      </c>
      <c r="H17" s="818"/>
      <c r="I17" s="819"/>
      <c r="J17" s="626" t="s">
        <v>287</v>
      </c>
      <c r="K17" s="733"/>
      <c r="L17" s="731">
        <v>20</v>
      </c>
      <c r="M17" s="737" t="s">
        <v>259</v>
      </c>
      <c r="N17" s="735"/>
      <c r="O17" s="490"/>
      <c r="P17" s="236"/>
      <c r="Q17" s="281"/>
      <c r="R17" s="238"/>
      <c r="S17" s="292"/>
      <c r="T17" s="296"/>
      <c r="U17" s="294"/>
      <c r="V17" s="1563"/>
      <c r="W17" s="253" t="s">
        <v>11</v>
      </c>
      <c r="X17" s="254"/>
      <c r="Y17" s="255" t="s">
        <v>170</v>
      </c>
      <c r="Z17" s="252">
        <v>0</v>
      </c>
      <c r="AA17" s="84" t="s">
        <v>44</v>
      </c>
      <c r="AB17" s="85">
        <v>2.5</v>
      </c>
      <c r="AC17" s="85"/>
      <c r="AD17" s="85">
        <f>AB17*5</f>
        <v>12.5</v>
      </c>
      <c r="AE17" s="85" t="s">
        <v>41</v>
      </c>
      <c r="AF17" s="85">
        <f>AD17*9</f>
        <v>112.5</v>
      </c>
      <c r="AG17" s="36"/>
    </row>
    <row r="18" spans="2:33" ht="28.15" customHeight="1">
      <c r="B18" s="1565"/>
      <c r="C18" s="1561"/>
      <c r="D18" s="239"/>
      <c r="E18" s="281"/>
      <c r="F18" s="238"/>
      <c r="G18" s="424" t="s">
        <v>537</v>
      </c>
      <c r="H18" s="552" t="s">
        <v>360</v>
      </c>
      <c r="I18" s="426">
        <v>20</v>
      </c>
      <c r="J18" s="614" t="s">
        <v>254</v>
      </c>
      <c r="K18" s="734"/>
      <c r="L18" s="711"/>
      <c r="M18" s="626" t="s">
        <v>263</v>
      </c>
      <c r="N18" s="735"/>
      <c r="O18" s="490"/>
      <c r="P18" s="236"/>
      <c r="Q18" s="281"/>
      <c r="R18" s="238"/>
      <c r="S18" s="292"/>
      <c r="T18" s="296"/>
      <c r="U18" s="294"/>
      <c r="V18" s="1563"/>
      <c r="W18" s="256">
        <f>SUM(Z13*2)+(Z14*7)</f>
        <v>28.099999999999998</v>
      </c>
      <c r="X18" s="250" t="s">
        <v>166</v>
      </c>
      <c r="Y18" s="257" t="s">
        <v>171</v>
      </c>
      <c r="Z18" s="258">
        <v>0</v>
      </c>
      <c r="AA18" s="84" t="s">
        <v>45</v>
      </c>
      <c r="AB18" s="85">
        <v>1</v>
      </c>
      <c r="AC18" s="84"/>
      <c r="AD18" s="84"/>
      <c r="AE18" s="84">
        <f>AB18*15</f>
        <v>15</v>
      </c>
      <c r="AF18" s="84"/>
      <c r="AG18" s="36"/>
    </row>
    <row r="19" spans="2:33" ht="28.15" customHeight="1">
      <c r="B19" s="144" t="s">
        <v>92</v>
      </c>
      <c r="C19" s="115"/>
      <c r="D19" s="239"/>
      <c r="E19" s="281"/>
      <c r="F19" s="238"/>
      <c r="G19" s="628"/>
      <c r="H19" s="363"/>
      <c r="I19" s="361"/>
      <c r="J19" s="236"/>
      <c r="K19" s="240"/>
      <c r="L19" s="238"/>
      <c r="M19" s="424"/>
      <c r="N19" s="552"/>
      <c r="O19" s="426"/>
      <c r="P19" s="236"/>
      <c r="Q19" s="281"/>
      <c r="R19" s="238"/>
      <c r="S19" s="236"/>
      <c r="T19" s="237"/>
      <c r="U19" s="238"/>
      <c r="V19" s="1563"/>
      <c r="W19" s="253" t="s">
        <v>12</v>
      </c>
      <c r="X19" s="254"/>
      <c r="Y19" s="259"/>
      <c r="Z19" s="252"/>
      <c r="AA19" s="84"/>
      <c r="AB19" s="85"/>
      <c r="AC19" s="84">
        <f>SUM(AC14:AC18)</f>
        <v>28.099999999999998</v>
      </c>
      <c r="AD19" s="84">
        <f>SUM(AD14:AD18)</f>
        <v>22.5</v>
      </c>
      <c r="AE19" s="84">
        <f>SUM(AE14:AE18)</f>
        <v>116.5</v>
      </c>
      <c r="AF19" s="84">
        <f>AC19*4+AD19*9+AE19*4</f>
        <v>780.9</v>
      </c>
      <c r="AG19" s="36"/>
    </row>
    <row r="20" spans="2:33" ht="28.15" customHeight="1" thickBot="1">
      <c r="B20" s="146"/>
      <c r="C20" s="117"/>
      <c r="D20" s="241"/>
      <c r="E20" s="286"/>
      <c r="F20" s="243"/>
      <c r="G20" s="626"/>
      <c r="H20" s="363"/>
      <c r="I20" s="361"/>
      <c r="J20" s="244"/>
      <c r="K20" s="242"/>
      <c r="L20" s="243"/>
      <c r="M20" s="244"/>
      <c r="N20" s="242"/>
      <c r="O20" s="243"/>
      <c r="P20" s="244"/>
      <c r="Q20" s="286"/>
      <c r="R20" s="243"/>
      <c r="S20" s="244"/>
      <c r="T20" s="242"/>
      <c r="U20" s="243"/>
      <c r="V20" s="1564"/>
      <c r="W20" s="260">
        <f>SUM(W14+W18)*4+(W16*9)</f>
        <v>754.9</v>
      </c>
      <c r="X20" s="263" t="s">
        <v>172</v>
      </c>
      <c r="Y20" s="264"/>
      <c r="Z20" s="262"/>
      <c r="AA20" s="84"/>
      <c r="AB20" s="85"/>
      <c r="AC20" s="90">
        <f>AC19*4/AF19</f>
        <v>0.14393648354462799</v>
      </c>
      <c r="AD20" s="90">
        <f>AD19*9/AF19</f>
        <v>0.25931617364579335</v>
      </c>
      <c r="AE20" s="90">
        <f>AE19*4/AF19</f>
        <v>0.59674734280957875</v>
      </c>
      <c r="AF20" s="84"/>
      <c r="AG20" s="36"/>
    </row>
    <row r="21" spans="2:33" s="12" customFormat="1" ht="52.15" customHeight="1">
      <c r="B21" s="165">
        <v>10</v>
      </c>
      <c r="C21" s="1560"/>
      <c r="D21" s="313" t="str">
        <f>佳祥10月菜單!M14</f>
        <v>風城米粉</v>
      </c>
      <c r="E21" s="319" t="s">
        <v>176</v>
      </c>
      <c r="F21" s="315"/>
      <c r="G21" s="313" t="str">
        <f>佳祥10月菜單!M15</f>
        <v>糖醋雞丁</v>
      </c>
      <c r="H21" s="314" t="s">
        <v>86</v>
      </c>
      <c r="I21" s="315"/>
      <c r="J21" s="313" t="str">
        <f>佳祥10月菜單!M16</f>
        <v>手工水餃(主冷)</v>
      </c>
      <c r="K21" s="314" t="s">
        <v>73</v>
      </c>
      <c r="L21" s="315"/>
      <c r="M21" s="313" t="str">
        <f>佳祥10月菜單!M17</f>
        <v>焗汁白菜</v>
      </c>
      <c r="N21" s="314" t="s">
        <v>200</v>
      </c>
      <c r="O21" s="315"/>
      <c r="P21" s="313" t="str">
        <f>佳祥10月菜單!M18</f>
        <v>有機深色蔬菜</v>
      </c>
      <c r="Q21" s="317" t="s">
        <v>177</v>
      </c>
      <c r="R21" s="315"/>
      <c r="S21" s="313" t="str">
        <f>佳祥10月菜單!M19</f>
        <v>綠豆薏仁甜湯</v>
      </c>
      <c r="T21" s="314" t="s">
        <v>178</v>
      </c>
      <c r="U21" s="315"/>
      <c r="V21" s="1562"/>
      <c r="W21" s="245" t="s">
        <v>7</v>
      </c>
      <c r="X21" s="246"/>
      <c r="Y21" s="247" t="s">
        <v>165</v>
      </c>
      <c r="Z21" s="248">
        <v>6</v>
      </c>
      <c r="AA21" s="84"/>
      <c r="AB21" s="85"/>
      <c r="AC21" s="84" t="s">
        <v>32</v>
      </c>
      <c r="AD21" s="84" t="s">
        <v>33</v>
      </c>
      <c r="AE21" s="84" t="s">
        <v>34</v>
      </c>
      <c r="AF21" s="84" t="s">
        <v>35</v>
      </c>
      <c r="AG21" s="36"/>
    </row>
    <row r="22" spans="2:33" s="13" customFormat="1" ht="27.75" customHeight="1">
      <c r="B22" s="143" t="s">
        <v>8</v>
      </c>
      <c r="C22" s="1561"/>
      <c r="D22" s="428" t="s">
        <v>255</v>
      </c>
      <c r="E22" s="431"/>
      <c r="F22" s="429">
        <v>120</v>
      </c>
      <c r="G22" s="424" t="s">
        <v>367</v>
      </c>
      <c r="H22" s="425"/>
      <c r="I22" s="426">
        <v>100</v>
      </c>
      <c r="J22" s="663" t="s">
        <v>433</v>
      </c>
      <c r="K22" s="742" t="s">
        <v>360</v>
      </c>
      <c r="L22" s="743">
        <v>20</v>
      </c>
      <c r="M22" s="668" t="s">
        <v>174</v>
      </c>
      <c r="N22" s="704"/>
      <c r="O22" s="703">
        <v>70</v>
      </c>
      <c r="P22" s="236" t="s">
        <v>286</v>
      </c>
      <c r="Q22" s="285"/>
      <c r="R22" s="238">
        <v>100</v>
      </c>
      <c r="S22" s="614" t="s">
        <v>364</v>
      </c>
      <c r="T22" s="740"/>
      <c r="U22" s="711">
        <v>20</v>
      </c>
      <c r="V22" s="1563"/>
      <c r="W22" s="249">
        <f>SUM(Z21*15)+(Z23*5)+(Z25*15)</f>
        <v>101.5</v>
      </c>
      <c r="X22" s="250" t="s">
        <v>166</v>
      </c>
      <c r="Y22" s="251" t="s">
        <v>167</v>
      </c>
      <c r="Z22" s="252">
        <v>2.2000000000000002</v>
      </c>
      <c r="AA22" s="85" t="s">
        <v>38</v>
      </c>
      <c r="AB22" s="85">
        <v>6.2</v>
      </c>
      <c r="AC22" s="85">
        <f>AB22*2</f>
        <v>12.4</v>
      </c>
      <c r="AD22" s="85"/>
      <c r="AE22" s="85">
        <f>AB22*15</f>
        <v>93</v>
      </c>
      <c r="AF22" s="85">
        <f>AC22*4+AE22*4</f>
        <v>421.6</v>
      </c>
      <c r="AG22" s="36"/>
    </row>
    <row r="23" spans="2:33" s="13" customFormat="1" ht="28.15" customHeight="1">
      <c r="B23" s="143">
        <v>12</v>
      </c>
      <c r="C23" s="1561"/>
      <c r="D23" s="428" t="s">
        <v>256</v>
      </c>
      <c r="E23" s="431"/>
      <c r="F23" s="429">
        <v>30</v>
      </c>
      <c r="G23" s="428" t="s">
        <v>89</v>
      </c>
      <c r="H23" s="431"/>
      <c r="I23" s="429"/>
      <c r="J23" s="1585"/>
      <c r="K23" s="742"/>
      <c r="L23" s="743"/>
      <c r="M23" s="668" t="s">
        <v>282</v>
      </c>
      <c r="N23" s="704"/>
      <c r="O23" s="703">
        <v>5</v>
      </c>
      <c r="P23" s="236" t="s">
        <v>228</v>
      </c>
      <c r="Q23" s="285"/>
      <c r="R23" s="238"/>
      <c r="S23" s="614" t="s">
        <v>506</v>
      </c>
      <c r="T23" s="740"/>
      <c r="U23" s="711">
        <v>5</v>
      </c>
      <c r="V23" s="1563"/>
      <c r="W23" s="253" t="s">
        <v>9</v>
      </c>
      <c r="X23" s="254"/>
      <c r="Y23" s="255" t="s">
        <v>168</v>
      </c>
      <c r="Z23" s="252">
        <v>2.2999999999999998</v>
      </c>
      <c r="AA23" s="87" t="s">
        <v>40</v>
      </c>
      <c r="AB23" s="85">
        <v>2.1</v>
      </c>
      <c r="AC23" s="88">
        <f>AB23*7</f>
        <v>14.700000000000001</v>
      </c>
      <c r="AD23" s="85">
        <f>AB23*5</f>
        <v>10.5</v>
      </c>
      <c r="AE23" s="85" t="s">
        <v>41</v>
      </c>
      <c r="AF23" s="89">
        <f>AC23*4+AD23*9</f>
        <v>153.30000000000001</v>
      </c>
      <c r="AG23" s="36"/>
    </row>
    <row r="24" spans="2:33" s="13" customFormat="1" ht="28.15" customHeight="1">
      <c r="B24" s="143" t="s">
        <v>10</v>
      </c>
      <c r="C24" s="1561"/>
      <c r="D24" s="428" t="s">
        <v>226</v>
      </c>
      <c r="E24" s="431"/>
      <c r="F24" s="429">
        <v>10</v>
      </c>
      <c r="G24" s="428" t="s">
        <v>279</v>
      </c>
      <c r="H24" s="431"/>
      <c r="I24" s="429"/>
      <c r="J24" s="1585"/>
      <c r="K24" s="742"/>
      <c r="L24" s="743"/>
      <c r="M24" s="668" t="s">
        <v>505</v>
      </c>
      <c r="N24" s="702"/>
      <c r="O24" s="703"/>
      <c r="P24" s="236"/>
      <c r="Q24" s="281"/>
      <c r="R24" s="238"/>
      <c r="S24" s="614" t="s">
        <v>365</v>
      </c>
      <c r="T24" s="740"/>
      <c r="U24" s="711"/>
      <c r="V24" s="1563"/>
      <c r="W24" s="249">
        <f>SUM(Z22*5)+(Z24*5)</f>
        <v>26</v>
      </c>
      <c r="X24" s="250" t="s">
        <v>166</v>
      </c>
      <c r="Y24" s="255" t="s">
        <v>169</v>
      </c>
      <c r="Z24" s="252">
        <v>3</v>
      </c>
      <c r="AA24" s="84" t="s">
        <v>42</v>
      </c>
      <c r="AB24" s="85">
        <v>1.6</v>
      </c>
      <c r="AC24" s="85">
        <f>AB24*1</f>
        <v>1.6</v>
      </c>
      <c r="AD24" s="85" t="s">
        <v>41</v>
      </c>
      <c r="AE24" s="85">
        <f>AB24*5</f>
        <v>8</v>
      </c>
      <c r="AF24" s="85">
        <f>AC24*4+AE24*4</f>
        <v>38.4</v>
      </c>
      <c r="AG24" s="36"/>
    </row>
    <row r="25" spans="2:33" s="13" customFormat="1" ht="28.15" customHeight="1">
      <c r="B25" s="1565" t="s">
        <v>94</v>
      </c>
      <c r="C25" s="1561"/>
      <c r="D25" s="428" t="s">
        <v>305</v>
      </c>
      <c r="E25" s="431"/>
      <c r="F25" s="429">
        <v>10</v>
      </c>
      <c r="G25" s="428" t="s">
        <v>228</v>
      </c>
      <c r="H25" s="430"/>
      <c r="I25" s="429"/>
      <c r="J25" s="663"/>
      <c r="K25" s="728"/>
      <c r="L25" s="743"/>
      <c r="M25" s="668" t="s">
        <v>15</v>
      </c>
      <c r="N25" s="702"/>
      <c r="O25" s="703"/>
      <c r="P25" s="236"/>
      <c r="Q25" s="281"/>
      <c r="R25" s="238"/>
      <c r="S25" s="614"/>
      <c r="T25" s="741"/>
      <c r="U25" s="711"/>
      <c r="V25" s="1563"/>
      <c r="W25" s="253" t="s">
        <v>11</v>
      </c>
      <c r="X25" s="254"/>
      <c r="Y25" s="255" t="s">
        <v>170</v>
      </c>
      <c r="Z25" s="252">
        <v>0</v>
      </c>
      <c r="AA25" s="84" t="s">
        <v>44</v>
      </c>
      <c r="AB25" s="85">
        <v>2.5</v>
      </c>
      <c r="AC25" s="85"/>
      <c r="AD25" s="85">
        <f>AB25*5</f>
        <v>12.5</v>
      </c>
      <c r="AE25" s="85" t="s">
        <v>41</v>
      </c>
      <c r="AF25" s="85">
        <f>AD25*9</f>
        <v>112.5</v>
      </c>
      <c r="AG25" s="36"/>
    </row>
    <row r="26" spans="2:33" s="13" customFormat="1" ht="28.15" customHeight="1">
      <c r="B26" s="1565"/>
      <c r="C26" s="1561"/>
      <c r="D26" s="428" t="s">
        <v>228</v>
      </c>
      <c r="E26" s="431"/>
      <c r="F26" s="429"/>
      <c r="G26" s="428" t="s">
        <v>543</v>
      </c>
      <c r="H26" s="430"/>
      <c r="I26" s="429"/>
      <c r="J26" s="739"/>
      <c r="K26" s="240"/>
      <c r="L26" s="238"/>
      <c r="M26" s="668"/>
      <c r="N26" s="702"/>
      <c r="O26" s="703"/>
      <c r="P26" s="236"/>
      <c r="Q26" s="281"/>
      <c r="R26" s="238"/>
      <c r="S26" s="614"/>
      <c r="T26" s="740"/>
      <c r="U26" s="711"/>
      <c r="V26" s="1563"/>
      <c r="W26" s="256">
        <f>SUM(Z21*2)+(Z22*7)</f>
        <v>27.400000000000002</v>
      </c>
      <c r="X26" s="250" t="s">
        <v>166</v>
      </c>
      <c r="Y26" s="257" t="s">
        <v>171</v>
      </c>
      <c r="Z26" s="252">
        <v>0</v>
      </c>
      <c r="AA26" s="84" t="s">
        <v>45</v>
      </c>
      <c r="AB26" s="85"/>
      <c r="AC26" s="84"/>
      <c r="AD26" s="84"/>
      <c r="AE26" s="84">
        <f>AB26*15</f>
        <v>0</v>
      </c>
      <c r="AF26" s="84"/>
      <c r="AG26" s="36"/>
    </row>
    <row r="27" spans="2:33" s="13" customFormat="1" ht="28.15" customHeight="1">
      <c r="B27" s="144" t="s">
        <v>95</v>
      </c>
      <c r="C27" s="115"/>
      <c r="D27" s="428"/>
      <c r="E27" s="430"/>
      <c r="F27" s="429"/>
      <c r="G27" s="236"/>
      <c r="H27" s="240"/>
      <c r="I27" s="238"/>
      <c r="J27" s="544"/>
      <c r="K27" s="240"/>
      <c r="L27" s="238"/>
      <c r="M27" s="236"/>
      <c r="N27" s="240"/>
      <c r="O27" s="238"/>
      <c r="P27" s="236"/>
      <c r="Q27" s="281"/>
      <c r="R27" s="238"/>
      <c r="S27" s="614"/>
      <c r="T27" s="623"/>
      <c r="U27" s="616"/>
      <c r="V27" s="1563"/>
      <c r="W27" s="253" t="s">
        <v>12</v>
      </c>
      <c r="X27" s="254"/>
      <c r="Y27" s="259"/>
      <c r="Z27" s="252"/>
      <c r="AA27" s="84"/>
      <c r="AB27" s="85"/>
      <c r="AC27" s="84">
        <f>SUM(AC22:AC26)</f>
        <v>28.700000000000003</v>
      </c>
      <c r="AD27" s="84">
        <f>SUM(AD22:AD26)</f>
        <v>23</v>
      </c>
      <c r="AE27" s="84">
        <f>SUM(AE22:AE26)</f>
        <v>101</v>
      </c>
      <c r="AF27" s="84">
        <f>AC27*4+AD27*9+AE27*4</f>
        <v>725.8</v>
      </c>
      <c r="AG27" s="36"/>
    </row>
    <row r="28" spans="2:33" s="13" customFormat="1" ht="28.15" customHeight="1" thickBot="1">
      <c r="B28" s="146"/>
      <c r="C28" s="166"/>
      <c r="D28" s="241"/>
      <c r="E28" s="286"/>
      <c r="F28" s="243"/>
      <c r="G28" s="244"/>
      <c r="H28" s="242"/>
      <c r="I28" s="243"/>
      <c r="J28" s="244"/>
      <c r="K28" s="242"/>
      <c r="L28" s="243"/>
      <c r="M28" s="244"/>
      <c r="N28" s="242"/>
      <c r="O28" s="243"/>
      <c r="P28" s="244"/>
      <c r="Q28" s="286"/>
      <c r="R28" s="243"/>
      <c r="S28" s="614"/>
      <c r="T28" s="242"/>
      <c r="U28" s="243"/>
      <c r="V28" s="1564"/>
      <c r="W28" s="260">
        <f>SUM(W22+W26)*4+(W24*9)</f>
        <v>749.6</v>
      </c>
      <c r="X28" s="263" t="s">
        <v>172</v>
      </c>
      <c r="Y28" s="264"/>
      <c r="Z28" s="287"/>
      <c r="AA28" s="84"/>
      <c r="AB28" s="85"/>
      <c r="AC28" s="90">
        <f>AC27*4/AF27</f>
        <v>0.15817029484706532</v>
      </c>
      <c r="AD28" s="90">
        <f>AD27*9/AF27</f>
        <v>0.28520253513364563</v>
      </c>
      <c r="AE28" s="90">
        <f>AE27*4/AF27</f>
        <v>0.55662717001928907</v>
      </c>
      <c r="AF28" s="84"/>
      <c r="AG28" s="36"/>
    </row>
    <row r="29" spans="2:33" s="70" customFormat="1" ht="48" customHeight="1">
      <c r="B29" s="164">
        <v>10</v>
      </c>
      <c r="C29" s="1581"/>
      <c r="D29" s="313" t="str">
        <f>佳祥10月菜單!S14</f>
        <v>麥 片 飯</v>
      </c>
      <c r="E29" s="318" t="s">
        <v>175</v>
      </c>
      <c r="F29" s="315"/>
      <c r="G29" s="313" t="str">
        <f>佳祥10月菜單!S15</f>
        <v>客家封肉</v>
      </c>
      <c r="H29" s="314" t="s">
        <v>224</v>
      </c>
      <c r="I29" s="315"/>
      <c r="J29" s="313" t="str">
        <f>佳祥10月菜單!S16</f>
        <v>清水肉羹</v>
      </c>
      <c r="K29" s="314" t="s">
        <v>85</v>
      </c>
      <c r="L29" s="315"/>
      <c r="M29" s="313" t="str">
        <f>佳祥10月菜單!S17</f>
        <v>＊香酥雞塊(加炸)</v>
      </c>
      <c r="N29" s="314" t="s">
        <v>93</v>
      </c>
      <c r="O29" s="315"/>
      <c r="P29" s="313" t="str">
        <f>佳祥10月菜單!S18</f>
        <v>深色蔬菜</v>
      </c>
      <c r="Q29" s="317" t="s">
        <v>177</v>
      </c>
      <c r="R29" s="315"/>
      <c r="S29" s="313" t="str">
        <f>佳祥10月菜單!S19</f>
        <v>粉絲蛋花湯</v>
      </c>
      <c r="T29" s="314" t="s">
        <v>178</v>
      </c>
      <c r="U29" s="315"/>
      <c r="V29" s="1562"/>
      <c r="W29" s="265" t="s">
        <v>7</v>
      </c>
      <c r="X29" s="266"/>
      <c r="Y29" s="247" t="s">
        <v>165</v>
      </c>
      <c r="Z29" s="267">
        <v>6</v>
      </c>
      <c r="AA29" s="101"/>
      <c r="AB29" s="102"/>
      <c r="AC29" s="101" t="s">
        <v>67</v>
      </c>
      <c r="AD29" s="101" t="s">
        <v>68</v>
      </c>
      <c r="AE29" s="101" t="s">
        <v>69</v>
      </c>
      <c r="AF29" s="101" t="s">
        <v>70</v>
      </c>
      <c r="AG29" s="100"/>
    </row>
    <row r="30" spans="2:33" ht="28.15" customHeight="1">
      <c r="B30" s="155" t="s">
        <v>8</v>
      </c>
      <c r="C30" s="1582"/>
      <c r="D30" s="236" t="s">
        <v>283</v>
      </c>
      <c r="E30" s="285"/>
      <c r="F30" s="238">
        <v>90</v>
      </c>
      <c r="G30" s="236" t="s">
        <v>501</v>
      </c>
      <c r="H30" s="237"/>
      <c r="I30" s="238">
        <v>60</v>
      </c>
      <c r="J30" s="614" t="s">
        <v>427</v>
      </c>
      <c r="K30" s="712"/>
      <c r="L30" s="711">
        <v>60</v>
      </c>
      <c r="M30" s="496" t="s">
        <v>507</v>
      </c>
      <c r="N30" s="291" t="s">
        <v>363</v>
      </c>
      <c r="O30" s="272">
        <v>20</v>
      </c>
      <c r="P30" s="236" t="str">
        <f>P29</f>
        <v>深色蔬菜</v>
      </c>
      <c r="Q30" s="285"/>
      <c r="R30" s="238">
        <v>100</v>
      </c>
      <c r="S30" s="614" t="s">
        <v>401</v>
      </c>
      <c r="T30" s="615"/>
      <c r="U30" s="616">
        <v>15</v>
      </c>
      <c r="V30" s="1563"/>
      <c r="W30" s="249">
        <f>SUM(Z29*15)+(Z31*5)+(Z33*15)</f>
        <v>100</v>
      </c>
      <c r="X30" s="250" t="s">
        <v>166</v>
      </c>
      <c r="Y30" s="251" t="s">
        <v>167</v>
      </c>
      <c r="Z30" s="268">
        <v>2.5</v>
      </c>
      <c r="AA30" s="85" t="s">
        <v>60</v>
      </c>
      <c r="AB30" s="85">
        <v>6</v>
      </c>
      <c r="AC30" s="85">
        <f>AB30*2</f>
        <v>12</v>
      </c>
      <c r="AD30" s="85"/>
      <c r="AE30" s="85">
        <f>AB30*15</f>
        <v>90</v>
      </c>
      <c r="AF30" s="85">
        <f>AC30*4+AE30*4</f>
        <v>408</v>
      </c>
      <c r="AG30" s="52"/>
    </row>
    <row r="31" spans="2:33" ht="28.15" customHeight="1">
      <c r="B31" s="155">
        <v>13</v>
      </c>
      <c r="C31" s="1582"/>
      <c r="D31" s="236" t="s">
        <v>302</v>
      </c>
      <c r="E31" s="285"/>
      <c r="F31" s="238">
        <v>30</v>
      </c>
      <c r="G31" s="236" t="s">
        <v>290</v>
      </c>
      <c r="H31" s="237"/>
      <c r="I31" s="238"/>
      <c r="J31" s="614" t="s">
        <v>434</v>
      </c>
      <c r="K31" s="712"/>
      <c r="L31" s="711">
        <v>5</v>
      </c>
      <c r="M31" s="274" t="s">
        <v>357</v>
      </c>
      <c r="N31" s="291"/>
      <c r="O31" s="272"/>
      <c r="P31" s="236" t="s">
        <v>228</v>
      </c>
      <c r="Q31" s="285"/>
      <c r="R31" s="238"/>
      <c r="S31" s="629" t="s">
        <v>256</v>
      </c>
      <c r="T31" s="620"/>
      <c r="U31" s="616">
        <v>10</v>
      </c>
      <c r="V31" s="1563"/>
      <c r="W31" s="253" t="s">
        <v>9</v>
      </c>
      <c r="X31" s="254"/>
      <c r="Y31" s="255" t="s">
        <v>168</v>
      </c>
      <c r="Z31" s="268">
        <v>2</v>
      </c>
      <c r="AA31" s="87" t="s">
        <v>61</v>
      </c>
      <c r="AB31" s="85">
        <v>2</v>
      </c>
      <c r="AC31" s="88">
        <f>AB31*7</f>
        <v>14</v>
      </c>
      <c r="AD31" s="85">
        <f>AB31*5</f>
        <v>10</v>
      </c>
      <c r="AE31" s="85" t="s">
        <v>62</v>
      </c>
      <c r="AF31" s="89">
        <f>AC31*4+AD31*9</f>
        <v>146</v>
      </c>
      <c r="AG31" s="52"/>
    </row>
    <row r="32" spans="2:33" ht="28.15" customHeight="1">
      <c r="B32" s="155" t="s">
        <v>10</v>
      </c>
      <c r="C32" s="1582"/>
      <c r="D32" s="239"/>
      <c r="E32" s="281"/>
      <c r="F32" s="238"/>
      <c r="G32" s="236" t="s">
        <v>296</v>
      </c>
      <c r="H32" s="240"/>
      <c r="I32" s="238"/>
      <c r="J32" s="614" t="s">
        <v>307</v>
      </c>
      <c r="K32" s="713"/>
      <c r="L32" s="711">
        <v>10</v>
      </c>
      <c r="M32" s="274"/>
      <c r="N32" s="291"/>
      <c r="O32" s="272"/>
      <c r="P32" s="236"/>
      <c r="Q32" s="281"/>
      <c r="R32" s="238"/>
      <c r="S32" s="614" t="s">
        <v>281</v>
      </c>
      <c r="T32" s="638"/>
      <c r="U32" s="616">
        <v>5</v>
      </c>
      <c r="V32" s="1563"/>
      <c r="W32" s="249">
        <f>SUM(Z30*5)+(Z32*5)</f>
        <v>27.5</v>
      </c>
      <c r="X32" s="250" t="s">
        <v>166</v>
      </c>
      <c r="Y32" s="255" t="s">
        <v>169</v>
      </c>
      <c r="Z32" s="268">
        <v>3</v>
      </c>
      <c r="AA32" s="84" t="s">
        <v>63</v>
      </c>
      <c r="AB32" s="85">
        <v>1.8</v>
      </c>
      <c r="AC32" s="85">
        <f>AB32*1</f>
        <v>1.8</v>
      </c>
      <c r="AD32" s="85" t="s">
        <v>62</v>
      </c>
      <c r="AE32" s="85">
        <f>AB32*5</f>
        <v>9</v>
      </c>
      <c r="AF32" s="85">
        <f>AC32*4+AE32*4</f>
        <v>43.2</v>
      </c>
      <c r="AG32" s="52"/>
    </row>
    <row r="33" spans="2:34" ht="28.15" customHeight="1">
      <c r="B33" s="1583" t="s">
        <v>143</v>
      </c>
      <c r="C33" s="1582"/>
      <c r="D33" s="239"/>
      <c r="E33" s="281"/>
      <c r="F33" s="238"/>
      <c r="G33" s="236" t="s">
        <v>262</v>
      </c>
      <c r="H33" s="240"/>
      <c r="I33" s="238"/>
      <c r="J33" s="614" t="s">
        <v>228</v>
      </c>
      <c r="K33" s="713"/>
      <c r="L33" s="711"/>
      <c r="M33" s="274"/>
      <c r="N33" s="489"/>
      <c r="O33" s="272"/>
      <c r="P33" s="236"/>
      <c r="Q33" s="281"/>
      <c r="R33" s="238"/>
      <c r="S33" s="614" t="s">
        <v>251</v>
      </c>
      <c r="T33" s="620"/>
      <c r="U33" s="616">
        <v>20</v>
      </c>
      <c r="V33" s="1563"/>
      <c r="W33" s="253" t="s">
        <v>11</v>
      </c>
      <c r="X33" s="254"/>
      <c r="Y33" s="255" t="s">
        <v>170</v>
      </c>
      <c r="Z33" s="268">
        <v>0</v>
      </c>
      <c r="AA33" s="84" t="s">
        <v>64</v>
      </c>
      <c r="AB33" s="85">
        <v>2.5</v>
      </c>
      <c r="AC33" s="85"/>
      <c r="AD33" s="85">
        <f>AB33*5</f>
        <v>12.5</v>
      </c>
      <c r="AE33" s="85" t="s">
        <v>62</v>
      </c>
      <c r="AF33" s="85">
        <f>AD33*9</f>
        <v>112.5</v>
      </c>
      <c r="AG33" s="52"/>
    </row>
    <row r="34" spans="2:34" ht="28.15" customHeight="1">
      <c r="B34" s="1583"/>
      <c r="C34" s="1582"/>
      <c r="D34" s="239"/>
      <c r="E34" s="281"/>
      <c r="F34" s="238"/>
      <c r="G34" s="236" t="s">
        <v>258</v>
      </c>
      <c r="H34" s="240"/>
      <c r="I34" s="238"/>
      <c r="J34" s="236"/>
      <c r="K34" s="240"/>
      <c r="L34" s="238"/>
      <c r="M34" s="274"/>
      <c r="N34" s="489"/>
      <c r="O34" s="272"/>
      <c r="P34" s="236"/>
      <c r="Q34" s="281"/>
      <c r="R34" s="238"/>
      <c r="S34" s="614" t="s">
        <v>228</v>
      </c>
      <c r="T34" s="620"/>
      <c r="U34" s="539"/>
      <c r="V34" s="1563"/>
      <c r="W34" s="256">
        <f>SUM(Z29*2)+(Z30*7)</f>
        <v>29.5</v>
      </c>
      <c r="X34" s="250" t="s">
        <v>166</v>
      </c>
      <c r="Y34" s="257" t="s">
        <v>171</v>
      </c>
      <c r="Z34" s="268">
        <v>0</v>
      </c>
      <c r="AA34" s="84" t="s">
        <v>65</v>
      </c>
      <c r="AB34" s="85">
        <v>1</v>
      </c>
      <c r="AC34" s="84"/>
      <c r="AD34" s="84"/>
      <c r="AE34" s="84">
        <f>AB34*15</f>
        <v>15</v>
      </c>
      <c r="AF34" s="84"/>
      <c r="AG34" s="52"/>
    </row>
    <row r="35" spans="2:34" ht="28.15" customHeight="1">
      <c r="B35" s="156" t="s">
        <v>140</v>
      </c>
      <c r="C35" s="128"/>
      <c r="D35" s="239"/>
      <c r="E35" s="281"/>
      <c r="F35" s="238"/>
      <c r="G35" s="236" t="s">
        <v>252</v>
      </c>
      <c r="H35" s="240"/>
      <c r="I35" s="238"/>
      <c r="J35" s="236"/>
      <c r="K35" s="240"/>
      <c r="L35" s="238"/>
      <c r="M35" s="274"/>
      <c r="N35" s="489"/>
      <c r="O35" s="272"/>
      <c r="P35" s="236"/>
      <c r="Q35" s="281"/>
      <c r="R35" s="238"/>
      <c r="S35" s="236"/>
      <c r="T35" s="240"/>
      <c r="U35" s="238"/>
      <c r="V35" s="1563"/>
      <c r="W35" s="253" t="s">
        <v>12</v>
      </c>
      <c r="X35" s="254"/>
      <c r="Y35" s="259"/>
      <c r="Z35" s="268"/>
      <c r="AA35" s="84"/>
      <c r="AB35" s="85"/>
      <c r="AC35" s="84">
        <f>SUM(AC30:AC34)</f>
        <v>27.8</v>
      </c>
      <c r="AD35" s="84">
        <f>SUM(AD30:AD34)</f>
        <v>22.5</v>
      </c>
      <c r="AE35" s="84">
        <f>SUM(AE30:AE34)</f>
        <v>114</v>
      </c>
      <c r="AF35" s="84">
        <f>AC35*4+AD35*9+AE35*4</f>
        <v>769.7</v>
      </c>
      <c r="AG35" s="52"/>
    </row>
    <row r="36" spans="2:34" ht="28.15" customHeight="1" thickBot="1">
      <c r="B36" s="157"/>
      <c r="C36" s="139"/>
      <c r="D36" s="241"/>
      <c r="E36" s="286"/>
      <c r="F36" s="243"/>
      <c r="G36" s="244"/>
      <c r="H36" s="242"/>
      <c r="I36" s="243"/>
      <c r="J36" s="244"/>
      <c r="K36" s="242"/>
      <c r="L36" s="243"/>
      <c r="M36" s="244"/>
      <c r="N36" s="242"/>
      <c r="O36" s="243"/>
      <c r="P36" s="244"/>
      <c r="Q36" s="286"/>
      <c r="R36" s="243"/>
      <c r="S36" s="244"/>
      <c r="T36" s="242"/>
      <c r="U36" s="243"/>
      <c r="V36" s="1564"/>
      <c r="W36" s="260">
        <f>SUM(W30+W34)*4+(W32*9)</f>
        <v>765.5</v>
      </c>
      <c r="X36" s="263" t="s">
        <v>172</v>
      </c>
      <c r="Y36" s="264"/>
      <c r="Z36" s="269"/>
      <c r="AA36" s="84"/>
      <c r="AB36" s="85"/>
      <c r="AC36" s="90">
        <f>AC35*4/AF35</f>
        <v>0.14447187215798363</v>
      </c>
      <c r="AD36" s="90">
        <f>AD35*9/AF35</f>
        <v>0.26308951539560865</v>
      </c>
      <c r="AE36" s="90">
        <f>AE35*4/AF35</f>
        <v>0.59243861244640761</v>
      </c>
      <c r="AF36" s="84"/>
      <c r="AG36" s="52"/>
    </row>
    <row r="37" spans="2:34" s="12" customFormat="1" ht="42.75" customHeight="1">
      <c r="B37" s="164">
        <v>10</v>
      </c>
      <c r="C37" s="1581"/>
      <c r="D37" s="320" t="str">
        <f>佳祥10月菜單!Y14</f>
        <v>香Q米飯</v>
      </c>
      <c r="E37" s="368" t="s">
        <v>175</v>
      </c>
      <c r="F37" s="321"/>
      <c r="G37" s="320" t="str">
        <f>佳祥10月菜單!Y15</f>
        <v>＊黃金魚片(海炸)</v>
      </c>
      <c r="H37" s="322" t="s">
        <v>93</v>
      </c>
      <c r="I37" s="321"/>
      <c r="J37" s="320" t="str">
        <f>佳祥10月菜單!Y16</f>
        <v>肉燥高麗</v>
      </c>
      <c r="K37" s="322" t="s">
        <v>86</v>
      </c>
      <c r="L37" s="321"/>
      <c r="M37" s="320" t="str">
        <f>佳祥10月菜單!Y17</f>
        <v>茄汁熱狗(加)</v>
      </c>
      <c r="N37" s="322" t="s">
        <v>200</v>
      </c>
      <c r="O37" s="321"/>
      <c r="P37" s="441" t="str">
        <f>佳祥10月菜單!Y18</f>
        <v>深色蔬菜</v>
      </c>
      <c r="Q37" s="323" t="s">
        <v>177</v>
      </c>
      <c r="R37" s="321"/>
      <c r="S37" s="320" t="str">
        <f>佳祥10月菜單!Y19</f>
        <v>冬瓜大骨湯</v>
      </c>
      <c r="T37" s="322" t="s">
        <v>178</v>
      </c>
      <c r="U37" s="321"/>
      <c r="V37" s="1563"/>
      <c r="W37" s="253" t="s">
        <v>7</v>
      </c>
      <c r="X37" s="270"/>
      <c r="Y37" s="255" t="s">
        <v>165</v>
      </c>
      <c r="Z37" s="271">
        <v>6</v>
      </c>
      <c r="AA37" s="84"/>
      <c r="AB37" s="85"/>
      <c r="AC37" s="84" t="s">
        <v>56</v>
      </c>
      <c r="AD37" s="84" t="s">
        <v>57</v>
      </c>
      <c r="AE37" s="84" t="s">
        <v>58</v>
      </c>
      <c r="AF37" s="84" t="s">
        <v>59</v>
      </c>
      <c r="AG37" s="52"/>
    </row>
    <row r="38" spans="2:34" ht="28.15" customHeight="1">
      <c r="B38" s="155" t="s">
        <v>145</v>
      </c>
      <c r="C38" s="1582"/>
      <c r="D38" s="236" t="s">
        <v>283</v>
      </c>
      <c r="E38" s="285"/>
      <c r="F38" s="238">
        <v>90</v>
      </c>
      <c r="G38" s="424" t="s">
        <v>542</v>
      </c>
      <c r="H38" s="425" t="s">
        <v>375</v>
      </c>
      <c r="I38" s="426">
        <v>50</v>
      </c>
      <c r="J38" s="274" t="s">
        <v>378</v>
      </c>
      <c r="K38" s="291"/>
      <c r="L38" s="272">
        <v>70</v>
      </c>
      <c r="M38" s="236" t="s">
        <v>379</v>
      </c>
      <c r="N38" s="237" t="s">
        <v>362</v>
      </c>
      <c r="O38" s="238">
        <v>30</v>
      </c>
      <c r="P38" s="428" t="str">
        <f>P37</f>
        <v>深色蔬菜</v>
      </c>
      <c r="Q38" s="285"/>
      <c r="R38" s="238">
        <v>100</v>
      </c>
      <c r="S38" s="614" t="s">
        <v>546</v>
      </c>
      <c r="T38" s="808"/>
      <c r="U38" s="723">
        <v>30</v>
      </c>
      <c r="V38" s="1563"/>
      <c r="W38" s="249">
        <f>SUM(Z37*15)+(Z39*5)+(Z41*15)</f>
        <v>101.5</v>
      </c>
      <c r="X38" s="250" t="s">
        <v>166</v>
      </c>
      <c r="Y38" s="251" t="s">
        <v>167</v>
      </c>
      <c r="Z38" s="271">
        <v>2.6</v>
      </c>
      <c r="AA38" s="85" t="s">
        <v>60</v>
      </c>
      <c r="AB38" s="85">
        <v>6</v>
      </c>
      <c r="AC38" s="85">
        <f>AB38*2</f>
        <v>12</v>
      </c>
      <c r="AD38" s="85"/>
      <c r="AE38" s="85">
        <f>AB38*15</f>
        <v>90</v>
      </c>
      <c r="AF38" s="85">
        <f>AC38*4+AE38*4</f>
        <v>408</v>
      </c>
      <c r="AG38" s="52"/>
    </row>
    <row r="39" spans="2:34" ht="28.15" customHeight="1">
      <c r="B39" s="155">
        <v>14</v>
      </c>
      <c r="C39" s="1582"/>
      <c r="D39" s="236"/>
      <c r="E39" s="285"/>
      <c r="F39" s="238"/>
      <c r="G39" s="428" t="s">
        <v>504</v>
      </c>
      <c r="H39" s="431"/>
      <c r="I39" s="429"/>
      <c r="J39" s="274" t="s">
        <v>383</v>
      </c>
      <c r="K39" s="291"/>
      <c r="L39" s="272">
        <v>10</v>
      </c>
      <c r="M39" s="236" t="s">
        <v>259</v>
      </c>
      <c r="N39" s="237"/>
      <c r="O39" s="238"/>
      <c r="P39" s="236" t="s">
        <v>228</v>
      </c>
      <c r="Q39" s="285"/>
      <c r="R39" s="238"/>
      <c r="S39" s="804" t="s">
        <v>525</v>
      </c>
      <c r="T39" s="803"/>
      <c r="U39" s="826">
        <v>15</v>
      </c>
      <c r="V39" s="1563"/>
      <c r="W39" s="253" t="s">
        <v>9</v>
      </c>
      <c r="X39" s="254"/>
      <c r="Y39" s="255" t="s">
        <v>168</v>
      </c>
      <c r="Z39" s="271">
        <v>2.2999999999999998</v>
      </c>
      <c r="AA39" s="87" t="s">
        <v>61</v>
      </c>
      <c r="AB39" s="85">
        <v>2.2999999999999998</v>
      </c>
      <c r="AC39" s="88">
        <f>AB39*7</f>
        <v>16.099999999999998</v>
      </c>
      <c r="AD39" s="85">
        <f>AB39*5</f>
        <v>11.5</v>
      </c>
      <c r="AE39" s="85" t="s">
        <v>62</v>
      </c>
      <c r="AF39" s="89">
        <f>AC39*4+AD39*9</f>
        <v>167.89999999999998</v>
      </c>
      <c r="AG39" s="52"/>
    </row>
    <row r="40" spans="2:34" ht="28.15" customHeight="1">
      <c r="B40" s="155" t="s">
        <v>10</v>
      </c>
      <c r="C40" s="1582"/>
      <c r="D40" s="236"/>
      <c r="E40" s="285"/>
      <c r="F40" s="238"/>
      <c r="G40" s="428" t="s">
        <v>257</v>
      </c>
      <c r="H40" s="431"/>
      <c r="I40" s="429"/>
      <c r="J40" s="236" t="s">
        <v>354</v>
      </c>
      <c r="K40" s="291"/>
      <c r="L40" s="272"/>
      <c r="M40" s="236"/>
      <c r="N40" s="237"/>
      <c r="O40" s="238"/>
      <c r="P40" s="236"/>
      <c r="Q40" s="285"/>
      <c r="R40" s="238"/>
      <c r="S40" s="619"/>
      <c r="T40" s="808"/>
      <c r="U40" s="824"/>
      <c r="V40" s="1563"/>
      <c r="W40" s="249">
        <f>SUM(Z38*5)+(Z40*5)</f>
        <v>28</v>
      </c>
      <c r="X40" s="250" t="s">
        <v>166</v>
      </c>
      <c r="Y40" s="255" t="s">
        <v>169</v>
      </c>
      <c r="Z40" s="271">
        <v>3</v>
      </c>
      <c r="AA40" s="84" t="s">
        <v>63</v>
      </c>
      <c r="AB40" s="85">
        <v>1.6</v>
      </c>
      <c r="AC40" s="85">
        <f>AB40*1</f>
        <v>1.6</v>
      </c>
      <c r="AD40" s="85" t="s">
        <v>62</v>
      </c>
      <c r="AE40" s="85">
        <f>AB40*5</f>
        <v>8</v>
      </c>
      <c r="AF40" s="85">
        <f>AC40*4+AE40*4</f>
        <v>38.4</v>
      </c>
      <c r="AG40" s="52"/>
      <c r="AH40" s="94"/>
    </row>
    <row r="41" spans="2:34" ht="28.15" customHeight="1">
      <c r="B41" s="1583" t="s">
        <v>146</v>
      </c>
      <c r="C41" s="1582"/>
      <c r="D41" s="236"/>
      <c r="E41" s="285"/>
      <c r="F41" s="238"/>
      <c r="G41" s="424" t="s">
        <v>357</v>
      </c>
      <c r="H41" s="185"/>
      <c r="I41" s="194"/>
      <c r="J41" s="236" t="s">
        <v>89</v>
      </c>
      <c r="K41" s="240"/>
      <c r="L41" s="238"/>
      <c r="M41" s="236"/>
      <c r="N41" s="237"/>
      <c r="O41" s="238"/>
      <c r="P41" s="236"/>
      <c r="Q41" s="285"/>
      <c r="R41" s="238"/>
      <c r="S41" s="619"/>
      <c r="T41" s="808"/>
      <c r="U41" s="824"/>
      <c r="V41" s="1563"/>
      <c r="W41" s="253" t="s">
        <v>11</v>
      </c>
      <c r="X41" s="254"/>
      <c r="Y41" s="255" t="s">
        <v>170</v>
      </c>
      <c r="Z41" s="271">
        <v>0</v>
      </c>
      <c r="AA41" s="84" t="s">
        <v>64</v>
      </c>
      <c r="AB41" s="85">
        <v>2.5</v>
      </c>
      <c r="AC41" s="85"/>
      <c r="AD41" s="85">
        <f>AB41*5</f>
        <v>12.5</v>
      </c>
      <c r="AE41" s="85" t="s">
        <v>62</v>
      </c>
      <c r="AF41" s="85">
        <f>AD41*9</f>
        <v>112.5</v>
      </c>
      <c r="AG41" s="52"/>
      <c r="AH41" s="94"/>
    </row>
    <row r="42" spans="2:34" ht="28.15" customHeight="1">
      <c r="B42" s="1583"/>
      <c r="C42" s="1582"/>
      <c r="D42" s="239"/>
      <c r="E42" s="281"/>
      <c r="F42" s="238"/>
      <c r="G42" s="236"/>
      <c r="H42" s="240"/>
      <c r="I42" s="238"/>
      <c r="J42" s="236"/>
      <c r="K42" s="240"/>
      <c r="L42" s="238"/>
      <c r="M42" s="236"/>
      <c r="N42" s="240"/>
      <c r="O42" s="238"/>
      <c r="P42" s="236"/>
      <c r="Q42" s="281"/>
      <c r="R42" s="238"/>
      <c r="S42" s="492"/>
      <c r="T42" s="751"/>
      <c r="U42" s="749"/>
      <c r="V42" s="1563"/>
      <c r="W42" s="256">
        <f>SUM(Z37*2)+(Z38*7)</f>
        <v>30.2</v>
      </c>
      <c r="X42" s="250" t="s">
        <v>166</v>
      </c>
      <c r="Y42" s="257" t="s">
        <v>171</v>
      </c>
      <c r="Z42" s="271">
        <v>0</v>
      </c>
      <c r="AA42" s="84" t="s">
        <v>65</v>
      </c>
      <c r="AB42" s="85"/>
      <c r="AC42" s="84"/>
      <c r="AD42" s="84"/>
      <c r="AE42" s="84">
        <f>AB42*15</f>
        <v>0</v>
      </c>
      <c r="AF42" s="84"/>
      <c r="AG42" s="52"/>
      <c r="AH42" s="94"/>
    </row>
    <row r="43" spans="2:34" ht="28.15" customHeight="1">
      <c r="B43" s="156" t="s">
        <v>147</v>
      </c>
      <c r="C43" s="128"/>
      <c r="D43" s="239"/>
      <c r="E43" s="281"/>
      <c r="F43" s="238"/>
      <c r="G43" s="236"/>
      <c r="H43" s="240"/>
      <c r="I43" s="238"/>
      <c r="J43" s="236"/>
      <c r="K43" s="240"/>
      <c r="L43" s="238"/>
      <c r="M43" s="236"/>
      <c r="N43" s="240"/>
      <c r="O43" s="238"/>
      <c r="P43" s="236"/>
      <c r="Q43" s="281"/>
      <c r="R43" s="238"/>
      <c r="S43" s="492"/>
      <c r="T43" s="751"/>
      <c r="U43" s="749"/>
      <c r="V43" s="1563"/>
      <c r="W43" s="253" t="s">
        <v>12</v>
      </c>
      <c r="X43" s="254"/>
      <c r="Y43" s="259"/>
      <c r="Z43" s="271"/>
      <c r="AA43" s="84"/>
      <c r="AB43" s="85"/>
      <c r="AC43" s="84">
        <f>SUM(AC38:AC42)</f>
        <v>29.7</v>
      </c>
      <c r="AD43" s="84">
        <f>SUM(AD38:AD42)</f>
        <v>24</v>
      </c>
      <c r="AE43" s="84">
        <f>SUM(AE38:AE42)</f>
        <v>98</v>
      </c>
      <c r="AF43" s="84">
        <f>AC43*4+AD43*9+AE43*4</f>
        <v>726.8</v>
      </c>
      <c r="AG43" s="52"/>
      <c r="AH43" s="94"/>
    </row>
    <row r="44" spans="2:34" ht="28.15" customHeight="1" thickBot="1">
      <c r="B44" s="157"/>
      <c r="C44" s="139"/>
      <c r="D44" s="241"/>
      <c r="E44" s="286"/>
      <c r="F44" s="243"/>
      <c r="G44" s="244"/>
      <c r="H44" s="242"/>
      <c r="I44" s="243"/>
      <c r="J44" s="244"/>
      <c r="K44" s="242"/>
      <c r="L44" s="243"/>
      <c r="M44" s="244"/>
      <c r="N44" s="242"/>
      <c r="O44" s="243"/>
      <c r="P44" s="244"/>
      <c r="Q44" s="286"/>
      <c r="R44" s="243"/>
      <c r="S44" s="244"/>
      <c r="T44" s="242"/>
      <c r="U44" s="243"/>
      <c r="V44" s="1564"/>
      <c r="W44" s="260">
        <f>SUM(W38+W42)*4+(W40*9)</f>
        <v>778.8</v>
      </c>
      <c r="X44" s="263" t="s">
        <v>172</v>
      </c>
      <c r="Y44" s="275"/>
      <c r="Z44" s="276"/>
      <c r="AA44" s="84"/>
      <c r="AB44" s="85"/>
      <c r="AC44" s="90">
        <f>AC43*4/AF43</f>
        <v>0.16345624656026417</v>
      </c>
      <c r="AD44" s="90">
        <f>AD43*9/AF43</f>
        <v>0.29719317556411667</v>
      </c>
      <c r="AE44" s="90">
        <f>AE43*4/AF43</f>
        <v>0.53935057787561924</v>
      </c>
      <c r="AF44" s="84"/>
      <c r="AG44" s="52"/>
      <c r="AH44" s="94"/>
    </row>
    <row r="45" spans="2:34" ht="40.5" customHeight="1">
      <c r="B45" s="1584" t="s">
        <v>96</v>
      </c>
      <c r="C45" s="1584"/>
      <c r="D45" s="1584"/>
      <c r="E45" s="1584"/>
      <c r="F45" s="1584"/>
      <c r="G45" s="1584"/>
      <c r="H45" s="1584"/>
      <c r="I45" s="1584"/>
      <c r="J45" s="1584"/>
      <c r="K45" s="1584"/>
      <c r="L45" s="1584"/>
      <c r="M45" s="1584"/>
      <c r="N45" s="1584"/>
      <c r="O45" s="1584"/>
      <c r="P45" s="1584"/>
      <c r="Q45" s="1584"/>
      <c r="R45" s="1584"/>
      <c r="S45" s="1584"/>
      <c r="T45" s="1584"/>
      <c r="U45" s="1584"/>
      <c r="V45" s="1584"/>
      <c r="W45" s="1584"/>
      <c r="X45" s="1584"/>
      <c r="Y45" s="1584"/>
      <c r="Z45" s="118"/>
      <c r="AA45" s="84"/>
      <c r="AB45" s="85"/>
      <c r="AC45" s="84"/>
      <c r="AD45" s="84"/>
      <c r="AE45" s="84"/>
      <c r="AF45" s="84"/>
      <c r="AG45" s="36"/>
    </row>
    <row r="46" spans="2:34">
      <c r="B46" s="158"/>
      <c r="C46" s="35"/>
      <c r="D46" s="1580"/>
      <c r="E46" s="1580"/>
      <c r="F46" s="1580"/>
      <c r="G46" s="1580"/>
      <c r="H46" s="49"/>
      <c r="I46" s="35"/>
      <c r="J46" s="35"/>
      <c r="K46" s="49"/>
      <c r="L46" s="35"/>
      <c r="M46" s="35"/>
      <c r="N46" s="49"/>
      <c r="O46" s="35"/>
      <c r="P46" s="35"/>
      <c r="Q46" s="49"/>
      <c r="R46" s="35"/>
      <c r="S46" s="35"/>
      <c r="T46" s="49"/>
      <c r="U46" s="35"/>
      <c r="V46" s="35"/>
      <c r="W46" s="35"/>
      <c r="X46" s="50"/>
      <c r="Y46" s="42"/>
      <c r="Z46" s="35"/>
      <c r="AA46" s="35"/>
      <c r="AB46" s="42"/>
      <c r="AC46" s="35"/>
      <c r="AD46" s="35"/>
      <c r="AE46" s="35"/>
      <c r="AF46" s="35"/>
      <c r="AG46" s="35"/>
    </row>
    <row r="47" spans="2:34" ht="27.75">
      <c r="B47" s="158"/>
      <c r="C47" s="35"/>
      <c r="D47" s="35"/>
      <c r="E47" s="80"/>
      <c r="F47" s="35"/>
      <c r="G47" s="35"/>
      <c r="H47" s="48"/>
      <c r="I47" s="35"/>
      <c r="J47" s="35"/>
      <c r="K47" s="48"/>
      <c r="L47" s="35"/>
      <c r="M47" s="35"/>
      <c r="N47" s="48"/>
      <c r="O47" s="35"/>
      <c r="P47" s="35"/>
      <c r="Q47" s="48"/>
      <c r="R47" s="35"/>
      <c r="S47" s="69"/>
      <c r="T47" s="390"/>
      <c r="U47" s="69"/>
      <c r="V47" s="35"/>
      <c r="W47" s="35"/>
      <c r="X47" s="50"/>
      <c r="Y47" s="42"/>
      <c r="Z47" s="35"/>
      <c r="AA47" s="35"/>
      <c r="AB47" s="42"/>
      <c r="AC47" s="35"/>
      <c r="AD47" s="35"/>
      <c r="AE47" s="35"/>
      <c r="AF47" s="35"/>
      <c r="AG47" s="35"/>
    </row>
    <row r="48" spans="2:34" ht="27.75">
      <c r="S48" s="69"/>
      <c r="T48" s="49"/>
      <c r="U48" s="69"/>
    </row>
    <row r="49" spans="19:21" ht="27.75">
      <c r="S49" s="69"/>
      <c r="T49" s="49"/>
      <c r="U49" s="69"/>
    </row>
  </sheetData>
  <mergeCells count="22">
    <mergeCell ref="D46:G46"/>
    <mergeCell ref="C29:C34"/>
    <mergeCell ref="C37:C42"/>
    <mergeCell ref="V13:V20"/>
    <mergeCell ref="B41:B42"/>
    <mergeCell ref="V37:V44"/>
    <mergeCell ref="B45:Y45"/>
    <mergeCell ref="B25:B26"/>
    <mergeCell ref="V21:V28"/>
    <mergeCell ref="B17:B18"/>
    <mergeCell ref="B33:B34"/>
    <mergeCell ref="V29:V36"/>
    <mergeCell ref="C21:C26"/>
    <mergeCell ref="C13:C18"/>
    <mergeCell ref="J23:J24"/>
    <mergeCell ref="B1:Z1"/>
    <mergeCell ref="C5:C10"/>
    <mergeCell ref="B9:B10"/>
    <mergeCell ref="V5:V12"/>
    <mergeCell ref="B2:G2"/>
    <mergeCell ref="V3:X3"/>
    <mergeCell ref="W4:X4"/>
  </mergeCells>
  <phoneticPr fontId="19" type="noConversion"/>
  <pageMargins left="0.62992125984251968" right="0.15748031496062992" top="0.39370078740157483" bottom="0.15748031496062992" header="0.51181102362204722" footer="0.23622047244094491"/>
  <pageSetup paperSize="9" scale="4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具名範圍</vt:lpstr>
      </vt:variant>
      <vt:variant>
        <vt:i4>7</vt:i4>
      </vt:variant>
    </vt:vector>
  </HeadingPairs>
  <TitlesOfParts>
    <vt:vector size="20" baseType="lpstr">
      <vt:lpstr>111.10月國華菜單</vt:lpstr>
      <vt:lpstr>國華第一週明細)</vt:lpstr>
      <vt:lpstr>國華第二週明細</vt:lpstr>
      <vt:lpstr>國華第三週明細</vt:lpstr>
      <vt:lpstr>國華第四週明細</vt:lpstr>
      <vt:lpstr>國華第五週明細</vt:lpstr>
      <vt:lpstr>佳祥10月菜單</vt:lpstr>
      <vt:lpstr>佳祥第一週明細</vt:lpstr>
      <vt:lpstr>佳祥第二週明細</vt:lpstr>
      <vt:lpstr>佳祥第三週明細</vt:lpstr>
      <vt:lpstr>佳祥第四週明細</vt:lpstr>
      <vt:lpstr>佳祥第五週明細</vt:lpstr>
      <vt:lpstr>     </vt:lpstr>
      <vt:lpstr>'     '!Print_Area</vt:lpstr>
      <vt:lpstr>佳祥10月菜單!Print_Area</vt:lpstr>
      <vt:lpstr>佳祥第一週明細!Print_Area</vt:lpstr>
      <vt:lpstr>佳祥第二週明細!Print_Area</vt:lpstr>
      <vt:lpstr>佳祥第三週明細!Print_Area</vt:lpstr>
      <vt:lpstr>佳祥第五週明細!Print_Area</vt:lpstr>
      <vt:lpstr>佳祥第四週明細!Print_Area</vt:lpstr>
    </vt:vector>
  </TitlesOfParts>
  <Company>TEST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user</cp:lastModifiedBy>
  <cp:lastPrinted>2022-09-02T07:22:19Z</cp:lastPrinted>
  <dcterms:created xsi:type="dcterms:W3CDTF">2013-10-17T10:44:48Z</dcterms:created>
  <dcterms:modified xsi:type="dcterms:W3CDTF">2022-09-30T01:18:00Z</dcterms:modified>
</cp:coreProperties>
</file>