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24EBDFC6-74EA-4BB8-A59B-31604B3F71A4}" xr6:coauthVersionLast="36" xr6:coauthVersionMax="36" xr10:uidLastSave="{00000000-0000-0000-0000-000000000000}"/>
  <bookViews>
    <workbookView xWindow="0" yWindow="0" windowWidth="28800" windowHeight="13590" xr2:uid="{00000000-000D-0000-FFFF-FFFF00000000}"/>
  </bookViews>
  <sheets>
    <sheet name="8-9月菜單" sheetId="11" r:id="rId1"/>
    <sheet name="8-9月第一週明細)" sheetId="12" r:id="rId2"/>
    <sheet name="9月第二週明細" sheetId="13" r:id="rId3"/>
    <sheet name="9月第三週明細" sheetId="14" r:id="rId4"/>
    <sheet name="9月第四週明細" sheetId="15" r:id="rId5"/>
    <sheet name="9月第五週明細" sheetId="16" r:id="rId6"/>
    <sheet name=" " sheetId="10" r:id="rId7"/>
    <sheet name="8~9月份菜單" sheetId="1" r:id="rId8"/>
    <sheet name="第一週明細" sheetId="3" r:id="rId9"/>
    <sheet name="第二週明細" sheetId="4" r:id="rId10"/>
    <sheet name="第三周明細" sheetId="5" r:id="rId11"/>
    <sheet name="第四週明細" sheetId="6" r:id="rId12"/>
    <sheet name="第五週明細" sheetId="8" r:id="rId13"/>
  </sheets>
  <definedNames>
    <definedName name="_xlnm.Print_Area" localSheetId="6">' '!$A$1:$F$43</definedName>
    <definedName name="_xlnm.Print_Area" localSheetId="7">'8~9月份菜單'!$A$1:$AD$53</definedName>
    <definedName name="_xlnm.Print_Area" localSheetId="0">'8-9月菜單'!$A$1:$T$48</definedName>
    <definedName name="_xlnm.Print_Area" localSheetId="4">'9月第四週明細'!$A$1:$Y$45</definedName>
    <definedName name="_xlnm.Print_Area" localSheetId="8">第一週明細!$A$1:$AF$44</definedName>
    <definedName name="_xlnm.Print_Area" localSheetId="9">第二週明細!$A$1:$Z$45</definedName>
    <definedName name="_xlnm.Print_Area" localSheetId="10">第三周明細!$A$1:$Z$45</definedName>
    <definedName name="_xlnm.Print_Area" localSheetId="12">第五週明細!$A$1:$AD$46</definedName>
    <definedName name="_xlnm.Print_Area" localSheetId="11">第四週明細!$A$1:$AD$46</definedName>
  </definedNames>
  <calcPr calcId="181029"/>
</workbook>
</file>

<file path=xl/calcChain.xml><?xml version="1.0" encoding="utf-8"?>
<calcChain xmlns="http://schemas.openxmlformats.org/spreadsheetml/2006/main">
  <c r="D5" i="16" l="1"/>
  <c r="G5" i="16"/>
  <c r="J5" i="16"/>
  <c r="M5" i="16"/>
  <c r="P5" i="16"/>
  <c r="S5" i="16"/>
  <c r="AC6" i="16"/>
  <c r="AF6" i="16" s="1"/>
  <c r="AE6" i="16"/>
  <c r="AE11" i="16" s="1"/>
  <c r="AC7" i="16"/>
  <c r="AD7" i="16"/>
  <c r="AF7" i="16"/>
  <c r="AC8" i="16"/>
  <c r="AF8" i="16" s="1"/>
  <c r="AE8" i="16"/>
  <c r="AD9" i="16"/>
  <c r="AD11" i="16" s="1"/>
  <c r="AF9" i="16"/>
  <c r="AE10" i="16"/>
  <c r="D13" i="16"/>
  <c r="G13" i="16"/>
  <c r="J13" i="16"/>
  <c r="M13" i="16"/>
  <c r="P13" i="16"/>
  <c r="S13" i="16"/>
  <c r="AC14" i="16"/>
  <c r="AF14" i="16" s="1"/>
  <c r="AE14" i="16"/>
  <c r="AC15" i="16"/>
  <c r="AD15" i="16"/>
  <c r="AD19" i="16" s="1"/>
  <c r="AF15" i="16"/>
  <c r="AC16" i="16"/>
  <c r="AF16" i="16" s="1"/>
  <c r="AE16" i="16"/>
  <c r="AE19" i="16" s="1"/>
  <c r="AD17" i="16"/>
  <c r="AF17" i="16"/>
  <c r="AE18" i="16"/>
  <c r="D21" i="16"/>
  <c r="G21" i="16"/>
  <c r="J21" i="16"/>
  <c r="M21" i="16"/>
  <c r="P21" i="16"/>
  <c r="S21" i="16"/>
  <c r="AC22" i="16"/>
  <c r="AF22" i="16" s="1"/>
  <c r="AE22" i="16"/>
  <c r="AC23" i="16"/>
  <c r="AC27" i="16" s="1"/>
  <c r="AD23" i="16"/>
  <c r="AD27" i="16" s="1"/>
  <c r="AF23" i="16"/>
  <c r="AC24" i="16"/>
  <c r="AE24" i="16"/>
  <c r="AE27" i="16" s="1"/>
  <c r="AF24" i="16"/>
  <c r="Y25" i="16"/>
  <c r="AD25" i="16"/>
  <c r="AF25" i="16" s="1"/>
  <c r="AE26" i="16"/>
  <c r="D29" i="16"/>
  <c r="G29" i="16"/>
  <c r="J29" i="16"/>
  <c r="M29" i="16"/>
  <c r="P29" i="16"/>
  <c r="S29" i="16"/>
  <c r="AC30" i="16"/>
  <c r="AE30" i="16"/>
  <c r="AF30" i="16"/>
  <c r="AC31" i="16"/>
  <c r="AF31" i="16" s="1"/>
  <c r="AD31" i="16"/>
  <c r="AD35" i="16" s="1"/>
  <c r="AC32" i="16"/>
  <c r="AF32" i="16" s="1"/>
  <c r="AE32" i="16"/>
  <c r="AE35" i="16" s="1"/>
  <c r="AD33" i="16"/>
  <c r="AF33" i="16" s="1"/>
  <c r="AE34" i="16"/>
  <c r="D37" i="16"/>
  <c r="G37" i="16"/>
  <c r="J37" i="16"/>
  <c r="M37" i="16"/>
  <c r="P37" i="16"/>
  <c r="S37" i="16"/>
  <c r="AC38" i="16"/>
  <c r="AE38" i="16"/>
  <c r="AF38" i="16"/>
  <c r="AC39" i="16"/>
  <c r="AC43" i="16" s="1"/>
  <c r="AD39" i="16"/>
  <c r="AD43" i="16" s="1"/>
  <c r="AF39" i="16"/>
  <c r="AC40" i="16"/>
  <c r="AF40" i="16" s="1"/>
  <c r="AE40" i="16"/>
  <c r="AD41" i="16"/>
  <c r="AF41" i="16"/>
  <c r="AE42" i="16"/>
  <c r="AE43" i="16" s="1"/>
  <c r="D5" i="15"/>
  <c r="G5" i="15"/>
  <c r="J5" i="15"/>
  <c r="M5" i="15"/>
  <c r="P5" i="15"/>
  <c r="S5" i="15"/>
  <c r="AC6" i="15"/>
  <c r="AE6" i="15"/>
  <c r="AF6" i="15" s="1"/>
  <c r="AC7" i="15"/>
  <c r="AD7" i="15"/>
  <c r="AD11" i="15" s="1"/>
  <c r="AF7" i="15"/>
  <c r="AC8" i="15"/>
  <c r="AF8" i="15" s="1"/>
  <c r="AE8" i="15"/>
  <c r="Y9" i="15"/>
  <c r="AD9" i="15"/>
  <c r="AF9" i="15" s="1"/>
  <c r="AE10" i="15"/>
  <c r="AC11" i="15"/>
  <c r="D13" i="15"/>
  <c r="G13" i="15"/>
  <c r="J13" i="15"/>
  <c r="M13" i="15"/>
  <c r="P13" i="15"/>
  <c r="S13" i="15"/>
  <c r="AC14" i="15"/>
  <c r="AE14" i="15"/>
  <c r="AF14" i="15"/>
  <c r="AC15" i="15"/>
  <c r="AC19" i="15" s="1"/>
  <c r="AD15" i="15"/>
  <c r="AC16" i="15"/>
  <c r="AE16" i="15"/>
  <c r="AF16" i="15"/>
  <c r="AD17" i="15"/>
  <c r="AF17" i="15"/>
  <c r="AE18" i="15"/>
  <c r="AE19" i="15" s="1"/>
  <c r="AD19" i="15"/>
  <c r="D21" i="15"/>
  <c r="G21" i="15"/>
  <c r="J21" i="15"/>
  <c r="M21" i="15"/>
  <c r="P21" i="15"/>
  <c r="S21" i="15"/>
  <c r="AC22" i="15"/>
  <c r="AE22" i="15"/>
  <c r="AE27" i="15" s="1"/>
  <c r="AF22" i="15"/>
  <c r="AC23" i="15"/>
  <c r="AF23" i="15" s="1"/>
  <c r="AD23" i="15"/>
  <c r="AC24" i="15"/>
  <c r="AF24" i="15" s="1"/>
  <c r="AE24" i="15"/>
  <c r="Y25" i="15"/>
  <c r="AD25" i="15"/>
  <c r="AF25" i="15" s="1"/>
  <c r="AE26" i="15"/>
  <c r="AC27" i="15"/>
  <c r="AD27" i="15"/>
  <c r="D29" i="15"/>
  <c r="G29" i="15"/>
  <c r="J29" i="15"/>
  <c r="M29" i="15"/>
  <c r="P29" i="15"/>
  <c r="S29" i="15"/>
  <c r="AC30" i="15"/>
  <c r="AF30" i="15" s="1"/>
  <c r="AE30" i="15"/>
  <c r="AE35" i="15" s="1"/>
  <c r="AC31" i="15"/>
  <c r="AD31" i="15"/>
  <c r="AF31" i="15"/>
  <c r="AC32" i="15"/>
  <c r="AE32" i="15"/>
  <c r="AF32" i="15"/>
  <c r="AD33" i="15"/>
  <c r="AD35" i="15" s="1"/>
  <c r="AF33" i="15"/>
  <c r="AE34" i="15"/>
  <c r="AC35" i="15"/>
  <c r="AF35" i="15" s="1"/>
  <c r="D37" i="15"/>
  <c r="G37" i="15"/>
  <c r="J37" i="15"/>
  <c r="M37" i="15"/>
  <c r="P37" i="15"/>
  <c r="S37" i="15"/>
  <c r="AC38" i="15"/>
  <c r="AC43" i="15" s="1"/>
  <c r="AE38" i="15"/>
  <c r="AC39" i="15"/>
  <c r="AF39" i="15" s="1"/>
  <c r="AD39" i="15"/>
  <c r="AD43" i="15" s="1"/>
  <c r="AC40" i="15"/>
  <c r="AE40" i="15"/>
  <c r="AF40" i="15" s="1"/>
  <c r="Y41" i="15"/>
  <c r="AD41" i="15"/>
  <c r="AF41" i="15"/>
  <c r="AE42" i="15"/>
  <c r="D5" i="14"/>
  <c r="G5" i="14"/>
  <c r="J5" i="14"/>
  <c r="M5" i="14"/>
  <c r="P5" i="14"/>
  <c r="S5" i="14"/>
  <c r="AC6" i="14"/>
  <c r="AE6" i="14"/>
  <c r="AE11" i="14" s="1"/>
  <c r="AF6" i="14"/>
  <c r="AC7" i="14"/>
  <c r="AD7" i="14"/>
  <c r="AF7" i="14"/>
  <c r="AC8" i="14"/>
  <c r="AC11" i="14" s="1"/>
  <c r="AE8" i="14"/>
  <c r="AF8" i="14" s="1"/>
  <c r="Y9" i="14"/>
  <c r="AD9" i="14"/>
  <c r="AF9" i="14" s="1"/>
  <c r="AE10" i="14"/>
  <c r="AD11" i="14"/>
  <c r="D13" i="14"/>
  <c r="G13" i="14"/>
  <c r="J13" i="14"/>
  <c r="M13" i="14"/>
  <c r="P13" i="14"/>
  <c r="S13" i="14"/>
  <c r="AC14" i="14"/>
  <c r="AF14" i="14" s="1"/>
  <c r="AE14" i="14"/>
  <c r="AC15" i="14"/>
  <c r="AD15" i="14"/>
  <c r="AD19" i="14" s="1"/>
  <c r="AF15" i="14"/>
  <c r="AC16" i="14"/>
  <c r="AF16" i="14" s="1"/>
  <c r="AE16" i="14"/>
  <c r="AE19" i="14" s="1"/>
  <c r="AD17" i="14"/>
  <c r="AF17" i="14" s="1"/>
  <c r="AE18" i="14"/>
  <c r="D21" i="14"/>
  <c r="G21" i="14"/>
  <c r="J21" i="14"/>
  <c r="M21" i="14"/>
  <c r="P21" i="14"/>
  <c r="S21" i="14"/>
  <c r="AC22" i="14"/>
  <c r="AE22" i="14"/>
  <c r="AF22" i="14"/>
  <c r="AC23" i="14"/>
  <c r="AC27" i="14" s="1"/>
  <c r="AD23" i="14"/>
  <c r="AD27" i="14" s="1"/>
  <c r="AC24" i="14"/>
  <c r="AF24" i="14" s="1"/>
  <c r="AE24" i="14"/>
  <c r="AE27" i="14" s="1"/>
  <c r="Y25" i="14"/>
  <c r="AD25" i="14"/>
  <c r="AF25" i="14"/>
  <c r="AE26" i="14"/>
  <c r="D29" i="14"/>
  <c r="G29" i="14"/>
  <c r="J29" i="14"/>
  <c r="M29" i="14"/>
  <c r="P29" i="14"/>
  <c r="S29" i="14"/>
  <c r="AC30" i="14"/>
  <c r="AE30" i="14"/>
  <c r="AF30" i="14"/>
  <c r="AC31" i="14"/>
  <c r="AC35" i="14" s="1"/>
  <c r="AD31" i="14"/>
  <c r="AD35" i="14" s="1"/>
  <c r="AC32" i="14"/>
  <c r="AE32" i="14"/>
  <c r="AF32" i="14"/>
  <c r="AD33" i="14"/>
  <c r="AF33" i="14" s="1"/>
  <c r="AE34" i="14"/>
  <c r="AE35" i="14"/>
  <c r="D37" i="14"/>
  <c r="G37" i="14"/>
  <c r="J37" i="14"/>
  <c r="M37" i="14"/>
  <c r="P37" i="14"/>
  <c r="S37" i="14"/>
  <c r="AC38" i="14"/>
  <c r="AE38" i="14"/>
  <c r="AF38" i="14" s="1"/>
  <c r="AC39" i="14"/>
  <c r="AC43" i="14" s="1"/>
  <c r="AD39" i="14"/>
  <c r="AC40" i="14"/>
  <c r="AE40" i="14"/>
  <c r="AF40" i="14"/>
  <c r="Y41" i="14"/>
  <c r="AD41" i="14"/>
  <c r="AF41" i="14"/>
  <c r="AE42" i="14"/>
  <c r="AD43" i="14"/>
  <c r="AE43" i="14"/>
  <c r="D5" i="13"/>
  <c r="G5" i="13"/>
  <c r="J5" i="13"/>
  <c r="M5" i="13"/>
  <c r="P5" i="13"/>
  <c r="S5" i="13"/>
  <c r="AC6" i="13"/>
  <c r="AE6" i="13"/>
  <c r="AF6" i="13" s="1"/>
  <c r="AC7" i="13"/>
  <c r="AD7" i="13"/>
  <c r="AF7" i="13"/>
  <c r="AC8" i="13"/>
  <c r="AF8" i="13" s="1"/>
  <c r="AE8" i="13"/>
  <c r="Y9" i="13"/>
  <c r="AD9" i="13"/>
  <c r="AF9" i="13"/>
  <c r="AE10" i="13"/>
  <c r="AC11" i="13"/>
  <c r="AD11" i="13"/>
  <c r="D13" i="13"/>
  <c r="G13" i="13"/>
  <c r="J13" i="13"/>
  <c r="M13" i="13"/>
  <c r="P13" i="13"/>
  <c r="S13" i="13"/>
  <c r="AC14" i="13"/>
  <c r="AF14" i="13" s="1"/>
  <c r="AE14" i="13"/>
  <c r="AC15" i="13"/>
  <c r="AF15" i="13" s="1"/>
  <c r="AD15" i="13"/>
  <c r="AD19" i="13" s="1"/>
  <c r="AC16" i="13"/>
  <c r="AE16" i="13"/>
  <c r="AF16" i="13" s="1"/>
  <c r="AD17" i="13"/>
  <c r="AF17" i="13" s="1"/>
  <c r="AE18" i="13"/>
  <c r="AC19" i="13"/>
  <c r="D21" i="13"/>
  <c r="G21" i="13"/>
  <c r="J21" i="13"/>
  <c r="M21" i="13"/>
  <c r="P21" i="13"/>
  <c r="S21" i="13"/>
  <c r="AC22" i="13"/>
  <c r="AE22" i="13"/>
  <c r="AF22" i="13"/>
  <c r="AC23" i="13"/>
  <c r="AF23" i="13" s="1"/>
  <c r="AD23" i="13"/>
  <c r="AC24" i="13"/>
  <c r="AE24" i="13"/>
  <c r="AF24" i="13"/>
  <c r="Y25" i="13"/>
  <c r="AD25" i="13"/>
  <c r="AF25" i="13" s="1"/>
  <c r="AE26" i="13"/>
  <c r="AE27" i="13"/>
  <c r="D29" i="13"/>
  <c r="G29" i="13"/>
  <c r="J29" i="13"/>
  <c r="M29" i="13"/>
  <c r="P29" i="13"/>
  <c r="S29" i="13"/>
  <c r="AC30" i="13"/>
  <c r="AF30" i="13" s="1"/>
  <c r="AE30" i="13"/>
  <c r="AE35" i="13" s="1"/>
  <c r="AC31" i="13"/>
  <c r="AD31" i="13"/>
  <c r="AF31" i="13" s="1"/>
  <c r="AC32" i="13"/>
  <c r="AC35" i="13" s="1"/>
  <c r="AE32" i="13"/>
  <c r="AF32" i="13"/>
  <c r="AD33" i="13"/>
  <c r="AF33" i="13" s="1"/>
  <c r="AE34" i="13"/>
  <c r="AD35" i="13"/>
  <c r="D37" i="13"/>
  <c r="G37" i="13"/>
  <c r="J37" i="13"/>
  <c r="M37" i="13"/>
  <c r="P37" i="13"/>
  <c r="S37" i="13"/>
  <c r="AC38" i="13"/>
  <c r="AF38" i="13" s="1"/>
  <c r="AE38" i="13"/>
  <c r="AC39" i="13"/>
  <c r="AD39" i="13"/>
  <c r="AD43" i="13" s="1"/>
  <c r="AF39" i="13"/>
  <c r="AC40" i="13"/>
  <c r="AF40" i="13" s="1"/>
  <c r="AE40" i="13"/>
  <c r="AE43" i="13" s="1"/>
  <c r="Y41" i="13"/>
  <c r="AD41" i="13"/>
  <c r="AF41" i="13" s="1"/>
  <c r="AE42" i="13"/>
  <c r="AC6" i="12"/>
  <c r="AF6" i="12" s="1"/>
  <c r="AE6" i="12"/>
  <c r="AC7" i="12"/>
  <c r="AF7" i="12" s="1"/>
  <c r="AD7" i="12"/>
  <c r="AD11" i="12" s="1"/>
  <c r="AC8" i="12"/>
  <c r="AE8" i="12"/>
  <c r="AF8" i="12" s="1"/>
  <c r="AD9" i="12"/>
  <c r="AF9" i="12" s="1"/>
  <c r="AE10" i="12"/>
  <c r="AC11" i="12"/>
  <c r="D13" i="12"/>
  <c r="G13" i="12"/>
  <c r="J13" i="12"/>
  <c r="M13" i="12"/>
  <c r="P13" i="12"/>
  <c r="S13" i="12"/>
  <c r="AC14" i="12"/>
  <c r="AF14" i="12" s="1"/>
  <c r="AE14" i="12"/>
  <c r="AC15" i="12"/>
  <c r="AF15" i="12" s="1"/>
  <c r="AD15" i="12"/>
  <c r="AC16" i="12"/>
  <c r="AE16" i="12"/>
  <c r="AE19" i="12" s="1"/>
  <c r="AF16" i="12"/>
  <c r="AD17" i="12"/>
  <c r="AD19" i="12" s="1"/>
  <c r="AF17" i="12"/>
  <c r="AE18" i="12"/>
  <c r="D21" i="12"/>
  <c r="G21" i="12"/>
  <c r="J21" i="12"/>
  <c r="M21" i="12"/>
  <c r="P21" i="12"/>
  <c r="S21" i="12"/>
  <c r="AC22" i="12"/>
  <c r="AE22" i="12"/>
  <c r="AE27" i="12" s="1"/>
  <c r="AF22" i="12"/>
  <c r="AC23" i="12"/>
  <c r="AD23" i="12"/>
  <c r="AF23" i="12"/>
  <c r="AC24" i="12"/>
  <c r="AC27" i="12" s="1"/>
  <c r="AE24" i="12"/>
  <c r="AF24" i="12" s="1"/>
  <c r="Y25" i="12"/>
  <c r="AD25" i="12"/>
  <c r="AF25" i="12" s="1"/>
  <c r="AE26" i="12"/>
  <c r="AD27" i="12"/>
  <c r="D29" i="12"/>
  <c r="G29" i="12"/>
  <c r="J29" i="12"/>
  <c r="M29" i="12"/>
  <c r="P29" i="12"/>
  <c r="S29" i="12"/>
  <c r="AC30" i="12"/>
  <c r="AF30" i="12" s="1"/>
  <c r="AE30" i="12"/>
  <c r="AC31" i="12"/>
  <c r="AD31" i="12"/>
  <c r="AD35" i="12" s="1"/>
  <c r="AF31" i="12"/>
  <c r="AC32" i="12"/>
  <c r="AF32" i="12" s="1"/>
  <c r="AE32" i="12"/>
  <c r="AE35" i="12" s="1"/>
  <c r="AD33" i="12"/>
  <c r="AF33" i="12" s="1"/>
  <c r="AE34" i="12"/>
  <c r="D37" i="12"/>
  <c r="G37" i="12"/>
  <c r="J37" i="12"/>
  <c r="M37" i="12"/>
  <c r="P37" i="12"/>
  <c r="S37" i="12"/>
  <c r="AC38" i="12"/>
  <c r="AE38" i="12"/>
  <c r="AF38" i="12"/>
  <c r="AC39" i="12"/>
  <c r="AC43" i="12" s="1"/>
  <c r="AD39" i="12"/>
  <c r="AD43" i="12" s="1"/>
  <c r="AC40" i="12"/>
  <c r="AF40" i="12" s="1"/>
  <c r="AE40" i="12"/>
  <c r="AE43" i="12" s="1"/>
  <c r="Y41" i="12"/>
  <c r="AD41" i="12"/>
  <c r="AF41" i="12"/>
  <c r="AE42" i="12"/>
  <c r="F10" i="11"/>
  <c r="H10" i="11"/>
  <c r="J10" i="11"/>
  <c r="L10" i="11"/>
  <c r="N10" i="11"/>
  <c r="P10" i="11"/>
  <c r="R10" i="11"/>
  <c r="T10" i="11"/>
  <c r="F11" i="11"/>
  <c r="H11" i="11"/>
  <c r="J11" i="11"/>
  <c r="L11" i="11"/>
  <c r="N11" i="11"/>
  <c r="P11" i="11"/>
  <c r="R11" i="11"/>
  <c r="T11" i="11"/>
  <c r="B19" i="11"/>
  <c r="D19" i="11"/>
  <c r="F19" i="11"/>
  <c r="H19" i="11"/>
  <c r="J19" i="11"/>
  <c r="L19" i="11"/>
  <c r="N19" i="11"/>
  <c r="P19" i="11"/>
  <c r="B20" i="11"/>
  <c r="D20" i="11"/>
  <c r="F20" i="11"/>
  <c r="H20" i="11"/>
  <c r="J20" i="11"/>
  <c r="L20" i="11"/>
  <c r="N20" i="11"/>
  <c r="P20" i="11"/>
  <c r="B28" i="11"/>
  <c r="D28" i="11"/>
  <c r="F28" i="11"/>
  <c r="H28" i="11"/>
  <c r="J28" i="11"/>
  <c r="L28" i="11"/>
  <c r="N28" i="11"/>
  <c r="P28" i="11"/>
  <c r="R28" i="11"/>
  <c r="T28" i="11"/>
  <c r="B29" i="11"/>
  <c r="D29" i="11"/>
  <c r="F29" i="11"/>
  <c r="H29" i="11"/>
  <c r="J29" i="11"/>
  <c r="L29" i="11"/>
  <c r="N29" i="11"/>
  <c r="P29" i="11"/>
  <c r="R29" i="11"/>
  <c r="T29" i="11"/>
  <c r="B37" i="11"/>
  <c r="D37" i="11"/>
  <c r="F37" i="11"/>
  <c r="H37" i="11"/>
  <c r="J37" i="11"/>
  <c r="L37" i="11"/>
  <c r="N37" i="11"/>
  <c r="P37" i="11"/>
  <c r="R37" i="11"/>
  <c r="T37" i="11"/>
  <c r="B38" i="11"/>
  <c r="D38" i="11"/>
  <c r="F38" i="11"/>
  <c r="H38" i="11"/>
  <c r="J38" i="11"/>
  <c r="L38" i="11"/>
  <c r="N38" i="11"/>
  <c r="P38" i="11"/>
  <c r="R38" i="11"/>
  <c r="T38" i="11"/>
  <c r="B46" i="11"/>
  <c r="D46" i="11"/>
  <c r="F46" i="11"/>
  <c r="H46" i="11"/>
  <c r="J46" i="11"/>
  <c r="L46" i="11"/>
  <c r="N46" i="11"/>
  <c r="P46" i="11"/>
  <c r="R46" i="11"/>
  <c r="T46" i="11"/>
  <c r="B47" i="11"/>
  <c r="D47" i="11"/>
  <c r="F47" i="11"/>
  <c r="H47" i="11"/>
  <c r="J47" i="11"/>
  <c r="L47" i="11"/>
  <c r="N47" i="11"/>
  <c r="P47" i="11"/>
  <c r="R47" i="11"/>
  <c r="T47" i="11"/>
  <c r="AF35" i="14" l="1"/>
  <c r="AC36" i="14" s="1"/>
  <c r="AE36" i="15"/>
  <c r="AE44" i="16"/>
  <c r="AF27" i="14"/>
  <c r="AC28" i="14" s="1"/>
  <c r="AF19" i="15"/>
  <c r="AE20" i="15" s="1"/>
  <c r="AC20" i="15"/>
  <c r="AD28" i="14"/>
  <c r="AF35" i="13"/>
  <c r="AE36" i="13" s="1"/>
  <c r="AD36" i="15"/>
  <c r="AF27" i="16"/>
  <c r="AD28" i="16" s="1"/>
  <c r="AC28" i="16"/>
  <c r="AF27" i="12"/>
  <c r="AE28" i="12" s="1"/>
  <c r="AC28" i="12"/>
  <c r="AF43" i="14"/>
  <c r="AC44" i="14"/>
  <c r="AF43" i="15"/>
  <c r="AD44" i="15" s="1"/>
  <c r="AD44" i="16"/>
  <c r="AD20" i="15"/>
  <c r="AE44" i="14"/>
  <c r="AF43" i="16"/>
  <c r="AC44" i="16"/>
  <c r="AF43" i="12"/>
  <c r="AC44" i="12" s="1"/>
  <c r="AD36" i="13"/>
  <c r="AD44" i="14"/>
  <c r="AD36" i="14"/>
  <c r="AF11" i="14"/>
  <c r="AD12" i="14" s="1"/>
  <c r="AF27" i="15"/>
  <c r="AD28" i="15" s="1"/>
  <c r="AC43" i="13"/>
  <c r="AC35" i="16"/>
  <c r="AD27" i="13"/>
  <c r="AE43" i="15"/>
  <c r="AC36" i="15"/>
  <c r="AC19" i="14"/>
  <c r="AE11" i="12"/>
  <c r="AC27" i="13"/>
  <c r="AE19" i="13"/>
  <c r="AF19" i="13" s="1"/>
  <c r="AF38" i="15"/>
  <c r="AC28" i="15"/>
  <c r="AC19" i="12"/>
  <c r="AE11" i="13"/>
  <c r="AF11" i="13" s="1"/>
  <c r="AF39" i="14"/>
  <c r="AF15" i="15"/>
  <c r="AC19" i="16"/>
  <c r="AC35" i="12"/>
  <c r="AF31" i="14"/>
  <c r="AC11" i="16"/>
  <c r="AF39" i="12"/>
  <c r="AF23" i="14"/>
  <c r="AE11" i="15"/>
  <c r="AC51" i="1"/>
  <c r="S13" i="6"/>
  <c r="P13" i="6"/>
  <c r="P14" i="6" s="1"/>
  <c r="M13" i="6"/>
  <c r="J13" i="6"/>
  <c r="G13" i="6"/>
  <c r="D13" i="6"/>
  <c r="S5" i="6"/>
  <c r="P5" i="6"/>
  <c r="P6" i="6" s="1"/>
  <c r="M5" i="6"/>
  <c r="J5" i="6"/>
  <c r="G5" i="6"/>
  <c r="D5" i="6"/>
  <c r="S37" i="8"/>
  <c r="P37" i="8"/>
  <c r="P38" i="8" s="1"/>
  <c r="M37" i="8"/>
  <c r="J37" i="8"/>
  <c r="G37" i="8"/>
  <c r="D37" i="8"/>
  <c r="W42" i="8"/>
  <c r="AC52" i="1" s="1"/>
  <c r="W40" i="8"/>
  <c r="W38" i="8"/>
  <c r="W44" i="8" s="1"/>
  <c r="Z51" i="1" s="1"/>
  <c r="W18" i="6"/>
  <c r="W16" i="6"/>
  <c r="W14" i="6"/>
  <c r="W20" i="6" s="1"/>
  <c r="W10" i="6"/>
  <c r="W8" i="6"/>
  <c r="W6" i="6"/>
  <c r="W12" i="6" s="1"/>
  <c r="S12" i="3"/>
  <c r="P12" i="3"/>
  <c r="P13" i="3" s="1"/>
  <c r="M12" i="3"/>
  <c r="J12" i="3"/>
  <c r="G12" i="3"/>
  <c r="D12" i="3"/>
  <c r="W17" i="3"/>
  <c r="W15" i="3"/>
  <c r="W13" i="3"/>
  <c r="W19" i="3" s="1"/>
  <c r="H42" i="1"/>
  <c r="B42" i="1"/>
  <c r="W42" i="4"/>
  <c r="W40" i="4"/>
  <c r="W38" i="4"/>
  <c r="AC20" i="13" l="1"/>
  <c r="AD20" i="13"/>
  <c r="AD12" i="13"/>
  <c r="AC12" i="13"/>
  <c r="AC12" i="14"/>
  <c r="AC44" i="15"/>
  <c r="AE28" i="16"/>
  <c r="AF27" i="13"/>
  <c r="AE28" i="13" s="1"/>
  <c r="AD28" i="12"/>
  <c r="AF35" i="16"/>
  <c r="AF19" i="12"/>
  <c r="AC20" i="12"/>
  <c r="AE20" i="13"/>
  <c r="AF11" i="16"/>
  <c r="AC12" i="16"/>
  <c r="AF43" i="13"/>
  <c r="AF19" i="14"/>
  <c r="AF11" i="12"/>
  <c r="AC36" i="13"/>
  <c r="AE28" i="14"/>
  <c r="AF35" i="12"/>
  <c r="AC36" i="12" s="1"/>
  <c r="AE44" i="12"/>
  <c r="AF11" i="15"/>
  <c r="AE12" i="15" s="1"/>
  <c r="AE28" i="15"/>
  <c r="AF19" i="16"/>
  <c r="AC20" i="16" s="1"/>
  <c r="AE44" i="15"/>
  <c r="AE12" i="14"/>
  <c r="AD44" i="12"/>
  <c r="AE12" i="13"/>
  <c r="AE36" i="14"/>
  <c r="W44" i="4"/>
  <c r="Z52" i="1"/>
  <c r="S29" i="8"/>
  <c r="P29" i="8"/>
  <c r="P30" i="8" s="1"/>
  <c r="M29" i="8"/>
  <c r="J29" i="8"/>
  <c r="D29" i="8"/>
  <c r="G29" i="8"/>
  <c r="W34" i="8"/>
  <c r="W32" i="8"/>
  <c r="W30" i="8"/>
  <c r="AC12" i="12" l="1"/>
  <c r="AD12" i="12"/>
  <c r="AC28" i="13"/>
  <c r="AD20" i="14"/>
  <c r="AE20" i="14"/>
  <c r="AE12" i="12"/>
  <c r="AE12" i="16"/>
  <c r="AD12" i="16"/>
  <c r="AC20" i="14"/>
  <c r="AD20" i="16"/>
  <c r="AE20" i="16"/>
  <c r="AD36" i="12"/>
  <c r="AE36" i="12"/>
  <c r="AE44" i="13"/>
  <c r="AD44" i="13"/>
  <c r="AC12" i="15"/>
  <c r="AD12" i="15"/>
  <c r="AD28" i="13"/>
  <c r="AD20" i="12"/>
  <c r="AE20" i="12"/>
  <c r="AE36" i="16"/>
  <c r="AD36" i="16"/>
  <c r="AC44" i="13"/>
  <c r="AC36" i="16"/>
  <c r="W36" i="8"/>
  <c r="C17" i="10"/>
  <c r="C33" i="10"/>
  <c r="C25" i="10" l="1"/>
  <c r="C9" i="10"/>
  <c r="C41" i="10"/>
  <c r="C40" i="10"/>
  <c r="C39" i="10"/>
  <c r="C38" i="10"/>
  <c r="C37" i="10"/>
  <c r="C36" i="10"/>
  <c r="B41" i="10"/>
  <c r="B40" i="10"/>
  <c r="B39" i="10"/>
  <c r="B38" i="10"/>
  <c r="B37" i="10"/>
  <c r="B36" i="10"/>
  <c r="F33" i="10"/>
  <c r="F32" i="10"/>
  <c r="F31" i="10"/>
  <c r="F30" i="10"/>
  <c r="F29" i="10"/>
  <c r="E17" i="10"/>
  <c r="E16" i="10"/>
  <c r="E15" i="10"/>
  <c r="E14" i="10"/>
  <c r="E13" i="10"/>
  <c r="E12" i="10"/>
  <c r="F28" i="10"/>
  <c r="A4" i="10"/>
  <c r="B4" i="10"/>
  <c r="C4" i="10"/>
  <c r="D4" i="10"/>
  <c r="E4" i="10"/>
  <c r="W26" i="8" l="1"/>
  <c r="Q52" i="1" s="1"/>
  <c r="W24" i="8"/>
  <c r="Q51" i="1" s="1"/>
  <c r="W22" i="8"/>
  <c r="N52" i="1" s="1"/>
  <c r="W18" i="8"/>
  <c r="K52" i="1" s="1"/>
  <c r="W16" i="8"/>
  <c r="W14" i="8"/>
  <c r="H52" i="1" s="1"/>
  <c r="S13" i="8"/>
  <c r="P13" i="8"/>
  <c r="P14" i="8" s="1"/>
  <c r="M13" i="8"/>
  <c r="J13" i="8"/>
  <c r="G13" i="8"/>
  <c r="D13" i="8"/>
  <c r="S21" i="8"/>
  <c r="P21" i="8"/>
  <c r="P22" i="8" s="1"/>
  <c r="M21" i="8"/>
  <c r="J21" i="8"/>
  <c r="G21" i="8"/>
  <c r="D21" i="8"/>
  <c r="W20" i="8" l="1"/>
  <c r="H51" i="1" s="1"/>
  <c r="K51" i="1"/>
  <c r="W28" i="8"/>
  <c r="N51" i="1" s="1"/>
  <c r="AE42" i="8"/>
  <c r="AD41" i="8"/>
  <c r="AF41" i="8" s="1"/>
  <c r="AE40" i="8"/>
  <c r="AC40" i="8"/>
  <c r="AD39" i="8"/>
  <c r="AC39" i="8"/>
  <c r="AF39" i="8" s="1"/>
  <c r="AE38" i="8"/>
  <c r="AC38" i="8"/>
  <c r="AC43" i="8" s="1"/>
  <c r="AE34" i="8"/>
  <c r="AF33" i="8"/>
  <c r="AD33" i="8"/>
  <c r="AE32" i="8"/>
  <c r="AC32" i="8"/>
  <c r="AD31" i="8"/>
  <c r="AD35" i="8" s="1"/>
  <c r="AC31" i="8"/>
  <c r="AE30" i="8"/>
  <c r="AE35" i="8" s="1"/>
  <c r="AC30" i="8"/>
  <c r="AE26" i="8"/>
  <c r="AD25" i="8"/>
  <c r="AF25" i="8" s="1"/>
  <c r="AE24" i="8"/>
  <c r="AC24" i="8"/>
  <c r="AF24" i="8" s="1"/>
  <c r="AD23" i="8"/>
  <c r="AC23" i="8"/>
  <c r="AF23" i="8" s="1"/>
  <c r="AE22" i="8"/>
  <c r="AE27" i="8" s="1"/>
  <c r="AC22" i="8"/>
  <c r="AC27" i="8" s="1"/>
  <c r="AE18" i="8"/>
  <c r="AD17" i="8"/>
  <c r="AF17" i="8" s="1"/>
  <c r="AE16" i="8"/>
  <c r="AC16" i="8"/>
  <c r="AF16" i="8" s="1"/>
  <c r="AD15" i="8"/>
  <c r="AD19" i="8" s="1"/>
  <c r="AC15" i="8"/>
  <c r="AE14" i="8"/>
  <c r="AE19" i="8" s="1"/>
  <c r="AC14" i="8"/>
  <c r="AC19" i="8" s="1"/>
  <c r="AE10" i="8"/>
  <c r="W10" i="8"/>
  <c r="E52" i="1" s="1"/>
  <c r="AD9" i="8"/>
  <c r="AF9" i="8" s="1"/>
  <c r="AE8" i="8"/>
  <c r="AE11" i="8" s="1"/>
  <c r="AC8" i="8"/>
  <c r="W8" i="8"/>
  <c r="E51" i="1" s="1"/>
  <c r="AD7" i="8"/>
  <c r="AD11" i="8" s="1"/>
  <c r="AC7" i="8"/>
  <c r="AF7" i="8" s="1"/>
  <c r="AE6" i="8"/>
  <c r="AC6" i="8"/>
  <c r="AF6" i="8" s="1"/>
  <c r="W6" i="8"/>
  <c r="S5" i="8"/>
  <c r="P5" i="8"/>
  <c r="P6" i="8" s="1"/>
  <c r="M5" i="8"/>
  <c r="J5" i="8"/>
  <c r="G5" i="8"/>
  <c r="D5" i="8"/>
  <c r="AE42" i="6"/>
  <c r="W42" i="6"/>
  <c r="AC42" i="1" s="1"/>
  <c r="AD41" i="6"/>
  <c r="AF41" i="6" s="1"/>
  <c r="AE40" i="6"/>
  <c r="AC40" i="6"/>
  <c r="AF40" i="6" s="1"/>
  <c r="W40" i="6"/>
  <c r="AD39" i="6"/>
  <c r="AD43" i="6" s="1"/>
  <c r="AC39" i="6"/>
  <c r="AE38" i="6"/>
  <c r="AE43" i="6" s="1"/>
  <c r="AC38" i="6"/>
  <c r="W38" i="6"/>
  <c r="T51" i="1" s="1"/>
  <c r="S37" i="6"/>
  <c r="P37" i="6"/>
  <c r="P38" i="6" s="1"/>
  <c r="M37" i="6"/>
  <c r="J37" i="6"/>
  <c r="G37" i="6"/>
  <c r="D37" i="6"/>
  <c r="AE34" i="6"/>
  <c r="W34" i="6"/>
  <c r="W51" i="1" s="1"/>
  <c r="AD33" i="6"/>
  <c r="AF33" i="6" s="1"/>
  <c r="AE32" i="6"/>
  <c r="AE35" i="6" s="1"/>
  <c r="AC32" i="6"/>
  <c r="W32" i="6"/>
  <c r="T52" i="1" s="1"/>
  <c r="AD31" i="6"/>
  <c r="AD35" i="6" s="1"/>
  <c r="AC31" i="6"/>
  <c r="AF31" i="6" s="1"/>
  <c r="AE30" i="6"/>
  <c r="AC30" i="6"/>
  <c r="AF30" i="6" s="1"/>
  <c r="W30" i="6"/>
  <c r="S29" i="6"/>
  <c r="P29" i="6"/>
  <c r="P30" i="6" s="1"/>
  <c r="M29" i="6"/>
  <c r="J29" i="6"/>
  <c r="G29" i="6"/>
  <c r="D29" i="6"/>
  <c r="AE26" i="6"/>
  <c r="W26" i="6"/>
  <c r="W42" i="1" s="1"/>
  <c r="AD25" i="6"/>
  <c r="AF25" i="6" s="1"/>
  <c r="AE24" i="6"/>
  <c r="AC24" i="6"/>
  <c r="W24" i="6"/>
  <c r="AD23" i="6"/>
  <c r="AD27" i="6" s="1"/>
  <c r="AC23" i="6"/>
  <c r="AE22" i="6"/>
  <c r="AE27" i="6" s="1"/>
  <c r="AC22" i="6"/>
  <c r="W22" i="6"/>
  <c r="T42" i="1" s="1"/>
  <c r="S21" i="6"/>
  <c r="P21" i="6"/>
  <c r="P22" i="6" s="1"/>
  <c r="M21" i="6"/>
  <c r="J21" i="6"/>
  <c r="G21" i="6"/>
  <c r="D21" i="6"/>
  <c r="AE18" i="6"/>
  <c r="AD17" i="6"/>
  <c r="AF17" i="6" s="1"/>
  <c r="AE16" i="6"/>
  <c r="AC16" i="6"/>
  <c r="AD15" i="6"/>
  <c r="AD19" i="6" s="1"/>
  <c r="AC15" i="6"/>
  <c r="AF15" i="6" s="1"/>
  <c r="AE14" i="6"/>
  <c r="AC14" i="6"/>
  <c r="AF14" i="6" s="1"/>
  <c r="AE10" i="6"/>
  <c r="AD9" i="6"/>
  <c r="AF9" i="6" s="1"/>
  <c r="AE8" i="6"/>
  <c r="AC8" i="6"/>
  <c r="AF8" i="6" s="1"/>
  <c r="AD7" i="6"/>
  <c r="AC7" i="6"/>
  <c r="AE6" i="6"/>
  <c r="AE11" i="6" s="1"/>
  <c r="AC6" i="6"/>
  <c r="AE42" i="5"/>
  <c r="W42" i="5"/>
  <c r="AC32" i="1" s="1"/>
  <c r="AD41" i="5"/>
  <c r="AF41" i="5" s="1"/>
  <c r="AE40" i="5"/>
  <c r="AC40" i="5"/>
  <c r="W40" i="5"/>
  <c r="AC31" i="1" s="1"/>
  <c r="AD39" i="5"/>
  <c r="AD43" i="5" s="1"/>
  <c r="AC39" i="5"/>
  <c r="AF39" i="5" s="1"/>
  <c r="AE38" i="5"/>
  <c r="AC38" i="5"/>
  <c r="AF38" i="5" s="1"/>
  <c r="W38" i="5"/>
  <c r="Z32" i="1" s="1"/>
  <c r="S37" i="5"/>
  <c r="P37" i="5"/>
  <c r="P38" i="5" s="1"/>
  <c r="M37" i="5"/>
  <c r="J37" i="5"/>
  <c r="G37" i="5"/>
  <c r="D37" i="5"/>
  <c r="AE34" i="5"/>
  <c r="W34" i="5"/>
  <c r="AD33" i="5"/>
  <c r="AF33" i="5" s="1"/>
  <c r="AE32" i="5"/>
  <c r="AC32" i="5"/>
  <c r="W32" i="5"/>
  <c r="AD31" i="5"/>
  <c r="AD35" i="5" s="1"/>
  <c r="AC31" i="5"/>
  <c r="AE30" i="5"/>
  <c r="AE35" i="5" s="1"/>
  <c r="AC30" i="5"/>
  <c r="AC35" i="5" s="1"/>
  <c r="W30" i="5"/>
  <c r="H41" i="1" s="1"/>
  <c r="S29" i="5"/>
  <c r="P29" i="5"/>
  <c r="P30" i="5" s="1"/>
  <c r="M29" i="5"/>
  <c r="J29" i="5"/>
  <c r="G29" i="5"/>
  <c r="D29" i="5"/>
  <c r="AE26" i="5"/>
  <c r="W26" i="5"/>
  <c r="AD25" i="5"/>
  <c r="AF25" i="5" s="1"/>
  <c r="AE24" i="5"/>
  <c r="AC24" i="5"/>
  <c r="W24" i="5"/>
  <c r="Q31" i="1" s="1"/>
  <c r="AD23" i="5"/>
  <c r="AD27" i="5" s="1"/>
  <c r="AC23" i="5"/>
  <c r="AF23" i="5" s="1"/>
  <c r="AE22" i="5"/>
  <c r="AC22" i="5"/>
  <c r="AF22" i="5" s="1"/>
  <c r="W22" i="5"/>
  <c r="B41" i="1" s="1"/>
  <c r="S21" i="5"/>
  <c r="P21" i="5"/>
  <c r="P22" i="5" s="1"/>
  <c r="M21" i="5"/>
  <c r="J21" i="5"/>
  <c r="G21" i="5"/>
  <c r="D21" i="5"/>
  <c r="AE18" i="5"/>
  <c r="W18" i="5"/>
  <c r="AD17" i="5"/>
  <c r="AF17" i="5" s="1"/>
  <c r="AE16" i="5"/>
  <c r="AC16" i="5"/>
  <c r="AF16" i="5" s="1"/>
  <c r="W16" i="5"/>
  <c r="K31" i="1" s="1"/>
  <c r="AD15" i="5"/>
  <c r="AD19" i="5" s="1"/>
  <c r="AC15" i="5"/>
  <c r="AE14" i="5"/>
  <c r="AE19" i="5" s="1"/>
  <c r="AC14" i="5"/>
  <c r="AC19" i="5" s="1"/>
  <c r="W14" i="5"/>
  <c r="S13" i="5"/>
  <c r="P13" i="5"/>
  <c r="P14" i="5" s="1"/>
  <c r="M13" i="5"/>
  <c r="J13" i="5"/>
  <c r="G13" i="5"/>
  <c r="D13" i="5"/>
  <c r="AE10" i="5"/>
  <c r="W10" i="5"/>
  <c r="E32" i="1" s="1"/>
  <c r="AF9" i="5"/>
  <c r="AD9" i="5"/>
  <c r="W6" i="5"/>
  <c r="B32" i="1" s="1"/>
  <c r="AE8" i="5"/>
  <c r="AC8" i="5"/>
  <c r="W8" i="5"/>
  <c r="AD7" i="5"/>
  <c r="AD11" i="5" s="1"/>
  <c r="AC7" i="5"/>
  <c r="AE6" i="5"/>
  <c r="AE11" i="5" s="1"/>
  <c r="AC6" i="5"/>
  <c r="S5" i="5"/>
  <c r="P5" i="5"/>
  <c r="P6" i="5" s="1"/>
  <c r="M5" i="5"/>
  <c r="J5" i="5"/>
  <c r="G5" i="5"/>
  <c r="D5" i="5"/>
  <c r="AE34" i="4"/>
  <c r="W34" i="4"/>
  <c r="W22" i="1" s="1"/>
  <c r="AD33" i="4"/>
  <c r="AF33" i="4" s="1"/>
  <c r="AE32" i="4"/>
  <c r="AC32" i="4"/>
  <c r="AF32" i="4" s="1"/>
  <c r="W32" i="4"/>
  <c r="W21" i="1" s="1"/>
  <c r="AD31" i="4"/>
  <c r="AD35" i="4" s="1"/>
  <c r="AC31" i="4"/>
  <c r="AE30" i="4"/>
  <c r="AE35" i="4" s="1"/>
  <c r="AC30" i="4"/>
  <c r="AC35" i="4" s="1"/>
  <c r="W30" i="4"/>
  <c r="S29" i="4"/>
  <c r="P29" i="4"/>
  <c r="P30" i="4" s="1"/>
  <c r="M29" i="4"/>
  <c r="J29" i="4"/>
  <c r="G29" i="4"/>
  <c r="D29" i="4"/>
  <c r="AE26" i="4"/>
  <c r="W26" i="4"/>
  <c r="AF25" i="4"/>
  <c r="AD25" i="4"/>
  <c r="AE24" i="4"/>
  <c r="AC24" i="4"/>
  <c r="W24" i="4"/>
  <c r="AD23" i="4"/>
  <c r="AD27" i="4" s="1"/>
  <c r="AC23" i="4"/>
  <c r="AF23" i="4" s="1"/>
  <c r="AE22" i="4"/>
  <c r="AC22" i="4"/>
  <c r="W22" i="4"/>
  <c r="S21" i="4"/>
  <c r="P21" i="4"/>
  <c r="P22" i="4" s="1"/>
  <c r="M21" i="4"/>
  <c r="J21" i="4"/>
  <c r="G21" i="4"/>
  <c r="D21" i="4"/>
  <c r="AE18" i="4"/>
  <c r="W18" i="4"/>
  <c r="K22" i="1" s="1"/>
  <c r="AD17" i="4"/>
  <c r="AF17" i="4" s="1"/>
  <c r="AE16" i="4"/>
  <c r="AC16" i="4"/>
  <c r="AF16" i="4" s="1"/>
  <c r="W16" i="4"/>
  <c r="AD15" i="4"/>
  <c r="AD19" i="4" s="1"/>
  <c r="AC15" i="4"/>
  <c r="AE14" i="4"/>
  <c r="AE19" i="4" s="1"/>
  <c r="AC14" i="4"/>
  <c r="W14" i="4"/>
  <c r="W20" i="4" s="1"/>
  <c r="H21" i="1" s="1"/>
  <c r="S13" i="4"/>
  <c r="P13" i="4"/>
  <c r="P14" i="4" s="1"/>
  <c r="M13" i="4"/>
  <c r="J13" i="4"/>
  <c r="G13" i="4"/>
  <c r="D13" i="4"/>
  <c r="AE10" i="4"/>
  <c r="W10" i="4"/>
  <c r="E22" i="1" s="1"/>
  <c r="AD9" i="4"/>
  <c r="AF9" i="4" s="1"/>
  <c r="W6" i="4"/>
  <c r="B22" i="1" s="1"/>
  <c r="AE8" i="4"/>
  <c r="AC8" i="4"/>
  <c r="W8" i="4"/>
  <c r="AD7" i="4"/>
  <c r="AD11" i="4" s="1"/>
  <c r="AC7" i="4"/>
  <c r="AE6" i="4"/>
  <c r="AC6" i="4"/>
  <c r="S5" i="4"/>
  <c r="P5" i="4"/>
  <c r="P6" i="4" s="1"/>
  <c r="M5" i="4"/>
  <c r="J5" i="4"/>
  <c r="G5" i="4"/>
  <c r="D5" i="4"/>
  <c r="AE41" i="3"/>
  <c r="W41" i="3"/>
  <c r="AC12" i="1" s="1"/>
  <c r="AD40" i="3"/>
  <c r="AF40" i="3" s="1"/>
  <c r="AE39" i="3"/>
  <c r="AC39" i="3"/>
  <c r="W39" i="3"/>
  <c r="AD38" i="3"/>
  <c r="AD42" i="3" s="1"/>
  <c r="AC38" i="3"/>
  <c r="AE37" i="3"/>
  <c r="AC37" i="3"/>
  <c r="W37" i="3"/>
  <c r="Z12" i="1" s="1"/>
  <c r="S36" i="3"/>
  <c r="P36" i="3"/>
  <c r="P37" i="3" s="1"/>
  <c r="M36" i="3"/>
  <c r="J36" i="3"/>
  <c r="G36" i="3"/>
  <c r="D36" i="3"/>
  <c r="AE33" i="3"/>
  <c r="W33" i="3"/>
  <c r="AD32" i="3"/>
  <c r="AF32" i="3" s="1"/>
  <c r="AE31" i="3"/>
  <c r="AC31" i="3"/>
  <c r="W31" i="3"/>
  <c r="W11" i="1" s="1"/>
  <c r="AD30" i="3"/>
  <c r="AD34" i="3" s="1"/>
  <c r="AC30" i="3"/>
  <c r="AE29" i="3"/>
  <c r="AC29" i="3"/>
  <c r="W29" i="3"/>
  <c r="T12" i="1" s="1"/>
  <c r="S28" i="3"/>
  <c r="P28" i="3"/>
  <c r="P29" i="3" s="1"/>
  <c r="M28" i="3"/>
  <c r="J28" i="3"/>
  <c r="G28" i="3"/>
  <c r="D28" i="3"/>
  <c r="AE25" i="3"/>
  <c r="W25" i="3"/>
  <c r="Q12" i="1" s="1"/>
  <c r="AD24" i="3"/>
  <c r="AF24" i="3" s="1"/>
  <c r="AE23" i="3"/>
  <c r="AC23" i="3"/>
  <c r="W23" i="3"/>
  <c r="Q11" i="1" s="1"/>
  <c r="AD22" i="3"/>
  <c r="AD26" i="3" s="1"/>
  <c r="AC22" i="3"/>
  <c r="AE21" i="3"/>
  <c r="AC21" i="3"/>
  <c r="W21" i="3"/>
  <c r="N12" i="1" s="1"/>
  <c r="S20" i="3"/>
  <c r="P20" i="3"/>
  <c r="P21" i="3" s="1"/>
  <c r="M20" i="3"/>
  <c r="J20" i="3"/>
  <c r="G20" i="3"/>
  <c r="D20" i="3"/>
  <c r="AE17" i="3"/>
  <c r="K12" i="1"/>
  <c r="AD16" i="3"/>
  <c r="AF16" i="3" s="1"/>
  <c r="AE15" i="3"/>
  <c r="AC15" i="3"/>
  <c r="K11" i="1"/>
  <c r="AD14" i="3"/>
  <c r="AD18" i="3" s="1"/>
  <c r="AC14" i="3"/>
  <c r="AE13" i="3"/>
  <c r="AC13" i="3"/>
  <c r="H12" i="1"/>
  <c r="AE9" i="3"/>
  <c r="AD8" i="3"/>
  <c r="AF8" i="3" s="1"/>
  <c r="AE7" i="3"/>
  <c r="AC7" i="3"/>
  <c r="AD6" i="3"/>
  <c r="AD10" i="3" s="1"/>
  <c r="AC6" i="3"/>
  <c r="AE5" i="3"/>
  <c r="AC5" i="3"/>
  <c r="B52" i="1"/>
  <c r="N42" i="1"/>
  <c r="AC41" i="1"/>
  <c r="W41" i="1"/>
  <c r="Q41" i="1"/>
  <c r="W32" i="1"/>
  <c r="T32" i="1"/>
  <c r="W31" i="1"/>
  <c r="E31" i="1"/>
  <c r="AC22" i="1"/>
  <c r="Z22" i="1"/>
  <c r="Q22" i="1"/>
  <c r="AC21" i="1"/>
  <c r="Z21" i="1"/>
  <c r="Q21" i="1"/>
  <c r="K21" i="1"/>
  <c r="E21" i="1"/>
  <c r="W12" i="1"/>
  <c r="AC11" i="1"/>
  <c r="A41" i="10"/>
  <c r="A40" i="10"/>
  <c r="A39" i="10"/>
  <c r="A38" i="10"/>
  <c r="A37" i="10"/>
  <c r="A36" i="10"/>
  <c r="E33" i="10"/>
  <c r="D33" i="10"/>
  <c r="B33" i="10"/>
  <c r="A33" i="10"/>
  <c r="E32" i="10"/>
  <c r="D32" i="10"/>
  <c r="C32" i="10"/>
  <c r="B32" i="10"/>
  <c r="A32" i="10"/>
  <c r="E31" i="10"/>
  <c r="D31" i="10"/>
  <c r="C31" i="10"/>
  <c r="B31" i="10"/>
  <c r="A31" i="10"/>
  <c r="E30" i="10"/>
  <c r="D30" i="10"/>
  <c r="C30" i="10"/>
  <c r="B30" i="10"/>
  <c r="A30" i="10"/>
  <c r="E29" i="10"/>
  <c r="D29" i="10"/>
  <c r="C29" i="10"/>
  <c r="B29" i="10"/>
  <c r="A29" i="10"/>
  <c r="E28" i="10"/>
  <c r="D28" i="10"/>
  <c r="C28" i="10"/>
  <c r="B28" i="10"/>
  <c r="A28" i="10"/>
  <c r="E25" i="10"/>
  <c r="D25" i="10"/>
  <c r="B25" i="10"/>
  <c r="A25" i="10"/>
  <c r="E24" i="10"/>
  <c r="D24" i="10"/>
  <c r="C24" i="10"/>
  <c r="B24" i="10"/>
  <c r="A24" i="10"/>
  <c r="E23" i="10"/>
  <c r="D23" i="10"/>
  <c r="C23" i="10"/>
  <c r="B23" i="10"/>
  <c r="A23" i="10"/>
  <c r="E22" i="10"/>
  <c r="D22" i="10"/>
  <c r="C22" i="10"/>
  <c r="B22" i="10"/>
  <c r="A22" i="10"/>
  <c r="E21" i="10"/>
  <c r="D21" i="10"/>
  <c r="C21" i="10"/>
  <c r="B21" i="10"/>
  <c r="A21" i="10"/>
  <c r="E20" i="10"/>
  <c r="D20" i="10"/>
  <c r="C20" i="10"/>
  <c r="B20" i="10"/>
  <c r="A20" i="10"/>
  <c r="D17" i="10"/>
  <c r="B17" i="10"/>
  <c r="A17" i="10"/>
  <c r="D16" i="10"/>
  <c r="C16" i="10"/>
  <c r="B16" i="10"/>
  <c r="A16" i="10"/>
  <c r="D15" i="10"/>
  <c r="C15" i="10"/>
  <c r="B15" i="10"/>
  <c r="A15" i="10"/>
  <c r="D14" i="10"/>
  <c r="C14" i="10"/>
  <c r="B14" i="10"/>
  <c r="A14" i="10"/>
  <c r="D13" i="10"/>
  <c r="C13" i="10"/>
  <c r="B13" i="10"/>
  <c r="A13" i="10"/>
  <c r="D12" i="10"/>
  <c r="C12" i="10"/>
  <c r="B12" i="10"/>
  <c r="A12" i="10"/>
  <c r="E9" i="10"/>
  <c r="D9" i="10"/>
  <c r="B9" i="10"/>
  <c r="A9" i="10"/>
  <c r="E8" i="10"/>
  <c r="D8" i="10"/>
  <c r="C8" i="10"/>
  <c r="B8" i="10"/>
  <c r="A8" i="10"/>
  <c r="E7" i="10"/>
  <c r="D7" i="10"/>
  <c r="C7" i="10"/>
  <c r="B7" i="10"/>
  <c r="A7" i="10"/>
  <c r="E6" i="10"/>
  <c r="D6" i="10"/>
  <c r="C6" i="10"/>
  <c r="B6" i="10"/>
  <c r="A6" i="10"/>
  <c r="E5" i="10"/>
  <c r="D5" i="10"/>
  <c r="C5" i="10"/>
  <c r="B5" i="10"/>
  <c r="A5" i="10"/>
  <c r="AC27" i="4" l="1"/>
  <c r="AE11" i="4"/>
  <c r="Q32" i="1"/>
  <c r="K41" i="1"/>
  <c r="N32" i="1"/>
  <c r="K32" i="1"/>
  <c r="E41" i="1"/>
  <c r="Z42" i="1"/>
  <c r="AF6" i="6"/>
  <c r="AC27" i="6"/>
  <c r="AC43" i="6"/>
  <c r="AF43" i="6" s="1"/>
  <c r="AE44" i="6" s="1"/>
  <c r="AC34" i="3"/>
  <c r="AF34" i="3" s="1"/>
  <c r="AE10" i="3"/>
  <c r="AE18" i="3"/>
  <c r="AF15" i="3"/>
  <c r="AF21" i="3"/>
  <c r="AF22" i="3"/>
  <c r="AE26" i="3"/>
  <c r="AE34" i="3"/>
  <c r="AF37" i="3"/>
  <c r="AF38" i="3"/>
  <c r="AE42" i="3"/>
  <c r="AF42" i="3" s="1"/>
  <c r="AD43" i="3" s="1"/>
  <c r="W20" i="5"/>
  <c r="W12" i="8"/>
  <c r="B51" i="1" s="1"/>
  <c r="W36" i="6"/>
  <c r="W52" i="1" s="1"/>
  <c r="Q42" i="1"/>
  <c r="W36" i="4"/>
  <c r="T21" i="1" s="1"/>
  <c r="H11" i="1"/>
  <c r="AC10" i="3"/>
  <c r="AF10" i="3" s="1"/>
  <c r="AC11" i="3" s="1"/>
  <c r="AF6" i="3"/>
  <c r="AC18" i="3"/>
  <c r="AF18" i="3" s="1"/>
  <c r="AC19" i="3" s="1"/>
  <c r="AF14" i="3"/>
  <c r="AF31" i="3"/>
  <c r="AC11" i="4"/>
  <c r="AF11" i="4" s="1"/>
  <c r="AC12" i="4" s="1"/>
  <c r="AF7" i="4"/>
  <c r="AC19" i="4"/>
  <c r="AF19" i="4" s="1"/>
  <c r="AC20" i="4" s="1"/>
  <c r="AF15" i="4"/>
  <c r="W28" i="4"/>
  <c r="N21" i="1" s="1"/>
  <c r="AE27" i="4"/>
  <c r="AF24" i="4"/>
  <c r="AF35" i="4"/>
  <c r="AC36" i="4" s="1"/>
  <c r="AF31" i="4"/>
  <c r="AC11" i="5"/>
  <c r="AF11" i="5" s="1"/>
  <c r="AC12" i="5" s="1"/>
  <c r="AF7" i="5"/>
  <c r="AF15" i="5"/>
  <c r="AF32" i="5"/>
  <c r="AE19" i="6"/>
  <c r="AF19" i="6" s="1"/>
  <c r="AC20" i="6" s="1"/>
  <c r="AC19" i="6"/>
  <c r="AF24" i="6"/>
  <c r="W44" i="6"/>
  <c r="Z41" i="1" s="1"/>
  <c r="AC11" i="8"/>
  <c r="AF30" i="8"/>
  <c r="AF31" i="8"/>
  <c r="AC35" i="8"/>
  <c r="W27" i="3"/>
  <c r="N11" i="1" s="1"/>
  <c r="AC26" i="3"/>
  <c r="W35" i="3"/>
  <c r="T11" i="1" s="1"/>
  <c r="W43" i="3"/>
  <c r="Z11" i="1" s="1"/>
  <c r="AC42" i="3"/>
  <c r="AF27" i="4"/>
  <c r="AC28" i="4" s="1"/>
  <c r="AE27" i="5"/>
  <c r="AC27" i="5"/>
  <c r="W36" i="5"/>
  <c r="T31" i="1" s="1"/>
  <c r="AE43" i="5"/>
  <c r="AC43" i="5"/>
  <c r="AC11" i="6"/>
  <c r="W28" i="6"/>
  <c r="T41" i="1" s="1"/>
  <c r="AC35" i="6"/>
  <c r="AF35" i="8"/>
  <c r="AC36" i="8" s="1"/>
  <c r="AE11" i="3"/>
  <c r="AE12" i="4"/>
  <c r="AE20" i="4"/>
  <c r="AE36" i="4"/>
  <c r="AE12" i="5"/>
  <c r="AF29" i="3"/>
  <c r="AD12" i="4"/>
  <c r="AD36" i="4"/>
  <c r="AD12" i="5"/>
  <c r="AF27" i="5"/>
  <c r="AC28" i="5" s="1"/>
  <c r="AF35" i="5"/>
  <c r="AC36" i="5" s="1"/>
  <c r="AF30" i="5"/>
  <c r="AF43" i="5"/>
  <c r="AE36" i="8"/>
  <c r="H22" i="1"/>
  <c r="N22" i="1"/>
  <c r="T22" i="1"/>
  <c r="H32" i="1"/>
  <c r="AF5" i="3"/>
  <c r="AF7" i="3"/>
  <c r="AF23" i="3"/>
  <c r="AF30" i="3"/>
  <c r="AF39" i="3"/>
  <c r="AF6" i="4"/>
  <c r="AF8" i="4"/>
  <c r="W12" i="4"/>
  <c r="B21" i="1" s="1"/>
  <c r="AF6" i="5"/>
  <c r="AF8" i="5"/>
  <c r="W12" i="5"/>
  <c r="B31" i="1" s="1"/>
  <c r="AF19" i="5"/>
  <c r="AD20" i="5" s="1"/>
  <c r="W28" i="5"/>
  <c r="W44" i="5"/>
  <c r="Z31" i="1" s="1"/>
  <c r="AF7" i="6"/>
  <c r="AF27" i="6"/>
  <c r="AD28" i="6" s="1"/>
  <c r="AF22" i="6"/>
  <c r="AF35" i="6"/>
  <c r="AC36" i="6" s="1"/>
  <c r="AF38" i="6"/>
  <c r="AF11" i="8"/>
  <c r="AC12" i="8" s="1"/>
  <c r="AF19" i="8"/>
  <c r="AE20" i="8" s="1"/>
  <c r="AF14" i="8"/>
  <c r="AD27" i="8"/>
  <c r="AF32" i="8"/>
  <c r="AF13" i="3"/>
  <c r="AF14" i="4"/>
  <c r="AF22" i="4"/>
  <c r="AF30" i="4"/>
  <c r="AF14" i="5"/>
  <c r="AF24" i="5"/>
  <c r="AF31" i="5"/>
  <c r="AF40" i="5"/>
  <c r="AD11" i="6"/>
  <c r="AF16" i="6"/>
  <c r="AF23" i="6"/>
  <c r="AF32" i="6"/>
  <c r="AF39" i="6"/>
  <c r="AF8" i="8"/>
  <c r="AF15" i="8"/>
  <c r="AF27" i="8"/>
  <c r="AE28" i="8" s="1"/>
  <c r="AE43" i="8"/>
  <c r="AF40" i="8"/>
  <c r="AD43" i="8"/>
  <c r="AF22" i="8"/>
  <c r="AF38" i="8"/>
  <c r="AD28" i="4" l="1"/>
  <c r="AD20" i="4"/>
  <c r="N31" i="1"/>
  <c r="K42" i="1"/>
  <c r="H31" i="1"/>
  <c r="E42" i="1"/>
  <c r="AD19" i="3"/>
  <c r="AD35" i="3"/>
  <c r="AE35" i="3"/>
  <c r="AE19" i="3"/>
  <c r="AF26" i="3"/>
  <c r="AD27" i="3" s="1"/>
  <c r="AC43" i="3"/>
  <c r="AD11" i="3"/>
  <c r="N41" i="1"/>
  <c r="AD20" i="8"/>
  <c r="AC20" i="8"/>
  <c r="AE43" i="3"/>
  <c r="AC35" i="3"/>
  <c r="AE28" i="4"/>
  <c r="AE12" i="8"/>
  <c r="AE36" i="6"/>
  <c r="AE20" i="6"/>
  <c r="AF11" i="6"/>
  <c r="AD12" i="8"/>
  <c r="AD36" i="6"/>
  <c r="AD20" i="6"/>
  <c r="AE28" i="5"/>
  <c r="AD44" i="6"/>
  <c r="AD36" i="5"/>
  <c r="AD36" i="8"/>
  <c r="AC28" i="8"/>
  <c r="AF43" i="8"/>
  <c r="AC44" i="8" s="1"/>
  <c r="AD28" i="8"/>
  <c r="AC44" i="6"/>
  <c r="AC28" i="6"/>
  <c r="AE36" i="5"/>
  <c r="AD28" i="5"/>
  <c r="AC20" i="5"/>
  <c r="AE28" i="6"/>
  <c r="AE20" i="5"/>
  <c r="AE27" i="3" l="1"/>
  <c r="AC27" i="3"/>
  <c r="AE44" i="8"/>
  <c r="AE12" i="6"/>
  <c r="AC12" i="6"/>
  <c r="AD12" i="6"/>
  <c r="AD44" i="8"/>
</calcChain>
</file>

<file path=xl/sharedStrings.xml><?xml version="1.0" encoding="utf-8"?>
<sst xmlns="http://schemas.openxmlformats.org/spreadsheetml/2006/main" count="3552" uniqueCount="763">
  <si>
    <t>佳
祥</t>
  </si>
  <si>
    <t xml:space="preserve">營養師：黃韋勝                      </t>
  </si>
  <si>
    <r>
      <rPr>
        <sz val="20"/>
        <rFont val="細明體"/>
        <family val="3"/>
        <charset val="136"/>
      </rPr>
      <t>蛋白質</t>
    </r>
    <r>
      <rPr>
        <sz val="20"/>
        <rFont val="Times New Roman"/>
        <family val="1"/>
      </rPr>
      <t xml:space="preserve">33.1g </t>
    </r>
    <r>
      <rPr>
        <sz val="20"/>
        <rFont val="細明體"/>
        <family val="3"/>
        <charset val="136"/>
      </rPr>
      <t>脂質</t>
    </r>
    <r>
      <rPr>
        <sz val="20"/>
        <rFont val="Times New Roman"/>
        <family val="1"/>
      </rPr>
      <t xml:space="preserve">27g </t>
    </r>
    <r>
      <rPr>
        <sz val="20"/>
        <rFont val="細明體"/>
        <family val="3"/>
        <charset val="136"/>
      </rPr>
      <t>醣類</t>
    </r>
    <r>
      <rPr>
        <sz val="20"/>
        <rFont val="Times New Roman"/>
        <family val="1"/>
      </rPr>
      <t xml:space="preserve">107.5g </t>
    </r>
    <r>
      <rPr>
        <sz val="20"/>
        <rFont val="細明體"/>
        <family val="3"/>
        <charset val="136"/>
      </rPr>
      <t>熱量</t>
    </r>
    <r>
      <rPr>
        <sz val="20"/>
        <rFont val="Times New Roman"/>
        <family val="1"/>
      </rPr>
      <t>850.5Kcal</t>
    </r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</si>
  <si>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32.3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26.5g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116.5g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850.5Kcal</t>
    </r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</si>
  <si>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34g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28g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114g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818.8Kcal</t>
    </r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</si>
  <si>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34g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28g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114g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889.3Kcal</t>
    </r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</si>
  <si>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32.3g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25.5g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117.5g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854.6Kcal</t>
    </r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</si>
  <si>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32.3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26.5g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116.5g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872.3Kcal</t>
    </r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</si>
  <si>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30.3g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24.5g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117.5g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838.3Kcal</t>
    </r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</si>
  <si>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33.7g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26.5g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116g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864.9Kcal</t>
    </r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</si>
  <si>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32.3g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25.5g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117.5g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869.9Kcal</t>
    </r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</si>
  <si>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30.3g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24.5g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117.5g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845.6Kcal</t>
    </r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</si>
  <si>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32.3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26.5g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116.5g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867.5Kcal</t>
    </r>
  </si>
  <si>
    <r>
      <rPr>
        <sz val="20"/>
        <rFont val="細明體"/>
        <family val="3"/>
        <charset val="136"/>
      </rPr>
      <t>蛋白質</t>
    </r>
    <r>
      <rPr>
        <sz val="20"/>
        <rFont val="Times New Roman"/>
        <family val="1"/>
      </rPr>
      <t xml:space="preserve">33.1g </t>
    </r>
    <r>
      <rPr>
        <sz val="20"/>
        <rFont val="細明體"/>
        <family val="3"/>
        <charset val="136"/>
      </rPr>
      <t>脂質</t>
    </r>
    <r>
      <rPr>
        <sz val="20"/>
        <rFont val="Times New Roman"/>
        <family val="1"/>
      </rPr>
      <t xml:space="preserve">27g </t>
    </r>
    <r>
      <rPr>
        <sz val="20"/>
        <rFont val="細明體"/>
        <family val="3"/>
        <charset val="136"/>
      </rPr>
      <t>醣類</t>
    </r>
    <r>
      <rPr>
        <sz val="20"/>
        <rFont val="Times New Roman"/>
        <family val="1"/>
      </rPr>
      <t xml:space="preserve">107.5g </t>
    </r>
    <r>
      <rPr>
        <sz val="20"/>
        <rFont val="細明體"/>
        <family val="3"/>
        <charset val="136"/>
      </rPr>
      <t>熱量</t>
    </r>
    <r>
      <rPr>
        <sz val="20"/>
        <rFont val="Times New Roman"/>
        <family val="1"/>
      </rPr>
      <t>805.4Kcal</t>
    </r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</si>
  <si>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32.3g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25.5g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117.5g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818.8Kcal</t>
    </r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</si>
  <si>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34g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28g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114g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854.6Kcal</t>
    </r>
  </si>
  <si>
    <r>
      <rPr>
        <sz val="20"/>
        <rFont val="新細明體"/>
        <family val="1"/>
        <charset val="136"/>
      </rPr>
      <t>蛋白質</t>
    </r>
    <r>
      <rPr>
        <sz val="20"/>
        <rFont val="Times New Roman"/>
        <family val="1"/>
      </rPr>
      <t xml:space="preserve">32.3g </t>
    </r>
    <r>
      <rPr>
        <sz val="20"/>
        <rFont val="新細明體"/>
        <family val="1"/>
        <charset val="136"/>
      </rPr>
      <t>脂質</t>
    </r>
    <r>
      <rPr>
        <sz val="20"/>
        <rFont val="Times New Roman"/>
        <family val="1"/>
      </rPr>
      <t xml:space="preserve">25.5g </t>
    </r>
    <r>
      <rPr>
        <sz val="20"/>
        <rFont val="新細明體"/>
        <family val="1"/>
        <charset val="136"/>
      </rPr>
      <t>醣類</t>
    </r>
    <r>
      <rPr>
        <sz val="20"/>
        <rFont val="Times New Roman"/>
        <family val="1"/>
      </rPr>
      <t xml:space="preserve">117.5g </t>
    </r>
    <r>
      <rPr>
        <sz val="20"/>
        <rFont val="新細明體"/>
        <family val="1"/>
        <charset val="136"/>
      </rPr>
      <t>熱量</t>
    </r>
    <r>
      <rPr>
        <sz val="20"/>
        <rFont val="Times New Roman"/>
        <family val="1"/>
      </rPr>
      <t>816.4Kcal</t>
    </r>
  </si>
  <si>
    <t>若飯菜不足　請洽現場服務人員服務　歡迎踴躍訂購　佳祥　04-26280019</t>
  </si>
  <si>
    <t>菜單設計者：</t>
  </si>
  <si>
    <t>豆芽菜</t>
  </si>
  <si>
    <t>K</t>
  </si>
  <si>
    <t>g</t>
  </si>
  <si>
    <t>糙 米 飯</t>
  </si>
  <si>
    <t>小 米 飯</t>
  </si>
  <si>
    <t xml:space="preserve"> 糙 米 飯</t>
  </si>
  <si>
    <t>高麗菜</t>
  </si>
  <si>
    <t>醣類：</t>
  </si>
  <si>
    <t>脂肪：</t>
  </si>
  <si>
    <t xml:space="preserve">                 佳  祥  餐  盒  食  品  廠            訂餐專線：(04) 2628-00198          傳 真：(04) 2627-3532</t>
  </si>
  <si>
    <t>食材以可食量標示</t>
  </si>
  <si>
    <t>日期</t>
  </si>
  <si>
    <t>星期</t>
  </si>
  <si>
    <t>主食</t>
  </si>
  <si>
    <t>備註</t>
  </si>
  <si>
    <t>個人量(克)</t>
  </si>
  <si>
    <t>主菜</t>
  </si>
  <si>
    <t>副菜</t>
  </si>
  <si>
    <t>湯</t>
  </si>
  <si>
    <t>營養分析</t>
  </si>
  <si>
    <t>食物類別</t>
  </si>
  <si>
    <t>份數</t>
  </si>
  <si>
    <t>蒸</t>
  </si>
  <si>
    <t>煮</t>
  </si>
  <si>
    <t>川燙</t>
  </si>
  <si>
    <t>主食類</t>
  </si>
  <si>
    <t>蛋白質</t>
  </si>
  <si>
    <t>脂肪</t>
  </si>
  <si>
    <t>醣類</t>
  </si>
  <si>
    <t>熱量</t>
  </si>
  <si>
    <t>白米</t>
  </si>
  <si>
    <t>雞蛋（廢棄率12）</t>
  </si>
  <si>
    <t>玉米粒</t>
  </si>
  <si>
    <t>豆魚肉蛋類</t>
  </si>
  <si>
    <t>蒜末</t>
  </si>
  <si>
    <t>紅蘿蔔</t>
  </si>
  <si>
    <t>蔬菜類</t>
  </si>
  <si>
    <t>肉</t>
  </si>
  <si>
    <t xml:space="preserve"> </t>
  </si>
  <si>
    <t>青豆仁</t>
  </si>
  <si>
    <t>油脂類</t>
  </si>
  <si>
    <t>菜</t>
  </si>
  <si>
    <t>蛋白質：</t>
  </si>
  <si>
    <t>水果類</t>
  </si>
  <si>
    <t>油</t>
  </si>
  <si>
    <t>奶類</t>
  </si>
  <si>
    <t>水果</t>
  </si>
  <si>
    <t>熱量：</t>
  </si>
  <si>
    <t>白蘿蔔</t>
  </si>
  <si>
    <t>糙米</t>
  </si>
  <si>
    <t>小米</t>
  </si>
  <si>
    <t>青蔥</t>
  </si>
  <si>
    <t>月</t>
  </si>
  <si>
    <t>生鮮豬肉角</t>
  </si>
  <si>
    <t>醬油</t>
  </si>
  <si>
    <t>芹菜</t>
  </si>
  <si>
    <t>日</t>
  </si>
  <si>
    <t>星期五</t>
  </si>
  <si>
    <t>餐數</t>
  </si>
  <si>
    <t>星期一</t>
  </si>
  <si>
    <t>玉米醬</t>
  </si>
  <si>
    <r>
      <rPr>
        <sz val="20"/>
        <color theme="1"/>
        <rFont val="標楷體"/>
        <family val="4"/>
        <charset val="136"/>
      </rPr>
      <t>生鮮豬肉絲</t>
    </r>
    <r>
      <rPr>
        <sz val="12"/>
        <color theme="1"/>
        <rFont val="標楷體"/>
        <family val="4"/>
        <charset val="136"/>
      </rPr>
      <t>（太白粉）</t>
    </r>
  </si>
  <si>
    <t>紅蘿蔔末</t>
  </si>
  <si>
    <t>星期二</t>
  </si>
  <si>
    <t>洋蔥</t>
  </si>
  <si>
    <t>生鮮豬絞肉</t>
  </si>
  <si>
    <t>二砂糖</t>
  </si>
  <si>
    <t>星期三</t>
  </si>
  <si>
    <t>生鮮排骨（廢棄率69）</t>
  </si>
  <si>
    <t>薑片</t>
  </si>
  <si>
    <t>星期四</t>
  </si>
  <si>
    <t>胡椒粉</t>
  </si>
  <si>
    <t>香油</t>
  </si>
  <si>
    <t>味噌</t>
  </si>
  <si>
    <t>柴魚片</t>
  </si>
  <si>
    <t>香菇</t>
  </si>
  <si>
    <t>生鮮雞丁（廢棄率28.1）</t>
  </si>
  <si>
    <t>脆筍絲</t>
  </si>
  <si>
    <t>紅蘿蔔絲</t>
  </si>
  <si>
    <t>咖哩粉</t>
  </si>
  <si>
    <t>油麵</t>
  </si>
  <si>
    <t>韭菜</t>
  </si>
  <si>
    <t>蒜仁</t>
  </si>
  <si>
    <t>紅豆</t>
  </si>
  <si>
    <t>紫米</t>
  </si>
  <si>
    <t>八角</t>
  </si>
  <si>
    <t>金針菇</t>
  </si>
  <si>
    <t>香菜</t>
  </si>
  <si>
    <t>福壽酥炸油</t>
    <phoneticPr fontId="100" type="noConversion"/>
  </si>
  <si>
    <t>蒜仁</t>
    <phoneticPr fontId="100" type="noConversion"/>
  </si>
  <si>
    <t>蒜末</t>
    <phoneticPr fontId="100" type="noConversion"/>
  </si>
  <si>
    <t>生鮮豬肉絲</t>
    <phoneticPr fontId="100" type="noConversion"/>
  </si>
  <si>
    <t>醬油</t>
    <phoneticPr fontId="100" type="noConversion"/>
  </si>
  <si>
    <t>胡椒粉</t>
    <phoneticPr fontId="100" type="noConversion"/>
  </si>
  <si>
    <t>酥炸粉</t>
    <phoneticPr fontId="100" type="noConversion"/>
  </si>
  <si>
    <t>炸</t>
    <phoneticPr fontId="100" type="noConversion"/>
  </si>
  <si>
    <t>八角</t>
    <phoneticPr fontId="100" type="noConversion"/>
  </si>
  <si>
    <t>香油</t>
    <phoneticPr fontId="100" type="noConversion"/>
  </si>
  <si>
    <t>生鮮豬絞肉</t>
    <phoneticPr fontId="100" type="noConversion"/>
  </si>
  <si>
    <t>麥片</t>
    <phoneticPr fontId="100" type="noConversion"/>
  </si>
  <si>
    <t>蒸</t>
    <phoneticPr fontId="100" type="noConversion"/>
  </si>
  <si>
    <t>非基改豆腐</t>
    <phoneticPr fontId="100" type="noConversion"/>
  </si>
  <si>
    <t>非基改豆干丁</t>
    <phoneticPr fontId="100" type="noConversion"/>
  </si>
  <si>
    <t>非基改豆干片</t>
    <phoneticPr fontId="100" type="noConversion"/>
  </si>
  <si>
    <t>白蘿蔔</t>
    <phoneticPr fontId="100" type="noConversion"/>
  </si>
  <si>
    <t>香Q米飯</t>
    <phoneticPr fontId="100" type="noConversion"/>
  </si>
  <si>
    <t>高麗菜</t>
    <phoneticPr fontId="100" type="noConversion"/>
  </si>
  <si>
    <t>義式肉醬麵</t>
    <phoneticPr fontId="100" type="noConversion"/>
  </si>
  <si>
    <t>中華炒麵</t>
    <phoneticPr fontId="100" type="noConversion"/>
  </si>
  <si>
    <t>大白菜</t>
    <phoneticPr fontId="100" type="noConversion"/>
  </si>
  <si>
    <t>麥 片 飯</t>
    <phoneticPr fontId="100" type="noConversion"/>
  </si>
  <si>
    <t>茄汁燴蛋</t>
    <phoneticPr fontId="100" type="noConversion"/>
  </si>
  <si>
    <t>海芽蛋花湯</t>
    <phoneticPr fontId="100" type="noConversion"/>
  </si>
  <si>
    <t>紅蘿蔔</t>
    <phoneticPr fontId="100" type="noConversion"/>
  </si>
  <si>
    <t>青豆仁</t>
    <phoneticPr fontId="100" type="noConversion"/>
  </si>
  <si>
    <t>薑片</t>
    <phoneticPr fontId="100" type="noConversion"/>
  </si>
  <si>
    <t>洋蔥</t>
    <phoneticPr fontId="100" type="noConversion"/>
  </si>
  <si>
    <t>炒</t>
    <phoneticPr fontId="100" type="noConversion"/>
  </si>
  <si>
    <t>烤</t>
    <phoneticPr fontId="100" type="noConversion"/>
  </si>
  <si>
    <t>川燙</t>
    <phoneticPr fontId="100" type="noConversion"/>
  </si>
  <si>
    <t>煮</t>
    <phoneticPr fontId="100" type="noConversion"/>
  </si>
  <si>
    <t>玉米粒</t>
    <phoneticPr fontId="100" type="noConversion"/>
  </si>
  <si>
    <t>（濕）海帶芽</t>
    <phoneticPr fontId="100" type="noConversion"/>
  </si>
  <si>
    <t>雞蛋（廢棄率12）</t>
    <phoneticPr fontId="100" type="noConversion"/>
  </si>
  <si>
    <t>薑絲</t>
    <phoneticPr fontId="100" type="noConversion"/>
  </si>
  <si>
    <t>青蔥</t>
    <phoneticPr fontId="100" type="noConversion"/>
  </si>
  <si>
    <t>滷</t>
    <phoneticPr fontId="100" type="noConversion"/>
  </si>
  <si>
    <t>蕃茄</t>
    <phoneticPr fontId="100" type="noConversion"/>
  </si>
  <si>
    <t>油麵</t>
    <phoneticPr fontId="100" type="noConversion"/>
  </si>
  <si>
    <t>拌炒</t>
    <phoneticPr fontId="100" type="noConversion"/>
  </si>
  <si>
    <t>8/30(一)</t>
    <phoneticPr fontId="100" type="noConversion"/>
  </si>
  <si>
    <t>9/1(二)</t>
    <phoneticPr fontId="100" type="noConversion"/>
  </si>
  <si>
    <t>9/2(三)</t>
    <phoneticPr fontId="100" type="noConversion"/>
  </si>
  <si>
    <t>9/3(四)</t>
    <phoneticPr fontId="100" type="noConversion"/>
  </si>
  <si>
    <t>9/4(五)</t>
    <phoneticPr fontId="100" type="noConversion"/>
  </si>
  <si>
    <t>9/7(一)</t>
    <phoneticPr fontId="100" type="noConversion"/>
  </si>
  <si>
    <t>9/8(二)</t>
    <phoneticPr fontId="100" type="noConversion"/>
  </si>
  <si>
    <t>9/9(三)</t>
    <phoneticPr fontId="100" type="noConversion"/>
  </si>
  <si>
    <t>9/10(四)</t>
    <phoneticPr fontId="100" type="noConversion"/>
  </si>
  <si>
    <t>9/11(五)</t>
    <phoneticPr fontId="100" type="noConversion"/>
  </si>
  <si>
    <t>9/14(一)</t>
    <phoneticPr fontId="100" type="noConversion"/>
  </si>
  <si>
    <t>9/15(二)</t>
    <phoneticPr fontId="100" type="noConversion"/>
  </si>
  <si>
    <t>9/16(三)</t>
    <phoneticPr fontId="100" type="noConversion"/>
  </si>
  <si>
    <t>9/17(四)</t>
    <phoneticPr fontId="100" type="noConversion"/>
  </si>
  <si>
    <t>9/18(五)</t>
    <phoneticPr fontId="100" type="noConversion"/>
  </si>
  <si>
    <t>9/21(一)</t>
    <phoneticPr fontId="100" type="noConversion"/>
  </si>
  <si>
    <t>9/22(二)</t>
    <phoneticPr fontId="100" type="noConversion"/>
  </si>
  <si>
    <t>9/23(三)</t>
    <phoneticPr fontId="100" type="noConversion"/>
  </si>
  <si>
    <t>9/24(四)</t>
    <phoneticPr fontId="100" type="noConversion"/>
  </si>
  <si>
    <t>9/25(五)</t>
    <phoneticPr fontId="100" type="noConversion"/>
  </si>
  <si>
    <t>9/28(一)</t>
    <phoneticPr fontId="100" type="noConversion"/>
  </si>
  <si>
    <t>9/29(二)</t>
    <phoneticPr fontId="100" type="noConversion"/>
  </si>
  <si>
    <t>9/30(三)</t>
    <phoneticPr fontId="100" type="noConversion"/>
  </si>
  <si>
    <t>9/26(六)</t>
    <phoneticPr fontId="100" type="noConversion"/>
  </si>
  <si>
    <t>109年8~9月</t>
    <phoneticPr fontId="100" type="noConversion"/>
  </si>
  <si>
    <t>.</t>
    <phoneticPr fontId="100" type="noConversion"/>
  </si>
  <si>
    <t>糙米</t>
    <phoneticPr fontId="100" type="noConversion"/>
  </si>
  <si>
    <t>蒜末</t>
    <phoneticPr fontId="100" type="noConversion"/>
  </si>
  <si>
    <t>大鵬展翅</t>
    <phoneticPr fontId="100" type="noConversion"/>
  </si>
  <si>
    <t>日式咖哩</t>
    <phoneticPr fontId="100" type="noConversion"/>
  </si>
  <si>
    <t>清水肉羹</t>
    <phoneticPr fontId="100" type="noConversion"/>
  </si>
  <si>
    <t>紅仁炒蛋</t>
    <phoneticPr fontId="100" type="noConversion"/>
  </si>
  <si>
    <t>炒</t>
    <phoneticPr fontId="100" type="noConversion"/>
  </si>
  <si>
    <t>煮</t>
    <phoneticPr fontId="100" type="noConversion"/>
  </si>
  <si>
    <t>生鮮豬肉絲</t>
  </si>
  <si>
    <t>洋芋排骨湯</t>
    <phoneticPr fontId="100" type="noConversion"/>
  </si>
  <si>
    <t>養生雞湯</t>
    <phoneticPr fontId="100" type="noConversion"/>
  </si>
  <si>
    <t>脆筍片</t>
    <phoneticPr fontId="100" type="noConversion"/>
  </si>
  <si>
    <t>米粉</t>
    <phoneticPr fontId="100" type="noConversion"/>
  </si>
  <si>
    <t>筍干</t>
    <phoneticPr fontId="100" type="noConversion"/>
  </si>
  <si>
    <t>拌</t>
    <phoneticPr fontId="100" type="noConversion"/>
  </si>
  <si>
    <t>清水國中</t>
    <phoneticPr fontId="100" type="noConversion"/>
  </si>
  <si>
    <t>拌炒</t>
    <phoneticPr fontId="100" type="noConversion"/>
  </si>
  <si>
    <t>熱 量:</t>
    <phoneticPr fontId="100" type="noConversion"/>
  </si>
  <si>
    <t>醣 類：</t>
    <phoneticPr fontId="100" type="noConversion"/>
  </si>
  <si>
    <t>脂 肪：</t>
    <phoneticPr fontId="100" type="noConversion"/>
  </si>
  <si>
    <t>蛋白質：</t>
    <phoneticPr fontId="100" type="noConversion"/>
  </si>
  <si>
    <t>香Q白飯</t>
    <phoneticPr fontId="100" type="noConversion"/>
  </si>
  <si>
    <t>有機深色蔬菜</t>
    <phoneticPr fontId="100" type="noConversion"/>
  </si>
  <si>
    <t>淺色蔬菜</t>
    <phoneticPr fontId="100" type="noConversion"/>
  </si>
  <si>
    <t>深色蔬菜</t>
    <phoneticPr fontId="100" type="noConversion"/>
  </si>
  <si>
    <r>
      <t>家常豆腐</t>
    </r>
    <r>
      <rPr>
        <b/>
        <sz val="48"/>
        <color rgb="FFFF00FF"/>
        <rFont val="標楷體"/>
        <family val="4"/>
        <charset val="136"/>
      </rPr>
      <t>(豆)</t>
    </r>
    <phoneticPr fontId="100" type="noConversion"/>
  </si>
  <si>
    <r>
      <t>港式蘿蔔糕</t>
    </r>
    <r>
      <rPr>
        <b/>
        <i/>
        <sz val="48"/>
        <color rgb="FF6600CC"/>
        <rFont val="標楷體"/>
        <family val="4"/>
        <charset val="136"/>
      </rPr>
      <t>(主冷)</t>
    </r>
    <phoneticPr fontId="100" type="noConversion"/>
  </si>
  <si>
    <t>綠豆小米甜湯</t>
    <phoneticPr fontId="100" type="noConversion"/>
  </si>
  <si>
    <t>胚芽米飯</t>
    <phoneticPr fontId="100" type="noConversion"/>
  </si>
  <si>
    <t>黃瓜鮮菇</t>
    <phoneticPr fontId="100" type="noConversion"/>
  </si>
  <si>
    <t>黑椒肉柳</t>
    <phoneticPr fontId="100" type="noConversion"/>
  </si>
  <si>
    <t>蔥油雞排</t>
    <phoneticPr fontId="100" type="noConversion"/>
  </si>
  <si>
    <t>芹香菜頭湯</t>
    <phoneticPr fontId="100" type="noConversion"/>
  </si>
  <si>
    <t>蕃茄燴蛋</t>
    <phoneticPr fontId="100" type="noConversion"/>
  </si>
  <si>
    <t>新竹米粉</t>
    <phoneticPr fontId="100" type="noConversion"/>
  </si>
  <si>
    <t>南洋咖哩</t>
    <phoneticPr fontId="100" type="noConversion"/>
  </si>
  <si>
    <t>小 米 飯</t>
    <phoneticPr fontId="100" type="noConversion"/>
  </si>
  <si>
    <t>米血</t>
    <phoneticPr fontId="100" type="noConversion"/>
  </si>
  <si>
    <t>雪白菇</t>
    <phoneticPr fontId="100" type="noConversion"/>
  </si>
  <si>
    <r>
      <t>柴魚味噌湯</t>
    </r>
    <r>
      <rPr>
        <b/>
        <sz val="48"/>
        <color rgb="FF0000FF"/>
        <rFont val="標楷體"/>
        <family val="4"/>
        <charset val="136"/>
      </rPr>
      <t>(豆)</t>
    </r>
    <phoneticPr fontId="100" type="noConversion"/>
  </si>
  <si>
    <t>金針菇</t>
    <phoneticPr fontId="100" type="noConversion"/>
  </si>
  <si>
    <t>熱狗</t>
    <phoneticPr fontId="100" type="noConversion"/>
  </si>
  <si>
    <t>蕃茄醬</t>
    <phoneticPr fontId="100" type="noConversion"/>
  </si>
  <si>
    <t>加</t>
    <phoneticPr fontId="100" type="noConversion"/>
  </si>
  <si>
    <t>主冷</t>
    <phoneticPr fontId="100" type="noConversion"/>
  </si>
  <si>
    <t>（濕）海帶芽</t>
  </si>
  <si>
    <t>雞蛋(廢棄率12)</t>
  </si>
  <si>
    <t>薑絲</t>
  </si>
  <si>
    <t>生鮮豬肉片</t>
    <phoneticPr fontId="100" type="noConversion"/>
  </si>
  <si>
    <t>豆</t>
    <phoneticPr fontId="100" type="noConversion"/>
  </si>
  <si>
    <t>醃</t>
    <phoneticPr fontId="100" type="noConversion"/>
  </si>
  <si>
    <t>蝦米</t>
    <phoneticPr fontId="100" type="noConversion"/>
  </si>
  <si>
    <t>煮</t>
    <phoneticPr fontId="100" type="noConversion"/>
  </si>
  <si>
    <t>甜麵醬</t>
  </si>
  <si>
    <t>海</t>
    <phoneticPr fontId="100" type="noConversion"/>
  </si>
  <si>
    <t>生鮮豬肉絲</t>
    <phoneticPr fontId="100" type="noConversion"/>
  </si>
  <si>
    <t>蘿蔔糕</t>
    <phoneticPr fontId="100" type="noConversion"/>
  </si>
  <si>
    <t>豆芽菜</t>
    <phoneticPr fontId="100" type="noConversion"/>
  </si>
  <si>
    <t>綠豆</t>
    <phoneticPr fontId="100" type="noConversion"/>
  </si>
  <si>
    <t>小米</t>
    <phoneticPr fontId="100" type="noConversion"/>
  </si>
  <si>
    <t>二砂糖</t>
    <phoneticPr fontId="100" type="noConversion"/>
  </si>
  <si>
    <t>胚芽米</t>
    <phoneticPr fontId="100" type="noConversion"/>
  </si>
  <si>
    <t>九層塔</t>
    <phoneticPr fontId="100" type="noConversion"/>
  </si>
  <si>
    <t>麻油</t>
    <phoneticPr fontId="100" type="noConversion"/>
  </si>
  <si>
    <t>蒜末</t>
    <phoneticPr fontId="100" type="noConversion"/>
  </si>
  <si>
    <t>生鮮豬肉角</t>
    <phoneticPr fontId="100" type="noConversion"/>
  </si>
  <si>
    <t>薑片</t>
    <phoneticPr fontId="100" type="noConversion"/>
  </si>
  <si>
    <t>炒</t>
    <phoneticPr fontId="100" type="noConversion"/>
  </si>
  <si>
    <t>芹菜</t>
    <phoneticPr fontId="100" type="noConversion"/>
  </si>
  <si>
    <t>蒸</t>
    <phoneticPr fontId="100" type="noConversion"/>
  </si>
  <si>
    <t>蔥</t>
    <phoneticPr fontId="100" type="noConversion"/>
  </si>
  <si>
    <t>滷</t>
    <phoneticPr fontId="100" type="noConversion"/>
  </si>
  <si>
    <t>生鮮豬肉柳</t>
    <phoneticPr fontId="100" type="noConversion"/>
  </si>
  <si>
    <t>黑胡椒</t>
    <phoneticPr fontId="100" type="noConversion"/>
  </si>
  <si>
    <t>紅豆</t>
    <phoneticPr fontId="100" type="noConversion"/>
  </si>
  <si>
    <t>紫米</t>
    <phoneticPr fontId="100" type="noConversion"/>
  </si>
  <si>
    <r>
      <t>生鮮雞丁</t>
    </r>
    <r>
      <rPr>
        <sz val="16"/>
        <color theme="1"/>
        <rFont val="標楷體"/>
        <family val="4"/>
        <charset val="136"/>
      </rPr>
      <t>（廢棄率28）</t>
    </r>
    <phoneticPr fontId="100" type="noConversion"/>
  </si>
  <si>
    <t>伴炒</t>
    <phoneticPr fontId="100" type="noConversion"/>
  </si>
  <si>
    <t>白芝麻</t>
    <phoneticPr fontId="100" type="noConversion"/>
  </si>
  <si>
    <t>水餃</t>
    <phoneticPr fontId="100" type="noConversion"/>
  </si>
  <si>
    <t>味噌</t>
    <phoneticPr fontId="100" type="noConversion"/>
  </si>
  <si>
    <t>星期五</t>
    <phoneticPr fontId="100" type="noConversion"/>
  </si>
  <si>
    <t>揚州蛋炒飯</t>
    <phoneticPr fontId="100" type="noConversion"/>
  </si>
  <si>
    <t>美式濃湯</t>
    <phoneticPr fontId="100" type="noConversion"/>
  </si>
  <si>
    <t>冬粉</t>
  </si>
  <si>
    <t>白菜滷</t>
    <phoneticPr fontId="100" type="noConversion"/>
  </si>
  <si>
    <r>
      <t>和風味噌湯</t>
    </r>
    <r>
      <rPr>
        <b/>
        <i/>
        <sz val="48"/>
        <color rgb="FF0000FF"/>
        <rFont val="標楷體"/>
        <family val="4"/>
        <charset val="136"/>
      </rPr>
      <t>(豆)</t>
    </r>
    <phoneticPr fontId="100" type="noConversion"/>
  </si>
  <si>
    <r>
      <t>麥香雞排</t>
    </r>
    <r>
      <rPr>
        <b/>
        <i/>
        <sz val="48"/>
        <color rgb="FFFF0000"/>
        <rFont val="標楷體"/>
        <family val="4"/>
        <charset val="136"/>
      </rPr>
      <t>(炸)</t>
    </r>
    <phoneticPr fontId="100" type="noConversion"/>
  </si>
  <si>
    <t>開陽白菜</t>
    <phoneticPr fontId="100" type="noConversion"/>
  </si>
  <si>
    <t>三杯雞</t>
    <phoneticPr fontId="100" type="noConversion"/>
  </si>
  <si>
    <t>玉米炒蛋</t>
    <phoneticPr fontId="100" type="noConversion"/>
  </si>
  <si>
    <t>什錦炒飯</t>
    <phoneticPr fontId="100" type="noConversion"/>
  </si>
  <si>
    <r>
      <t>宜蘭蔥肉餡餅</t>
    </r>
    <r>
      <rPr>
        <b/>
        <i/>
        <sz val="48"/>
        <color rgb="FF6600CC"/>
        <rFont val="標楷體"/>
        <family val="4"/>
        <charset val="136"/>
      </rPr>
      <t>(加)</t>
    </r>
    <phoneticPr fontId="100" type="noConversion"/>
  </si>
  <si>
    <r>
      <t>麻婆豆腐</t>
    </r>
    <r>
      <rPr>
        <b/>
        <sz val="48"/>
        <color rgb="FFFF00FF"/>
        <rFont val="標楷體"/>
        <family val="4"/>
        <charset val="136"/>
      </rPr>
      <t>(豆)</t>
    </r>
    <phoneticPr fontId="100" type="noConversion"/>
  </si>
  <si>
    <t>胡瓜鮮燴</t>
    <phoneticPr fontId="100" type="noConversion"/>
  </si>
  <si>
    <t>三杯米血</t>
    <phoneticPr fontId="100" type="noConversion"/>
  </si>
  <si>
    <r>
      <t>茄汁熱狗</t>
    </r>
    <r>
      <rPr>
        <b/>
        <sz val="48"/>
        <color rgb="FFFF00FF"/>
        <rFont val="標楷體"/>
        <family val="4"/>
        <charset val="136"/>
      </rPr>
      <t>(加)</t>
    </r>
    <phoneticPr fontId="100" type="noConversion"/>
  </si>
  <si>
    <r>
      <t>筍干扣肉</t>
    </r>
    <r>
      <rPr>
        <b/>
        <sz val="48"/>
        <color rgb="FFFF00FF"/>
        <rFont val="標楷體"/>
        <family val="4"/>
        <charset val="136"/>
      </rPr>
      <t>(醃)</t>
    </r>
    <phoneticPr fontId="100" type="noConversion"/>
  </si>
  <si>
    <r>
      <t>香濃豆沙包</t>
    </r>
    <r>
      <rPr>
        <b/>
        <i/>
        <sz val="48"/>
        <color rgb="FF6600CC"/>
        <rFont val="標楷體"/>
        <family val="4"/>
        <charset val="136"/>
      </rPr>
      <t>(主冷)</t>
    </r>
    <phoneticPr fontId="100" type="noConversion"/>
  </si>
  <si>
    <t>3豆2炸2加2醃1海</t>
    <phoneticPr fontId="100" type="noConversion"/>
  </si>
  <si>
    <r>
      <t>紫菜豆腐湯</t>
    </r>
    <r>
      <rPr>
        <b/>
        <i/>
        <sz val="48"/>
        <color rgb="FF0000FF"/>
        <rFont val="標楷體"/>
        <family val="4"/>
        <charset val="136"/>
      </rPr>
      <t>(豆)</t>
    </r>
    <phoneticPr fontId="100" type="noConversion"/>
  </si>
  <si>
    <t xml:space="preserve">                                佳 祥 餐 盒 食 品 廠</t>
    <phoneticPr fontId="100" type="noConversion"/>
  </si>
  <si>
    <t>胚芽米飯</t>
  </si>
  <si>
    <t>四色玉米</t>
    <phoneticPr fontId="100" type="noConversion"/>
  </si>
  <si>
    <t>五香滷肉</t>
    <phoneticPr fontId="100" type="noConversion"/>
  </si>
  <si>
    <t>糖醋雞丁</t>
    <phoneticPr fontId="100" type="noConversion"/>
  </si>
  <si>
    <t>雙色蒲瓜</t>
    <phoneticPr fontId="100" type="noConversion"/>
  </si>
  <si>
    <t>清炒洋薯</t>
    <phoneticPr fontId="100" type="noConversion"/>
  </si>
  <si>
    <t>京都肉排</t>
    <phoneticPr fontId="100" type="noConversion"/>
  </si>
  <si>
    <t>芹香帶絲</t>
    <phoneticPr fontId="100" type="noConversion"/>
  </si>
  <si>
    <t>肉燥銀芽</t>
    <phoneticPr fontId="100" type="noConversion"/>
  </si>
  <si>
    <t>鮮炒高麗菜</t>
    <phoneticPr fontId="100" type="noConversion"/>
  </si>
  <si>
    <t>白珍鮮菇</t>
    <phoneticPr fontId="100" type="noConversion"/>
  </si>
  <si>
    <t>蔥爆雞丁</t>
    <phoneticPr fontId="100" type="noConversion"/>
  </si>
  <si>
    <t>客家封肉</t>
    <phoneticPr fontId="100" type="noConversion"/>
  </si>
  <si>
    <t>鮮嫩蒸蛋</t>
    <phoneticPr fontId="100" type="noConversion"/>
  </si>
  <si>
    <t>御品肉排</t>
    <phoneticPr fontId="100" type="noConversion"/>
  </si>
  <si>
    <t>蔥爆肉絲</t>
    <phoneticPr fontId="100" type="noConversion"/>
  </si>
  <si>
    <t>高鐵里肌</t>
    <phoneticPr fontId="100" type="noConversion"/>
  </si>
  <si>
    <t>開陽黃瓜</t>
    <phoneticPr fontId="100" type="noConversion"/>
  </si>
  <si>
    <t>香菇白菜</t>
    <phoneticPr fontId="100" type="noConversion"/>
  </si>
  <si>
    <t>塔香鮑菇</t>
    <phoneticPr fontId="100" type="noConversion"/>
  </si>
  <si>
    <t>菲力雞排</t>
    <phoneticPr fontId="100" type="noConversion"/>
  </si>
  <si>
    <t>東坡控肉</t>
    <phoneticPr fontId="100" type="noConversion"/>
  </si>
  <si>
    <t>彩繪玉米</t>
    <phoneticPr fontId="100" type="noConversion"/>
  </si>
  <si>
    <r>
      <t>鮮肉包</t>
    </r>
    <r>
      <rPr>
        <b/>
        <i/>
        <sz val="48"/>
        <color rgb="FF6600CC"/>
        <rFont val="標楷體"/>
        <family val="4"/>
        <charset val="136"/>
      </rPr>
      <t>(主冷)</t>
    </r>
    <phoneticPr fontId="100" type="noConversion"/>
  </si>
  <si>
    <r>
      <t>香酥雞排</t>
    </r>
    <r>
      <rPr>
        <b/>
        <i/>
        <sz val="48"/>
        <color rgb="FFFF0000"/>
        <rFont val="標楷體"/>
        <family val="4"/>
        <charset val="136"/>
      </rPr>
      <t>(炸)</t>
    </r>
    <phoneticPr fontId="100" type="noConversion"/>
  </si>
  <si>
    <r>
      <t>椒鹽魚丁</t>
    </r>
    <r>
      <rPr>
        <b/>
        <sz val="48"/>
        <color rgb="FF6600CC"/>
        <rFont val="標楷體"/>
        <family val="4"/>
        <charset val="136"/>
      </rPr>
      <t>(炸海)</t>
    </r>
    <phoneticPr fontId="100" type="noConversion"/>
  </si>
  <si>
    <r>
      <t>台南虱目魚排</t>
    </r>
    <r>
      <rPr>
        <b/>
        <i/>
        <sz val="48"/>
        <color rgb="FFFF0000"/>
        <rFont val="標楷體"/>
        <family val="4"/>
        <charset val="136"/>
      </rPr>
      <t>(海加炸)</t>
    </r>
    <phoneticPr fontId="100" type="noConversion"/>
  </si>
  <si>
    <r>
      <t>瓜仔肉燥</t>
    </r>
    <r>
      <rPr>
        <b/>
        <sz val="48"/>
        <color rgb="FF6600CC"/>
        <rFont val="標楷體"/>
        <family val="4"/>
        <charset val="136"/>
      </rPr>
      <t>(醃)</t>
    </r>
    <phoneticPr fontId="100" type="noConversion"/>
  </si>
  <si>
    <r>
      <t>干片肉絲</t>
    </r>
    <r>
      <rPr>
        <b/>
        <sz val="48"/>
        <color rgb="FF6600CC"/>
        <rFont val="標楷體"/>
        <family val="4"/>
        <charset val="136"/>
      </rPr>
      <t>(豆)</t>
    </r>
    <phoneticPr fontId="100" type="noConversion"/>
  </si>
  <si>
    <r>
      <t>中式香腸</t>
    </r>
    <r>
      <rPr>
        <b/>
        <sz val="48"/>
        <color rgb="FFFF00FF"/>
        <rFont val="標楷體"/>
        <family val="4"/>
        <charset val="136"/>
      </rPr>
      <t>(加)</t>
    </r>
    <phoneticPr fontId="100" type="noConversion"/>
  </si>
  <si>
    <r>
      <t>麥香薯條</t>
    </r>
    <r>
      <rPr>
        <b/>
        <sz val="48"/>
        <color rgb="FFFF00FF"/>
        <rFont val="標楷體"/>
        <family val="4"/>
        <charset val="136"/>
      </rPr>
      <t>(炸)</t>
    </r>
    <phoneticPr fontId="100" type="noConversion"/>
  </si>
  <si>
    <r>
      <t>茄汁魚丁</t>
    </r>
    <r>
      <rPr>
        <b/>
        <sz val="48"/>
        <color rgb="FFFF00FF"/>
        <rFont val="標楷體"/>
        <family val="4"/>
        <charset val="136"/>
      </rPr>
      <t>(海)</t>
    </r>
    <phoneticPr fontId="100" type="noConversion"/>
  </si>
  <si>
    <r>
      <t>絞肉干丁</t>
    </r>
    <r>
      <rPr>
        <b/>
        <sz val="48"/>
        <color rgb="FF6600CC"/>
        <rFont val="標楷體"/>
        <family val="4"/>
        <charset val="136"/>
      </rPr>
      <t>(豆)</t>
    </r>
    <phoneticPr fontId="100" type="noConversion"/>
  </si>
  <si>
    <r>
      <t>雙色滷味</t>
    </r>
    <r>
      <rPr>
        <b/>
        <sz val="48"/>
        <color rgb="FFFF00FF"/>
        <rFont val="標楷體"/>
        <family val="4"/>
        <charset val="136"/>
      </rPr>
      <t>(豆)</t>
    </r>
    <phoneticPr fontId="100" type="noConversion"/>
  </si>
  <si>
    <r>
      <t>滷味油腐</t>
    </r>
    <r>
      <rPr>
        <b/>
        <sz val="48"/>
        <color rgb="FFFF00FF"/>
        <rFont val="標楷體"/>
        <family val="4"/>
        <charset val="136"/>
      </rPr>
      <t>(豆)</t>
    </r>
    <phoneticPr fontId="100" type="noConversion"/>
  </si>
  <si>
    <t>白蘿蔔切絲</t>
    <phoneticPr fontId="100" type="noConversion"/>
  </si>
  <si>
    <t>紅蘿蔔絲</t>
    <phoneticPr fontId="100" type="noConversion"/>
  </si>
  <si>
    <t>紅蘿蔔丁</t>
  </si>
  <si>
    <t>玉米濃湯</t>
    <phoneticPr fontId="100" type="noConversion"/>
  </si>
  <si>
    <t>蘿蔔排骨湯</t>
    <phoneticPr fontId="100" type="noConversion"/>
  </si>
  <si>
    <t>粉絲蛋花湯</t>
    <phoneticPr fontId="100" type="noConversion"/>
  </si>
  <si>
    <r>
      <t>日式味噌湯</t>
    </r>
    <r>
      <rPr>
        <b/>
        <i/>
        <sz val="48"/>
        <color rgb="FF0000FF"/>
        <rFont val="標楷體"/>
        <family val="4"/>
        <charset val="136"/>
      </rPr>
      <t>(豆)</t>
    </r>
    <phoneticPr fontId="100" type="noConversion"/>
  </si>
  <si>
    <r>
      <t>酸辣湯</t>
    </r>
    <r>
      <rPr>
        <b/>
        <i/>
        <sz val="48"/>
        <color rgb="FF0000FF"/>
        <rFont val="標楷體"/>
        <family val="4"/>
        <charset val="136"/>
      </rPr>
      <t>(豆)</t>
    </r>
    <phoneticPr fontId="100" type="noConversion"/>
  </si>
  <si>
    <r>
      <t>酸菜肉片湯</t>
    </r>
    <r>
      <rPr>
        <b/>
        <i/>
        <sz val="48"/>
        <color rgb="FF0000FF"/>
        <rFont val="標楷體"/>
        <family val="4"/>
        <charset val="136"/>
      </rPr>
      <t>(醃)</t>
    </r>
    <phoneticPr fontId="100" type="noConversion"/>
  </si>
  <si>
    <r>
      <t>脆筍排骨湯</t>
    </r>
    <r>
      <rPr>
        <b/>
        <i/>
        <sz val="48"/>
        <color rgb="FF0000FF"/>
        <rFont val="標楷體"/>
        <family val="4"/>
        <charset val="136"/>
      </rPr>
      <t>(醃)</t>
    </r>
    <phoneticPr fontId="100" type="noConversion"/>
  </si>
  <si>
    <t>椰香芋頭甜湯</t>
    <phoneticPr fontId="100" type="noConversion"/>
  </si>
  <si>
    <t>非基改豆腐</t>
  </si>
  <si>
    <t>脆筍絲</t>
    <phoneticPr fontId="100" type="noConversion"/>
  </si>
  <si>
    <r>
      <t>肉羹湯</t>
    </r>
    <r>
      <rPr>
        <b/>
        <i/>
        <sz val="48"/>
        <color rgb="FF0000FF"/>
        <rFont val="標楷體"/>
        <family val="4"/>
        <charset val="136"/>
      </rPr>
      <t>(醃)</t>
    </r>
    <phoneticPr fontId="100" type="noConversion"/>
  </si>
  <si>
    <t>洋芋濃湯</t>
    <phoneticPr fontId="100" type="noConversion"/>
  </si>
  <si>
    <t>冬瓜排骨湯</t>
    <phoneticPr fontId="100" type="noConversion"/>
  </si>
  <si>
    <r>
      <t>章魚丸</t>
    </r>
    <r>
      <rPr>
        <b/>
        <sz val="48"/>
        <color rgb="FFFF00FF"/>
        <rFont val="標楷體"/>
        <family val="4"/>
        <charset val="136"/>
      </rPr>
      <t>(加)</t>
    </r>
    <phoneticPr fontId="100" type="noConversion"/>
  </si>
  <si>
    <t>木耳絲</t>
  </si>
  <si>
    <t>馬鈴薯丁</t>
    <phoneticPr fontId="100" type="noConversion"/>
  </si>
  <si>
    <t>肉包</t>
    <phoneticPr fontId="100" type="noConversion"/>
  </si>
  <si>
    <t>酥炸粉</t>
  </si>
  <si>
    <t>福壽酥炸油</t>
  </si>
  <si>
    <t>生鮮雞排(廢棄率36.2)</t>
    <phoneticPr fontId="100" type="noConversion"/>
  </si>
  <si>
    <t>生鮮水鯊魚丁</t>
    <phoneticPr fontId="100" type="noConversion"/>
  </si>
  <si>
    <t>馬鈴薯切丁</t>
    <phoneticPr fontId="100" type="noConversion"/>
  </si>
  <si>
    <t>紅蘿蔔丁</t>
    <phoneticPr fontId="100" type="noConversion"/>
  </si>
  <si>
    <t>番茄醬</t>
    <phoneticPr fontId="100" type="noConversion"/>
  </si>
  <si>
    <r>
      <t>生鮮雞丁</t>
    </r>
    <r>
      <rPr>
        <sz val="11"/>
        <color theme="1"/>
        <rFont val="標楷體"/>
        <family val="4"/>
        <charset val="136"/>
      </rPr>
      <t>（廢棄率28.1）</t>
    </r>
    <phoneticPr fontId="100" type="noConversion"/>
  </si>
  <si>
    <t>白蘿蔔切丁</t>
    <phoneticPr fontId="100" type="noConversion"/>
  </si>
  <si>
    <t>白蘿蔔切大丁</t>
    <phoneticPr fontId="100" type="noConversion"/>
  </si>
  <si>
    <t>黃金地瓜條</t>
    <phoneticPr fontId="100" type="noConversion"/>
  </si>
  <si>
    <t>酸菜甲</t>
    <phoneticPr fontId="100" type="noConversion"/>
  </si>
  <si>
    <t>焗烤洋薯</t>
    <phoneticPr fontId="100" type="noConversion"/>
  </si>
  <si>
    <r>
      <rPr>
        <sz val="65"/>
        <rFont val="Microsoft JhengHei UI"/>
        <family val="2"/>
        <charset val="136"/>
      </rPr>
      <t>2豆1主冷</t>
    </r>
    <r>
      <rPr>
        <sz val="65"/>
        <rFont val="Calibri"/>
        <family val="2"/>
      </rPr>
      <t>2</t>
    </r>
    <r>
      <rPr>
        <sz val="65"/>
        <rFont val="Microsoft JhengHei UI"/>
        <family val="2"/>
        <charset val="136"/>
      </rPr>
      <t>炸2加0醃</t>
    </r>
    <r>
      <rPr>
        <sz val="65"/>
        <rFont val="Calibri"/>
        <family val="2"/>
      </rPr>
      <t>1</t>
    </r>
    <r>
      <rPr>
        <sz val="65"/>
        <rFont val="Microsoft JhengHei UI"/>
        <family val="2"/>
        <charset val="136"/>
      </rPr>
      <t>海</t>
    </r>
    <phoneticPr fontId="100" type="noConversion"/>
  </si>
  <si>
    <r>
      <rPr>
        <sz val="65"/>
        <rFont val="Microsoft JhengHei UI"/>
        <family val="2"/>
        <charset val="136"/>
      </rPr>
      <t>2豆</t>
    </r>
    <r>
      <rPr>
        <sz val="65"/>
        <rFont val="Calibri"/>
        <family val="2"/>
      </rPr>
      <t>1</t>
    </r>
    <r>
      <rPr>
        <sz val="65"/>
        <rFont val="Microsoft JhengHei UI"/>
        <family val="2"/>
        <charset val="136"/>
      </rPr>
      <t>主冷2炸</t>
    </r>
    <r>
      <rPr>
        <sz val="65"/>
        <rFont val="Calibri"/>
        <family val="2"/>
      </rPr>
      <t>1</t>
    </r>
    <r>
      <rPr>
        <sz val="65"/>
        <rFont val="Microsoft JhengHei UI"/>
        <family val="2"/>
        <charset val="136"/>
      </rPr>
      <t>加2醃</t>
    </r>
    <r>
      <rPr>
        <sz val="65"/>
        <rFont val="Calibri"/>
        <family val="2"/>
      </rPr>
      <t>1</t>
    </r>
    <r>
      <rPr>
        <sz val="65"/>
        <rFont val="Microsoft JhengHei UI"/>
        <family val="2"/>
        <charset val="136"/>
      </rPr>
      <t>海</t>
    </r>
    <phoneticPr fontId="100" type="noConversion"/>
  </si>
  <si>
    <r>
      <rPr>
        <sz val="65"/>
        <rFont val="Microsoft JhengHei UI"/>
        <family val="2"/>
        <charset val="136"/>
      </rPr>
      <t>2豆</t>
    </r>
    <r>
      <rPr>
        <sz val="65"/>
        <rFont val="Calibri"/>
        <family val="2"/>
      </rPr>
      <t>1</t>
    </r>
    <r>
      <rPr>
        <sz val="65"/>
        <rFont val="Microsoft JhengHei UI"/>
        <family val="2"/>
        <charset val="136"/>
      </rPr>
      <t>主冷2炸</t>
    </r>
    <r>
      <rPr>
        <sz val="65"/>
        <rFont val="Calibri"/>
        <family val="2"/>
      </rPr>
      <t>1</t>
    </r>
    <r>
      <rPr>
        <sz val="65"/>
        <rFont val="Microsoft JhengHei UI"/>
        <family val="2"/>
        <charset val="136"/>
      </rPr>
      <t>加1醃</t>
    </r>
    <r>
      <rPr>
        <sz val="65"/>
        <rFont val="華康少女文字W3"/>
        <charset val="136"/>
      </rPr>
      <t>1</t>
    </r>
    <r>
      <rPr>
        <sz val="65"/>
        <rFont val="Microsoft JhengHei UI"/>
        <family val="2"/>
        <charset val="136"/>
      </rPr>
      <t>海</t>
    </r>
    <phoneticPr fontId="100" type="noConversion"/>
  </si>
  <si>
    <t>生鮮虱目魚排</t>
  </si>
  <si>
    <t>海加</t>
    <phoneticPr fontId="100" type="noConversion"/>
  </si>
  <si>
    <t>蒲瓜絲</t>
    <phoneticPr fontId="100" type="noConversion"/>
  </si>
  <si>
    <t>生鮮雞翅(廢棄率40)</t>
    <phoneticPr fontId="100" type="noConversion"/>
  </si>
  <si>
    <t>麻油瓜</t>
  </si>
  <si>
    <t>馬鈴薯絲</t>
    <phoneticPr fontId="100" type="noConversion"/>
  </si>
  <si>
    <r>
      <rPr>
        <sz val="20"/>
        <rFont val="標楷體"/>
        <family val="4"/>
        <charset val="136"/>
      </rPr>
      <t>雞蛋</t>
    </r>
    <r>
      <rPr>
        <sz val="12"/>
        <rFont val="標楷體"/>
        <family val="4"/>
        <charset val="136"/>
      </rPr>
      <t>（廢棄率12）</t>
    </r>
    <phoneticPr fontId="100" type="noConversion"/>
  </si>
  <si>
    <t>生鮮地瓜切條</t>
    <phoneticPr fontId="100" type="noConversion"/>
  </si>
  <si>
    <t>大黃瓜切丁</t>
    <phoneticPr fontId="100" type="noConversion"/>
  </si>
  <si>
    <t>海帶絲</t>
    <phoneticPr fontId="100" type="noConversion"/>
  </si>
  <si>
    <t>玉米醬罐頭</t>
    <phoneticPr fontId="100" type="noConversion"/>
  </si>
  <si>
    <t>生鮮旗魚排</t>
    <phoneticPr fontId="100" type="noConversion"/>
  </si>
  <si>
    <t>豆沙包</t>
    <phoneticPr fontId="100" type="noConversion"/>
  </si>
  <si>
    <t>白精靈菇</t>
    <phoneticPr fontId="100" type="noConversion"/>
  </si>
  <si>
    <t>紅蘿蔔切丁</t>
    <phoneticPr fontId="100" type="noConversion"/>
  </si>
  <si>
    <t>起司絲</t>
    <phoneticPr fontId="100" type="noConversion"/>
  </si>
  <si>
    <t>章魚丸</t>
    <phoneticPr fontId="100" type="noConversion"/>
  </si>
  <si>
    <t>梅粉</t>
    <phoneticPr fontId="100" type="noConversion"/>
  </si>
  <si>
    <t>柴魚高湯</t>
    <phoneticPr fontId="100" type="noConversion"/>
  </si>
  <si>
    <t>什錦腐羹湯(豆)</t>
    <phoneticPr fontId="100" type="noConversion"/>
  </si>
  <si>
    <t>胡瓜切丁</t>
    <phoneticPr fontId="100" type="noConversion"/>
  </si>
  <si>
    <t>生鮮雞排(廢棄率40)</t>
    <phoneticPr fontId="100" type="noConversion"/>
  </si>
  <si>
    <t>蔥肉餡餅</t>
    <phoneticPr fontId="100" type="noConversion"/>
  </si>
  <si>
    <t>生鮮馬鈴薯切條</t>
    <phoneticPr fontId="100" type="noConversion"/>
  </si>
  <si>
    <t>芋頭丁</t>
    <phoneticPr fontId="100" type="noConversion"/>
  </si>
  <si>
    <t>椰奶</t>
    <phoneticPr fontId="100" type="noConversion"/>
  </si>
  <si>
    <t>生鮮豬排（廢棄率40）</t>
  </si>
  <si>
    <t>紅蘿蔔小丁</t>
    <phoneticPr fontId="100" type="noConversion"/>
  </si>
  <si>
    <t>香腸</t>
    <phoneticPr fontId="100" type="noConversion"/>
  </si>
  <si>
    <t>生鮮雞翅（廢棄率45）</t>
  </si>
  <si>
    <t>杏鮑菇切丁</t>
    <phoneticPr fontId="100" type="noConversion"/>
  </si>
  <si>
    <r>
      <t>生鮮雞排</t>
    </r>
    <r>
      <rPr>
        <sz val="12"/>
        <color theme="1"/>
        <rFont val="標楷體"/>
        <family val="4"/>
        <charset val="136"/>
      </rPr>
      <t>（廢棄率40）</t>
    </r>
    <phoneticPr fontId="100" type="noConversion"/>
  </si>
  <si>
    <t>白蘿蔔丁</t>
    <phoneticPr fontId="100" type="noConversion"/>
  </si>
  <si>
    <t>香菇絲</t>
    <phoneticPr fontId="100" type="noConversion"/>
  </si>
  <si>
    <t>非基改油豆腐</t>
    <phoneticPr fontId="100" type="noConversion"/>
  </si>
  <si>
    <t>冬瓜切丁</t>
    <phoneticPr fontId="100" type="noConversion"/>
  </si>
  <si>
    <t>蝦米高麗</t>
    <phoneticPr fontId="100" type="noConversion"/>
  </si>
  <si>
    <t>4豆1主冷2炸1加1醃2海</t>
    <phoneticPr fontId="100" type="noConversion"/>
  </si>
  <si>
    <r>
      <t xml:space="preserve">廢棄率資料來源：台灣地區食品營養資料庫                  </t>
    </r>
    <r>
      <rPr>
        <sz val="30"/>
        <rFont val="標楷體"/>
        <family val="4"/>
        <charset val="136"/>
      </rPr>
      <t xml:space="preserve"> *使用台灣豬肉</t>
    </r>
    <phoneticPr fontId="100" type="noConversion"/>
  </si>
  <si>
    <r>
      <rPr>
        <b/>
        <sz val="92"/>
        <color rgb="FFFF0000"/>
        <rFont val="標楷體"/>
        <family val="4"/>
        <charset val="136"/>
      </rPr>
      <t>*使用台灣豬肉</t>
    </r>
    <r>
      <rPr>
        <b/>
        <sz val="92"/>
        <color theme="1"/>
        <rFont val="標楷體"/>
        <family val="4"/>
        <charset val="136"/>
      </rPr>
      <t xml:space="preserve">              新 港 國 小 111 年 8~9 月 份 菜 單    </t>
    </r>
    <phoneticPr fontId="100" type="noConversion"/>
  </si>
  <si>
    <t>9月第一週菜單明細(新港國小-佳祥餐盒食品廠)</t>
    <phoneticPr fontId="100" type="noConversion"/>
  </si>
  <si>
    <t>9月第二週菜單明細(新港國小-佳祥餐盒食品廠)</t>
    <phoneticPr fontId="100" type="noConversion"/>
  </si>
  <si>
    <t>9月第三週菜單明細(新港國小-佳祥餐盒食品廠)</t>
    <phoneticPr fontId="100" type="noConversion"/>
  </si>
  <si>
    <t>9月第四週菜單明細(新港國小-佳祥餐盒食品廠)</t>
    <phoneticPr fontId="100" type="noConversion"/>
  </si>
  <si>
    <t>9月第五週菜單明細(新港國小-佳祥餐盒食品廠)</t>
    <phoneticPr fontId="100" type="noConversion"/>
  </si>
  <si>
    <r>
      <t>京醬肉絲+百頁豆腐</t>
    </r>
    <r>
      <rPr>
        <b/>
        <i/>
        <sz val="48"/>
        <color rgb="FFFF0000"/>
        <rFont val="標楷體"/>
        <family val="4"/>
        <charset val="136"/>
      </rPr>
      <t>(豆)</t>
    </r>
    <phoneticPr fontId="100" type="noConversion"/>
  </si>
  <si>
    <r>
      <t>香酥旗魚排</t>
    </r>
    <r>
      <rPr>
        <b/>
        <i/>
        <sz val="48"/>
        <color rgb="FFFF0000"/>
        <rFont val="標楷體"/>
        <family val="4"/>
        <charset val="136"/>
      </rPr>
      <t>(海加炸)</t>
    </r>
    <r>
      <rPr>
        <b/>
        <i/>
        <sz val="74"/>
        <color rgb="FFFF0000"/>
        <rFont val="標楷體"/>
        <family val="4"/>
        <charset val="136"/>
      </rPr>
      <t>+柴魚蒸蛋</t>
    </r>
    <phoneticPr fontId="100" type="noConversion"/>
  </si>
  <si>
    <r>
      <t>脆皮雞排</t>
    </r>
    <r>
      <rPr>
        <b/>
        <i/>
        <sz val="48"/>
        <color rgb="FFFF0000"/>
        <rFont val="標楷體"/>
        <family val="4"/>
        <charset val="136"/>
      </rPr>
      <t>(炸)</t>
    </r>
    <r>
      <rPr>
        <b/>
        <i/>
        <sz val="74"/>
        <color rgb="FFFF0000"/>
        <rFont val="標楷體"/>
        <family val="4"/>
        <charset val="136"/>
      </rPr>
      <t>+芋頭糕</t>
    </r>
    <r>
      <rPr>
        <b/>
        <i/>
        <sz val="48"/>
        <color rgb="FFFF0000"/>
        <rFont val="標楷體"/>
        <family val="4"/>
        <charset val="136"/>
      </rPr>
      <t>(主冷)</t>
    </r>
    <phoneticPr fontId="100" type="noConversion"/>
  </si>
  <si>
    <t>蘿蔔大骨湯</t>
    <phoneticPr fontId="100" type="noConversion"/>
  </si>
  <si>
    <r>
      <t>香酥魚丁</t>
    </r>
    <r>
      <rPr>
        <b/>
        <i/>
        <sz val="48"/>
        <color rgb="FFFF0000"/>
        <rFont val="標楷體"/>
        <family val="4"/>
        <charset val="136"/>
      </rPr>
      <t>(水生海炸)</t>
    </r>
    <phoneticPr fontId="100" type="noConversion"/>
  </si>
  <si>
    <r>
      <t>手工水餃</t>
    </r>
    <r>
      <rPr>
        <b/>
        <i/>
        <sz val="48"/>
        <color rgb="FF6600CC"/>
        <rFont val="標楷體"/>
        <family val="4"/>
        <charset val="136"/>
      </rPr>
      <t>（主冷）</t>
    </r>
    <phoneticPr fontId="100" type="noConversion"/>
  </si>
  <si>
    <t>非基改履歷豆漿</t>
    <phoneticPr fontId="100" type="noConversion"/>
  </si>
  <si>
    <r>
      <t>燒烤雞排+港式燒賣</t>
    </r>
    <r>
      <rPr>
        <b/>
        <i/>
        <sz val="48"/>
        <color rgb="FFFF0000"/>
        <rFont val="標楷體"/>
        <family val="4"/>
        <charset val="136"/>
      </rPr>
      <t>(加)</t>
    </r>
    <phoneticPr fontId="100" type="noConversion"/>
  </si>
  <si>
    <t>百頁豆腐</t>
    <phoneticPr fontId="100" type="noConversion"/>
  </si>
  <si>
    <t>腐皮肉捲</t>
    <phoneticPr fontId="100" type="noConversion"/>
  </si>
  <si>
    <r>
      <t>脆皮雞翅</t>
    </r>
    <r>
      <rPr>
        <b/>
        <i/>
        <sz val="48"/>
        <color rgb="FFFF0000"/>
        <rFont val="標楷體"/>
        <family val="4"/>
        <charset val="136"/>
      </rPr>
      <t>(炸)</t>
    </r>
    <r>
      <rPr>
        <b/>
        <i/>
        <sz val="74"/>
        <color rgb="FFFF0000"/>
        <rFont val="標楷體"/>
        <family val="4"/>
        <charset val="136"/>
      </rPr>
      <t>+烤腐皮肉捲</t>
    </r>
    <r>
      <rPr>
        <b/>
        <i/>
        <sz val="48"/>
        <color rgb="FFFF0000"/>
        <rFont val="標楷體"/>
        <family val="4"/>
        <charset val="136"/>
      </rPr>
      <t>(加)</t>
    </r>
    <phoneticPr fontId="100" type="noConversion"/>
  </si>
  <si>
    <t>芋頭糕</t>
    <phoneticPr fontId="100" type="noConversion"/>
  </si>
  <si>
    <t>燒賣</t>
    <phoneticPr fontId="100" type="noConversion"/>
  </si>
  <si>
    <t>水生海</t>
    <phoneticPr fontId="100" type="noConversion"/>
  </si>
  <si>
    <t>薑絲海芽湯</t>
    <phoneticPr fontId="100" type="noConversion"/>
  </si>
  <si>
    <r>
      <rPr>
        <sz val="14"/>
        <rFont val="華康仿宋體W6(P)"/>
        <family val="1"/>
        <charset val="136"/>
      </rPr>
      <t xml:space="preserve">＊菜單設計者：曾富美 營養師     ＊專線：7363303    ＊國華E-mail：kuohow.food@gamil.com  </t>
    </r>
    <r>
      <rPr>
        <sz val="12"/>
        <rFont val="華康仿宋體W6(P)"/>
        <family val="1"/>
        <charset val="136"/>
      </rPr>
      <t>＊飯菜不足或用餐有任何問題，請洽服務人員，我們將親切為你服務喔！</t>
    </r>
    <r>
      <rPr>
        <sz val="12"/>
        <rFont val="華康魏碑體(P)"/>
        <family val="1"/>
        <charset val="136"/>
      </rPr>
      <t xml:space="preserve">   </t>
    </r>
    <r>
      <rPr>
        <sz val="14"/>
        <rFont val="華康魏碑體(P)"/>
        <family val="1"/>
        <charset val="136"/>
      </rPr>
      <t xml:space="preserve">   </t>
    </r>
    <r>
      <rPr>
        <sz val="14"/>
        <color indexed="10"/>
        <rFont val="華康魏碑體(P)"/>
        <family val="1"/>
        <charset val="136"/>
      </rPr>
      <t>新港國</t>
    </r>
    <r>
      <rPr>
        <sz val="14"/>
        <color indexed="10"/>
        <rFont val="華康魏碑體(P)"/>
        <family val="1"/>
        <charset val="136"/>
      </rPr>
      <t xml:space="preserve">小菜單   </t>
    </r>
    <r>
      <rPr>
        <sz val="12"/>
        <color indexed="10"/>
        <rFont val="華康魏碑體(P)"/>
        <family val="1"/>
        <charset val="136"/>
      </rPr>
      <t xml:space="preserve">111.8-9     </t>
    </r>
    <r>
      <rPr>
        <sz val="12"/>
        <rFont val="華康魏碑體(P)"/>
        <family val="1"/>
        <charset val="136"/>
      </rPr>
      <t xml:space="preserve">          </t>
    </r>
    <phoneticPr fontId="100" type="noConversion"/>
  </si>
  <si>
    <t>熱量:</t>
    <phoneticPr fontId="100" type="noConversion"/>
  </si>
  <si>
    <t>柴魚海芽湯</t>
    <phoneticPr fontId="100" type="noConversion"/>
  </si>
  <si>
    <t>玉米蛋花湯</t>
    <phoneticPr fontId="100" type="noConversion"/>
  </si>
  <si>
    <t>鮮蔬肉絲湯</t>
    <phoneticPr fontId="100" type="noConversion"/>
  </si>
  <si>
    <t>竹筍金菇湯</t>
    <phoneticPr fontId="100" type="noConversion"/>
  </si>
  <si>
    <t>冬粉肉絲湯(醃)</t>
    <phoneticPr fontId="100" type="noConversion"/>
  </si>
  <si>
    <t xml:space="preserve">深色蔬菜 </t>
    <phoneticPr fontId="100" type="noConversion"/>
  </si>
  <si>
    <t xml:space="preserve">縣產有機淺色蔬菜 </t>
    <phoneticPr fontId="100" type="noConversion"/>
  </si>
  <si>
    <t xml:space="preserve">肉絲蒲瓜 </t>
    <phoneticPr fontId="100" type="noConversion"/>
  </si>
  <si>
    <t xml:space="preserve"> 咖哩豆腐(豆) </t>
    <phoneticPr fontId="100" type="noConversion"/>
  </si>
  <si>
    <t xml:space="preserve"> 味鮮油干魚(炸海加)</t>
    <phoneticPr fontId="100" type="noConversion"/>
  </si>
  <si>
    <t>海苔大阪燒</t>
    <phoneticPr fontId="100" type="noConversion"/>
  </si>
  <si>
    <t xml:space="preserve">   東洋關東煮  </t>
    <phoneticPr fontId="100" type="noConversion"/>
  </si>
  <si>
    <t xml:space="preserve"> 港式蒸餃(冷)</t>
    <phoneticPr fontId="100" type="noConversion"/>
  </si>
  <si>
    <t xml:space="preserve">芋香白菜 </t>
    <phoneticPr fontId="100" type="noConversion"/>
  </si>
  <si>
    <t>絲瓜冬粉</t>
    <phoneticPr fontId="100" type="noConversion"/>
  </si>
  <si>
    <t xml:space="preserve">香菇肉醬+小饅頭(冷) </t>
    <phoneticPr fontId="100" type="noConversion"/>
  </si>
  <si>
    <t xml:space="preserve">香汁雞里肉(加) </t>
    <phoneticPr fontId="100" type="noConversion"/>
  </si>
  <si>
    <t xml:space="preserve"> 瓜仔燒腿丁(醃)</t>
    <phoneticPr fontId="100" type="noConversion"/>
  </si>
  <si>
    <t>壽喜燒</t>
    <phoneticPr fontId="100" type="noConversion"/>
  </si>
  <si>
    <t>三節鳳翅</t>
    <phoneticPr fontId="100" type="noConversion"/>
  </si>
  <si>
    <t xml:space="preserve">  回鍋肉(豆)</t>
    <phoneticPr fontId="100" type="noConversion"/>
  </si>
  <si>
    <t>鮮彩炒飯</t>
    <phoneticPr fontId="100" type="noConversion"/>
  </si>
  <si>
    <t>地瓜燕麥飯</t>
    <phoneticPr fontId="100" type="noConversion"/>
  </si>
  <si>
    <t>雜糧Q飯</t>
    <phoneticPr fontId="100" type="noConversion"/>
  </si>
  <si>
    <t>9月30日(五)</t>
    <phoneticPr fontId="100" type="noConversion"/>
  </si>
  <si>
    <t>9月29日(四)</t>
    <phoneticPr fontId="100" type="noConversion"/>
  </si>
  <si>
    <t>9月28日(三)</t>
    <phoneticPr fontId="100" type="noConversion"/>
  </si>
  <si>
    <t>9月27日(二)</t>
    <phoneticPr fontId="100" type="noConversion"/>
  </si>
  <si>
    <t>9月26日(一)</t>
    <phoneticPr fontId="100" type="noConversion"/>
  </si>
  <si>
    <t>土瓶蒸湯</t>
    <phoneticPr fontId="100" type="noConversion"/>
  </si>
  <si>
    <t>筍片雞湯</t>
    <phoneticPr fontId="100" type="noConversion"/>
  </si>
  <si>
    <t>時蔬豆腐湯(豆)</t>
    <phoneticPr fontId="100" type="noConversion"/>
  </si>
  <si>
    <t>元氣補湯</t>
    <phoneticPr fontId="100" type="noConversion"/>
  </si>
  <si>
    <t xml:space="preserve">  麵線羹湯(芡) </t>
    <phoneticPr fontId="100" type="noConversion"/>
  </si>
  <si>
    <t xml:space="preserve">淺色蔬菜 </t>
    <phoneticPr fontId="100" type="noConversion"/>
  </si>
  <si>
    <t>縣產有機深色蔬菜</t>
    <phoneticPr fontId="100" type="noConversion"/>
  </si>
  <si>
    <r>
      <t>淺色蔬菜</t>
    </r>
    <r>
      <rPr>
        <sz val="16"/>
        <color indexed="10"/>
        <rFont val="標楷體"/>
        <family val="4"/>
        <charset val="136"/>
      </rPr>
      <t/>
    </r>
    <phoneticPr fontId="100" type="noConversion"/>
  </si>
  <si>
    <t>香筍肉絲</t>
    <phoneticPr fontId="100" type="noConversion"/>
  </si>
  <si>
    <t>滷燒鴿蛋</t>
    <phoneticPr fontId="100" type="noConversion"/>
  </si>
  <si>
    <t>敏豆炒絲(豆)</t>
    <phoneticPr fontId="100" type="noConversion"/>
  </si>
  <si>
    <t>金絲蛋+三色粉絲</t>
    <phoneticPr fontId="100" type="noConversion"/>
  </si>
  <si>
    <t>金穗炒刺瓜</t>
    <phoneticPr fontId="100" type="noConversion"/>
  </si>
  <si>
    <t>芝麻包(冷)</t>
    <phoneticPr fontId="100" type="noConversion"/>
  </si>
  <si>
    <t>絲瓜麵線</t>
    <phoneticPr fontId="100" type="noConversion"/>
  </si>
  <si>
    <t xml:space="preserve">一品雞塊(加) </t>
    <phoneticPr fontId="100" type="noConversion"/>
  </si>
  <si>
    <t>小瓜豆腐(豆)</t>
    <phoneticPr fontId="100" type="noConversion"/>
  </si>
  <si>
    <t xml:space="preserve"> 雙色海帶(豆)  </t>
    <phoneticPr fontId="100" type="noConversion"/>
  </si>
  <si>
    <t xml:space="preserve"> 香汁里肌(炸)  </t>
    <phoneticPr fontId="100" type="noConversion"/>
  </si>
  <si>
    <t xml:space="preserve">  香汁鯛魚(海) </t>
    <phoneticPr fontId="100" type="noConversion"/>
  </si>
  <si>
    <t xml:space="preserve"> 鐵板豬柳 </t>
    <phoneticPr fontId="100" type="noConversion"/>
  </si>
  <si>
    <t xml:space="preserve">  桂筍肉片(醃) </t>
    <phoneticPr fontId="100" type="noConversion"/>
  </si>
  <si>
    <t xml:space="preserve"> 日式香翅(炸)</t>
    <phoneticPr fontId="100" type="noConversion"/>
  </si>
  <si>
    <t>美味粿仔條</t>
    <phoneticPr fontId="100" type="noConversion"/>
  </si>
  <si>
    <t>芋頭小米飯</t>
    <phoneticPr fontId="100" type="noConversion"/>
  </si>
  <si>
    <t>燕麥Q飯</t>
    <phoneticPr fontId="100" type="noConversion"/>
  </si>
  <si>
    <t>9月23日(五)</t>
    <phoneticPr fontId="100" type="noConversion"/>
  </si>
  <si>
    <t>9月22日(四)</t>
    <phoneticPr fontId="100" type="noConversion"/>
  </si>
  <si>
    <t>9月21日(三)</t>
    <phoneticPr fontId="100" type="noConversion"/>
  </si>
  <si>
    <t>9月20日(二)</t>
    <phoneticPr fontId="100" type="noConversion"/>
  </si>
  <si>
    <r>
      <t>9月19日(一)</t>
    </r>
    <r>
      <rPr>
        <sz val="18"/>
        <color indexed="10"/>
        <rFont val="華康魏碑體(P)"/>
        <family val="1"/>
        <charset val="136"/>
      </rPr>
      <t>認證豆漿</t>
    </r>
    <phoneticPr fontId="100" type="noConversion"/>
  </si>
  <si>
    <t>味噌湯</t>
    <phoneticPr fontId="100" type="noConversion"/>
  </si>
  <si>
    <t>冬瓜雞湯</t>
    <phoneticPr fontId="100" type="noConversion"/>
  </si>
  <si>
    <t>紫菜蛋花湯</t>
    <phoneticPr fontId="100" type="noConversion"/>
  </si>
  <si>
    <t>海帶豆腐湯(豆)</t>
    <phoneticPr fontId="100" type="noConversion"/>
  </si>
  <si>
    <t>蘿蔔毛豆湯</t>
    <phoneticPr fontId="100" type="noConversion"/>
  </si>
  <si>
    <t>縣產有機淺色蔬菜</t>
    <phoneticPr fontId="100" type="noConversion"/>
  </si>
  <si>
    <t>什錦冬瓜盅</t>
    <phoneticPr fontId="100" type="noConversion"/>
  </si>
  <si>
    <t xml:space="preserve">  滷味豆干(豆加)</t>
    <phoneticPr fontId="100" type="noConversion"/>
  </si>
  <si>
    <t xml:space="preserve">  扁蒲菇菇  </t>
    <phoneticPr fontId="100" type="noConversion"/>
  </si>
  <si>
    <t xml:space="preserve"> 白菜鮮色 </t>
    <phoneticPr fontId="100" type="noConversion"/>
  </si>
  <si>
    <t>茄香炒蛋</t>
    <phoneticPr fontId="100" type="noConversion"/>
  </si>
  <si>
    <t xml:space="preserve">小時候紅豆餅(加) </t>
    <phoneticPr fontId="100" type="noConversion"/>
  </si>
  <si>
    <t>聰明什蔬蛋</t>
    <phoneticPr fontId="100" type="noConversion"/>
  </si>
  <si>
    <t>鐵板腐香肉(豆)</t>
    <phoneticPr fontId="100" type="noConversion"/>
  </si>
  <si>
    <t xml:space="preserve">螺旋醬肉+小籠湯包(冷) </t>
    <phoneticPr fontId="100" type="noConversion"/>
  </si>
  <si>
    <t xml:space="preserve"> 黃金地瓜條(炸)   </t>
    <phoneticPr fontId="100" type="noConversion"/>
  </si>
  <si>
    <t xml:space="preserve">  岩燒鳳翅 </t>
    <phoneticPr fontId="100" type="noConversion"/>
  </si>
  <si>
    <t>咖哩排骨</t>
    <phoneticPr fontId="100" type="noConversion"/>
  </si>
  <si>
    <t xml:space="preserve"> 黃金魚片(炸海)</t>
    <phoneticPr fontId="100" type="noConversion"/>
  </si>
  <si>
    <t xml:space="preserve"> 家鄉棒腿 </t>
    <phoneticPr fontId="100" type="noConversion"/>
  </si>
  <si>
    <t xml:space="preserve"> 肉丁花生 </t>
    <phoneticPr fontId="100" type="noConversion"/>
  </si>
  <si>
    <t>夏威夷炒飯</t>
    <phoneticPr fontId="100" type="noConversion"/>
  </si>
  <si>
    <t>地瓜蕎麥飯</t>
    <phoneticPr fontId="100" type="noConversion"/>
  </si>
  <si>
    <t>胚芽麥片飯</t>
    <phoneticPr fontId="100" type="noConversion"/>
  </si>
  <si>
    <t>9月16日(五)</t>
    <phoneticPr fontId="100" type="noConversion"/>
  </si>
  <si>
    <t>9月15日(四)</t>
    <phoneticPr fontId="100" type="noConversion"/>
  </si>
  <si>
    <t>9月14日(三)</t>
    <phoneticPr fontId="100" type="noConversion"/>
  </si>
  <si>
    <t>9月13日(二)</t>
    <phoneticPr fontId="100" type="noConversion"/>
  </si>
  <si>
    <t>9月12日(一)</t>
    <phoneticPr fontId="100" type="noConversion"/>
  </si>
  <si>
    <t>金菇肉絲湯</t>
    <phoneticPr fontId="100" type="noConversion"/>
  </si>
  <si>
    <t>菜頭龍骨湯</t>
    <phoneticPr fontId="100" type="noConversion"/>
  </si>
  <si>
    <t>什錦綜合湯</t>
    <phoneticPr fontId="100" type="noConversion"/>
  </si>
  <si>
    <t>細粉鮮蔬湯</t>
    <phoneticPr fontId="100" type="noConversion"/>
  </si>
  <si>
    <t xml:space="preserve">  打拋豬肉(豆)</t>
    <phoneticPr fontId="100" type="noConversion"/>
  </si>
  <si>
    <t xml:space="preserve"> 炒海帶根 </t>
    <phoneticPr fontId="100" type="noConversion"/>
  </si>
  <si>
    <t>花生小菜</t>
    <phoneticPr fontId="100" type="noConversion"/>
  </si>
  <si>
    <t>滿香香腸(加)</t>
    <phoneticPr fontId="100" type="noConversion"/>
  </si>
  <si>
    <t xml:space="preserve">  白菜粉絲煲  </t>
    <phoneticPr fontId="100" type="noConversion"/>
  </si>
  <si>
    <t xml:space="preserve">  美味蒸蛋 </t>
    <phoneticPr fontId="100" type="noConversion"/>
  </si>
  <si>
    <t xml:space="preserve"> 筍乾骨腿(醃)+炒三色  </t>
    <phoneticPr fontId="100" type="noConversion"/>
  </si>
  <si>
    <t>三色炒蛋</t>
    <phoneticPr fontId="100" type="noConversion"/>
  </si>
  <si>
    <t xml:space="preserve">九層塔雞 </t>
    <phoneticPr fontId="100" type="noConversion"/>
  </si>
  <si>
    <t xml:space="preserve">  魯燒里肌大排  </t>
    <phoneticPr fontId="100" type="noConversion"/>
  </si>
  <si>
    <t xml:space="preserve">五味蝦排(炸海加)  </t>
    <phoneticPr fontId="100" type="noConversion"/>
  </si>
  <si>
    <t xml:space="preserve">  豆干滷肉(豆)</t>
    <phoneticPr fontId="100" type="noConversion"/>
  </si>
  <si>
    <t>南瓜小米飯</t>
    <phoneticPr fontId="100" type="noConversion"/>
  </si>
  <si>
    <t>什穀Q飯</t>
    <phoneticPr fontId="100" type="noConversion"/>
  </si>
  <si>
    <t>9月9日(五)</t>
    <phoneticPr fontId="100" type="noConversion"/>
  </si>
  <si>
    <t>9月8日(四)</t>
    <phoneticPr fontId="100" type="noConversion"/>
  </si>
  <si>
    <t>9月7日(三)</t>
    <phoneticPr fontId="100" type="noConversion"/>
  </si>
  <si>
    <t>9月6日(二)</t>
    <phoneticPr fontId="100" type="noConversion"/>
  </si>
  <si>
    <t>9月5日(一)</t>
    <phoneticPr fontId="100" type="noConversion"/>
  </si>
  <si>
    <t>脂肪：</t>
    <phoneticPr fontId="100" type="noConversion"/>
  </si>
  <si>
    <t>玉米海帶湯</t>
    <phoneticPr fontId="100" type="noConversion"/>
  </si>
  <si>
    <t>香筍豬肉湯</t>
    <phoneticPr fontId="100" type="noConversion"/>
  </si>
  <si>
    <t>可口時蔬湯</t>
    <phoneticPr fontId="100" type="noConversion"/>
  </si>
  <si>
    <t>洋蔥豆腐湯(豆)</t>
    <phoneticPr fontId="100" type="noConversion"/>
  </si>
  <si>
    <t xml:space="preserve">  鮮味蔬滑肉</t>
    <phoneticPr fontId="100" type="noConversion"/>
  </si>
  <si>
    <t>三色燒腿</t>
    <phoneticPr fontId="100" type="noConversion"/>
  </si>
  <si>
    <t>燴什錦</t>
    <phoneticPr fontId="100" type="noConversion"/>
  </si>
  <si>
    <t>雙色咖哩</t>
    <phoneticPr fontId="100" type="noConversion"/>
  </si>
  <si>
    <t xml:space="preserve">  日式蘿蔔糕(冷)</t>
    <phoneticPr fontId="100" type="noConversion"/>
  </si>
  <si>
    <t>燴炒大瓜</t>
    <phoneticPr fontId="100" type="noConversion"/>
  </si>
  <si>
    <t xml:space="preserve"> 豆腐絞肉(豆)</t>
    <phoneticPr fontId="100" type="noConversion"/>
  </si>
  <si>
    <t>彩椒鮮味+苔絲蒸蛋</t>
    <phoneticPr fontId="100" type="noConversion"/>
  </si>
  <si>
    <t xml:space="preserve">  卡香雞肉排(炸加)</t>
    <phoneticPr fontId="100" type="noConversion"/>
  </si>
  <si>
    <t xml:space="preserve">  酥香炸魚(炸海)</t>
    <phoneticPr fontId="100" type="noConversion"/>
  </si>
  <si>
    <t>照燒雞腿排</t>
    <phoneticPr fontId="100" type="noConversion"/>
  </si>
  <si>
    <t>蔥燒肉片</t>
    <phoneticPr fontId="100" type="noConversion"/>
  </si>
  <si>
    <t xml:space="preserve">    什錦蛋炒飯 </t>
    <phoneticPr fontId="100" type="noConversion"/>
  </si>
  <si>
    <t>地瓜麥片飯</t>
    <phoneticPr fontId="100" type="noConversion"/>
  </si>
  <si>
    <t>糙米Q飯</t>
    <phoneticPr fontId="100" type="noConversion"/>
  </si>
  <si>
    <t>9月2日(五)</t>
    <phoneticPr fontId="100" type="noConversion"/>
  </si>
  <si>
    <t>9月1日(四)</t>
    <phoneticPr fontId="100" type="noConversion"/>
  </si>
  <si>
    <t>8月31日(三)</t>
    <phoneticPr fontId="100" type="noConversion"/>
  </si>
  <si>
    <t>8月30日(二)</t>
    <phoneticPr fontId="100" type="noConversion"/>
  </si>
  <si>
    <t>742.8大卡</t>
    <phoneticPr fontId="100" type="noConversion"/>
  </si>
  <si>
    <t>餐數</t>
    <phoneticPr fontId="100" type="noConversion"/>
  </si>
  <si>
    <t>水果</t>
    <phoneticPr fontId="100" type="noConversion"/>
  </si>
  <si>
    <t>奶類</t>
    <phoneticPr fontId="100" type="noConversion"/>
  </si>
  <si>
    <t>29.1g</t>
    <phoneticPr fontId="100" type="noConversion"/>
  </si>
  <si>
    <t xml:space="preserve"> </t>
    <phoneticPr fontId="100" type="noConversion"/>
  </si>
  <si>
    <t>油</t>
    <phoneticPr fontId="100" type="noConversion"/>
  </si>
  <si>
    <t>水果類</t>
    <phoneticPr fontId="100" type="noConversion"/>
  </si>
  <si>
    <t>胡蘿蔔</t>
    <phoneticPr fontId="100" type="noConversion"/>
  </si>
  <si>
    <t>菜</t>
    <phoneticPr fontId="100" type="noConversion"/>
  </si>
  <si>
    <t>油脂類</t>
    <phoneticPr fontId="100" type="noConversion"/>
  </si>
  <si>
    <t>22.4g</t>
    <phoneticPr fontId="100" type="noConversion"/>
  </si>
  <si>
    <t>海帶根</t>
    <phoneticPr fontId="100" type="noConversion"/>
  </si>
  <si>
    <t>生鮮豬肉(豬前腿肉)</t>
    <phoneticPr fontId="100" type="noConversion"/>
  </si>
  <si>
    <t>肉</t>
    <phoneticPr fontId="100" type="noConversion"/>
  </si>
  <si>
    <t>蔬菜類</t>
    <phoneticPr fontId="100" type="noConversion"/>
  </si>
  <si>
    <t>生鮮軟排骨</t>
    <phoneticPr fontId="100" type="noConversion"/>
  </si>
  <si>
    <t>乾木耳</t>
    <phoneticPr fontId="100" type="noConversion"/>
  </si>
  <si>
    <t>蛋</t>
    <phoneticPr fontId="100" type="noConversion"/>
  </si>
  <si>
    <t>主食</t>
    <phoneticPr fontId="100" type="noConversion"/>
  </si>
  <si>
    <t>豆魚肉蛋類</t>
    <phoneticPr fontId="100" type="noConversion"/>
  </si>
  <si>
    <t>105.2g</t>
    <phoneticPr fontId="100" type="noConversion"/>
  </si>
  <si>
    <t>玉米</t>
    <phoneticPr fontId="100" type="noConversion"/>
  </si>
  <si>
    <t>冷</t>
    <phoneticPr fontId="100" type="noConversion"/>
  </si>
  <si>
    <t>裹粉雞肉排</t>
    <phoneticPr fontId="100" type="noConversion"/>
  </si>
  <si>
    <t>白米</t>
    <phoneticPr fontId="100" type="noConversion"/>
  </si>
  <si>
    <t>熱量</t>
    <phoneticPr fontId="100" type="noConversion"/>
  </si>
  <si>
    <t>醣類</t>
    <phoneticPr fontId="100" type="noConversion"/>
  </si>
  <si>
    <t>脂肪</t>
    <phoneticPr fontId="100" type="noConversion"/>
  </si>
  <si>
    <t>蛋白質</t>
    <phoneticPr fontId="100" type="noConversion"/>
  </si>
  <si>
    <t>主食類</t>
    <phoneticPr fontId="100" type="noConversion"/>
  </si>
  <si>
    <t>蒸炒</t>
    <phoneticPr fontId="100" type="noConversion"/>
  </si>
  <si>
    <t>745.8大卡</t>
    <phoneticPr fontId="100" type="noConversion"/>
  </si>
  <si>
    <t>30.6g</t>
    <phoneticPr fontId="100" type="noConversion"/>
  </si>
  <si>
    <t>小黃瓜</t>
    <phoneticPr fontId="100" type="noConversion"/>
  </si>
  <si>
    <t>玉米筍</t>
    <phoneticPr fontId="100" type="noConversion"/>
  </si>
  <si>
    <t>星期四</t>
    <phoneticPr fontId="100" type="noConversion"/>
  </si>
  <si>
    <t>23.0g</t>
    <phoneticPr fontId="100" type="noConversion"/>
  </si>
  <si>
    <t>冬粉</t>
    <phoneticPr fontId="100" type="noConversion"/>
  </si>
  <si>
    <t>香菇</t>
    <phoneticPr fontId="100" type="noConversion"/>
  </si>
  <si>
    <t>生鮮肉絲(豬前腿)</t>
    <phoneticPr fontId="100" type="noConversion"/>
  </si>
  <si>
    <t>地瓜</t>
    <phoneticPr fontId="100" type="noConversion"/>
  </si>
  <si>
    <t>102.6g</t>
    <phoneticPr fontId="100" type="noConversion"/>
  </si>
  <si>
    <t>生鮮竹筍</t>
    <phoneticPr fontId="100" type="noConversion"/>
  </si>
  <si>
    <t>生鮮翅腿</t>
    <phoneticPr fontId="100" type="noConversion"/>
  </si>
  <si>
    <t>大黃瓜</t>
    <phoneticPr fontId="100" type="noConversion"/>
  </si>
  <si>
    <t>生鮮魚</t>
    <phoneticPr fontId="100" type="noConversion"/>
  </si>
  <si>
    <t>滷煮</t>
    <phoneticPr fontId="100" type="noConversion"/>
  </si>
  <si>
    <t>炸煮</t>
    <phoneticPr fontId="100" type="noConversion"/>
  </si>
  <si>
    <t>735.2大卡</t>
    <phoneticPr fontId="100" type="noConversion"/>
  </si>
  <si>
    <t>30.1g</t>
    <phoneticPr fontId="100" type="noConversion"/>
  </si>
  <si>
    <t>星期三</t>
    <phoneticPr fontId="100" type="noConversion"/>
  </si>
  <si>
    <t>23.1g</t>
    <phoneticPr fontId="100" type="noConversion"/>
  </si>
  <si>
    <t>生鮮絞肉</t>
    <phoneticPr fontId="100" type="noConversion"/>
  </si>
  <si>
    <t>100.7g</t>
    <phoneticPr fontId="100" type="noConversion"/>
  </si>
  <si>
    <t>生鮮筍絲</t>
    <phoneticPr fontId="100" type="noConversion"/>
  </si>
  <si>
    <t>豆腐</t>
    <phoneticPr fontId="100" type="noConversion"/>
  </si>
  <si>
    <t>生鮮雞(腿)排</t>
    <phoneticPr fontId="100" type="noConversion"/>
  </si>
  <si>
    <t>滷或烤</t>
    <phoneticPr fontId="100" type="noConversion"/>
  </si>
  <si>
    <t>胡蘿蔔+蔥</t>
    <phoneticPr fontId="100" type="noConversion"/>
  </si>
  <si>
    <t>柴魚片</t>
    <phoneticPr fontId="100" type="noConversion"/>
  </si>
  <si>
    <t>30.5g</t>
    <phoneticPr fontId="100" type="noConversion"/>
  </si>
  <si>
    <t>雞蛋</t>
    <phoneticPr fontId="100" type="noConversion"/>
  </si>
  <si>
    <t>毛豆</t>
    <phoneticPr fontId="100" type="noConversion"/>
  </si>
  <si>
    <t>干絲</t>
    <phoneticPr fontId="100" type="noConversion"/>
  </si>
  <si>
    <t>星期二</t>
    <phoneticPr fontId="100" type="noConversion"/>
  </si>
  <si>
    <t>生鮮骨腿丁</t>
    <phoneticPr fontId="100" type="noConversion"/>
  </si>
  <si>
    <t>彩椒</t>
    <phoneticPr fontId="100" type="noConversion"/>
  </si>
  <si>
    <t>生鮮肉片(豬前腿肉)</t>
    <phoneticPr fontId="100" type="noConversion"/>
  </si>
  <si>
    <t>104.2g</t>
    <phoneticPr fontId="100" type="noConversion"/>
  </si>
  <si>
    <t>馬鈴薯</t>
    <phoneticPr fontId="100" type="noConversion"/>
  </si>
  <si>
    <t>大卡</t>
    <phoneticPr fontId="100" type="noConversion"/>
  </si>
  <si>
    <t>g</t>
    <phoneticPr fontId="100" type="noConversion"/>
  </si>
  <si>
    <t>星期一</t>
    <phoneticPr fontId="100" type="noConversion"/>
  </si>
  <si>
    <t>依    合    約    無    提    供    水    果    和    乳    品</t>
    <phoneticPr fontId="100" type="noConversion"/>
  </si>
  <si>
    <t>個人量(克)</t>
    <phoneticPr fontId="100" type="noConversion"/>
  </si>
  <si>
    <t>份數</t>
    <phoneticPr fontId="100" type="noConversion"/>
  </si>
  <si>
    <t>食物類別</t>
    <phoneticPr fontId="100" type="noConversion"/>
  </si>
  <si>
    <t>營養分析</t>
    <phoneticPr fontId="100" type="noConversion"/>
  </si>
  <si>
    <t>水果/乳品</t>
    <phoneticPr fontId="100" type="noConversion"/>
  </si>
  <si>
    <t>備註</t>
    <phoneticPr fontId="100" type="noConversion"/>
  </si>
  <si>
    <t>主菜</t>
    <phoneticPr fontId="100" type="noConversion"/>
  </si>
  <si>
    <t>食材以可食量標示</t>
    <phoneticPr fontId="100" type="noConversion"/>
  </si>
  <si>
    <t>111.8-9月第一週菜單明細(新港國小-國華廠商)</t>
    <phoneticPr fontId="100" type="noConversion"/>
  </si>
  <si>
    <t>749.0大卡</t>
    <phoneticPr fontId="100" type="noConversion"/>
  </si>
  <si>
    <t>30.0g</t>
    <phoneticPr fontId="100" type="noConversion"/>
  </si>
  <si>
    <t>小豆丁</t>
    <phoneticPr fontId="100" type="noConversion"/>
  </si>
  <si>
    <t>23.8g</t>
    <phoneticPr fontId="100" type="noConversion"/>
  </si>
  <si>
    <t>南瓜</t>
    <phoneticPr fontId="100" type="noConversion"/>
  </si>
  <si>
    <t>102.9g</t>
    <phoneticPr fontId="100" type="noConversion"/>
  </si>
  <si>
    <t>738.2大卡</t>
    <phoneticPr fontId="100" type="noConversion"/>
  </si>
  <si>
    <t xml:space="preserve"> 29.2g</t>
    <phoneticPr fontId="100" type="noConversion"/>
  </si>
  <si>
    <t>24.5g</t>
    <phoneticPr fontId="100" type="noConversion"/>
  </si>
  <si>
    <t>生鮮龍骨(豬龍骨)</t>
    <phoneticPr fontId="100" type="noConversion"/>
  </si>
  <si>
    <t>97.5g</t>
    <phoneticPr fontId="100" type="noConversion"/>
  </si>
  <si>
    <t xml:space="preserve">菜頭(蘿蔔) </t>
    <phoneticPr fontId="100" type="noConversion"/>
  </si>
  <si>
    <t>生鮮豬大里肌</t>
    <phoneticPr fontId="100" type="noConversion"/>
  </si>
  <si>
    <t>772.4大卡</t>
    <phoneticPr fontId="100" type="noConversion"/>
  </si>
  <si>
    <t>30.9g</t>
    <phoneticPr fontId="100" type="noConversion"/>
  </si>
  <si>
    <t>蘿蔔</t>
    <phoneticPr fontId="100" type="noConversion"/>
  </si>
  <si>
    <t>敏豆</t>
    <phoneticPr fontId="100" type="noConversion"/>
  </si>
  <si>
    <t>25.5g</t>
    <phoneticPr fontId="100" type="noConversion"/>
  </si>
  <si>
    <t>水煮花生</t>
    <phoneticPr fontId="100" type="noConversion"/>
  </si>
  <si>
    <t>海帶苗(乾裙帶菜)</t>
    <phoneticPr fontId="100" type="noConversion"/>
  </si>
  <si>
    <t>筍乾</t>
    <phoneticPr fontId="100" type="noConversion"/>
  </si>
  <si>
    <t>什穀米</t>
    <phoneticPr fontId="100" type="noConversion"/>
  </si>
  <si>
    <t>104.8g</t>
    <phoneticPr fontId="100" type="noConversion"/>
  </si>
  <si>
    <t>有機淺色蔬菜</t>
    <phoneticPr fontId="100" type="noConversion"/>
  </si>
  <si>
    <t>蝦排</t>
    <phoneticPr fontId="100" type="noConversion"/>
  </si>
  <si>
    <t>741.1大卡</t>
    <phoneticPr fontId="100" type="noConversion"/>
  </si>
  <si>
    <t>29.9g</t>
    <phoneticPr fontId="100" type="noConversion"/>
  </si>
  <si>
    <t>生鮮肉丁(豬前腿肉)</t>
    <phoneticPr fontId="100" type="noConversion"/>
  </si>
  <si>
    <t>103.2g</t>
    <phoneticPr fontId="100" type="noConversion"/>
  </si>
  <si>
    <t>(大溪)黑豆干</t>
    <phoneticPr fontId="100" type="noConversion"/>
  </si>
  <si>
    <t>煮烤</t>
    <phoneticPr fontId="100" type="noConversion"/>
  </si>
  <si>
    <t>111.9月第二週菜單明細(新港國小-國華廠商)</t>
    <phoneticPr fontId="100" type="noConversion"/>
  </si>
  <si>
    <t>730.0大卡</t>
    <phoneticPr fontId="100" type="noConversion"/>
  </si>
  <si>
    <t>鳳梨罐頭</t>
    <phoneticPr fontId="100" type="noConversion"/>
  </si>
  <si>
    <t>29.0g</t>
    <phoneticPr fontId="100" type="noConversion"/>
  </si>
  <si>
    <t>23.5g</t>
    <phoneticPr fontId="100" type="noConversion"/>
  </si>
  <si>
    <t>99.7g</t>
    <phoneticPr fontId="100" type="noConversion"/>
  </si>
  <si>
    <t>海帶芽(乾裙帶菜)</t>
    <phoneticPr fontId="100" type="noConversion"/>
  </si>
  <si>
    <t>冬瓜</t>
    <phoneticPr fontId="100" type="noConversion"/>
  </si>
  <si>
    <t>紅豆餅(車輪餅)</t>
    <phoneticPr fontId="100" type="noConversion"/>
  </si>
  <si>
    <t>生鮮雞翅</t>
    <phoneticPr fontId="100" type="noConversion"/>
  </si>
  <si>
    <t>747.0大卡</t>
    <phoneticPr fontId="100" type="noConversion"/>
  </si>
  <si>
    <t>29.5g</t>
    <phoneticPr fontId="100" type="noConversion"/>
  </si>
  <si>
    <t>24.3g</t>
    <phoneticPr fontId="100" type="noConversion"/>
  </si>
  <si>
    <t>枸杞</t>
    <phoneticPr fontId="100" type="noConversion"/>
  </si>
  <si>
    <t>菜頭</t>
    <phoneticPr fontId="100" type="noConversion"/>
  </si>
  <si>
    <t>蕎麥</t>
    <phoneticPr fontId="100" type="noConversion"/>
  </si>
  <si>
    <t>甜不辣</t>
    <phoneticPr fontId="100" type="noConversion"/>
  </si>
  <si>
    <t>101.9g</t>
    <phoneticPr fontId="100" type="noConversion"/>
  </si>
  <si>
    <t>豆干</t>
    <phoneticPr fontId="100" type="noConversion"/>
  </si>
  <si>
    <t>745.0大卡</t>
    <phoneticPr fontId="100" type="noConversion"/>
  </si>
  <si>
    <t>22.2g</t>
    <phoneticPr fontId="100" type="noConversion"/>
  </si>
  <si>
    <t>蛋(雞蛋--白殼)</t>
  </si>
  <si>
    <t>蛋</t>
  </si>
  <si>
    <t>杏鮑菇</t>
    <phoneticPr fontId="100" type="noConversion"/>
  </si>
  <si>
    <t>106.4g</t>
    <phoneticPr fontId="100" type="noConversion"/>
  </si>
  <si>
    <t>紫菜(乾裙帶菜)</t>
    <phoneticPr fontId="100" type="noConversion"/>
  </si>
  <si>
    <t>扁蒲</t>
    <phoneticPr fontId="100" type="noConversion"/>
  </si>
  <si>
    <t>生鮮魚片</t>
    <phoneticPr fontId="100" type="noConversion"/>
  </si>
  <si>
    <t>788.0大卡</t>
    <phoneticPr fontId="100" type="noConversion"/>
  </si>
  <si>
    <t>豬肉湯包</t>
    <phoneticPr fontId="100" type="noConversion"/>
  </si>
  <si>
    <t>33.7g</t>
    <phoneticPr fontId="100" type="noConversion"/>
  </si>
  <si>
    <t>胚芽</t>
    <phoneticPr fontId="100" type="noConversion"/>
  </si>
  <si>
    <t>110.4g</t>
    <phoneticPr fontId="100" type="noConversion"/>
  </si>
  <si>
    <r>
      <t>通心粉</t>
    </r>
    <r>
      <rPr>
        <sz val="24"/>
        <color indexed="10"/>
        <rFont val="新細明體"/>
        <family val="1"/>
        <charset val="136"/>
      </rPr>
      <t xml:space="preserve"> </t>
    </r>
    <phoneticPr fontId="100" type="noConversion"/>
  </si>
  <si>
    <t>生鮮雞腿</t>
    <phoneticPr fontId="100" type="noConversion"/>
  </si>
  <si>
    <t>746.1大卡</t>
    <phoneticPr fontId="100" type="noConversion"/>
  </si>
  <si>
    <t>菜頭(蘿蔔)</t>
    <phoneticPr fontId="100" type="noConversion"/>
  </si>
  <si>
    <t>番茄</t>
    <phoneticPr fontId="100" type="noConversion"/>
  </si>
  <si>
    <t>103.3g</t>
    <phoneticPr fontId="100" type="noConversion"/>
  </si>
  <si>
    <t>新鮮地瓜條</t>
    <phoneticPr fontId="100" type="noConversion"/>
  </si>
  <si>
    <t>111.9月第三週菜單明細(新港國小-國華廠商)</t>
    <phoneticPr fontId="100" type="noConversion"/>
  </si>
  <si>
    <t>744.2大卡</t>
    <phoneticPr fontId="100" type="noConversion"/>
  </si>
  <si>
    <t>102.4g</t>
    <phoneticPr fontId="100" type="noConversion"/>
  </si>
  <si>
    <t>(白)蘿蔔</t>
    <phoneticPr fontId="100" type="noConversion"/>
  </si>
  <si>
    <t>芝麻包</t>
    <phoneticPr fontId="100" type="noConversion"/>
  </si>
  <si>
    <t>生鮮豬里肌(豬前腿肉)</t>
    <phoneticPr fontId="100" type="noConversion"/>
  </si>
  <si>
    <t>粿仔條</t>
    <phoneticPr fontId="100" type="noConversion"/>
  </si>
  <si>
    <t>736.4大卡</t>
    <phoneticPr fontId="100" type="noConversion"/>
  </si>
  <si>
    <t xml:space="preserve"> 29.8g</t>
    <phoneticPr fontId="100" type="noConversion"/>
  </si>
  <si>
    <t>22.0g</t>
    <phoneticPr fontId="100" type="noConversion"/>
  </si>
  <si>
    <t>麵線</t>
    <phoneticPr fontId="100" type="noConversion"/>
  </si>
  <si>
    <t>芋頭</t>
    <phoneticPr fontId="100" type="noConversion"/>
  </si>
  <si>
    <t>104.7g</t>
    <phoneticPr fontId="100" type="noConversion"/>
  </si>
  <si>
    <t xml:space="preserve">生鮮筍片(竹筍) </t>
    <phoneticPr fontId="100" type="noConversion"/>
  </si>
  <si>
    <t>生鮮鴿蛋</t>
    <phoneticPr fontId="100" type="noConversion"/>
  </si>
  <si>
    <t>絲瓜</t>
    <phoneticPr fontId="100" type="noConversion"/>
  </si>
  <si>
    <t>生鮮鯛魚</t>
    <phoneticPr fontId="100" type="noConversion"/>
  </si>
  <si>
    <t>蒸或烤</t>
    <phoneticPr fontId="100" type="noConversion"/>
  </si>
  <si>
    <t>720.5大卡</t>
    <phoneticPr fontId="100" type="noConversion"/>
  </si>
  <si>
    <t>27.4g</t>
    <phoneticPr fontId="100" type="noConversion"/>
  </si>
  <si>
    <t>22.5g</t>
    <phoneticPr fontId="100" type="noConversion"/>
  </si>
  <si>
    <t>生鮮豬柳(豬前腿肉)</t>
    <phoneticPr fontId="100" type="noConversion"/>
  </si>
  <si>
    <t>99.1g</t>
    <phoneticPr fontId="100" type="noConversion"/>
  </si>
  <si>
    <t>雞塊</t>
    <phoneticPr fontId="100" type="noConversion"/>
  </si>
  <si>
    <t>781.0大卡</t>
    <phoneticPr fontId="100" type="noConversion"/>
  </si>
  <si>
    <t>30.3g</t>
    <phoneticPr fontId="100" type="noConversion"/>
  </si>
  <si>
    <t>桂竹筍</t>
    <phoneticPr fontId="100" type="noConversion"/>
  </si>
  <si>
    <t>燕麥</t>
    <phoneticPr fontId="100" type="noConversion"/>
  </si>
  <si>
    <t>110.0g</t>
    <phoneticPr fontId="100" type="noConversion"/>
  </si>
  <si>
    <t>816.7大卡</t>
    <phoneticPr fontId="100" type="noConversion"/>
  </si>
  <si>
    <t>36.5g</t>
    <phoneticPr fontId="100" type="noConversion"/>
  </si>
  <si>
    <t>170ml</t>
    <phoneticPr fontId="100" type="noConversion"/>
  </si>
  <si>
    <t>認證豆漿(奶) 1瓶</t>
    <phoneticPr fontId="100" type="noConversion"/>
  </si>
  <si>
    <t>25.6g</t>
    <phoneticPr fontId="100" type="noConversion"/>
  </si>
  <si>
    <t>113.5g</t>
    <phoneticPr fontId="100" type="noConversion"/>
  </si>
  <si>
    <t>紅麵線</t>
    <phoneticPr fontId="100" type="noConversion"/>
  </si>
  <si>
    <t xml:space="preserve">刺瓜(大黃瓜) </t>
    <phoneticPr fontId="100" type="noConversion"/>
  </si>
  <si>
    <t>111.9月第四週菜單明細(新港國小-國華廠商)</t>
    <phoneticPr fontId="100" type="noConversion"/>
  </si>
  <si>
    <t>730.4大卡</t>
    <phoneticPr fontId="100" type="noConversion"/>
  </si>
  <si>
    <t>24.0g</t>
    <phoneticPr fontId="100" type="noConversion"/>
  </si>
  <si>
    <t>蒲瓜</t>
    <phoneticPr fontId="100" type="noConversion"/>
  </si>
  <si>
    <t>豬肉水餃</t>
    <phoneticPr fontId="100" type="noConversion"/>
  </si>
  <si>
    <t>調理雞排</t>
    <phoneticPr fontId="100" type="noConversion"/>
  </si>
  <si>
    <t>煮蒸</t>
    <phoneticPr fontId="100" type="noConversion"/>
  </si>
  <si>
    <t>746.9大卡</t>
    <phoneticPr fontId="100" type="noConversion"/>
  </si>
  <si>
    <t>蛋(雞蛋--白殼)</t>
    <phoneticPr fontId="100" type="noConversion"/>
  </si>
  <si>
    <t>碎瓜</t>
    <phoneticPr fontId="100" type="noConversion"/>
  </si>
  <si>
    <t>749.6大卡</t>
    <phoneticPr fontId="100" type="noConversion"/>
  </si>
  <si>
    <t xml:space="preserve"> 29.7g</t>
    <phoneticPr fontId="100" type="noConversion"/>
  </si>
  <si>
    <t>24.9g</t>
    <phoneticPr fontId="100" type="noConversion"/>
  </si>
  <si>
    <t>100.5g</t>
    <phoneticPr fontId="100" type="noConversion"/>
  </si>
  <si>
    <t>裹粉油甘魚</t>
    <phoneticPr fontId="100" type="noConversion"/>
  </si>
  <si>
    <t>753.0大卡</t>
    <phoneticPr fontId="100" type="noConversion"/>
  </si>
  <si>
    <t>海苔絲</t>
    <phoneticPr fontId="100" type="noConversion"/>
  </si>
  <si>
    <t>小饅頭</t>
    <phoneticPr fontId="100" type="noConversion"/>
  </si>
  <si>
    <t>29.6g</t>
    <phoneticPr fontId="100" type="noConversion"/>
  </si>
  <si>
    <t>雜糧米(什穀米)</t>
    <phoneticPr fontId="100" type="noConversion"/>
  </si>
  <si>
    <t>105.1g</t>
    <phoneticPr fontId="100" type="noConversion"/>
  </si>
  <si>
    <t>752.3大卡</t>
    <phoneticPr fontId="100" type="noConversion"/>
  </si>
  <si>
    <t xml:space="preserve">香菇 </t>
    <phoneticPr fontId="100" type="noConversion"/>
  </si>
  <si>
    <t>105.4g</t>
    <phoneticPr fontId="100" type="noConversion"/>
  </si>
  <si>
    <t>111.9月第五週菜單明細(新港國小-國華廠商)</t>
    <phoneticPr fontId="10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</si>
</sst>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&quot;8 月&quot;\ #\ &quot;日（一 ）&quot;"/>
    <numFmt numFmtId="177" formatCode="0;_쐀"/>
    <numFmt numFmtId="178" formatCode="0;_ "/>
    <numFmt numFmtId="179" formatCode="&quot;9 月&quot;\ #\ &quot;日（一 ）&quot;"/>
    <numFmt numFmtId="180" formatCode="&quot;9 月&quot;\ #\ &quot;日（二）&quot;"/>
    <numFmt numFmtId="181" formatCode="&quot;9 月&quot;\ #\ &quot;日（三）&quot;"/>
    <numFmt numFmtId="182" formatCode="&quot;9 月&quot;\ #\ &quot;日（五）&quot;"/>
    <numFmt numFmtId="183" formatCode="&quot;9 月&quot;\ #\ &quot;日（四）&quot;"/>
    <numFmt numFmtId="184" formatCode="&quot;8 月&quot;\ #\ &quot;日（二）&quot;"/>
    <numFmt numFmtId="185" formatCode="&quot;8 月&quot;\ #\ &quot;日（三）&quot;"/>
    <numFmt numFmtId="186" formatCode="&quot;11 月&quot;\ #\ &quot;日（一）&quot;"/>
  </numFmts>
  <fonts count="205">
    <font>
      <sz val="12"/>
      <name val="新細明體"/>
      <charset val="136"/>
    </font>
    <font>
      <sz val="12"/>
      <color indexed="8"/>
      <name val="新細明體"/>
      <family val="1"/>
      <charset val="136"/>
    </font>
    <font>
      <sz val="16"/>
      <color indexed="8"/>
      <name val="新細明體"/>
      <family val="1"/>
      <charset val="136"/>
    </font>
    <font>
      <sz val="14"/>
      <color indexed="8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18"/>
      <color indexed="8"/>
      <name val="新細明體"/>
      <family val="1"/>
      <charset val="136"/>
    </font>
    <font>
      <sz val="15"/>
      <color indexed="8"/>
      <name val="新細明體"/>
      <family val="1"/>
      <charset val="136"/>
    </font>
    <font>
      <sz val="15"/>
      <name val="新細明體"/>
      <family val="1"/>
      <charset val="136"/>
    </font>
    <font>
      <sz val="52"/>
      <name val="標楷體"/>
      <family val="4"/>
      <charset val="136"/>
    </font>
    <font>
      <sz val="18"/>
      <color indexed="8"/>
      <name val="標楷體"/>
      <family val="4"/>
      <charset val="136"/>
    </font>
    <font>
      <b/>
      <sz val="20"/>
      <name val="標楷體"/>
      <family val="4"/>
      <charset val="136"/>
    </font>
    <font>
      <sz val="22"/>
      <color theme="1"/>
      <name val="標楷體"/>
      <family val="4"/>
      <charset val="136"/>
    </font>
    <font>
      <sz val="18"/>
      <color theme="1"/>
      <name val="標楷體"/>
      <family val="4"/>
      <charset val="136"/>
    </font>
    <font>
      <sz val="20"/>
      <color theme="1"/>
      <name val="標楷體"/>
      <family val="4"/>
      <charset val="136"/>
    </font>
    <font>
      <sz val="26"/>
      <color theme="1"/>
      <name val="標楷體"/>
      <family val="4"/>
      <charset val="136"/>
    </font>
    <font>
      <sz val="28"/>
      <color theme="1"/>
      <name val="標楷體"/>
      <family val="4"/>
      <charset val="136"/>
    </font>
    <font>
      <sz val="24"/>
      <color theme="1"/>
      <name val="標楷體"/>
      <family val="4"/>
      <charset val="136"/>
    </font>
    <font>
      <sz val="23"/>
      <color theme="1"/>
      <name val="標楷體"/>
      <family val="4"/>
      <charset val="136"/>
    </font>
    <font>
      <sz val="18"/>
      <name val="標楷體"/>
      <family val="4"/>
      <charset val="136"/>
    </font>
    <font>
      <sz val="20"/>
      <color indexed="8"/>
      <name val="標楷體"/>
      <family val="4"/>
      <charset val="136"/>
    </font>
    <font>
      <sz val="26"/>
      <name val="標楷體"/>
      <family val="4"/>
      <charset val="136"/>
    </font>
    <font>
      <sz val="16"/>
      <color theme="1"/>
      <name val="標楷體"/>
      <family val="4"/>
      <charset val="136"/>
    </font>
    <font>
      <sz val="22"/>
      <color rgb="FF333300"/>
      <name val="標楷體"/>
      <family val="4"/>
      <charset val="136"/>
    </font>
    <font>
      <sz val="22"/>
      <color theme="0"/>
      <name val="標楷體"/>
      <family val="4"/>
      <charset val="136"/>
    </font>
    <font>
      <b/>
      <sz val="18"/>
      <color theme="1"/>
      <name val="標楷體"/>
      <family val="4"/>
      <charset val="136"/>
    </font>
    <font>
      <sz val="22"/>
      <color rgb="FF333300"/>
      <name val="新細明體"/>
      <family val="1"/>
      <charset val="136"/>
    </font>
    <font>
      <sz val="22"/>
      <color indexed="8"/>
      <name val="新細明體"/>
      <family val="1"/>
      <charset val="136"/>
    </font>
    <font>
      <sz val="22"/>
      <color theme="0"/>
      <name val="新細明體"/>
      <family val="1"/>
      <charset val="136"/>
    </font>
    <font>
      <sz val="22"/>
      <color theme="1"/>
      <name val="新細明體"/>
      <family val="1"/>
      <charset val="136"/>
    </font>
    <font>
      <sz val="16"/>
      <color indexed="8"/>
      <name val="標楷體"/>
      <family val="4"/>
      <charset val="136"/>
    </font>
    <font>
      <sz val="19"/>
      <color indexed="8"/>
      <name val="新細明體"/>
      <family val="1"/>
      <charset val="136"/>
    </font>
    <font>
      <sz val="36"/>
      <name val="標楷體"/>
      <family val="4"/>
      <charset val="136"/>
    </font>
    <font>
      <b/>
      <sz val="19"/>
      <name val="標楷體"/>
      <family val="4"/>
      <charset val="136"/>
    </font>
    <font>
      <sz val="19"/>
      <color indexed="8"/>
      <name val="標楷體"/>
      <family val="4"/>
      <charset val="136"/>
    </font>
    <font>
      <sz val="16"/>
      <name val="標楷體"/>
      <family val="4"/>
      <charset val="136"/>
    </font>
    <font>
      <sz val="19"/>
      <color theme="1"/>
      <name val="標楷體"/>
      <family val="4"/>
      <charset val="136"/>
    </font>
    <font>
      <sz val="14"/>
      <color theme="1"/>
      <name val="標楷體"/>
      <family val="4"/>
      <charset val="136"/>
    </font>
    <font>
      <sz val="14"/>
      <name val="標楷體"/>
      <family val="4"/>
      <charset val="136"/>
    </font>
    <font>
      <sz val="20"/>
      <name val="標楷體"/>
      <family val="4"/>
      <charset val="136"/>
    </font>
    <font>
      <sz val="12"/>
      <color theme="1"/>
      <name val="新細明體"/>
      <family val="1"/>
      <charset val="136"/>
    </font>
    <font>
      <sz val="20"/>
      <color theme="1"/>
      <name val="新細明體"/>
      <family val="1"/>
      <charset val="136"/>
    </font>
    <font>
      <sz val="14"/>
      <color theme="1"/>
      <name val="新細明體"/>
      <family val="1"/>
      <charset val="136"/>
    </font>
    <font>
      <b/>
      <sz val="20"/>
      <color theme="1"/>
      <name val="標楷體"/>
      <family val="4"/>
      <charset val="136"/>
    </font>
    <font>
      <b/>
      <sz val="18"/>
      <name val="標楷體"/>
      <family val="4"/>
      <charset val="136"/>
    </font>
    <font>
      <sz val="16"/>
      <name val="新細明體"/>
      <family val="1"/>
      <charset val="136"/>
    </font>
    <font>
      <sz val="14"/>
      <name val="新細明體"/>
      <family val="1"/>
      <charset val="136"/>
    </font>
    <font>
      <sz val="20"/>
      <name val="新細明體"/>
      <family val="1"/>
      <charset val="136"/>
    </font>
    <font>
      <sz val="22"/>
      <name val="新細明體"/>
      <family val="1"/>
      <charset val="136"/>
    </font>
    <font>
      <sz val="19"/>
      <name val="新細明體"/>
      <family val="1"/>
      <charset val="136"/>
    </font>
    <font>
      <sz val="19"/>
      <name val="標楷體"/>
      <family val="4"/>
      <charset val="136"/>
    </font>
    <font>
      <sz val="18"/>
      <color theme="0"/>
      <name val="標楷體"/>
      <family val="4"/>
      <charset val="136"/>
    </font>
    <font>
      <sz val="12"/>
      <name val="華康少女文字W3"/>
      <charset val="136"/>
    </font>
    <font>
      <sz val="18"/>
      <name val="新細明體"/>
      <family val="1"/>
      <charset val="136"/>
    </font>
    <font>
      <sz val="12"/>
      <color theme="1"/>
      <name val="標楷體"/>
      <family val="4"/>
      <charset val="136"/>
    </font>
    <font>
      <sz val="36"/>
      <name val="華康少女文字W3"/>
      <charset val="136"/>
    </font>
    <font>
      <sz val="42"/>
      <name val="華康POP1體W7"/>
      <charset val="136"/>
    </font>
    <font>
      <sz val="42"/>
      <name val="華康少女文字W3"/>
      <charset val="136"/>
    </font>
    <font>
      <sz val="36"/>
      <color rgb="FF006600"/>
      <name val="華康少女文字W3"/>
      <charset val="136"/>
    </font>
    <font>
      <sz val="36"/>
      <color rgb="FF800080"/>
      <name val="華康少女文字W3"/>
      <charset val="136"/>
    </font>
    <font>
      <sz val="34"/>
      <name val="新細明體"/>
      <family val="1"/>
      <charset val="136"/>
    </font>
    <font>
      <sz val="36"/>
      <color rgb="FF339933"/>
      <name val="華康少女文字W3"/>
      <charset val="136"/>
    </font>
    <font>
      <sz val="42"/>
      <color rgb="FF339933"/>
      <name val="華康少女文字W3"/>
      <charset val="136"/>
    </font>
    <font>
      <sz val="42"/>
      <color rgb="FF800080"/>
      <name val="華康少女文字W3"/>
      <charset val="136"/>
    </font>
    <font>
      <sz val="42"/>
      <name val="新細明體"/>
      <family val="1"/>
      <charset val="136"/>
    </font>
    <font>
      <sz val="42"/>
      <color rgb="FF339933"/>
      <name val="新細明體"/>
      <family val="1"/>
      <charset val="136"/>
    </font>
    <font>
      <sz val="42"/>
      <color rgb="FF800080"/>
      <name val="新細明體"/>
      <family val="1"/>
      <charset val="136"/>
    </font>
    <font>
      <b/>
      <sz val="24"/>
      <color rgb="FFFF0000"/>
      <name val="標楷體"/>
      <family val="4"/>
      <charset val="136"/>
    </font>
    <font>
      <b/>
      <sz val="24"/>
      <color theme="1"/>
      <name val="標楷體"/>
      <family val="4"/>
      <charset val="136"/>
    </font>
    <font>
      <b/>
      <sz val="38"/>
      <color theme="1"/>
      <name val="標楷體"/>
      <family val="4"/>
      <charset val="136"/>
    </font>
    <font>
      <sz val="10"/>
      <color rgb="FF000000"/>
      <name val="Arial"/>
      <family val="2"/>
    </font>
    <font>
      <b/>
      <sz val="24"/>
      <color indexed="12"/>
      <name val="標楷體"/>
      <family val="4"/>
      <charset val="136"/>
    </font>
    <font>
      <b/>
      <sz val="24"/>
      <color indexed="20"/>
      <name val="標楷體"/>
      <family val="4"/>
      <charset val="136"/>
    </font>
    <font>
      <sz val="12"/>
      <color rgb="FF666666"/>
      <name val="華康POP1體W5"/>
      <family val="5"/>
      <charset val="136"/>
    </font>
    <font>
      <b/>
      <sz val="12"/>
      <color rgb="FF666666"/>
      <name val="華康POP1體W5"/>
      <family val="5"/>
      <charset val="136"/>
    </font>
    <font>
      <b/>
      <sz val="28"/>
      <color rgb="FFC00000"/>
      <name val="標楷體"/>
      <family val="4"/>
      <charset val="136"/>
    </font>
    <font>
      <b/>
      <sz val="22"/>
      <color rgb="FF333399"/>
      <name val="標楷體"/>
      <family val="4"/>
      <charset val="136"/>
    </font>
    <font>
      <sz val="22"/>
      <color rgb="FF333399"/>
      <name val="Verdana"/>
      <family val="2"/>
    </font>
    <font>
      <sz val="22"/>
      <color rgb="FF666666"/>
      <name val="Verdana"/>
      <family val="2"/>
    </font>
    <font>
      <sz val="24"/>
      <color theme="1"/>
      <name val="新細明體"/>
      <family val="1"/>
      <charset val="136"/>
      <scheme val="minor"/>
    </font>
    <font>
      <sz val="12"/>
      <name val="新細明體"/>
      <family val="1"/>
      <charset val="136"/>
      <scheme val="major"/>
    </font>
    <font>
      <sz val="33"/>
      <name val="新細明體"/>
      <family val="1"/>
      <charset val="136"/>
    </font>
    <font>
      <b/>
      <sz val="105"/>
      <color indexed="61"/>
      <name val="標楷體"/>
      <family val="4"/>
      <charset val="136"/>
    </font>
    <font>
      <sz val="45"/>
      <name val="和平海報體"/>
      <charset val="136"/>
    </font>
    <font>
      <sz val="75"/>
      <color indexed="12"/>
      <name val="標楷體"/>
      <family val="4"/>
      <charset val="136"/>
    </font>
    <font>
      <b/>
      <sz val="26"/>
      <color rgb="FFFF0000"/>
      <name val="微軟正黑體"/>
      <family val="2"/>
      <charset val="136"/>
    </font>
    <font>
      <sz val="20"/>
      <name val="Times New Roman"/>
      <family val="1"/>
    </font>
    <font>
      <sz val="85"/>
      <color rgb="FF00B050"/>
      <name val="標楷體"/>
      <family val="4"/>
      <charset val="136"/>
    </font>
    <font>
      <sz val="85"/>
      <color theme="9" tint="-0.499984740745262"/>
      <name val="標楷體"/>
      <family val="4"/>
      <charset val="136"/>
    </font>
    <font>
      <b/>
      <sz val="42"/>
      <name val="標楷體"/>
      <family val="4"/>
      <charset val="136"/>
    </font>
    <font>
      <sz val="85"/>
      <color theme="6" tint="-0.499984740745262"/>
      <name val="標楷體"/>
      <family val="4"/>
      <charset val="136"/>
    </font>
    <font>
      <sz val="85"/>
      <color rgb="FF0070C0"/>
      <name val="標楷體"/>
      <family val="4"/>
      <charset val="136"/>
    </font>
    <font>
      <b/>
      <sz val="33"/>
      <color theme="1"/>
      <name val="新細明體"/>
      <family val="1"/>
      <charset val="136"/>
    </font>
    <font>
      <b/>
      <sz val="45"/>
      <name val="新細明體"/>
      <family val="1"/>
      <charset val="136"/>
      <scheme val="major"/>
    </font>
    <font>
      <sz val="75"/>
      <name val="新細明體"/>
      <family val="1"/>
      <charset val="136"/>
    </font>
    <font>
      <b/>
      <sz val="42"/>
      <color rgb="FF008000"/>
      <name val="微軟正黑體"/>
      <family val="2"/>
      <charset val="136"/>
    </font>
    <font>
      <b/>
      <sz val="42"/>
      <color rgb="FF0070C0"/>
      <name val="微軟正黑體"/>
      <family val="2"/>
      <charset val="136"/>
    </font>
    <font>
      <sz val="12"/>
      <color indexed="60"/>
      <name val="新細明體"/>
      <family val="1"/>
      <charset val="136"/>
    </font>
    <font>
      <sz val="11"/>
      <color theme="1"/>
      <name val="標楷體"/>
      <family val="4"/>
      <charset val="136"/>
    </font>
    <font>
      <sz val="20"/>
      <name val="細明體"/>
      <family val="3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6"/>
      <color indexed="8"/>
      <name val="標楷體"/>
      <family val="4"/>
      <charset val="136"/>
    </font>
    <font>
      <sz val="12"/>
      <color indexed="9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u/>
      <sz val="12"/>
      <color theme="10"/>
      <name val="新細明體"/>
      <family val="1"/>
      <charset val="136"/>
    </font>
    <font>
      <b/>
      <sz val="60"/>
      <color theme="1"/>
      <name val="標楷體"/>
      <family val="4"/>
      <charset val="136"/>
    </font>
    <font>
      <b/>
      <sz val="42"/>
      <color rgb="FFFF33CC"/>
      <name val="標楷體"/>
      <family val="4"/>
      <charset val="136"/>
    </font>
    <font>
      <b/>
      <sz val="55"/>
      <color theme="9" tint="-0.249977111117893"/>
      <name val="標楷體"/>
      <family val="4"/>
      <charset val="136"/>
    </font>
    <font>
      <b/>
      <sz val="55"/>
      <color rgb="FFC00000"/>
      <name val="標楷體"/>
      <family val="4"/>
      <charset val="136"/>
    </font>
    <font>
      <b/>
      <sz val="55"/>
      <name val="標楷體"/>
      <family val="4"/>
      <charset val="136"/>
    </font>
    <font>
      <b/>
      <sz val="55"/>
      <color rgb="FFFF33CC"/>
      <name val="標楷體"/>
      <family val="4"/>
      <charset val="136"/>
    </font>
    <font>
      <b/>
      <sz val="55"/>
      <color rgb="FF0000FF"/>
      <name val="標楷體"/>
      <family val="4"/>
      <charset val="136"/>
    </font>
    <font>
      <b/>
      <sz val="55"/>
      <color theme="0"/>
      <name val="標楷體"/>
      <family val="4"/>
      <charset val="136"/>
    </font>
    <font>
      <b/>
      <sz val="55"/>
      <color rgb="FF00B050"/>
      <name val="標楷體"/>
      <family val="4"/>
      <charset val="136"/>
    </font>
    <font>
      <b/>
      <sz val="55"/>
      <color rgb="FF006600"/>
      <name val="標楷體"/>
      <family val="4"/>
      <charset val="136"/>
    </font>
    <font>
      <b/>
      <sz val="55"/>
      <color theme="5" tint="-0.249977111117893"/>
      <name val="標楷體"/>
      <family val="4"/>
      <charset val="136"/>
    </font>
    <font>
      <b/>
      <sz val="55"/>
      <color rgb="FF7030A0"/>
      <name val="標楷體"/>
      <family val="4"/>
      <charset val="136"/>
    </font>
    <font>
      <b/>
      <sz val="52"/>
      <color rgb="FFFF33CC"/>
      <name val="標楷體"/>
      <family val="4"/>
      <charset val="136"/>
    </font>
    <font>
      <b/>
      <sz val="52"/>
      <color rgb="FF00B050"/>
      <name val="標楷體"/>
      <family val="4"/>
      <charset val="136"/>
    </font>
    <font>
      <sz val="80"/>
      <color indexed="12"/>
      <name val="標楷體"/>
      <family val="4"/>
      <charset val="136"/>
    </font>
    <font>
      <sz val="23"/>
      <color indexed="8"/>
      <name val="新細明體"/>
      <family val="1"/>
      <charset val="136"/>
    </font>
    <font>
      <b/>
      <sz val="50"/>
      <color theme="1"/>
      <name val="新細明體"/>
      <family val="1"/>
      <charset val="136"/>
    </font>
    <font>
      <sz val="50"/>
      <name val="新細明體"/>
      <family val="1"/>
      <charset val="136"/>
    </font>
    <font>
      <b/>
      <sz val="50"/>
      <color theme="1"/>
      <name val="新細明體"/>
      <family val="1"/>
      <charset val="136"/>
      <scheme val="major"/>
    </font>
    <font>
      <sz val="50"/>
      <name val="新細明體"/>
      <family val="1"/>
      <charset val="136"/>
      <scheme val="major"/>
    </font>
    <font>
      <b/>
      <sz val="48"/>
      <color rgb="FFFF33CC"/>
      <name val="標楷體"/>
      <family val="4"/>
      <charset val="136"/>
    </font>
    <font>
      <b/>
      <sz val="26"/>
      <color theme="1"/>
      <name val="標楷體"/>
      <family val="4"/>
      <charset val="136"/>
    </font>
    <font>
      <sz val="26"/>
      <color theme="1" tint="0.34998626667073579"/>
      <name val="華康少女文字W3"/>
      <charset val="136"/>
    </font>
    <font>
      <sz val="26"/>
      <color theme="1" tint="0.34998626667073579"/>
      <name val="新細明體"/>
      <family val="1"/>
      <charset val="136"/>
    </font>
    <font>
      <b/>
      <sz val="70"/>
      <color theme="1"/>
      <name val="標楷體"/>
      <family val="4"/>
      <charset val="136"/>
    </font>
    <font>
      <b/>
      <sz val="70"/>
      <color rgb="FF6600CC"/>
      <name val="標楷體"/>
      <family val="4"/>
      <charset val="136"/>
    </font>
    <font>
      <b/>
      <sz val="70"/>
      <color rgb="FFFF00FF"/>
      <name val="標楷體"/>
      <family val="4"/>
      <charset val="136"/>
    </font>
    <font>
      <b/>
      <sz val="70"/>
      <color rgb="FF006600"/>
      <name val="標楷體"/>
      <family val="4"/>
      <charset val="136"/>
    </font>
    <font>
      <b/>
      <i/>
      <sz val="70"/>
      <color rgb="FF0000FF"/>
      <name val="標楷體"/>
      <family val="4"/>
      <charset val="136"/>
    </font>
    <font>
      <b/>
      <sz val="70"/>
      <color rgb="FFCC3300"/>
      <name val="標楷體"/>
      <family val="4"/>
      <charset val="136"/>
    </font>
    <font>
      <b/>
      <i/>
      <sz val="48"/>
      <color rgb="FF6600CC"/>
      <name val="標楷體"/>
      <family val="4"/>
      <charset val="136"/>
    </font>
    <font>
      <b/>
      <sz val="48"/>
      <color rgb="FFFF00FF"/>
      <name val="標楷體"/>
      <family val="4"/>
      <charset val="136"/>
    </font>
    <font>
      <b/>
      <i/>
      <sz val="72"/>
      <color rgb="FFFF0000"/>
      <name val="標楷體"/>
      <family val="4"/>
      <charset val="136"/>
    </font>
    <font>
      <b/>
      <i/>
      <sz val="48"/>
      <color rgb="FF0000FF"/>
      <name val="標楷體"/>
      <family val="4"/>
      <charset val="136"/>
    </font>
    <font>
      <b/>
      <i/>
      <sz val="48"/>
      <color rgb="FFFF0000"/>
      <name val="標楷體"/>
      <family val="4"/>
      <charset val="136"/>
    </font>
    <font>
      <b/>
      <sz val="48"/>
      <color rgb="FF6600CC"/>
      <name val="標楷體"/>
      <family val="4"/>
      <charset val="136"/>
    </font>
    <font>
      <b/>
      <sz val="48"/>
      <color rgb="FF0000FF"/>
      <name val="標楷體"/>
      <family val="4"/>
      <charset val="136"/>
    </font>
    <font>
      <sz val="65"/>
      <name val="華康少女文字W3"/>
      <charset val="136"/>
    </font>
    <font>
      <sz val="65"/>
      <name val="Microsoft JhengHei UI"/>
      <family val="2"/>
      <charset val="136"/>
    </font>
    <font>
      <sz val="65"/>
      <name val="Calibri"/>
      <family val="2"/>
    </font>
    <font>
      <sz val="65"/>
      <name val="新細明體"/>
      <family val="1"/>
      <charset val="136"/>
    </font>
    <font>
      <b/>
      <sz val="55"/>
      <color theme="1"/>
      <name val="標楷體"/>
      <family val="4"/>
      <charset val="136"/>
    </font>
    <font>
      <sz val="55"/>
      <name val="華康少女文字W3"/>
      <charset val="136"/>
    </font>
    <font>
      <sz val="55"/>
      <name val="華康流隸體W5"/>
      <charset val="136"/>
    </font>
    <font>
      <b/>
      <sz val="74"/>
      <color theme="1"/>
      <name val="標楷體"/>
      <family val="4"/>
      <charset val="136"/>
    </font>
    <font>
      <b/>
      <sz val="74"/>
      <color rgb="FF663300"/>
      <name val="標楷體"/>
      <family val="4"/>
      <charset val="136"/>
    </font>
    <font>
      <b/>
      <i/>
      <sz val="74"/>
      <color rgb="FFFF0000"/>
      <name val="標楷體"/>
      <family val="4"/>
      <charset val="136"/>
    </font>
    <font>
      <b/>
      <sz val="74"/>
      <color rgb="FF6600CC"/>
      <name val="標楷體"/>
      <family val="4"/>
      <charset val="136"/>
    </font>
    <font>
      <b/>
      <i/>
      <sz val="74"/>
      <color rgb="FF6600CC"/>
      <name val="標楷體"/>
      <family val="4"/>
      <charset val="136"/>
    </font>
    <font>
      <b/>
      <sz val="74"/>
      <color rgb="FFFF00FF"/>
      <name val="標楷體"/>
      <family val="4"/>
      <charset val="136"/>
    </font>
    <font>
      <b/>
      <sz val="74"/>
      <color rgb="FF006600"/>
      <name val="標楷體"/>
      <family val="4"/>
      <charset val="136"/>
    </font>
    <font>
      <b/>
      <i/>
      <sz val="74"/>
      <color rgb="FF0000FF"/>
      <name val="標楷體"/>
      <family val="4"/>
      <charset val="136"/>
    </font>
    <font>
      <b/>
      <sz val="74"/>
      <color rgb="FF0000FF"/>
      <name val="標楷體"/>
      <family val="4"/>
      <charset val="136"/>
    </font>
    <font>
      <b/>
      <sz val="74"/>
      <color rgb="FFCC3300"/>
      <name val="標楷體"/>
      <family val="4"/>
      <charset val="136"/>
    </font>
    <font>
      <sz val="28"/>
      <name val="標楷體"/>
      <family val="4"/>
      <charset val="136"/>
    </font>
    <font>
      <b/>
      <sz val="92"/>
      <color theme="1"/>
      <name val="標楷體"/>
      <family val="4"/>
      <charset val="136"/>
    </font>
    <font>
      <sz val="92"/>
      <color rgb="FF000099"/>
      <name val="新細明體"/>
      <family val="1"/>
      <charset val="136"/>
    </font>
    <font>
      <sz val="65"/>
      <name val="華康少女文字W3"/>
      <family val="2"/>
      <charset val="136"/>
    </font>
    <font>
      <sz val="22"/>
      <name val="標楷體"/>
      <family val="4"/>
      <charset val="136"/>
    </font>
    <font>
      <sz val="12"/>
      <name val="標楷體"/>
      <family val="4"/>
      <charset val="136"/>
    </font>
    <font>
      <b/>
      <sz val="92"/>
      <color rgb="FFFF0000"/>
      <name val="標楷體"/>
      <family val="4"/>
      <charset val="136"/>
    </font>
    <font>
      <sz val="30"/>
      <name val="標楷體"/>
      <family val="4"/>
      <charset val="136"/>
    </font>
    <font>
      <sz val="14"/>
      <name val="華康魏碑體(P)"/>
      <family val="1"/>
      <charset val="136"/>
    </font>
    <font>
      <sz val="14"/>
      <name val="華康仿宋體W6(P)"/>
      <family val="1"/>
      <charset val="136"/>
    </font>
    <font>
      <sz val="12"/>
      <name val="華康仿宋體W6(P)"/>
      <family val="1"/>
      <charset val="136"/>
    </font>
    <font>
      <sz val="12"/>
      <name val="華康魏碑體(P)"/>
      <family val="1"/>
      <charset val="136"/>
    </font>
    <font>
      <sz val="14"/>
      <color indexed="10"/>
      <name val="華康魏碑體(P)"/>
      <family val="1"/>
      <charset val="136"/>
    </font>
    <font>
      <sz val="12"/>
      <color indexed="10"/>
      <name val="華康魏碑體(P)"/>
      <family val="1"/>
      <charset val="136"/>
    </font>
    <font>
      <sz val="6"/>
      <name val="新細明體"/>
      <family val="1"/>
      <charset val="136"/>
    </font>
    <font>
      <sz val="17"/>
      <color theme="1"/>
      <name val="新細明體"/>
      <family val="1"/>
      <charset val="136"/>
    </font>
    <font>
      <sz val="16"/>
      <color theme="1"/>
      <name val="新細明體"/>
      <family val="1"/>
      <charset val="136"/>
    </font>
    <font>
      <sz val="18"/>
      <name val="華康魏碑體(P)"/>
      <family val="1"/>
      <charset val="136"/>
    </font>
    <font>
      <sz val="16"/>
      <color indexed="10"/>
      <name val="標楷體"/>
      <family val="4"/>
      <charset val="136"/>
    </font>
    <font>
      <sz val="18"/>
      <color indexed="10"/>
      <name val="華康魏碑體(P)"/>
      <family val="1"/>
      <charset val="136"/>
    </font>
    <font>
      <sz val="24"/>
      <name val="新細明體"/>
      <family val="1"/>
      <charset val="136"/>
    </font>
    <font>
      <sz val="24"/>
      <color theme="1"/>
      <name val="新細明體"/>
      <family val="1"/>
      <charset val="136"/>
    </font>
    <font>
      <sz val="24"/>
      <color rgb="FFFF0000"/>
      <name val="新細明體"/>
      <family val="1"/>
      <charset val="136"/>
    </font>
    <font>
      <sz val="24"/>
      <color indexed="8"/>
      <name val="新細明體"/>
      <family val="1"/>
      <charset val="136"/>
    </font>
    <font>
      <b/>
      <i/>
      <sz val="24"/>
      <color theme="1"/>
      <name val="新細明體"/>
      <family val="1"/>
      <charset val="136"/>
    </font>
    <font>
      <b/>
      <sz val="18"/>
      <name val="新細明體"/>
      <family val="1"/>
      <charset val="136"/>
    </font>
    <font>
      <sz val="24"/>
      <color theme="0"/>
      <name val="新細明體"/>
      <family val="1"/>
      <charset val="136"/>
    </font>
    <font>
      <u/>
      <sz val="24"/>
      <name val="新細明體"/>
      <family val="1"/>
      <charset val="136"/>
    </font>
    <font>
      <b/>
      <i/>
      <sz val="24"/>
      <name val="新細明體"/>
      <family val="1"/>
      <charset val="136"/>
    </font>
    <font>
      <sz val="24"/>
      <color indexed="10"/>
      <name val="新細明體"/>
      <family val="1"/>
      <charset val="136"/>
    </font>
    <font>
      <b/>
      <i/>
      <sz val="24"/>
      <color indexed="8"/>
      <name val="新細明體"/>
      <family val="1"/>
      <charset val="136"/>
    </font>
    <font>
      <sz val="24"/>
      <name val="華康魏碑體(P)"/>
      <family val="1"/>
      <charset val="136"/>
    </font>
    <font>
      <sz val="24"/>
      <color theme="1"/>
      <name val="華康魏碑體(P)"/>
      <family val="1"/>
      <charset val="136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29"/>
      </patternFill>
    </fill>
    <fill>
      <patternFill patternType="solid">
        <fgColor rgb="FFFFFF00"/>
        <bgColor indexed="2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29"/>
      </patternFill>
    </fill>
  </fills>
  <borders count="29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59"/>
      </right>
      <top style="medium">
        <color auto="1"/>
      </top>
      <bottom style="medium">
        <color auto="1"/>
      </bottom>
      <diagonal/>
    </border>
    <border>
      <left style="thin">
        <color indexed="59"/>
      </left>
      <right style="thin">
        <color indexed="59"/>
      </right>
      <top style="medium">
        <color auto="1"/>
      </top>
      <bottom style="medium">
        <color auto="1"/>
      </bottom>
      <diagonal/>
    </border>
    <border>
      <left style="thin">
        <color indexed="59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59"/>
      </right>
      <top style="medium">
        <color auto="1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auto="1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medium">
        <color auto="1"/>
      </top>
      <bottom style="thin">
        <color indexed="59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indexed="59"/>
      </bottom>
      <diagonal/>
    </border>
    <border>
      <left style="medium">
        <color auto="1"/>
      </left>
      <right style="medium">
        <color auto="1"/>
      </right>
      <top style="thin">
        <color indexed="59"/>
      </top>
      <bottom/>
      <diagonal/>
    </border>
    <border>
      <left/>
      <right/>
      <top style="thin">
        <color indexed="59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indexed="59"/>
      </right>
      <top/>
      <bottom style="medium">
        <color auto="1"/>
      </bottom>
      <diagonal/>
    </border>
    <border>
      <left style="thin">
        <color indexed="59"/>
      </left>
      <right style="thin">
        <color indexed="59"/>
      </right>
      <top/>
      <bottom style="medium">
        <color auto="1"/>
      </bottom>
      <diagonal/>
    </border>
    <border>
      <left style="thin">
        <color indexed="59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indexed="59"/>
      </right>
      <top style="medium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medium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59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59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59"/>
      </left>
      <right/>
      <top style="medium">
        <color auto="1"/>
      </top>
      <bottom style="thin">
        <color indexed="59"/>
      </bottom>
      <diagonal/>
    </border>
    <border>
      <left style="thin">
        <color indexed="59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indexed="59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indexed="59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59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indexed="59"/>
      </right>
      <top style="medium">
        <color auto="1"/>
      </top>
      <bottom/>
      <diagonal/>
    </border>
    <border>
      <left style="thin">
        <color indexed="59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59"/>
      </right>
      <top style="medium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64"/>
      </bottom>
      <diagonal/>
    </border>
    <border>
      <left style="thin">
        <color indexed="59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9"/>
      </right>
      <top style="medium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9"/>
      </left>
      <right style="medium">
        <color indexed="64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medium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59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auto="1"/>
      </left>
      <right/>
      <top style="thin">
        <color indexed="59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59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/>
      <diagonal/>
    </border>
    <border>
      <left style="medium">
        <color auto="1"/>
      </left>
      <right style="thin">
        <color indexed="59"/>
      </right>
      <top style="medium">
        <color auto="1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medium">
        <color auto="1"/>
      </top>
      <bottom style="thin">
        <color indexed="59"/>
      </bottom>
      <diagonal/>
    </border>
    <border>
      <left style="medium">
        <color auto="1"/>
      </left>
      <right style="medium">
        <color auto="1"/>
      </right>
      <top style="thin">
        <color indexed="59"/>
      </top>
      <bottom/>
      <diagonal/>
    </border>
    <border>
      <left/>
      <right/>
      <top style="thin">
        <color indexed="59"/>
      </top>
      <bottom/>
      <diagonal/>
    </border>
    <border>
      <left style="medium">
        <color auto="1"/>
      </left>
      <right style="thin">
        <color indexed="59"/>
      </right>
      <top style="medium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medium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medium">
        <color auto="1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 style="medium">
        <color auto="1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medium">
        <color auto="1"/>
      </right>
      <top/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/>
      <diagonal/>
    </border>
    <border>
      <left style="thin">
        <color auto="1"/>
      </left>
      <right style="thin">
        <color indexed="59"/>
      </right>
      <top style="medium">
        <color auto="1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59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medium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medium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59"/>
      </right>
      <top style="thin">
        <color auto="1"/>
      </top>
      <bottom style="medium">
        <color auto="1"/>
      </bottom>
      <diagonal/>
    </border>
    <border>
      <left style="thin">
        <color indexed="59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59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indexed="59"/>
      </top>
      <bottom/>
      <diagonal/>
    </border>
    <border>
      <left/>
      <right/>
      <top style="thin">
        <color indexed="59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medium">
        <color auto="1"/>
      </left>
      <right/>
      <top style="thin">
        <color indexed="59"/>
      </top>
      <bottom/>
      <diagonal/>
    </border>
    <border>
      <left style="thin">
        <color indexed="64"/>
      </left>
      <right style="thin">
        <color indexed="59"/>
      </right>
      <top style="thin">
        <color indexed="59"/>
      </top>
      <bottom/>
      <diagonal/>
    </border>
    <border>
      <left style="medium">
        <color indexed="64"/>
      </left>
      <right style="thin">
        <color indexed="64"/>
      </right>
      <top style="thin">
        <color indexed="59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/>
      <right/>
      <top style="medium">
        <color indexed="59"/>
      </top>
      <bottom/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/>
      <right style="thin">
        <color indexed="59"/>
      </right>
      <top/>
      <bottom style="medium">
        <color indexed="59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/>
      <top/>
      <bottom style="medium">
        <color indexed="59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medium">
        <color indexed="59"/>
      </left>
      <right style="thin">
        <color indexed="59"/>
      </right>
      <top/>
      <bottom style="thin">
        <color indexed="64"/>
      </bottom>
      <diagonal/>
    </border>
    <border>
      <left/>
      <right style="medium">
        <color indexed="59"/>
      </right>
      <top/>
      <bottom/>
      <diagonal/>
    </border>
    <border>
      <left/>
      <right style="thin">
        <color theme="1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/>
      <bottom/>
      <diagonal/>
    </border>
    <border>
      <left/>
      <right style="medium">
        <color indexed="59"/>
      </right>
      <top style="thin">
        <color indexed="59"/>
      </top>
      <bottom/>
      <diagonal/>
    </border>
    <border>
      <left/>
      <right style="thin">
        <color theme="1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medium">
        <color indexed="59"/>
      </left>
      <right/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/>
      <bottom/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59"/>
      </right>
      <top/>
      <bottom style="thin">
        <color indexed="64"/>
      </bottom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9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59"/>
      </right>
      <top style="thin">
        <color indexed="64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/>
      <diagonal/>
    </border>
    <border>
      <left style="thin">
        <color indexed="59"/>
      </left>
      <right style="thin">
        <color indexed="64"/>
      </right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theme="1"/>
      </right>
      <top/>
      <bottom/>
      <diagonal/>
    </border>
    <border>
      <left style="thin">
        <color theme="1"/>
      </left>
      <right style="thin">
        <color indexed="59"/>
      </right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9"/>
      </left>
      <right style="thin">
        <color theme="1"/>
      </right>
      <top/>
      <bottom style="thin">
        <color theme="1"/>
      </bottom>
      <diagonal/>
    </border>
    <border>
      <left style="thin">
        <color indexed="59"/>
      </left>
      <right style="thin">
        <color indexed="59"/>
      </right>
      <top/>
      <bottom style="thin">
        <color theme="1"/>
      </bottom>
      <diagonal/>
    </border>
    <border>
      <left style="thin">
        <color theme="1"/>
      </left>
      <right style="thin">
        <color indexed="59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indexed="59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64"/>
      </bottom>
      <diagonal/>
    </border>
    <border>
      <left style="thin">
        <color indexed="59"/>
      </left>
      <right/>
      <top style="thin">
        <color indexed="5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59"/>
      </bottom>
      <diagonal/>
    </border>
    <border>
      <left/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/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4">
    <xf numFmtId="0" fontId="0" fillId="0" borderId="0">
      <alignment vertical="center"/>
    </xf>
    <xf numFmtId="0" fontId="99" fillId="0" borderId="0">
      <alignment vertical="center"/>
    </xf>
    <xf numFmtId="0" fontId="96" fillId="9" borderId="0" applyNumberFormat="0" applyBorder="0" applyAlignment="0" applyProtection="0">
      <alignment vertical="center"/>
    </xf>
    <xf numFmtId="0" fontId="99" fillId="0" borderId="0"/>
    <xf numFmtId="0" fontId="99" fillId="0" borderId="0"/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02" fillId="27" borderId="0" applyNumberFormat="0" applyBorder="0" applyAlignment="0" applyProtection="0">
      <alignment vertical="center"/>
    </xf>
    <xf numFmtId="0" fontId="102" fillId="24" borderId="0" applyNumberFormat="0" applyBorder="0" applyAlignment="0" applyProtection="0">
      <alignment vertical="center"/>
    </xf>
    <xf numFmtId="0" fontId="102" fillId="25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0" fontId="102" fillId="29" borderId="0" applyNumberFormat="0" applyBorder="0" applyAlignment="0" applyProtection="0">
      <alignment vertical="center"/>
    </xf>
    <xf numFmtId="0" fontId="102" fillId="30" borderId="0" applyNumberFormat="0" applyBorder="0" applyAlignment="0" applyProtection="0">
      <alignment vertical="center"/>
    </xf>
    <xf numFmtId="0" fontId="96" fillId="31" borderId="0" applyNumberFormat="0" applyBorder="0" applyAlignment="0" applyProtection="0">
      <alignment vertical="center"/>
    </xf>
    <xf numFmtId="0" fontId="103" fillId="0" borderId="71" applyNumberFormat="0" applyFill="0" applyAlignment="0" applyProtection="0">
      <alignment vertical="center"/>
    </xf>
    <xf numFmtId="0" fontId="104" fillId="19" borderId="0" applyNumberFormat="0" applyBorder="0" applyAlignment="0" applyProtection="0">
      <alignment vertical="center"/>
    </xf>
    <xf numFmtId="0" fontId="105" fillId="32" borderId="72" applyNumberFormat="0" applyAlignment="0" applyProtection="0">
      <alignment vertical="center"/>
    </xf>
    <xf numFmtId="0" fontId="106" fillId="0" borderId="73" applyNumberFormat="0" applyFill="0" applyAlignment="0" applyProtection="0">
      <alignment vertical="center"/>
    </xf>
    <xf numFmtId="0" fontId="99" fillId="33" borderId="74" applyNumberFormat="0" applyFon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2" fillId="34" borderId="0" applyNumberFormat="0" applyBorder="0" applyAlignment="0" applyProtection="0">
      <alignment vertical="center"/>
    </xf>
    <xf numFmtId="0" fontId="102" fillId="35" borderId="0" applyNumberFormat="0" applyBorder="0" applyAlignment="0" applyProtection="0">
      <alignment vertical="center"/>
    </xf>
    <xf numFmtId="0" fontId="102" fillId="36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0" fontId="102" fillId="29" borderId="0" applyNumberFormat="0" applyBorder="0" applyAlignment="0" applyProtection="0">
      <alignment vertical="center"/>
    </xf>
    <xf numFmtId="0" fontId="102" fillId="3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9" fillId="0" borderId="75" applyNumberFormat="0" applyFill="0" applyAlignment="0" applyProtection="0">
      <alignment vertical="center"/>
    </xf>
    <xf numFmtId="0" fontId="110" fillId="0" borderId="76" applyNumberFormat="0" applyFill="0" applyAlignment="0" applyProtection="0">
      <alignment vertical="center"/>
    </xf>
    <xf numFmtId="0" fontId="111" fillId="0" borderId="77" applyNumberFormat="0" applyFill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2" fillId="22" borderId="72" applyNumberFormat="0" applyAlignment="0" applyProtection="0">
      <alignment vertical="center"/>
    </xf>
    <xf numFmtId="0" fontId="113" fillId="32" borderId="78" applyNumberFormat="0" applyAlignment="0" applyProtection="0">
      <alignment vertical="center"/>
    </xf>
    <xf numFmtId="0" fontId="114" fillId="38" borderId="79" applyNumberFormat="0" applyAlignment="0" applyProtection="0">
      <alignment vertical="center"/>
    </xf>
    <xf numFmtId="0" fontId="115" fillId="18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96" fillId="9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1" fillId="0" borderId="82" applyNumberFormat="0" applyFill="0" applyAlignment="0" applyProtection="0">
      <alignment vertical="center"/>
    </xf>
    <xf numFmtId="0" fontId="111" fillId="0" borderId="82" applyNumberFormat="0" applyFill="0" applyAlignment="0" applyProtection="0">
      <alignment vertical="center"/>
    </xf>
    <xf numFmtId="0" fontId="111" fillId="0" borderId="82" applyNumberFormat="0" applyFill="0" applyAlignment="0" applyProtection="0">
      <alignment vertical="center"/>
    </xf>
    <xf numFmtId="0" fontId="111" fillId="0" borderId="82" applyNumberFormat="0" applyFill="0" applyAlignment="0" applyProtection="0">
      <alignment vertical="center"/>
    </xf>
    <xf numFmtId="0" fontId="103" fillId="0" borderId="90" applyNumberFormat="0" applyFill="0" applyAlignment="0" applyProtection="0">
      <alignment vertical="center"/>
    </xf>
    <xf numFmtId="0" fontId="105" fillId="32" borderId="91" applyNumberFormat="0" applyAlignment="0" applyProtection="0">
      <alignment vertical="center"/>
    </xf>
    <xf numFmtId="0" fontId="99" fillId="33" borderId="92" applyNumberFormat="0" applyFont="0" applyAlignment="0" applyProtection="0">
      <alignment vertical="center"/>
    </xf>
    <xf numFmtId="0" fontId="112" fillId="22" borderId="91" applyNumberFormat="0" applyAlignment="0" applyProtection="0">
      <alignment vertical="center"/>
    </xf>
    <xf numFmtId="0" fontId="113" fillId="32" borderId="93" applyNumberFormat="0" applyAlignment="0" applyProtection="0">
      <alignment vertical="center"/>
    </xf>
    <xf numFmtId="0" fontId="103" fillId="0" borderId="95" applyNumberFormat="0" applyFill="0" applyAlignment="0" applyProtection="0">
      <alignment vertical="center"/>
    </xf>
    <xf numFmtId="0" fontId="105" fillId="32" borderId="96" applyNumberFormat="0" applyAlignment="0" applyProtection="0">
      <alignment vertical="center"/>
    </xf>
    <xf numFmtId="0" fontId="99" fillId="33" borderId="97" applyNumberFormat="0" applyFont="0" applyAlignment="0" applyProtection="0">
      <alignment vertical="center"/>
    </xf>
    <xf numFmtId="0" fontId="112" fillId="22" borderId="96" applyNumberFormat="0" applyAlignment="0" applyProtection="0">
      <alignment vertical="center"/>
    </xf>
    <xf numFmtId="0" fontId="113" fillId="32" borderId="98" applyNumberFormat="0" applyAlignment="0" applyProtection="0">
      <alignment vertical="center"/>
    </xf>
    <xf numFmtId="0" fontId="103" fillId="0" borderId="99" applyNumberFormat="0" applyFill="0" applyAlignment="0" applyProtection="0">
      <alignment vertical="center"/>
    </xf>
    <xf numFmtId="0" fontId="105" fillId="32" borderId="100" applyNumberFormat="0" applyAlignment="0" applyProtection="0">
      <alignment vertical="center"/>
    </xf>
    <xf numFmtId="0" fontId="99" fillId="33" borderId="101" applyNumberFormat="0" applyFont="0" applyAlignment="0" applyProtection="0">
      <alignment vertical="center"/>
    </xf>
    <xf numFmtId="0" fontId="112" fillId="22" borderId="100" applyNumberFormat="0" applyAlignment="0" applyProtection="0">
      <alignment vertical="center"/>
    </xf>
    <xf numFmtId="0" fontId="113" fillId="32" borderId="102" applyNumberFormat="0" applyAlignment="0" applyProtection="0">
      <alignment vertical="center"/>
    </xf>
    <xf numFmtId="0" fontId="103" fillId="0" borderId="104" applyNumberFormat="0" applyFill="0" applyAlignment="0" applyProtection="0">
      <alignment vertical="center"/>
    </xf>
    <xf numFmtId="0" fontId="113" fillId="32" borderId="105" applyNumberFormat="0" applyAlignment="0" applyProtection="0">
      <alignment vertical="center"/>
    </xf>
    <xf numFmtId="0" fontId="111" fillId="0" borderId="106" applyNumberFormat="0" applyFill="0" applyAlignment="0" applyProtection="0">
      <alignment vertical="center"/>
    </xf>
    <xf numFmtId="0" fontId="103" fillId="0" borderId="107" applyNumberFormat="0" applyFill="0" applyAlignment="0" applyProtection="0">
      <alignment vertical="center"/>
    </xf>
    <xf numFmtId="0" fontId="105" fillId="32" borderId="108" applyNumberFormat="0" applyAlignment="0" applyProtection="0">
      <alignment vertical="center"/>
    </xf>
    <xf numFmtId="0" fontId="99" fillId="33" borderId="109" applyNumberFormat="0" applyFont="0" applyAlignment="0" applyProtection="0">
      <alignment vertical="center"/>
    </xf>
    <xf numFmtId="0" fontId="112" fillId="22" borderId="108" applyNumberFormat="0" applyAlignment="0" applyProtection="0">
      <alignment vertical="center"/>
    </xf>
    <xf numFmtId="0" fontId="113" fillId="32" borderId="110" applyNumberFormat="0" applyAlignment="0" applyProtection="0">
      <alignment vertical="center"/>
    </xf>
    <xf numFmtId="0" fontId="103" fillId="0" borderId="107" applyNumberFormat="0" applyFill="0" applyAlignment="0" applyProtection="0">
      <alignment vertical="center"/>
    </xf>
    <xf numFmtId="0" fontId="105" fillId="32" borderId="108" applyNumberFormat="0" applyAlignment="0" applyProtection="0">
      <alignment vertical="center"/>
    </xf>
    <xf numFmtId="0" fontId="99" fillId="33" borderId="109" applyNumberFormat="0" applyFont="0" applyAlignment="0" applyProtection="0">
      <alignment vertical="center"/>
    </xf>
    <xf numFmtId="0" fontId="111" fillId="0" borderId="137" applyNumberFormat="0" applyFill="0" applyAlignment="0" applyProtection="0">
      <alignment vertical="center"/>
    </xf>
    <xf numFmtId="0" fontId="112" fillId="22" borderId="108" applyNumberFormat="0" applyAlignment="0" applyProtection="0">
      <alignment vertical="center"/>
    </xf>
    <xf numFmtId="0" fontId="113" fillId="32" borderId="110" applyNumberFormat="0" applyAlignment="0" applyProtection="0">
      <alignment vertical="center"/>
    </xf>
    <xf numFmtId="0" fontId="111" fillId="0" borderId="137" applyNumberFormat="0" applyFill="0" applyAlignment="0" applyProtection="0">
      <alignment vertical="center"/>
    </xf>
    <xf numFmtId="0" fontId="111" fillId="0" borderId="137" applyNumberFormat="0" applyFill="0" applyAlignment="0" applyProtection="0">
      <alignment vertical="center"/>
    </xf>
    <xf numFmtId="0" fontId="111" fillId="0" borderId="137" applyNumberFormat="0" applyFill="0" applyAlignment="0" applyProtection="0">
      <alignment vertical="center"/>
    </xf>
    <xf numFmtId="0" fontId="111" fillId="0" borderId="137" applyNumberFormat="0" applyFill="0" applyAlignment="0" applyProtection="0">
      <alignment vertical="center"/>
    </xf>
    <xf numFmtId="0" fontId="103" fillId="0" borderId="107" applyNumberFormat="0" applyFill="0" applyAlignment="0" applyProtection="0">
      <alignment vertical="center"/>
    </xf>
    <xf numFmtId="0" fontId="105" fillId="32" borderId="108" applyNumberFormat="0" applyAlignment="0" applyProtection="0">
      <alignment vertical="center"/>
    </xf>
    <xf numFmtId="0" fontId="99" fillId="33" borderId="109" applyNumberFormat="0" applyFont="0" applyAlignment="0" applyProtection="0">
      <alignment vertical="center"/>
    </xf>
    <xf numFmtId="0" fontId="112" fillId="22" borderId="108" applyNumberFormat="0" applyAlignment="0" applyProtection="0">
      <alignment vertical="center"/>
    </xf>
    <xf numFmtId="0" fontId="113" fillId="32" borderId="110" applyNumberFormat="0" applyAlignment="0" applyProtection="0">
      <alignment vertical="center"/>
    </xf>
    <xf numFmtId="0" fontId="103" fillId="0" borderId="107" applyNumberFormat="0" applyFill="0" applyAlignment="0" applyProtection="0">
      <alignment vertical="center"/>
    </xf>
    <xf numFmtId="0" fontId="105" fillId="32" borderId="108" applyNumberFormat="0" applyAlignment="0" applyProtection="0">
      <alignment vertical="center"/>
    </xf>
    <xf numFmtId="0" fontId="99" fillId="33" borderId="109" applyNumberFormat="0" applyFont="0" applyAlignment="0" applyProtection="0">
      <alignment vertical="center"/>
    </xf>
    <xf numFmtId="0" fontId="112" fillId="22" borderId="108" applyNumberFormat="0" applyAlignment="0" applyProtection="0">
      <alignment vertical="center"/>
    </xf>
    <xf numFmtId="0" fontId="113" fillId="32" borderId="110" applyNumberFormat="0" applyAlignment="0" applyProtection="0">
      <alignment vertical="center"/>
    </xf>
    <xf numFmtId="0" fontId="103" fillId="0" borderId="107" applyNumberFormat="0" applyFill="0" applyAlignment="0" applyProtection="0">
      <alignment vertical="center"/>
    </xf>
    <xf numFmtId="0" fontId="105" fillId="32" borderId="108" applyNumberFormat="0" applyAlignment="0" applyProtection="0">
      <alignment vertical="center"/>
    </xf>
    <xf numFmtId="0" fontId="99" fillId="33" borderId="109" applyNumberFormat="0" applyFont="0" applyAlignment="0" applyProtection="0">
      <alignment vertical="center"/>
    </xf>
    <xf numFmtId="0" fontId="112" fillId="22" borderId="108" applyNumberFormat="0" applyAlignment="0" applyProtection="0">
      <alignment vertical="center"/>
    </xf>
    <xf numFmtId="0" fontId="113" fillId="32" borderId="110" applyNumberFormat="0" applyAlignment="0" applyProtection="0">
      <alignment vertical="center"/>
    </xf>
    <xf numFmtId="0" fontId="103" fillId="0" borderId="107" applyNumberFormat="0" applyFill="0" applyAlignment="0" applyProtection="0">
      <alignment vertical="center"/>
    </xf>
    <xf numFmtId="0" fontId="113" fillId="32" borderId="110" applyNumberFormat="0" applyAlignment="0" applyProtection="0">
      <alignment vertical="center"/>
    </xf>
    <xf numFmtId="0" fontId="111" fillId="0" borderId="137" applyNumberFormat="0" applyFill="0" applyAlignment="0" applyProtection="0">
      <alignment vertical="center"/>
    </xf>
    <xf numFmtId="0" fontId="96" fillId="9" borderId="0" applyNumberFormat="0" applyBorder="0" applyAlignment="0" applyProtection="0">
      <alignment vertical="center"/>
    </xf>
    <xf numFmtId="0" fontId="103" fillId="0" borderId="175" applyNumberFormat="0" applyFill="0" applyAlignment="0" applyProtection="0">
      <alignment vertical="center"/>
    </xf>
    <xf numFmtId="0" fontId="103" fillId="0" borderId="175" applyNumberFormat="0" applyFill="0" applyAlignment="0" applyProtection="0">
      <alignment vertical="center"/>
    </xf>
    <xf numFmtId="0" fontId="103" fillId="0" borderId="175" applyNumberFormat="0" applyFill="0" applyAlignment="0" applyProtection="0">
      <alignment vertical="center"/>
    </xf>
    <xf numFmtId="0" fontId="103" fillId="0" borderId="175" applyNumberFormat="0" applyFill="0" applyAlignment="0" applyProtection="0">
      <alignment vertical="center"/>
    </xf>
    <xf numFmtId="0" fontId="103" fillId="0" borderId="175" applyNumberFormat="0" applyFill="0" applyAlignment="0" applyProtection="0">
      <alignment vertical="center"/>
    </xf>
    <xf numFmtId="0" fontId="103" fillId="0" borderId="175" applyNumberFormat="0" applyFill="0" applyAlignment="0" applyProtection="0">
      <alignment vertical="center"/>
    </xf>
    <xf numFmtId="0" fontId="103" fillId="0" borderId="175" applyNumberFormat="0" applyFill="0" applyAlignment="0" applyProtection="0">
      <alignment vertical="center"/>
    </xf>
    <xf numFmtId="0" fontId="105" fillId="32" borderId="176" applyNumberFormat="0" applyAlignment="0" applyProtection="0">
      <alignment vertical="center"/>
    </xf>
    <xf numFmtId="0" fontId="105" fillId="32" borderId="176" applyNumberFormat="0" applyAlignment="0" applyProtection="0">
      <alignment vertical="center"/>
    </xf>
    <xf numFmtId="0" fontId="105" fillId="32" borderId="176" applyNumberFormat="0" applyAlignment="0" applyProtection="0">
      <alignment vertical="center"/>
    </xf>
    <xf numFmtId="0" fontId="105" fillId="32" borderId="176" applyNumberFormat="0" applyAlignment="0" applyProtection="0">
      <alignment vertical="center"/>
    </xf>
    <xf numFmtId="0" fontId="105" fillId="32" borderId="176" applyNumberFormat="0" applyAlignment="0" applyProtection="0">
      <alignment vertical="center"/>
    </xf>
    <xf numFmtId="0" fontId="105" fillId="32" borderId="176" applyNumberFormat="0" applyAlignment="0" applyProtection="0">
      <alignment vertical="center"/>
    </xf>
    <xf numFmtId="0" fontId="99" fillId="33" borderId="177" applyNumberFormat="0" applyFont="0" applyAlignment="0" applyProtection="0">
      <alignment vertical="center"/>
    </xf>
    <xf numFmtId="0" fontId="99" fillId="33" borderId="177" applyNumberFormat="0" applyFont="0" applyAlignment="0" applyProtection="0">
      <alignment vertical="center"/>
    </xf>
    <xf numFmtId="0" fontId="99" fillId="33" borderId="177" applyNumberFormat="0" applyFont="0" applyAlignment="0" applyProtection="0">
      <alignment vertical="center"/>
    </xf>
    <xf numFmtId="0" fontId="99" fillId="33" borderId="177" applyNumberFormat="0" applyFont="0" applyAlignment="0" applyProtection="0">
      <alignment vertical="center"/>
    </xf>
    <xf numFmtId="0" fontId="99" fillId="33" borderId="177" applyNumberFormat="0" applyFont="0" applyAlignment="0" applyProtection="0">
      <alignment vertical="center"/>
    </xf>
    <xf numFmtId="0" fontId="99" fillId="33" borderId="177" applyNumberFormat="0" applyFont="0" applyAlignment="0" applyProtection="0">
      <alignment vertical="center"/>
    </xf>
    <xf numFmtId="0" fontId="111" fillId="0" borderId="178" applyNumberFormat="0" applyFill="0" applyAlignment="0" applyProtection="0">
      <alignment vertical="center"/>
    </xf>
    <xf numFmtId="0" fontId="111" fillId="0" borderId="178" applyNumberFormat="0" applyFill="0" applyAlignment="0" applyProtection="0">
      <alignment vertical="center"/>
    </xf>
    <xf numFmtId="0" fontId="111" fillId="0" borderId="178" applyNumberFormat="0" applyFill="0" applyAlignment="0" applyProtection="0">
      <alignment vertical="center"/>
    </xf>
    <xf numFmtId="0" fontId="111" fillId="0" borderId="178" applyNumberFormat="0" applyFill="0" applyAlignment="0" applyProtection="0">
      <alignment vertical="center"/>
    </xf>
    <xf numFmtId="0" fontId="111" fillId="0" borderId="178" applyNumberFormat="0" applyFill="0" applyAlignment="0" applyProtection="0">
      <alignment vertical="center"/>
    </xf>
    <xf numFmtId="0" fontId="111" fillId="0" borderId="178" applyNumberFormat="0" applyFill="0" applyAlignment="0" applyProtection="0">
      <alignment vertical="center"/>
    </xf>
    <xf numFmtId="0" fontId="111" fillId="0" borderId="178" applyNumberFormat="0" applyFill="0" applyAlignment="0" applyProtection="0">
      <alignment vertical="center"/>
    </xf>
    <xf numFmtId="0" fontId="112" fillId="22" borderId="176" applyNumberFormat="0" applyAlignment="0" applyProtection="0">
      <alignment vertical="center"/>
    </xf>
    <xf numFmtId="0" fontId="112" fillId="22" borderId="176" applyNumberFormat="0" applyAlignment="0" applyProtection="0">
      <alignment vertical="center"/>
    </xf>
    <xf numFmtId="0" fontId="112" fillId="22" borderId="176" applyNumberFormat="0" applyAlignment="0" applyProtection="0">
      <alignment vertical="center"/>
    </xf>
    <xf numFmtId="0" fontId="112" fillId="22" borderId="176" applyNumberFormat="0" applyAlignment="0" applyProtection="0">
      <alignment vertical="center"/>
    </xf>
    <xf numFmtId="0" fontId="112" fillId="22" borderId="176" applyNumberFormat="0" applyAlignment="0" applyProtection="0">
      <alignment vertical="center"/>
    </xf>
    <xf numFmtId="0" fontId="112" fillId="22" borderId="176" applyNumberFormat="0" applyAlignment="0" applyProtection="0">
      <alignment vertical="center"/>
    </xf>
    <xf numFmtId="0" fontId="113" fillId="32" borderId="179" applyNumberFormat="0" applyAlignment="0" applyProtection="0">
      <alignment vertical="center"/>
    </xf>
    <xf numFmtId="0" fontId="113" fillId="32" borderId="179" applyNumberFormat="0" applyAlignment="0" applyProtection="0">
      <alignment vertical="center"/>
    </xf>
    <xf numFmtId="0" fontId="113" fillId="32" borderId="179" applyNumberFormat="0" applyAlignment="0" applyProtection="0">
      <alignment vertical="center"/>
    </xf>
    <xf numFmtId="0" fontId="113" fillId="32" borderId="179" applyNumberFormat="0" applyAlignment="0" applyProtection="0">
      <alignment vertical="center"/>
    </xf>
    <xf numFmtId="0" fontId="113" fillId="32" borderId="179" applyNumberFormat="0" applyAlignment="0" applyProtection="0">
      <alignment vertical="center"/>
    </xf>
    <xf numFmtId="0" fontId="113" fillId="32" borderId="179" applyNumberFormat="0" applyAlignment="0" applyProtection="0">
      <alignment vertical="center"/>
    </xf>
    <xf numFmtId="0" fontId="113" fillId="32" borderId="179" applyNumberFormat="0" applyAlignment="0" applyProtection="0">
      <alignment vertical="center"/>
    </xf>
    <xf numFmtId="0" fontId="99" fillId="0" borderId="0"/>
  </cellStyleXfs>
  <cellXfs count="164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 shrinkToFit="1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vertical="center" shrinkToFit="1"/>
    </xf>
    <xf numFmtId="0" fontId="1" fillId="0" borderId="0" xfId="0" applyFont="1" applyAlignment="1">
      <alignment vertical="center" shrinkToFit="1"/>
    </xf>
    <xf numFmtId="0" fontId="6" fillId="0" borderId="0" xfId="0" applyFont="1">
      <alignment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left" shrinkToFit="1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shrinkToFit="1"/>
    </xf>
    <xf numFmtId="0" fontId="11" fillId="0" borderId="1" xfId="0" applyFont="1" applyBorder="1" applyAlignment="1">
      <alignment horizontal="center" vertical="center" textRotation="255"/>
    </xf>
    <xf numFmtId="0" fontId="11" fillId="0" borderId="2" xfId="0" applyFont="1" applyBorder="1" applyAlignment="1">
      <alignment vertical="center" textRotation="255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shrinkToFit="1"/>
    </xf>
    <xf numFmtId="0" fontId="12" fillId="2" borderId="5" xfId="0" applyFont="1" applyFill="1" applyBorder="1" applyAlignment="1">
      <alignment horizontal="center" vertical="center" wrapText="1" shrinkToFit="1"/>
    </xf>
    <xf numFmtId="0" fontId="11" fillId="0" borderId="6" xfId="0" applyFont="1" applyBorder="1" applyAlignment="1">
      <alignment horizontal="center"/>
    </xf>
    <xf numFmtId="0" fontId="14" fillId="3" borderId="7" xfId="0" applyFont="1" applyFill="1" applyBorder="1" applyAlignment="1">
      <alignment horizontal="center" vertical="center" shrinkToFit="1"/>
    </xf>
    <xf numFmtId="0" fontId="14" fillId="3" borderId="8" xfId="0" applyFont="1" applyFill="1" applyBorder="1" applyAlignment="1">
      <alignment horizontal="center" vertical="center" shrinkToFit="1"/>
    </xf>
    <xf numFmtId="0" fontId="14" fillId="3" borderId="9" xfId="0" applyFont="1" applyFill="1" applyBorder="1" applyAlignment="1">
      <alignment horizontal="center" vertical="center" shrinkToFit="1"/>
    </xf>
    <xf numFmtId="0" fontId="11" fillId="0" borderId="10" xfId="0" applyFont="1" applyBorder="1" applyAlignment="1">
      <alignment horizontal="center"/>
    </xf>
    <xf numFmtId="0" fontId="14" fillId="4" borderId="11" xfId="0" applyFont="1" applyFill="1" applyBorder="1" applyAlignment="1">
      <alignment horizontal="left" vertical="center" shrinkToFit="1"/>
    </xf>
    <xf numFmtId="0" fontId="14" fillId="4" borderId="12" xfId="0" applyFont="1" applyFill="1" applyBorder="1" applyAlignment="1">
      <alignment horizontal="left" vertical="center" shrinkToFit="1"/>
    </xf>
    <xf numFmtId="0" fontId="14" fillId="4" borderId="13" xfId="0" applyFont="1" applyFill="1" applyBorder="1" applyAlignment="1">
      <alignment horizontal="left" vertical="center" shrinkToFit="1"/>
    </xf>
    <xf numFmtId="0" fontId="14" fillId="0" borderId="11" xfId="0" applyFont="1" applyBorder="1" applyAlignment="1">
      <alignment horizontal="left" vertical="center" shrinkToFit="1"/>
    </xf>
    <xf numFmtId="0" fontId="11" fillId="0" borderId="15" xfId="0" applyFont="1" applyBorder="1" applyAlignment="1">
      <alignment horizontal="center" vertical="center" shrinkToFit="1"/>
    </xf>
    <xf numFmtId="0" fontId="13" fillId="0" borderId="16" xfId="0" applyFont="1" applyBorder="1">
      <alignment vertical="center"/>
    </xf>
    <xf numFmtId="0" fontId="11" fillId="0" borderId="17" xfId="0" applyFont="1" applyBorder="1" applyAlignment="1">
      <alignment horizontal="center" vertical="center" shrinkToFit="1"/>
    </xf>
    <xf numFmtId="0" fontId="13" fillId="0" borderId="18" xfId="0" applyFont="1" applyBorder="1" applyAlignment="1">
      <alignment horizontal="right"/>
    </xf>
    <xf numFmtId="0" fontId="14" fillId="4" borderId="19" xfId="0" applyFont="1" applyFill="1" applyBorder="1" applyAlignment="1">
      <alignment vertical="center" textRotation="180" shrinkToFit="1"/>
    </xf>
    <xf numFmtId="0" fontId="14" fillId="4" borderId="20" xfId="0" applyFont="1" applyFill="1" applyBorder="1" applyAlignment="1">
      <alignment vertical="center" textRotation="180" shrinkToFit="1"/>
    </xf>
    <xf numFmtId="0" fontId="14" fillId="4" borderId="21" xfId="0" applyFont="1" applyFill="1" applyBorder="1" applyAlignment="1">
      <alignment horizontal="left" vertical="center" shrinkToFit="1"/>
    </xf>
    <xf numFmtId="0" fontId="14" fillId="4" borderId="19" xfId="0" applyFont="1" applyFill="1" applyBorder="1" applyAlignment="1">
      <alignment horizontal="left" vertical="center" shrinkToFit="1"/>
    </xf>
    <xf numFmtId="0" fontId="15" fillId="3" borderId="7" xfId="0" applyFont="1" applyFill="1" applyBorder="1" applyAlignment="1">
      <alignment horizontal="center" vertical="center" shrinkToFit="1"/>
    </xf>
    <xf numFmtId="0" fontId="15" fillId="3" borderId="8" xfId="0" applyFont="1" applyFill="1" applyBorder="1" applyAlignment="1">
      <alignment horizontal="center" vertical="center" shrinkToFit="1"/>
    </xf>
    <xf numFmtId="0" fontId="15" fillId="3" borderId="9" xfId="0" applyFont="1" applyFill="1" applyBorder="1" applyAlignment="1">
      <alignment horizontal="center" vertical="center" shrinkToFit="1"/>
    </xf>
    <xf numFmtId="0" fontId="16" fillId="3" borderId="8" xfId="0" applyFont="1" applyFill="1" applyBorder="1" applyAlignment="1">
      <alignment horizontal="center" vertical="center" shrinkToFit="1"/>
    </xf>
    <xf numFmtId="0" fontId="14" fillId="0" borderId="12" xfId="0" applyFont="1" applyBorder="1" applyAlignment="1">
      <alignment vertical="center" textRotation="180" shrinkToFit="1"/>
    </xf>
    <xf numFmtId="0" fontId="14" fillId="4" borderId="11" xfId="0" applyFont="1" applyFill="1" applyBorder="1" applyAlignment="1">
      <alignment horizontal="left" vertical="center" wrapText="1" shrinkToFit="1"/>
    </xf>
    <xf numFmtId="0" fontId="11" fillId="4" borderId="19" xfId="0" applyFont="1" applyFill="1" applyBorder="1" applyAlignment="1">
      <alignment vertical="center" textRotation="180" shrinkToFit="1"/>
    </xf>
    <xf numFmtId="0" fontId="11" fillId="4" borderId="20" xfId="0" applyFont="1" applyFill="1" applyBorder="1" applyAlignment="1">
      <alignment vertical="center" textRotation="180" shrinkToFit="1"/>
    </xf>
    <xf numFmtId="0" fontId="11" fillId="4" borderId="21" xfId="0" applyFont="1" applyFill="1" applyBorder="1" applyAlignment="1">
      <alignment horizontal="left" vertical="center" shrinkToFit="1"/>
    </xf>
    <xf numFmtId="0" fontId="11" fillId="4" borderId="19" xfId="0" applyFont="1" applyFill="1" applyBorder="1" applyAlignment="1">
      <alignment horizontal="left" vertical="center" shrinkToFit="1"/>
    </xf>
    <xf numFmtId="0" fontId="12" fillId="4" borderId="20" xfId="0" applyFont="1" applyFill="1" applyBorder="1" applyAlignment="1">
      <alignment vertical="center" textRotation="180" shrinkToFit="1"/>
    </xf>
    <xf numFmtId="0" fontId="15" fillId="3" borderId="22" xfId="0" applyFont="1" applyFill="1" applyBorder="1" applyAlignment="1">
      <alignment horizontal="center" vertical="center" shrinkToFit="1"/>
    </xf>
    <xf numFmtId="0" fontId="15" fillId="3" borderId="23" xfId="0" applyFont="1" applyFill="1" applyBorder="1" applyAlignment="1">
      <alignment horizontal="center" vertical="center" shrinkToFit="1"/>
    </xf>
    <xf numFmtId="0" fontId="15" fillId="3" borderId="24" xfId="0" applyFont="1" applyFill="1" applyBorder="1" applyAlignment="1">
      <alignment horizontal="center" vertical="center" shrinkToFit="1"/>
    </xf>
    <xf numFmtId="0" fontId="14" fillId="0" borderId="13" xfId="0" applyFont="1" applyBorder="1" applyAlignment="1">
      <alignment horizontal="left" vertical="center" shrinkToFit="1"/>
    </xf>
    <xf numFmtId="0" fontId="17" fillId="0" borderId="19" xfId="0" applyFont="1" applyBorder="1" applyAlignment="1">
      <alignment vertical="center" textRotation="180" shrinkToFit="1"/>
    </xf>
    <xf numFmtId="0" fontId="17" fillId="0" borderId="20" xfId="0" applyFont="1" applyBorder="1" applyAlignment="1">
      <alignment vertical="center" textRotation="180" shrinkToFit="1"/>
    </xf>
    <xf numFmtId="0" fontId="17" fillId="0" borderId="21" xfId="0" applyFont="1" applyBorder="1" applyAlignment="1">
      <alignment horizontal="left" vertical="center" shrinkToFit="1"/>
    </xf>
    <xf numFmtId="0" fontId="19" fillId="0" borderId="0" xfId="0" applyFont="1" applyAlignment="1">
      <alignment horizontal="left" shrinkToFit="1"/>
    </xf>
    <xf numFmtId="0" fontId="19" fillId="0" borderId="0" xfId="0" applyFont="1" applyAlignment="1">
      <alignment horizontal="center" shrinkToFit="1"/>
    </xf>
    <xf numFmtId="0" fontId="14" fillId="0" borderId="13" xfId="0" applyFont="1" applyBorder="1" applyAlignment="1">
      <alignment horizontal="center" vertical="center" shrinkToFit="1"/>
    </xf>
    <xf numFmtId="0" fontId="11" fillId="4" borderId="21" xfId="0" applyFont="1" applyFill="1" applyBorder="1" applyAlignment="1">
      <alignment horizontal="center" vertical="center" shrinkToFit="1"/>
    </xf>
    <xf numFmtId="0" fontId="14" fillId="0" borderId="26" xfId="0" applyFont="1" applyBorder="1" applyAlignment="1">
      <alignment horizontal="left" vertical="center" shrinkToFit="1"/>
    </xf>
    <xf numFmtId="0" fontId="17" fillId="0" borderId="19" xfId="0" applyFont="1" applyBorder="1" applyAlignment="1">
      <alignment horizontal="left" vertical="center" shrinkToFit="1"/>
    </xf>
    <xf numFmtId="0" fontId="17" fillId="0" borderId="21" xfId="0" applyFont="1" applyBorder="1" applyAlignment="1">
      <alignment horizontal="center" vertical="center" shrinkToFit="1"/>
    </xf>
    <xf numFmtId="0" fontId="2" fillId="0" borderId="0" xfId="0" applyFont="1" applyAlignment="1">
      <alignment vertical="center" shrinkToFit="1"/>
    </xf>
    <xf numFmtId="0" fontId="9" fillId="0" borderId="0" xfId="0" applyFont="1">
      <alignment vertical="center"/>
    </xf>
    <xf numFmtId="0" fontId="9" fillId="0" borderId="0" xfId="0" applyFont="1" applyAlignment="1">
      <alignment horizontal="right"/>
    </xf>
    <xf numFmtId="0" fontId="12" fillId="2" borderId="28" xfId="0" applyFont="1" applyFill="1" applyBorder="1" applyAlignment="1">
      <alignment horizontal="center" vertical="center" wrapText="1" shrinkToFit="1"/>
    </xf>
    <xf numFmtId="0" fontId="11" fillId="0" borderId="29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textRotation="255"/>
    </xf>
    <xf numFmtId="0" fontId="14" fillId="4" borderId="32" xfId="0" applyFont="1" applyFill="1" applyBorder="1">
      <alignment vertical="center"/>
    </xf>
    <xf numFmtId="0" fontId="14" fillId="4" borderId="33" xfId="0" applyFont="1" applyFill="1" applyBorder="1">
      <alignment vertical="center"/>
    </xf>
    <xf numFmtId="0" fontId="14" fillId="4" borderId="35" xfId="0" applyFont="1" applyFill="1" applyBorder="1" applyAlignment="1"/>
    <xf numFmtId="0" fontId="14" fillId="4" borderId="36" xfId="0" applyFont="1" applyFill="1" applyBorder="1" applyAlignment="1">
      <alignment horizontal="left"/>
    </xf>
    <xf numFmtId="0" fontId="14" fillId="4" borderId="35" xfId="0" applyFont="1" applyFill="1" applyBorder="1" applyAlignment="1">
      <alignment horizontal="left" vertical="center" shrinkToFit="1"/>
    </xf>
    <xf numFmtId="0" fontId="14" fillId="4" borderId="35" xfId="0" applyFont="1" applyFill="1" applyBorder="1">
      <alignment vertical="center"/>
    </xf>
    <xf numFmtId="0" fontId="14" fillId="4" borderId="36" xfId="0" applyFont="1" applyFill="1" applyBorder="1" applyAlignment="1">
      <alignment horizontal="left" vertical="center"/>
    </xf>
    <xf numFmtId="0" fontId="14" fillId="4" borderId="35" xfId="0" applyFont="1" applyFill="1" applyBorder="1" applyAlignment="1">
      <alignment horizontal="right"/>
    </xf>
    <xf numFmtId="0" fontId="14" fillId="4" borderId="39" xfId="0" applyFont="1" applyFill="1" applyBorder="1" applyAlignment="1">
      <alignment horizontal="left" vertical="center" shrinkToFit="1"/>
    </xf>
    <xf numFmtId="0" fontId="14" fillId="4" borderId="40" xfId="0" applyFont="1" applyFill="1" applyBorder="1" applyAlignment="1"/>
    <xf numFmtId="0" fontId="14" fillId="0" borderId="41" xfId="0" applyFont="1" applyBorder="1" applyAlignment="1">
      <alignment horizontal="left"/>
    </xf>
    <xf numFmtId="0" fontId="15" fillId="3" borderId="42" xfId="0" applyFont="1" applyFill="1" applyBorder="1" applyAlignment="1">
      <alignment horizontal="center" vertical="center" shrinkToFit="1"/>
    </xf>
    <xf numFmtId="0" fontId="11" fillId="3" borderId="8" xfId="0" applyFont="1" applyFill="1" applyBorder="1" applyAlignment="1">
      <alignment horizontal="center" vertical="center" shrinkToFit="1"/>
    </xf>
    <xf numFmtId="0" fontId="11" fillId="0" borderId="32" xfId="0" applyFont="1" applyBorder="1">
      <alignment vertical="center"/>
    </xf>
    <xf numFmtId="0" fontId="11" fillId="0" borderId="33" xfId="0" applyFont="1" applyBorder="1">
      <alignment vertical="center"/>
    </xf>
    <xf numFmtId="0" fontId="11" fillId="0" borderId="35" xfId="0" applyFont="1" applyBorder="1" applyAlignment="1"/>
    <xf numFmtId="0" fontId="11" fillId="0" borderId="36" xfId="0" applyFont="1" applyBorder="1" applyAlignment="1">
      <alignment horizontal="left"/>
    </xf>
    <xf numFmtId="0" fontId="11" fillId="0" borderId="35" xfId="0" applyFont="1" applyBorder="1">
      <alignment vertical="center"/>
    </xf>
    <xf numFmtId="0" fontId="11" fillId="0" borderId="36" xfId="0" applyFont="1" applyBorder="1" applyAlignment="1">
      <alignment horizontal="left" vertical="center"/>
    </xf>
    <xf numFmtId="0" fontId="11" fillId="0" borderId="35" xfId="0" applyFont="1" applyBorder="1" applyAlignment="1">
      <alignment horizontal="right"/>
    </xf>
    <xf numFmtId="0" fontId="11" fillId="0" borderId="40" xfId="0" applyFont="1" applyBorder="1" applyAlignment="1"/>
    <xf numFmtId="0" fontId="11" fillId="0" borderId="41" xfId="0" applyFont="1" applyBorder="1" applyAlignment="1">
      <alignment horizontal="left"/>
    </xf>
    <xf numFmtId="0" fontId="11" fillId="3" borderId="23" xfId="0" applyFont="1" applyFill="1" applyBorder="1" applyAlignment="1">
      <alignment horizontal="center" vertical="center" shrinkToFit="1"/>
    </xf>
    <xf numFmtId="0" fontId="14" fillId="4" borderId="45" xfId="0" applyFont="1" applyFill="1" applyBorder="1" applyAlignment="1">
      <alignment horizontal="left" vertical="center" shrinkToFit="1"/>
    </xf>
    <xf numFmtId="0" fontId="11" fillId="4" borderId="43" xfId="0" applyFont="1" applyFill="1" applyBorder="1" applyAlignment="1">
      <alignment horizontal="center" vertical="center" shrinkToFit="1"/>
    </xf>
    <xf numFmtId="0" fontId="11" fillId="4" borderId="46" xfId="0" applyFont="1" applyFill="1" applyBorder="1" applyAlignment="1">
      <alignment horizontal="left" vertical="center" shrinkToFit="1"/>
    </xf>
    <xf numFmtId="0" fontId="11" fillId="4" borderId="47" xfId="0" applyFont="1" applyFill="1" applyBorder="1" applyAlignment="1">
      <alignment vertical="center" textRotation="180" shrinkToFit="1"/>
    </xf>
    <xf numFmtId="0" fontId="15" fillId="3" borderId="49" xfId="0" applyFont="1" applyFill="1" applyBorder="1" applyAlignment="1">
      <alignment horizontal="center" vertical="center" shrinkToFit="1"/>
    </xf>
    <xf numFmtId="0" fontId="17" fillId="0" borderId="43" xfId="0" applyFont="1" applyBorder="1" applyAlignment="1">
      <alignment horizontal="center" vertical="center" shrinkToFit="1"/>
    </xf>
    <xf numFmtId="0" fontId="12" fillId="0" borderId="20" xfId="0" applyFont="1" applyBorder="1" applyAlignment="1">
      <alignment vertical="center" textRotation="180" shrinkToFit="1"/>
    </xf>
    <xf numFmtId="0" fontId="11" fillId="0" borderId="21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8" fillId="0" borderId="0" xfId="0" applyFont="1" applyAlignment="1">
      <alignment horizontal="left" shrinkToFit="1"/>
    </xf>
    <xf numFmtId="0" fontId="9" fillId="0" borderId="0" xfId="0" applyFont="1" applyAlignment="1">
      <alignment horizontal="center"/>
    </xf>
    <xf numFmtId="0" fontId="12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4" fillId="4" borderId="50" xfId="0" applyFont="1" applyFill="1" applyBorder="1" applyAlignment="1">
      <alignment horizontal="center" vertical="center"/>
    </xf>
    <xf numFmtId="0" fontId="14" fillId="4" borderId="51" xfId="0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 shrinkToFit="1"/>
    </xf>
    <xf numFmtId="0" fontId="14" fillId="4" borderId="38" xfId="0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178" fontId="9" fillId="0" borderId="0" xfId="0" applyNumberFormat="1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/>
    </xf>
    <xf numFmtId="0" fontId="14" fillId="4" borderId="0" xfId="0" applyFont="1" applyFill="1" applyAlignment="1">
      <alignment horizontal="left" vertical="center"/>
    </xf>
    <xf numFmtId="0" fontId="14" fillId="4" borderId="18" xfId="0" applyFont="1" applyFill="1" applyBorder="1" applyAlignment="1">
      <alignment horizontal="left" vertical="center"/>
    </xf>
    <xf numFmtId="0" fontId="14" fillId="4" borderId="52" xfId="0" applyFont="1" applyFill="1" applyBorder="1" applyAlignment="1">
      <alignment horizontal="center" vertical="center"/>
    </xf>
    <xf numFmtId="9" fontId="9" fillId="0" borderId="0" xfId="0" applyNumberFormat="1" applyFont="1">
      <alignment vertical="center"/>
    </xf>
    <xf numFmtId="0" fontId="11" fillId="0" borderId="53" xfId="0" applyFont="1" applyBorder="1" applyAlignment="1">
      <alignment horizontal="center" vertical="center"/>
    </xf>
    <xf numFmtId="0" fontId="22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11" fillId="0" borderId="45" xfId="0" applyFont="1" applyBorder="1" applyAlignment="1">
      <alignment horizontal="center" vertical="center" shrinkToFit="1"/>
    </xf>
    <xf numFmtId="0" fontId="11" fillId="0" borderId="45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178" fontId="22" fillId="0" borderId="0" xfId="0" applyNumberFormat="1" applyFont="1" applyAlignment="1">
      <alignment horizontal="center" vertical="center"/>
    </xf>
    <xf numFmtId="177" fontId="22" fillId="0" borderId="0" xfId="0" applyNumberFormat="1" applyFont="1" applyAlignment="1">
      <alignment horizontal="center" vertical="center"/>
    </xf>
    <xf numFmtId="0" fontId="11" fillId="0" borderId="45" xfId="0" applyFont="1" applyBorder="1" applyAlignment="1">
      <alignment horizontal="center"/>
    </xf>
    <xf numFmtId="0" fontId="11" fillId="0" borderId="45" xfId="0" applyFont="1" applyBorder="1" applyAlignment="1">
      <alignment horizontal="left" vertical="center"/>
    </xf>
    <xf numFmtId="0" fontId="11" fillId="0" borderId="47" xfId="0" applyFont="1" applyBorder="1" applyAlignment="1">
      <alignment horizontal="left"/>
    </xf>
    <xf numFmtId="9" fontId="22" fillId="0" borderId="0" xfId="0" applyNumberFormat="1" applyFont="1">
      <alignment vertical="center"/>
    </xf>
    <xf numFmtId="0" fontId="23" fillId="0" borderId="0" xfId="0" applyFo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 wrapText="1"/>
    </xf>
    <xf numFmtId="178" fontId="23" fillId="0" borderId="0" xfId="0" applyNumberFormat="1" applyFont="1" applyAlignment="1">
      <alignment horizontal="center" vertical="center"/>
    </xf>
    <xf numFmtId="177" fontId="23" fillId="0" borderId="0" xfId="0" applyNumberFormat="1" applyFont="1" applyAlignment="1">
      <alignment horizontal="center" vertical="center"/>
    </xf>
    <xf numFmtId="9" fontId="23" fillId="0" borderId="0" xfId="0" applyNumberFormat="1" applyFo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178" fontId="11" fillId="0" borderId="0" xfId="0" applyNumberFormat="1" applyFont="1" applyAlignment="1">
      <alignment horizontal="center" vertical="center"/>
    </xf>
    <xf numFmtId="177" fontId="11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0" fontId="11" fillId="0" borderId="47" xfId="0" applyFont="1" applyBorder="1" applyAlignment="1">
      <alignment horizontal="left" vertical="center"/>
    </xf>
    <xf numFmtId="9" fontId="11" fillId="0" borderId="0" xfId="0" applyNumberFormat="1" applyFont="1">
      <alignment vertical="center"/>
    </xf>
    <xf numFmtId="0" fontId="24" fillId="6" borderId="0" xfId="1" applyFont="1" applyFill="1" applyAlignment="1"/>
    <xf numFmtId="0" fontId="5" fillId="0" borderId="0" xfId="0" applyFont="1">
      <alignment vertical="center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10" fillId="6" borderId="0" xfId="1" applyFont="1" applyFill="1" applyAlignment="1"/>
    <xf numFmtId="0" fontId="28" fillId="0" borderId="0" xfId="0" applyFont="1">
      <alignment vertical="center"/>
    </xf>
    <xf numFmtId="0" fontId="14" fillId="0" borderId="19" xfId="0" applyFont="1" applyBorder="1" applyAlignment="1">
      <alignment horizontal="left" vertical="center" shrinkToFit="1"/>
    </xf>
    <xf numFmtId="0" fontId="14" fillId="4" borderId="21" xfId="0" applyFont="1" applyFill="1" applyBorder="1" applyAlignment="1">
      <alignment horizontal="center" vertical="center" shrinkToFit="1"/>
    </xf>
    <xf numFmtId="0" fontId="14" fillId="0" borderId="32" xfId="0" applyFont="1" applyBorder="1">
      <alignment vertical="center"/>
    </xf>
    <xf numFmtId="0" fontId="14" fillId="0" borderId="33" xfId="0" applyFont="1" applyBorder="1">
      <alignment vertical="center"/>
    </xf>
    <xf numFmtId="0" fontId="14" fillId="0" borderId="35" xfId="0" applyFont="1" applyBorder="1" applyAlignment="1"/>
    <xf numFmtId="0" fontId="14" fillId="0" borderId="36" xfId="0" applyFont="1" applyBorder="1" applyAlignment="1">
      <alignment horizontal="left"/>
    </xf>
    <xf numFmtId="0" fontId="14" fillId="0" borderId="35" xfId="0" applyFont="1" applyBorder="1">
      <alignment vertical="center"/>
    </xf>
    <xf numFmtId="0" fontId="14" fillId="0" borderId="36" xfId="0" applyFont="1" applyBorder="1" applyAlignment="1">
      <alignment horizontal="left" vertical="center"/>
    </xf>
    <xf numFmtId="0" fontId="14" fillId="0" borderId="35" xfId="0" applyFont="1" applyBorder="1" applyAlignment="1">
      <alignment horizontal="right"/>
    </xf>
    <xf numFmtId="0" fontId="14" fillId="0" borderId="40" xfId="0" applyFont="1" applyBorder="1" applyAlignment="1"/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horizontal="left" shrinkToFit="1"/>
    </xf>
    <xf numFmtId="0" fontId="32" fillId="0" borderId="0" xfId="0" applyFont="1" applyAlignment="1">
      <alignment horizontal="left"/>
    </xf>
    <xf numFmtId="0" fontId="29" fillId="0" borderId="0" xfId="0" applyFont="1" applyAlignment="1">
      <alignment horizontal="center" shrinkToFit="1"/>
    </xf>
    <xf numFmtId="0" fontId="34" fillId="4" borderId="4" xfId="0" applyFont="1" applyFill="1" applyBorder="1" applyAlignment="1">
      <alignment horizontal="center" vertical="center" shrinkToFit="1"/>
    </xf>
    <xf numFmtId="0" fontId="34" fillId="2" borderId="5" xfId="0" applyFont="1" applyFill="1" applyBorder="1" applyAlignment="1">
      <alignment horizontal="center" vertical="center" wrapText="1" shrinkToFit="1"/>
    </xf>
    <xf numFmtId="0" fontId="35" fillId="0" borderId="6" xfId="0" applyFont="1" applyBorder="1" applyAlignment="1">
      <alignment horizontal="center"/>
    </xf>
    <xf numFmtId="0" fontId="35" fillId="0" borderId="10" xfId="0" applyFont="1" applyBorder="1" applyAlignment="1">
      <alignment horizontal="center"/>
    </xf>
    <xf numFmtId="0" fontId="13" fillId="0" borderId="11" xfId="0" applyFont="1" applyBorder="1" applyAlignment="1">
      <alignment horizontal="left" vertical="center" shrinkToFit="1"/>
    </xf>
    <xf numFmtId="0" fontId="12" fillId="0" borderId="18" xfId="0" applyFont="1" applyBorder="1" applyAlignment="1">
      <alignment horizontal="right"/>
    </xf>
    <xf numFmtId="0" fontId="21" fillId="0" borderId="20" xfId="0" applyFont="1" applyBorder="1" applyAlignment="1">
      <alignment vertical="center" textRotation="180" shrinkToFit="1"/>
    </xf>
    <xf numFmtId="0" fontId="13" fillId="0" borderId="21" xfId="0" applyFont="1" applyBorder="1" applyAlignment="1">
      <alignment horizontal="left" vertical="center" shrinkToFit="1"/>
    </xf>
    <xf numFmtId="0" fontId="21" fillId="0" borderId="12" xfId="0" applyFont="1" applyBorder="1" applyAlignment="1">
      <alignment horizontal="left" vertical="center" shrinkToFit="1"/>
    </xf>
    <xf numFmtId="0" fontId="13" fillId="0" borderId="13" xfId="0" applyFont="1" applyBorder="1" applyAlignment="1">
      <alignment horizontal="left" vertical="center" shrinkToFit="1"/>
    </xf>
    <xf numFmtId="0" fontId="12" fillId="0" borderId="18" xfId="0" applyFont="1" applyBorder="1">
      <alignment vertical="center"/>
    </xf>
    <xf numFmtId="0" fontId="35" fillId="0" borderId="10" xfId="0" applyFont="1" applyBorder="1" applyAlignment="1">
      <alignment horizontal="center" vertical="center" shrinkToFit="1"/>
    </xf>
    <xf numFmtId="0" fontId="12" fillId="0" borderId="0" xfId="0" applyFont="1" applyAlignment="1">
      <alignment horizontal="right"/>
    </xf>
    <xf numFmtId="0" fontId="34" fillId="2" borderId="55" xfId="0" applyFont="1" applyFill="1" applyBorder="1" applyAlignment="1">
      <alignment horizontal="center" vertical="center" shrinkToFit="1"/>
    </xf>
    <xf numFmtId="0" fontId="13" fillId="4" borderId="13" xfId="0" applyFont="1" applyFill="1" applyBorder="1" applyAlignment="1">
      <alignment horizontal="left" vertical="center" shrinkToFit="1"/>
    </xf>
    <xf numFmtId="0" fontId="13" fillId="4" borderId="12" xfId="0" applyFont="1" applyFill="1" applyBorder="1" applyAlignment="1">
      <alignment horizontal="left" vertical="center" shrinkToFit="1"/>
    </xf>
    <xf numFmtId="0" fontId="13" fillId="4" borderId="12" xfId="0" applyFont="1" applyFill="1" applyBorder="1" applyAlignment="1">
      <alignment vertical="center" textRotation="180" shrinkToFit="1"/>
    </xf>
    <xf numFmtId="0" fontId="21" fillId="0" borderId="56" xfId="0" applyFont="1" applyBorder="1" applyAlignment="1">
      <alignment vertical="center" textRotation="180" shrinkToFit="1"/>
    </xf>
    <xf numFmtId="0" fontId="13" fillId="0" borderId="48" xfId="0" applyFont="1" applyBorder="1" applyAlignment="1">
      <alignment horizontal="left" vertical="center" shrinkToFit="1"/>
    </xf>
    <xf numFmtId="0" fontId="13" fillId="0" borderId="35" xfId="0" applyFont="1" applyBorder="1" applyAlignment="1">
      <alignment horizontal="left" vertical="center" shrinkToFit="1"/>
    </xf>
    <xf numFmtId="0" fontId="13" fillId="0" borderId="39" xfId="0" applyFont="1" applyBorder="1" applyAlignment="1">
      <alignment horizontal="left" vertical="center" shrinkToFit="1"/>
    </xf>
    <xf numFmtId="0" fontId="13" fillId="0" borderId="26" xfId="0" applyFont="1" applyBorder="1" applyAlignment="1">
      <alignment horizontal="left" vertical="center" shrinkToFit="1"/>
    </xf>
    <xf numFmtId="0" fontId="13" fillId="4" borderId="52" xfId="0" applyFont="1" applyFill="1" applyBorder="1" applyAlignment="1">
      <alignment horizontal="left" vertical="center" shrinkToFit="1"/>
    </xf>
    <xf numFmtId="0" fontId="18" fillId="2" borderId="5" xfId="0" applyFont="1" applyFill="1" applyBorder="1" applyAlignment="1">
      <alignment horizontal="center" vertical="center" wrapText="1" shrinkToFit="1"/>
    </xf>
    <xf numFmtId="0" fontId="12" fillId="0" borderId="32" xfId="0" applyFont="1" applyBorder="1">
      <alignment vertical="center"/>
    </xf>
    <xf numFmtId="0" fontId="12" fillId="0" borderId="33" xfId="0" applyFont="1" applyBorder="1">
      <alignment vertical="center"/>
    </xf>
    <xf numFmtId="0" fontId="12" fillId="0" borderId="35" xfId="0" applyFont="1" applyBorder="1" applyAlignment="1"/>
    <xf numFmtId="0" fontId="12" fillId="0" borderId="36" xfId="0" applyFont="1" applyBorder="1" applyAlignment="1">
      <alignment horizontal="left"/>
    </xf>
    <xf numFmtId="0" fontId="12" fillId="0" borderId="35" xfId="0" applyFont="1" applyBorder="1">
      <alignment vertical="center"/>
    </xf>
    <xf numFmtId="0" fontId="12" fillId="0" borderId="36" xfId="0" applyFont="1" applyBorder="1" applyAlignment="1">
      <alignment horizontal="left" vertical="center"/>
    </xf>
    <xf numFmtId="0" fontId="12" fillId="0" borderId="35" xfId="0" applyFont="1" applyBorder="1" applyAlignment="1">
      <alignment horizontal="right"/>
    </xf>
    <xf numFmtId="0" fontId="12" fillId="0" borderId="41" xfId="0" applyFont="1" applyBorder="1" applyAlignment="1">
      <alignment horizontal="left"/>
    </xf>
    <xf numFmtId="0" fontId="12" fillId="0" borderId="36" xfId="0" applyFont="1" applyBorder="1">
      <alignment vertical="center"/>
    </xf>
    <xf numFmtId="0" fontId="13" fillId="4" borderId="34" xfId="0" applyFont="1" applyFill="1" applyBorder="1" applyAlignment="1">
      <alignment horizontal="left" vertical="center" shrinkToFit="1"/>
    </xf>
    <xf numFmtId="0" fontId="13" fillId="4" borderId="35" xfId="0" applyFont="1" applyFill="1" applyBorder="1" applyAlignment="1">
      <alignment horizontal="left" vertical="center" shrinkToFit="1"/>
    </xf>
    <xf numFmtId="0" fontId="13" fillId="0" borderId="37" xfId="0" applyFont="1" applyBorder="1" applyAlignment="1">
      <alignment vertical="center" textRotation="180" shrinkToFit="1"/>
    </xf>
    <xf numFmtId="0" fontId="13" fillId="0" borderId="38" xfId="0" applyFont="1" applyBorder="1" applyAlignment="1">
      <alignment horizontal="left" vertical="center" shrinkToFit="1"/>
    </xf>
    <xf numFmtId="0" fontId="13" fillId="4" borderId="39" xfId="0" applyFont="1" applyFill="1" applyBorder="1" applyAlignment="1">
      <alignment horizontal="left" vertical="center" shrinkToFit="1"/>
    </xf>
    <xf numFmtId="0" fontId="21" fillId="4" borderId="20" xfId="0" applyFont="1" applyFill="1" applyBorder="1" applyAlignment="1">
      <alignment vertical="center" textRotation="180" shrinkToFit="1"/>
    </xf>
    <xf numFmtId="0" fontId="13" fillId="4" borderId="21" xfId="0" applyFont="1" applyFill="1" applyBorder="1" applyAlignment="1">
      <alignment horizontal="left" vertical="center" shrinkToFit="1"/>
    </xf>
    <xf numFmtId="0" fontId="18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39" fillId="0" borderId="0" xfId="0" applyFont="1">
      <alignment vertical="center"/>
    </xf>
    <xf numFmtId="0" fontId="12" fillId="0" borderId="45" xfId="0" applyFont="1" applyBorder="1" applyAlignment="1">
      <alignment horizontal="center" vertical="center" shrinkToFit="1"/>
    </xf>
    <xf numFmtId="0" fontId="39" fillId="0" borderId="0" xfId="0" applyFont="1" applyAlignment="1">
      <alignment horizontal="center" vertical="center"/>
    </xf>
    <xf numFmtId="0" fontId="12" fillId="0" borderId="45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178" fontId="39" fillId="0" borderId="0" xfId="0" applyNumberFormat="1" applyFont="1" applyAlignment="1">
      <alignment horizontal="center" vertical="center"/>
    </xf>
    <xf numFmtId="177" fontId="39" fillId="0" borderId="0" xfId="0" applyNumberFormat="1" applyFont="1" applyAlignment="1">
      <alignment horizontal="center" vertical="center"/>
    </xf>
    <xf numFmtId="0" fontId="12" fillId="0" borderId="45" xfId="0" applyFont="1" applyBorder="1" applyAlignment="1">
      <alignment horizontal="center"/>
    </xf>
    <xf numFmtId="0" fontId="12" fillId="0" borderId="45" xfId="0" applyFont="1" applyBorder="1" applyAlignment="1">
      <alignment horizontal="left" vertical="center"/>
    </xf>
    <xf numFmtId="0" fontId="12" fillId="0" borderId="47" xfId="0" applyFont="1" applyBorder="1" applyAlignment="1">
      <alignment horizontal="left"/>
    </xf>
    <xf numFmtId="0" fontId="12" fillId="0" borderId="21" xfId="0" applyFont="1" applyBorder="1" applyAlignment="1">
      <alignment horizontal="center"/>
    </xf>
    <xf numFmtId="9" fontId="39" fillId="0" borderId="0" xfId="0" applyNumberFormat="1" applyFont="1">
      <alignment vertical="center"/>
    </xf>
    <xf numFmtId="0" fontId="12" fillId="0" borderId="21" xfId="0" applyFont="1" applyBorder="1" applyAlignment="1">
      <alignment horizontal="center" vertical="center"/>
    </xf>
    <xf numFmtId="0" fontId="40" fillId="0" borderId="0" xfId="0" applyFont="1">
      <alignment vertical="center"/>
    </xf>
    <xf numFmtId="0" fontId="12" fillId="0" borderId="45" xfId="0" applyFont="1" applyBorder="1" applyAlignment="1">
      <alignment horizontal="left"/>
    </xf>
    <xf numFmtId="0" fontId="12" fillId="0" borderId="39" xfId="0" applyFont="1" applyBorder="1" applyAlignment="1">
      <alignment horizontal="center" vertical="center"/>
    </xf>
    <xf numFmtId="0" fontId="12" fillId="0" borderId="47" xfId="0" applyFont="1" applyBorder="1" applyAlignment="1">
      <alignment horizontal="left" vertical="center"/>
    </xf>
    <xf numFmtId="0" fontId="12" fillId="0" borderId="48" xfId="0" applyFont="1" applyBorder="1" applyAlignment="1">
      <alignment horizontal="center" vertical="center"/>
    </xf>
    <xf numFmtId="0" fontId="38" fillId="0" borderId="0" xfId="0" applyFont="1" applyAlignment="1">
      <alignment horizontal="left" vertical="center" shrinkToFit="1"/>
    </xf>
    <xf numFmtId="0" fontId="34" fillId="0" borderId="0" xfId="0" applyFont="1" applyAlignment="1">
      <alignment horizontal="left" vertical="center" shrinkToFit="1"/>
    </xf>
    <xf numFmtId="0" fontId="34" fillId="0" borderId="0" xfId="0" applyFont="1" applyAlignment="1">
      <alignment vertical="center" textRotation="180" shrinkToFit="1"/>
    </xf>
    <xf numFmtId="0" fontId="19" fillId="0" borderId="0" xfId="0" applyFont="1" applyAlignment="1">
      <alignment horizontal="left" vertical="center" shrinkToFit="1"/>
    </xf>
    <xf numFmtId="0" fontId="42" fillId="6" borderId="0" xfId="1" applyFont="1" applyFill="1" applyAlignment="1"/>
    <xf numFmtId="0" fontId="43" fillId="6" borderId="0" xfId="1" applyFont="1" applyFill="1" applyAlignment="1"/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47" fillId="0" borderId="0" xfId="0" applyFont="1">
      <alignment vertical="center"/>
    </xf>
    <xf numFmtId="0" fontId="48" fillId="0" borderId="0" xfId="0" applyFont="1" applyAlignment="1">
      <alignment horizontal="center" vertical="center"/>
    </xf>
    <xf numFmtId="0" fontId="45" fillId="0" borderId="0" xfId="0" applyFont="1" applyAlignment="1">
      <alignment vertical="center" shrinkToFit="1"/>
    </xf>
    <xf numFmtId="0" fontId="44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7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4" fillId="0" borderId="0" xfId="0" applyFont="1" applyAlignment="1">
      <alignment horizontal="left" shrinkToFit="1"/>
    </xf>
    <xf numFmtId="0" fontId="34" fillId="0" borderId="0" xfId="0" applyFont="1" applyAlignment="1">
      <alignment horizontal="left"/>
    </xf>
    <xf numFmtId="0" fontId="34" fillId="0" borderId="0" xfId="0" applyFont="1" applyAlignment="1">
      <alignment horizontal="center" shrinkToFit="1"/>
    </xf>
    <xf numFmtId="0" fontId="37" fillId="0" borderId="0" xfId="0" applyFont="1" applyAlignment="1">
      <alignment horizontal="center" shrinkToFit="1"/>
    </xf>
    <xf numFmtId="0" fontId="36" fillId="0" borderId="20" xfId="0" applyFont="1" applyBorder="1" applyAlignment="1">
      <alignment vertical="center" textRotation="180" shrinkToFit="1"/>
    </xf>
    <xf numFmtId="0" fontId="35" fillId="4" borderId="6" xfId="0" applyFont="1" applyFill="1" applyBorder="1" applyAlignment="1">
      <alignment horizontal="center"/>
    </xf>
    <xf numFmtId="0" fontId="35" fillId="4" borderId="10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right"/>
    </xf>
    <xf numFmtId="0" fontId="36" fillId="4" borderId="20" xfId="0" applyFont="1" applyFill="1" applyBorder="1" applyAlignment="1">
      <alignment vertical="center" textRotation="180" shrinkToFit="1"/>
    </xf>
    <xf numFmtId="0" fontId="49" fillId="0" borderId="0" xfId="0" applyFont="1" applyAlignment="1">
      <alignment horizontal="center" vertical="center"/>
    </xf>
    <xf numFmtId="0" fontId="34" fillId="0" borderId="0" xfId="0" applyFont="1">
      <alignment vertical="center"/>
    </xf>
    <xf numFmtId="0" fontId="34" fillId="0" borderId="0" xfId="0" applyFont="1" applyAlignment="1">
      <alignment shrinkToFit="1"/>
    </xf>
    <xf numFmtId="0" fontId="13" fillId="0" borderId="35" xfId="0" applyFont="1" applyBorder="1" applyAlignment="1">
      <alignment vertical="center" shrinkToFit="1"/>
    </xf>
    <xf numFmtId="0" fontId="13" fillId="0" borderId="20" xfId="0" applyFont="1" applyBorder="1" applyAlignment="1">
      <alignment vertical="center" textRotation="180" shrinkToFit="1"/>
    </xf>
    <xf numFmtId="0" fontId="11" fillId="4" borderId="32" xfId="0" applyFont="1" applyFill="1" applyBorder="1">
      <alignment vertical="center"/>
    </xf>
    <xf numFmtId="0" fontId="11" fillId="4" borderId="33" xfId="0" applyFont="1" applyFill="1" applyBorder="1">
      <alignment vertical="center"/>
    </xf>
    <xf numFmtId="0" fontId="12" fillId="4" borderId="35" xfId="0" applyFont="1" applyFill="1" applyBorder="1" applyAlignment="1"/>
    <xf numFmtId="0" fontId="12" fillId="4" borderId="36" xfId="0" applyFont="1" applyFill="1" applyBorder="1" applyAlignment="1">
      <alignment horizontal="left"/>
    </xf>
    <xf numFmtId="0" fontId="12" fillId="4" borderId="35" xfId="0" applyFont="1" applyFill="1" applyBorder="1">
      <alignment vertical="center"/>
    </xf>
    <xf numFmtId="0" fontId="12" fillId="4" borderId="36" xfId="0" applyFont="1" applyFill="1" applyBorder="1" applyAlignment="1">
      <alignment horizontal="left" vertical="center"/>
    </xf>
    <xf numFmtId="0" fontId="12" fillId="4" borderId="35" xfId="0" applyFont="1" applyFill="1" applyBorder="1" applyAlignment="1">
      <alignment horizontal="right"/>
    </xf>
    <xf numFmtId="0" fontId="13" fillId="4" borderId="20" xfId="0" applyFont="1" applyFill="1" applyBorder="1" applyAlignment="1">
      <alignment vertical="center" textRotation="180" shrinkToFit="1"/>
    </xf>
    <xf numFmtId="0" fontId="12" fillId="4" borderId="32" xfId="0" applyFont="1" applyFill="1" applyBorder="1">
      <alignment vertical="center"/>
    </xf>
    <xf numFmtId="0" fontId="12" fillId="4" borderId="33" xfId="0" applyFont="1" applyFill="1" applyBorder="1">
      <alignment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right"/>
    </xf>
    <xf numFmtId="0" fontId="12" fillId="0" borderId="5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shrinkToFit="1"/>
    </xf>
    <xf numFmtId="0" fontId="12" fillId="0" borderId="38" xfId="0" applyFont="1" applyBorder="1" applyAlignment="1">
      <alignment horizontal="center" vertical="center"/>
    </xf>
    <xf numFmtId="178" fontId="12" fillId="0" borderId="0" xfId="0" applyNumberFormat="1" applyFont="1" applyAlignment="1">
      <alignment horizontal="center" vertical="center"/>
    </xf>
    <xf numFmtId="177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38" xfId="0" applyFont="1" applyBorder="1" applyAlignment="1">
      <alignment horizontal="center"/>
    </xf>
    <xf numFmtId="0" fontId="12" fillId="0" borderId="0" xfId="0" applyFont="1" applyAlignment="1">
      <alignment horizontal="left" vertical="center"/>
    </xf>
    <xf numFmtId="0" fontId="12" fillId="0" borderId="52" xfId="0" applyFont="1" applyBorder="1" applyAlignment="1">
      <alignment horizontal="center"/>
    </xf>
    <xf numFmtId="9" fontId="12" fillId="0" borderId="0" xfId="0" applyNumberFormat="1" applyFont="1">
      <alignment vertical="center"/>
    </xf>
    <xf numFmtId="0" fontId="12" fillId="0" borderId="52" xfId="0" applyFont="1" applyBorder="1" applyAlignment="1">
      <alignment horizontal="center" vertical="center"/>
    </xf>
    <xf numFmtId="0" fontId="11" fillId="4" borderId="50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 shrinkToFit="1"/>
    </xf>
    <xf numFmtId="0" fontId="12" fillId="4" borderId="38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 vertical="center"/>
    </xf>
    <xf numFmtId="0" fontId="12" fillId="4" borderId="18" xfId="0" applyFont="1" applyFill="1" applyBorder="1" applyAlignment="1">
      <alignment horizontal="left"/>
    </xf>
    <xf numFmtId="0" fontId="12" fillId="4" borderId="52" xfId="0" applyFont="1" applyFill="1" applyBorder="1" applyAlignment="1">
      <alignment horizontal="center" vertical="center"/>
    </xf>
    <xf numFmtId="0" fontId="12" fillId="0" borderId="0" xfId="0" applyFont="1" applyAlignment="1">
      <alignment horizontal="right" vertical="top"/>
    </xf>
    <xf numFmtId="0" fontId="18" fillId="0" borderId="0" xfId="0" applyFont="1">
      <alignment vertical="center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 shrinkToFit="1"/>
    </xf>
    <xf numFmtId="0" fontId="49" fillId="0" borderId="1" xfId="0" applyFont="1" applyBorder="1" applyAlignment="1">
      <alignment horizontal="center" vertical="center" textRotation="255"/>
    </xf>
    <xf numFmtId="0" fontId="18" fillId="0" borderId="2" xfId="0" applyFont="1" applyBorder="1" applyAlignment="1">
      <alignment vertical="center" textRotation="255"/>
    </xf>
    <xf numFmtId="0" fontId="38" fillId="4" borderId="3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/>
    </xf>
    <xf numFmtId="0" fontId="49" fillId="0" borderId="10" xfId="0" applyFont="1" applyBorder="1" applyAlignment="1">
      <alignment horizontal="center" vertical="center" shrinkToFit="1"/>
    </xf>
    <xf numFmtId="0" fontId="18" fillId="0" borderId="0" xfId="0" applyFont="1" applyAlignment="1">
      <alignment horizontal="right"/>
    </xf>
    <xf numFmtId="0" fontId="29" fillId="4" borderId="20" xfId="0" applyFont="1" applyFill="1" applyBorder="1" applyAlignment="1">
      <alignment vertical="center" textRotation="180" shrinkToFit="1"/>
    </xf>
    <xf numFmtId="0" fontId="13" fillId="0" borderId="45" xfId="0" applyFont="1" applyBorder="1" applyAlignment="1">
      <alignment horizontal="left" vertical="center" shrinkToFit="1"/>
    </xf>
    <xf numFmtId="0" fontId="19" fillId="4" borderId="21" xfId="0" applyFont="1" applyFill="1" applyBorder="1" applyAlignment="1">
      <alignment horizontal="left" vertical="center" shrinkToFit="1"/>
    </xf>
    <xf numFmtId="0" fontId="38" fillId="2" borderId="5" xfId="0" applyFont="1" applyFill="1" applyBorder="1" applyAlignment="1">
      <alignment horizontal="center" vertical="center" wrapText="1" shrinkToFit="1"/>
    </xf>
    <xf numFmtId="0" fontId="38" fillId="4" borderId="29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 textRotation="255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12" fillId="4" borderId="53" xfId="0" applyFont="1" applyFill="1" applyBorder="1" applyAlignment="1">
      <alignment horizontal="center" vertical="center"/>
    </xf>
    <xf numFmtId="0" fontId="12" fillId="4" borderId="54" xfId="0" applyFont="1" applyFill="1" applyBorder="1" applyAlignment="1">
      <alignment horizontal="center" vertical="center"/>
    </xf>
    <xf numFmtId="0" fontId="12" fillId="4" borderId="45" xfId="0" applyFont="1" applyFill="1" applyBorder="1" applyAlignment="1">
      <alignment horizontal="center" vertical="center" shrinkToFit="1"/>
    </xf>
    <xf numFmtId="0" fontId="12" fillId="4" borderId="45" xfId="0" applyFont="1" applyFill="1" applyBorder="1" applyAlignment="1">
      <alignment horizontal="center" vertical="center"/>
    </xf>
    <xf numFmtId="0" fontId="12" fillId="4" borderId="45" xfId="0" applyFont="1" applyFill="1" applyBorder="1" applyAlignment="1">
      <alignment horizontal="center"/>
    </xf>
    <xf numFmtId="0" fontId="12" fillId="4" borderId="45" xfId="0" applyFont="1" applyFill="1" applyBorder="1" applyAlignment="1">
      <alignment horizontal="left" vertical="center"/>
    </xf>
    <xf numFmtId="0" fontId="12" fillId="4" borderId="47" xfId="0" applyFont="1" applyFill="1" applyBorder="1" applyAlignment="1">
      <alignment horizontal="left"/>
    </xf>
    <xf numFmtId="0" fontId="12" fillId="4" borderId="21" xfId="0" applyFont="1" applyFill="1" applyBorder="1" applyAlignment="1">
      <alignment horizontal="center" vertical="center"/>
    </xf>
    <xf numFmtId="0" fontId="12" fillId="4" borderId="39" xfId="0" applyFont="1" applyFill="1" applyBorder="1" applyAlignment="1">
      <alignment horizontal="center" vertical="center"/>
    </xf>
    <xf numFmtId="0" fontId="12" fillId="4" borderId="47" xfId="0" applyFont="1" applyFill="1" applyBorder="1" applyAlignment="1">
      <alignment horizontal="left" vertical="center"/>
    </xf>
    <xf numFmtId="0" fontId="12" fillId="4" borderId="48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2" fillId="0" borderId="0" xfId="0" applyFont="1">
      <alignment vertical="center"/>
    </xf>
    <xf numFmtId="0" fontId="54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69" fillId="0" borderId="0" xfId="0" applyFont="1">
      <alignment vertical="center"/>
    </xf>
    <xf numFmtId="0" fontId="63" fillId="0" borderId="0" xfId="0" applyFont="1">
      <alignment vertical="center"/>
    </xf>
    <xf numFmtId="0" fontId="70" fillId="0" borderId="0" xfId="1" applyFont="1">
      <alignment vertical="center"/>
    </xf>
    <xf numFmtId="0" fontId="71" fillId="0" borderId="0" xfId="1" applyFont="1">
      <alignment vertical="center"/>
    </xf>
    <xf numFmtId="0" fontId="72" fillId="0" borderId="0" xfId="0" applyFont="1" applyAlignment="1">
      <alignment horizontal="left" vertical="center" indent="1"/>
    </xf>
    <xf numFmtId="0" fontId="73" fillId="0" borderId="0" xfId="0" applyFont="1" applyAlignment="1">
      <alignment horizontal="left" vertical="center" indent="1"/>
    </xf>
    <xf numFmtId="0" fontId="47" fillId="0" borderId="0" xfId="0" applyFont="1" applyAlignment="1">
      <alignment horizontal="left" vertical="top" wrapText="1" indent="1"/>
    </xf>
    <xf numFmtId="0" fontId="47" fillId="0" borderId="0" xfId="0" applyFont="1" applyAlignment="1">
      <alignment horizontal="center" vertical="center"/>
    </xf>
    <xf numFmtId="0" fontId="78" fillId="0" borderId="0" xfId="0" applyFont="1">
      <alignment vertical="center"/>
    </xf>
    <xf numFmtId="0" fontId="47" fillId="0" borderId="0" xfId="0" applyFont="1" applyAlignment="1">
      <alignment horizontal="left" vertical="center"/>
    </xf>
    <xf numFmtId="0" fontId="79" fillId="0" borderId="0" xfId="0" applyFont="1">
      <alignment vertical="center"/>
    </xf>
    <xf numFmtId="0" fontId="63" fillId="4" borderId="0" xfId="0" applyFont="1" applyFill="1">
      <alignment vertical="center"/>
    </xf>
    <xf numFmtId="0" fontId="80" fillId="0" borderId="0" xfId="0" applyFont="1">
      <alignment vertical="center"/>
    </xf>
    <xf numFmtId="0" fontId="82" fillId="0" borderId="50" xfId="0" applyFont="1" applyBorder="1" applyAlignment="1">
      <alignment horizontal="left" vertical="center" wrapText="1"/>
    </xf>
    <xf numFmtId="0" fontId="79" fillId="0" borderId="37" xfId="0" applyFont="1" applyBorder="1">
      <alignment vertical="center"/>
    </xf>
    <xf numFmtId="0" fontId="83" fillId="0" borderId="0" xfId="3" applyFont="1" applyAlignment="1">
      <alignment horizontal="center" vertical="center"/>
    </xf>
    <xf numFmtId="0" fontId="84" fillId="0" borderId="60" xfId="0" applyFont="1" applyBorder="1" applyAlignment="1">
      <alignment vertical="center" wrapText="1"/>
    </xf>
    <xf numFmtId="0" fontId="0" fillId="0" borderId="37" xfId="0" applyBorder="1">
      <alignment vertical="center"/>
    </xf>
    <xf numFmtId="0" fontId="85" fillId="0" borderId="62" xfId="4" applyFont="1" applyBorder="1" applyAlignment="1">
      <alignment horizontal="center" vertical="center" shrinkToFit="1"/>
    </xf>
    <xf numFmtId="0" fontId="86" fillId="12" borderId="27" xfId="3" applyFont="1" applyFill="1" applyBorder="1" applyAlignment="1">
      <alignment horizontal="center" vertical="center"/>
    </xf>
    <xf numFmtId="0" fontId="85" fillId="0" borderId="61" xfId="4" applyFont="1" applyBorder="1" applyAlignment="1">
      <alignment horizontal="center" vertical="center" shrinkToFit="1"/>
    </xf>
    <xf numFmtId="0" fontId="87" fillId="12" borderId="27" xfId="3" applyFont="1" applyFill="1" applyBorder="1" applyAlignment="1">
      <alignment horizontal="center" vertical="center"/>
    </xf>
    <xf numFmtId="0" fontId="89" fillId="12" borderId="27" xfId="3" applyFont="1" applyFill="1" applyBorder="1" applyAlignment="1">
      <alignment horizontal="center" vertical="center"/>
    </xf>
    <xf numFmtId="0" fontId="90" fillId="12" borderId="27" xfId="3" applyFont="1" applyFill="1" applyBorder="1" applyAlignment="1">
      <alignment horizontal="center" vertical="center"/>
    </xf>
    <xf numFmtId="14" fontId="94" fillId="0" borderId="0" xfId="1" applyNumberFormat="1" applyFont="1" applyAlignment="1">
      <alignment horizontal="center" vertical="center" shrinkToFit="1"/>
    </xf>
    <xf numFmtId="14" fontId="95" fillId="4" borderId="0" xfId="1" applyNumberFormat="1" applyFont="1" applyFill="1" applyAlignment="1">
      <alignment horizontal="center" vertical="center" shrinkToFit="1"/>
    </xf>
    <xf numFmtId="0" fontId="14" fillId="0" borderId="53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 vertical="center" shrinkToFit="1"/>
    </xf>
    <xf numFmtId="0" fontId="14" fillId="0" borderId="13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/>
    </xf>
    <xf numFmtId="0" fontId="14" fillId="0" borderId="16" xfId="0" applyFont="1" applyBorder="1">
      <alignment vertical="center"/>
    </xf>
    <xf numFmtId="0" fontId="14" fillId="0" borderId="45" xfId="0" applyFont="1" applyBorder="1" applyAlignment="1">
      <alignment horizontal="left" vertical="center"/>
    </xf>
    <xf numFmtId="0" fontId="14" fillId="0" borderId="18" xfId="0" applyFont="1" applyBorder="1" applyAlignment="1">
      <alignment horizontal="right"/>
    </xf>
    <xf numFmtId="0" fontId="14" fillId="4" borderId="43" xfId="0" applyFont="1" applyFill="1" applyBorder="1" applyAlignment="1">
      <alignment horizontal="center" vertical="center" shrinkToFit="1"/>
    </xf>
    <xf numFmtId="0" fontId="14" fillId="0" borderId="20" xfId="0" applyFont="1" applyBorder="1" applyAlignment="1">
      <alignment vertical="center" textRotation="180" shrinkToFit="1"/>
    </xf>
    <xf numFmtId="0" fontId="14" fillId="0" borderId="21" xfId="0" applyFont="1" applyBorder="1" applyAlignment="1">
      <alignment horizontal="center" vertical="center" shrinkToFit="1"/>
    </xf>
    <xf numFmtId="0" fontId="14" fillId="3" borderId="64" xfId="0" applyFont="1" applyFill="1" applyBorder="1" applyAlignment="1">
      <alignment horizontal="center" vertical="center" shrinkToFit="1"/>
    </xf>
    <xf numFmtId="0" fontId="14" fillId="3" borderId="65" xfId="0" applyFont="1" applyFill="1" applyBorder="1" applyAlignment="1">
      <alignment horizontal="center" vertical="center" shrinkToFit="1"/>
    </xf>
    <xf numFmtId="0" fontId="14" fillId="3" borderId="66" xfId="0" applyFont="1" applyFill="1" applyBorder="1" applyAlignment="1">
      <alignment horizontal="center" vertical="center" shrinkToFit="1"/>
    </xf>
    <xf numFmtId="0" fontId="14" fillId="3" borderId="67" xfId="0" applyFont="1" applyFill="1" applyBorder="1" applyAlignment="1">
      <alignment horizontal="center" vertical="center" shrinkToFit="1"/>
    </xf>
    <xf numFmtId="0" fontId="14" fillId="3" borderId="68" xfId="0" applyFont="1" applyFill="1" applyBorder="1" applyAlignment="1">
      <alignment horizontal="center" vertical="center" shrinkToFit="1"/>
    </xf>
    <xf numFmtId="0" fontId="14" fillId="4" borderId="69" xfId="0" applyFont="1" applyFill="1" applyBorder="1" applyAlignment="1">
      <alignment horizontal="left" vertical="center" shrinkToFit="1"/>
    </xf>
    <xf numFmtId="0" fontId="14" fillId="4" borderId="47" xfId="0" applyFont="1" applyFill="1" applyBorder="1" applyAlignment="1">
      <alignment vertical="center" textRotation="180" shrinkToFit="1"/>
    </xf>
    <xf numFmtId="0" fontId="13" fillId="0" borderId="70" xfId="0" applyFont="1" applyBorder="1" applyAlignment="1">
      <alignment vertical="center" textRotation="180" shrinkToFit="1"/>
    </xf>
    <xf numFmtId="0" fontId="13" fillId="2" borderId="70" xfId="0" applyFont="1" applyFill="1" applyBorder="1" applyAlignment="1">
      <alignment horizontal="center" vertical="center" shrinkToFit="1"/>
    </xf>
    <xf numFmtId="0" fontId="101" fillId="0" borderId="11" xfId="1" applyFont="1" applyBorder="1" applyAlignment="1">
      <alignment horizontal="left" vertical="center" shrinkToFit="1"/>
    </xf>
    <xf numFmtId="0" fontId="14" fillId="4" borderId="86" xfId="0" applyFont="1" applyFill="1" applyBorder="1" applyAlignment="1">
      <alignment horizontal="left" vertical="center" shrinkToFit="1"/>
    </xf>
    <xf numFmtId="0" fontId="14" fillId="4" borderId="81" xfId="0" applyFont="1" applyFill="1" applyBorder="1" applyAlignment="1">
      <alignment horizontal="left" vertical="center" shrinkToFit="1"/>
    </xf>
    <xf numFmtId="0" fontId="14" fillId="4" borderId="80" xfId="0" applyFont="1" applyFill="1" applyBorder="1" applyAlignment="1">
      <alignment horizontal="left" vertical="center" shrinkToFit="1"/>
    </xf>
    <xf numFmtId="0" fontId="14" fillId="0" borderId="80" xfId="0" applyFont="1" applyBorder="1" applyAlignment="1">
      <alignment horizontal="left" vertical="center" shrinkToFit="1"/>
    </xf>
    <xf numFmtId="0" fontId="14" fillId="0" borderId="35" xfId="0" applyFont="1" applyBorder="1" applyAlignment="1">
      <alignment horizontal="left" vertical="center" shrinkToFit="1"/>
    </xf>
    <xf numFmtId="0" fontId="14" fillId="3" borderId="23" xfId="0" applyFont="1" applyFill="1" applyBorder="1" applyAlignment="1">
      <alignment horizontal="center" vertical="center" shrinkToFit="1"/>
    </xf>
    <xf numFmtId="0" fontId="14" fillId="4" borderId="26" xfId="0" applyFont="1" applyFill="1" applyBorder="1" applyAlignment="1">
      <alignment horizontal="left" vertical="center" shrinkToFit="1"/>
    </xf>
    <xf numFmtId="0" fontId="14" fillId="4" borderId="12" xfId="0" applyFont="1" applyFill="1" applyBorder="1" applyAlignment="1">
      <alignment horizontal="left" vertical="center" textRotation="180" shrinkToFit="1"/>
    </xf>
    <xf numFmtId="0" fontId="14" fillId="4" borderId="11" xfId="0" applyFont="1" applyFill="1" applyBorder="1" applyAlignment="1">
      <alignment horizontal="left" vertical="center" textRotation="180" shrinkToFit="1"/>
    </xf>
    <xf numFmtId="0" fontId="14" fillId="0" borderId="12" xfId="0" applyFont="1" applyBorder="1" applyAlignment="1">
      <alignment horizontal="left" vertical="center" textRotation="180" shrinkToFit="1"/>
    </xf>
    <xf numFmtId="0" fontId="14" fillId="4" borderId="45" xfId="0" applyFont="1" applyFill="1" applyBorder="1" applyAlignment="1">
      <alignment horizontal="left" vertical="center" textRotation="180" shrinkToFit="1"/>
    </xf>
    <xf numFmtId="0" fontId="14" fillId="0" borderId="11" xfId="0" applyFont="1" applyBorder="1" applyAlignment="1">
      <alignment horizontal="left" vertical="center" textRotation="180" shrinkToFit="1"/>
    </xf>
    <xf numFmtId="0" fontId="14" fillId="0" borderId="81" xfId="0" applyFont="1" applyBorder="1" applyAlignment="1">
      <alignment horizontal="left" vertical="center" textRotation="180" shrinkToFit="1"/>
    </xf>
    <xf numFmtId="0" fontId="14" fillId="4" borderId="70" xfId="0" applyFont="1" applyFill="1" applyBorder="1" applyAlignment="1">
      <alignment horizontal="left" vertical="center" textRotation="180" shrinkToFit="1"/>
    </xf>
    <xf numFmtId="0" fontId="14" fillId="0" borderId="39" xfId="1" applyFont="1" applyBorder="1" applyAlignment="1">
      <alignment horizontal="left" vertical="center" shrinkToFit="1"/>
    </xf>
    <xf numFmtId="0" fontId="14" fillId="0" borderId="36" xfId="0" applyFont="1" applyBorder="1">
      <alignment vertical="center"/>
    </xf>
    <xf numFmtId="0" fontId="14" fillId="0" borderId="45" xfId="0" applyFont="1" applyBorder="1" applyAlignment="1">
      <alignment horizontal="left"/>
    </xf>
    <xf numFmtId="0" fontId="14" fillId="0" borderId="39" xfId="0" applyFont="1" applyBorder="1" applyAlignment="1">
      <alignment horizontal="center" vertical="center"/>
    </xf>
    <xf numFmtId="0" fontId="14" fillId="0" borderId="47" xfId="0" applyFont="1" applyBorder="1" applyAlignment="1">
      <alignment horizontal="left" vertical="center"/>
    </xf>
    <xf numFmtId="0" fontId="14" fillId="0" borderId="48" xfId="0" applyFont="1" applyBorder="1" applyAlignment="1">
      <alignment horizontal="center" vertical="center"/>
    </xf>
    <xf numFmtId="0" fontId="88" fillId="13" borderId="25" xfId="3" applyFont="1" applyFill="1" applyBorder="1" applyAlignment="1">
      <alignment horizontal="center" vertical="center"/>
    </xf>
    <xf numFmtId="0" fontId="119" fillId="4" borderId="25" xfId="3" applyFont="1" applyFill="1" applyBorder="1" applyAlignment="1">
      <alignment horizontal="center" vertical="center"/>
    </xf>
    <xf numFmtId="0" fontId="120" fillId="4" borderId="27" xfId="3" applyFont="1" applyFill="1" applyBorder="1" applyAlignment="1">
      <alignment horizontal="center" vertical="center"/>
    </xf>
    <xf numFmtId="0" fontId="121" fillId="4" borderId="27" xfId="3" applyFont="1" applyFill="1" applyBorder="1" applyAlignment="1">
      <alignment horizontal="center" vertical="center"/>
    </xf>
    <xf numFmtId="0" fontId="122" fillId="4" borderId="27" xfId="3" applyFont="1" applyFill="1" applyBorder="1" applyAlignment="1">
      <alignment horizontal="center" vertical="center"/>
    </xf>
    <xf numFmtId="0" fontId="122" fillId="13" borderId="25" xfId="3" applyFont="1" applyFill="1" applyBorder="1" applyAlignment="1">
      <alignment horizontal="center" vertical="center"/>
    </xf>
    <xf numFmtId="0" fontId="123" fillId="4" borderId="25" xfId="3" applyFont="1" applyFill="1" applyBorder="1" applyAlignment="1">
      <alignment horizontal="center" vertical="center"/>
    </xf>
    <xf numFmtId="0" fontId="124" fillId="4" borderId="25" xfId="3" applyFont="1" applyFill="1" applyBorder="1" applyAlignment="1">
      <alignment horizontal="center" vertical="center"/>
    </xf>
    <xf numFmtId="0" fontId="125" fillId="10" borderId="25" xfId="3" applyFont="1" applyFill="1" applyBorder="1" applyAlignment="1">
      <alignment horizontal="center" vertical="center"/>
    </xf>
    <xf numFmtId="0" fontId="126" fillId="4" borderId="25" xfId="3" applyFont="1" applyFill="1" applyBorder="1" applyAlignment="1">
      <alignment horizontal="center" vertical="center"/>
    </xf>
    <xf numFmtId="0" fontId="127" fillId="4" borderId="36" xfId="3" applyFont="1" applyFill="1" applyBorder="1" applyAlignment="1">
      <alignment horizontal="center" vertical="center"/>
    </xf>
    <xf numFmtId="0" fontId="128" fillId="4" borderId="57" xfId="3" applyFont="1" applyFill="1" applyBorder="1" applyAlignment="1">
      <alignment horizontal="center" vertical="center"/>
    </xf>
    <xf numFmtId="0" fontId="129" fillId="4" borderId="27" xfId="3" applyFont="1" applyFill="1" applyBorder="1" applyAlignment="1">
      <alignment horizontal="center" vertical="center"/>
    </xf>
    <xf numFmtId="0" fontId="127" fillId="4" borderId="25" xfId="3" applyFont="1" applyFill="1" applyBorder="1" applyAlignment="1">
      <alignment horizontal="center" vertical="center"/>
    </xf>
    <xf numFmtId="0" fontId="130" fillId="4" borderId="25" xfId="3" applyFont="1" applyFill="1" applyBorder="1" applyAlignment="1">
      <alignment horizontal="center" vertical="center"/>
    </xf>
    <xf numFmtId="0" fontId="131" fillId="4" borderId="25" xfId="3" applyFont="1" applyFill="1" applyBorder="1" applyAlignment="1">
      <alignment horizontal="center" vertical="center"/>
    </xf>
    <xf numFmtId="0" fontId="122" fillId="4" borderId="25" xfId="3" applyFont="1" applyFill="1" applyBorder="1" applyAlignment="1">
      <alignment horizontal="center" vertical="center"/>
    </xf>
    <xf numFmtId="0" fontId="14" fillId="0" borderId="94" xfId="0" applyFont="1" applyBorder="1" applyAlignment="1">
      <alignment horizontal="left" vertical="center" shrinkToFit="1"/>
    </xf>
    <xf numFmtId="0" fontId="14" fillId="0" borderId="88" xfId="0" applyFont="1" applyBorder="1" applyAlignment="1">
      <alignment horizontal="left" vertical="center" shrinkToFit="1"/>
    </xf>
    <xf numFmtId="0" fontId="14" fillId="0" borderId="89" xfId="0" applyFont="1" applyBorder="1" applyAlignment="1">
      <alignment horizontal="left" vertical="center" shrinkToFit="1"/>
    </xf>
    <xf numFmtId="0" fontId="14" fillId="0" borderId="88" xfId="0" applyFont="1" applyBorder="1" applyAlignment="1">
      <alignment horizontal="left" vertical="center" textRotation="180" shrinkToFit="1"/>
    </xf>
    <xf numFmtId="0" fontId="132" fillId="0" borderId="0" xfId="3" applyFont="1" applyAlignment="1">
      <alignment horizontal="center" vertical="center"/>
    </xf>
    <xf numFmtId="0" fontId="17" fillId="4" borderId="54" xfId="0" applyFont="1" applyFill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7" fillId="0" borderId="48" xfId="0" applyFont="1" applyBorder="1" applyAlignment="1">
      <alignment horizontal="center" vertical="center"/>
    </xf>
    <xf numFmtId="0" fontId="133" fillId="0" borderId="0" xfId="0" applyFont="1">
      <alignment vertical="center"/>
    </xf>
    <xf numFmtId="0" fontId="13" fillId="0" borderId="94" xfId="0" applyFont="1" applyBorder="1" applyAlignment="1">
      <alignment horizontal="left" vertical="center" shrinkToFit="1"/>
    </xf>
    <xf numFmtId="0" fontId="21" fillId="0" borderId="88" xfId="0" applyFont="1" applyBorder="1" applyAlignment="1">
      <alignment horizontal="left" vertical="center" shrinkToFit="1"/>
    </xf>
    <xf numFmtId="0" fontId="13" fillId="0" borderId="94" xfId="0" applyFont="1" applyBorder="1" applyAlignment="1">
      <alignment horizontal="left" vertical="center" wrapText="1" shrinkToFit="1"/>
    </xf>
    <xf numFmtId="0" fontId="13" fillId="4" borderId="94" xfId="0" applyFont="1" applyFill="1" applyBorder="1" applyAlignment="1">
      <alignment horizontal="left" vertical="center" shrinkToFit="1"/>
    </xf>
    <xf numFmtId="0" fontId="21" fillId="4" borderId="88" xfId="0" applyFont="1" applyFill="1" applyBorder="1" applyAlignment="1">
      <alignment horizontal="left" vertical="center" shrinkToFit="1"/>
    </xf>
    <xf numFmtId="0" fontId="13" fillId="4" borderId="89" xfId="0" applyFont="1" applyFill="1" applyBorder="1" applyAlignment="1">
      <alignment horizontal="left" vertical="center" shrinkToFit="1"/>
    </xf>
    <xf numFmtId="0" fontId="21" fillId="4" borderId="88" xfId="0" applyFont="1" applyFill="1" applyBorder="1" applyAlignment="1">
      <alignment vertical="center" textRotation="180" shrinkToFit="1"/>
    </xf>
    <xf numFmtId="0" fontId="14" fillId="4" borderId="94" xfId="0" applyFont="1" applyFill="1" applyBorder="1" applyAlignment="1">
      <alignment horizontal="left" vertical="center" shrinkToFit="1"/>
    </xf>
    <xf numFmtId="0" fontId="14" fillId="4" borderId="88" xfId="0" applyFont="1" applyFill="1" applyBorder="1" applyAlignment="1">
      <alignment horizontal="left" vertical="center" textRotation="180" shrinkToFit="1"/>
    </xf>
    <xf numFmtId="0" fontId="14" fillId="4" borderId="89" xfId="0" applyFont="1" applyFill="1" applyBorder="1" applyAlignment="1">
      <alignment horizontal="left" vertical="center" shrinkToFit="1"/>
    </xf>
    <xf numFmtId="0" fontId="13" fillId="0" borderId="88" xfId="0" applyFont="1" applyBorder="1" applyAlignment="1">
      <alignment horizontal="left" vertical="center" shrinkToFit="1"/>
    </xf>
    <xf numFmtId="0" fontId="13" fillId="0" borderId="89" xfId="0" applyFont="1" applyBorder="1" applyAlignment="1">
      <alignment horizontal="left" vertical="center" shrinkToFit="1"/>
    </xf>
    <xf numFmtId="0" fontId="13" fillId="0" borderId="88" xfId="0" applyFont="1" applyBorder="1" applyAlignment="1">
      <alignment horizontal="left" vertical="center" textRotation="180" shrinkToFit="1"/>
    </xf>
    <xf numFmtId="0" fontId="13" fillId="4" borderId="88" xfId="0" applyFont="1" applyFill="1" applyBorder="1" applyAlignment="1">
      <alignment horizontal="left" vertical="center" textRotation="180" shrinkToFit="1"/>
    </xf>
    <xf numFmtId="0" fontId="13" fillId="4" borderId="88" xfId="0" applyFont="1" applyFill="1" applyBorder="1" applyAlignment="1">
      <alignment horizontal="left" vertical="center" shrinkToFit="1"/>
    </xf>
    <xf numFmtId="0" fontId="13" fillId="4" borderId="88" xfId="0" applyFont="1" applyFill="1" applyBorder="1" applyAlignment="1">
      <alignment vertical="center" textRotation="180" shrinkToFit="1"/>
    </xf>
    <xf numFmtId="0" fontId="21" fillId="0" borderId="88" xfId="0" applyFont="1" applyBorder="1" applyAlignment="1">
      <alignment vertical="center" textRotation="180" shrinkToFit="1"/>
    </xf>
    <xf numFmtId="0" fontId="36" fillId="0" borderId="88" xfId="0" applyFont="1" applyBorder="1" applyAlignment="1">
      <alignment vertical="center" textRotation="180" shrinkToFit="1"/>
    </xf>
    <xf numFmtId="0" fontId="12" fillId="4" borderId="88" xfId="0" applyFont="1" applyFill="1" applyBorder="1" applyAlignment="1">
      <alignment horizontal="left" vertical="center" shrinkToFit="1"/>
    </xf>
    <xf numFmtId="0" fontId="36" fillId="0" borderId="88" xfId="0" applyFont="1" applyBorder="1" applyAlignment="1">
      <alignment horizontal="left" vertical="center" shrinkToFit="1"/>
    </xf>
    <xf numFmtId="0" fontId="14" fillId="4" borderId="88" xfId="0" applyFont="1" applyFill="1" applyBorder="1" applyAlignment="1">
      <alignment vertical="center" textRotation="180" shrinkToFit="1"/>
    </xf>
    <xf numFmtId="0" fontId="14" fillId="4" borderId="89" xfId="0" applyFont="1" applyFill="1" applyBorder="1" applyAlignment="1">
      <alignment horizontal="center" vertical="center" shrinkToFit="1"/>
    </xf>
    <xf numFmtId="0" fontId="14" fillId="4" borderId="94" xfId="0" applyFont="1" applyFill="1" applyBorder="1" applyAlignment="1">
      <alignment horizontal="left" vertical="center" wrapText="1" shrinkToFit="1"/>
    </xf>
    <xf numFmtId="0" fontId="13" fillId="4" borderId="89" xfId="0" applyFont="1" applyFill="1" applyBorder="1" applyAlignment="1">
      <alignment horizontal="center" vertical="center" shrinkToFit="1"/>
    </xf>
    <xf numFmtId="0" fontId="14" fillId="4" borderId="88" xfId="0" applyFont="1" applyFill="1" applyBorder="1" applyAlignment="1">
      <alignment horizontal="left" vertical="center" shrinkToFit="1"/>
    </xf>
    <xf numFmtId="0" fontId="101" fillId="0" borderId="94" xfId="1" applyFont="1" applyBorder="1" applyAlignment="1">
      <alignment horizontal="left" vertical="center" shrinkToFit="1"/>
    </xf>
    <xf numFmtId="0" fontId="20" fillId="0" borderId="88" xfId="1" applyFont="1" applyBorder="1" applyAlignment="1">
      <alignment horizontal="left" vertical="center" shrinkToFit="1"/>
    </xf>
    <xf numFmtId="0" fontId="14" fillId="4" borderId="94" xfId="1" applyFont="1" applyFill="1" applyBorder="1" applyAlignment="1">
      <alignment horizontal="left" vertical="center" shrinkToFit="1"/>
    </xf>
    <xf numFmtId="0" fontId="14" fillId="4" borderId="88" xfId="1" applyFont="1" applyFill="1" applyBorder="1" applyAlignment="1">
      <alignment horizontal="left" vertical="center" shrinkToFit="1"/>
    </xf>
    <xf numFmtId="0" fontId="14" fillId="4" borderId="89" xfId="1" applyFont="1" applyFill="1" applyBorder="1" applyAlignment="1">
      <alignment horizontal="left" vertical="center" shrinkToFit="1"/>
    </xf>
    <xf numFmtId="0" fontId="14" fillId="4" borderId="88" xfId="1" applyFont="1" applyFill="1" applyBorder="1" applyAlignment="1">
      <alignment vertical="center" textRotation="180" shrinkToFit="1"/>
    </xf>
    <xf numFmtId="0" fontId="20" fillId="0" borderId="94" xfId="1" applyFont="1" applyBorder="1" applyAlignment="1">
      <alignment horizontal="left" vertical="center" shrinkToFit="1"/>
    </xf>
    <xf numFmtId="0" fontId="20" fillId="0" borderId="89" xfId="1" applyFont="1" applyBorder="1" applyAlignment="1">
      <alignment horizontal="left" vertical="center" shrinkToFit="1"/>
    </xf>
    <xf numFmtId="0" fontId="21" fillId="3" borderId="111" xfId="0" applyFont="1" applyFill="1" applyBorder="1" applyAlignment="1">
      <alignment horizontal="center" vertical="center" shrinkToFit="1"/>
    </xf>
    <xf numFmtId="0" fontId="11" fillId="4" borderId="84" xfId="0" applyFont="1" applyFill="1" applyBorder="1" applyAlignment="1">
      <alignment horizontal="left" vertical="center" shrinkToFit="1"/>
    </xf>
    <xf numFmtId="0" fontId="11" fillId="4" borderId="85" xfId="0" applyFont="1" applyFill="1" applyBorder="1" applyAlignment="1">
      <alignment vertical="center" textRotation="180" shrinkToFit="1"/>
    </xf>
    <xf numFmtId="0" fontId="14" fillId="0" borderId="88" xfId="1" applyFont="1" applyBorder="1" applyAlignment="1">
      <alignment vertical="center" textRotation="180" shrinkToFit="1"/>
    </xf>
    <xf numFmtId="0" fontId="14" fillId="0" borderId="94" xfId="1" applyFont="1" applyBorder="1" applyAlignment="1">
      <alignment horizontal="left" vertical="center" shrinkToFit="1"/>
    </xf>
    <xf numFmtId="0" fontId="14" fillId="0" borderId="89" xfId="1" applyFont="1" applyBorder="1" applyAlignment="1">
      <alignment horizontal="left" vertical="center" shrinkToFit="1"/>
    </xf>
    <xf numFmtId="0" fontId="38" fillId="4" borderId="94" xfId="0" applyFont="1" applyFill="1" applyBorder="1" applyAlignment="1">
      <alignment horizontal="left" vertical="center" shrinkToFit="1"/>
    </xf>
    <xf numFmtId="57" fontId="134" fillId="15" borderId="61" xfId="2" applyNumberFormat="1" applyFont="1" applyFill="1" applyBorder="1" applyAlignment="1">
      <alignment horizontal="center" vertical="center" shrinkToFit="1"/>
    </xf>
    <xf numFmtId="0" fontId="135" fillId="0" borderId="0" xfId="0" applyFont="1">
      <alignment vertical="center"/>
    </xf>
    <xf numFmtId="57" fontId="134" fillId="9" borderId="61" xfId="2" applyNumberFormat="1" applyFont="1" applyBorder="1" applyAlignment="1">
      <alignment horizontal="center" vertical="center" shrinkToFit="1"/>
    </xf>
    <xf numFmtId="57" fontId="136" fillId="14" borderId="61" xfId="3" applyNumberFormat="1" applyFont="1" applyFill="1" applyBorder="1" applyAlignment="1">
      <alignment horizontal="center" vertical="center" shrinkToFit="1"/>
    </xf>
    <xf numFmtId="0" fontId="135" fillId="4" borderId="0" xfId="0" applyFont="1" applyFill="1">
      <alignment vertical="center"/>
    </xf>
    <xf numFmtId="57" fontId="136" fillId="8" borderId="61" xfId="3" applyNumberFormat="1" applyFont="1" applyFill="1" applyBorder="1" applyAlignment="1">
      <alignment horizontal="center" vertical="center" shrinkToFit="1"/>
    </xf>
    <xf numFmtId="0" fontId="137" fillId="4" borderId="0" xfId="0" applyFont="1" applyFill="1">
      <alignment vertical="center"/>
    </xf>
    <xf numFmtId="0" fontId="137" fillId="8" borderId="0" xfId="0" applyFont="1" applyFill="1">
      <alignment vertical="center"/>
    </xf>
    <xf numFmtId="57" fontId="136" fillId="11" borderId="61" xfId="3" applyNumberFormat="1" applyFont="1" applyFill="1" applyBorder="1" applyAlignment="1">
      <alignment horizontal="center" vertical="center" shrinkToFit="1"/>
    </xf>
    <xf numFmtId="57" fontId="136" fillId="11" borderId="57" xfId="3" applyNumberFormat="1" applyFont="1" applyFill="1" applyBorder="1" applyAlignment="1">
      <alignment horizontal="center" vertical="center" shrinkToFit="1"/>
    </xf>
    <xf numFmtId="0" fontId="137" fillId="0" borderId="0" xfId="0" applyFont="1">
      <alignment vertical="center"/>
    </xf>
    <xf numFmtId="0" fontId="137" fillId="7" borderId="0" xfId="0" applyFont="1" applyFill="1">
      <alignment vertical="center"/>
    </xf>
    <xf numFmtId="0" fontId="138" fillId="4" borderId="25" xfId="3" applyFont="1" applyFill="1" applyBorder="1" applyAlignment="1">
      <alignment horizontal="center" vertical="center"/>
    </xf>
    <xf numFmtId="0" fontId="139" fillId="0" borderId="58" xfId="0" applyFont="1" applyBorder="1" applyAlignment="1">
      <alignment horizontal="right" vertical="center"/>
    </xf>
    <xf numFmtId="0" fontId="139" fillId="0" borderId="58" xfId="0" applyFont="1" applyBorder="1" applyAlignment="1">
      <alignment horizontal="center" vertical="center" shrinkToFit="1"/>
    </xf>
    <xf numFmtId="0" fontId="139" fillId="0" borderId="58" xfId="0" applyFont="1" applyBorder="1" applyAlignment="1">
      <alignment horizontal="left" vertical="center" shrinkToFit="1"/>
    </xf>
    <xf numFmtId="0" fontId="139" fillId="0" borderId="58" xfId="0" applyFont="1" applyBorder="1" applyAlignment="1">
      <alignment horizontal="right" vertical="center" shrinkToFit="1"/>
    </xf>
    <xf numFmtId="0" fontId="139" fillId="0" borderId="59" xfId="0" applyFont="1" applyBorder="1" applyAlignment="1">
      <alignment horizontal="center" vertical="center" shrinkToFit="1"/>
    </xf>
    <xf numFmtId="0" fontId="140" fillId="0" borderId="0" xfId="0" applyFont="1" applyAlignment="1">
      <alignment horizontal="center" vertical="center"/>
    </xf>
    <xf numFmtId="0" fontId="139" fillId="0" borderId="18" xfId="0" applyFont="1" applyBorder="1" applyAlignment="1">
      <alignment horizontal="right" vertical="center"/>
    </xf>
    <xf numFmtId="0" fontId="139" fillId="0" borderId="18" xfId="0" applyFont="1" applyBorder="1" applyAlignment="1">
      <alignment horizontal="center" vertical="center" shrinkToFit="1"/>
    </xf>
    <xf numFmtId="0" fontId="139" fillId="0" borderId="18" xfId="0" applyFont="1" applyBorder="1" applyAlignment="1">
      <alignment horizontal="left" vertical="center" shrinkToFit="1"/>
    </xf>
    <xf numFmtId="0" fontId="139" fillId="0" borderId="18" xfId="0" applyFont="1" applyBorder="1" applyAlignment="1">
      <alignment horizontal="right" vertical="center" shrinkToFit="1"/>
    </xf>
    <xf numFmtId="0" fontId="139" fillId="0" borderId="48" xfId="0" applyFont="1" applyBorder="1" applyAlignment="1">
      <alignment horizontal="center" vertical="center" shrinkToFit="1"/>
    </xf>
    <xf numFmtId="0" fontId="139" fillId="0" borderId="35" xfId="0" applyFont="1" applyBorder="1" applyAlignment="1">
      <alignment horizontal="left" vertical="center"/>
    </xf>
    <xf numFmtId="0" fontId="139" fillId="0" borderId="0" xfId="0" applyFont="1" applyAlignment="1">
      <alignment horizontal="right" vertical="center"/>
    </xf>
    <xf numFmtId="0" fontId="139" fillId="0" borderId="0" xfId="0" applyFont="1" applyAlignment="1">
      <alignment horizontal="center" vertical="center" shrinkToFit="1"/>
    </xf>
    <xf numFmtId="0" fontId="139" fillId="0" borderId="0" xfId="0" applyFont="1" applyAlignment="1">
      <alignment horizontal="left" vertical="center" shrinkToFit="1"/>
    </xf>
    <xf numFmtId="0" fontId="139" fillId="0" borderId="0" xfId="0" applyFont="1" applyAlignment="1">
      <alignment horizontal="right" vertical="center" shrinkToFit="1"/>
    </xf>
    <xf numFmtId="0" fontId="139" fillId="0" borderId="39" xfId="0" applyFont="1" applyBorder="1" applyAlignment="1">
      <alignment horizontal="center" vertical="center" shrinkToFit="1"/>
    </xf>
    <xf numFmtId="0" fontId="139" fillId="0" borderId="39" xfId="0" applyFont="1" applyBorder="1" applyAlignment="1">
      <alignment horizontal="left" vertical="center" shrinkToFit="1"/>
    </xf>
    <xf numFmtId="0" fontId="141" fillId="0" borderId="0" xfId="0" applyFont="1" applyAlignment="1">
      <alignment horizontal="center" vertical="center"/>
    </xf>
    <xf numFmtId="0" fontId="38" fillId="0" borderId="35" xfId="0" applyFont="1" applyBorder="1" applyAlignment="1">
      <alignment horizontal="left" vertical="center" shrinkToFit="1"/>
    </xf>
    <xf numFmtId="0" fontId="38" fillId="0" borderId="39" xfId="0" applyFont="1" applyBorder="1" applyAlignment="1">
      <alignment horizontal="left" vertical="center" shrinkToFit="1"/>
    </xf>
    <xf numFmtId="0" fontId="34" fillId="0" borderId="0" xfId="0" applyFont="1" applyAlignment="1">
      <alignment horizontal="left" vertical="center"/>
    </xf>
    <xf numFmtId="0" fontId="12" fillId="0" borderId="18" xfId="0" applyFont="1" applyBorder="1" applyAlignment="1">
      <alignment horizontal="left"/>
    </xf>
    <xf numFmtId="0" fontId="19" fillId="0" borderId="94" xfId="0" applyFont="1" applyBorder="1" applyAlignment="1">
      <alignment horizontal="left" vertical="center" shrinkToFit="1"/>
    </xf>
    <xf numFmtId="0" fontId="34" fillId="0" borderId="88" xfId="0" applyFont="1" applyBorder="1" applyAlignment="1">
      <alignment vertical="center" textRotation="180" shrinkToFit="1"/>
    </xf>
    <xf numFmtId="0" fontId="38" fillId="0" borderId="89" xfId="0" applyFont="1" applyBorder="1" applyAlignment="1">
      <alignment horizontal="left" vertical="center" shrinkToFit="1"/>
    </xf>
    <xf numFmtId="0" fontId="17" fillId="4" borderId="94" xfId="1" applyFont="1" applyFill="1" applyBorder="1" applyAlignment="1">
      <alignment vertical="center" shrinkToFit="1"/>
    </xf>
    <xf numFmtId="0" fontId="13" fillId="0" borderId="103" xfId="0" applyFont="1" applyBorder="1" applyAlignment="1">
      <alignment vertical="center" shrinkToFit="1"/>
    </xf>
    <xf numFmtId="0" fontId="13" fillId="0" borderId="117" xfId="0" applyFont="1" applyBorder="1" applyAlignment="1">
      <alignment vertical="center" shrinkToFit="1"/>
    </xf>
    <xf numFmtId="0" fontId="13" fillId="0" borderId="88" xfId="0" applyFont="1" applyBorder="1" applyAlignment="1">
      <alignment vertical="center" textRotation="180" shrinkToFit="1"/>
    </xf>
    <xf numFmtId="0" fontId="13" fillId="0" borderId="89" xfId="0" applyFont="1" applyBorder="1" applyAlignment="1">
      <alignment horizontal="center" vertical="center" shrinkToFit="1"/>
    </xf>
    <xf numFmtId="0" fontId="139" fillId="0" borderId="55" xfId="0" applyFont="1" applyBorder="1" applyAlignment="1">
      <alignment horizontal="left" vertical="center"/>
    </xf>
    <xf numFmtId="0" fontId="139" fillId="0" borderId="127" xfId="0" applyFont="1" applyBorder="1" applyAlignment="1">
      <alignment horizontal="left" vertical="center"/>
    </xf>
    <xf numFmtId="0" fontId="139" fillId="0" borderId="34" xfId="0" applyFont="1" applyBorder="1" applyAlignment="1">
      <alignment horizontal="left" vertical="center"/>
    </xf>
    <xf numFmtId="0" fontId="12" fillId="0" borderId="88" xfId="0" applyFont="1" applyBorder="1" applyAlignment="1">
      <alignment vertical="center" textRotation="180" shrinkToFit="1"/>
    </xf>
    <xf numFmtId="0" fontId="13" fillId="4" borderId="94" xfId="0" applyFont="1" applyFill="1" applyBorder="1" applyAlignment="1">
      <alignment horizontal="left" vertical="center"/>
    </xf>
    <xf numFmtId="0" fontId="13" fillId="4" borderId="125" xfId="0" applyFont="1" applyFill="1" applyBorder="1" applyAlignment="1">
      <alignment horizontal="left" vertical="center" shrinkToFit="1"/>
    </xf>
    <xf numFmtId="0" fontId="38" fillId="6" borderId="89" xfId="1" applyFont="1" applyFill="1" applyBorder="1" applyAlignment="1">
      <alignment horizontal="left" vertical="center" shrinkToFit="1"/>
    </xf>
    <xf numFmtId="0" fontId="19" fillId="6" borderId="94" xfId="1" applyFont="1" applyFill="1" applyBorder="1" applyAlignment="1">
      <alignment horizontal="left" vertical="center" shrinkToFit="1"/>
    </xf>
    <xf numFmtId="0" fontId="38" fillId="6" borderId="88" xfId="1" applyFont="1" applyFill="1" applyBorder="1" applyAlignment="1">
      <alignment horizontal="left" vertical="center" textRotation="180" shrinkToFit="1"/>
    </xf>
    <xf numFmtId="0" fontId="139" fillId="0" borderId="140" xfId="0" applyFont="1" applyBorder="1" applyAlignment="1">
      <alignment horizontal="left" vertical="center"/>
    </xf>
    <xf numFmtId="0" fontId="139" fillId="0" borderId="151" xfId="0" applyFont="1" applyBorder="1" applyAlignment="1">
      <alignment horizontal="left" vertical="center"/>
    </xf>
    <xf numFmtId="0" fontId="139" fillId="0" borderId="115" xfId="0" applyFont="1" applyBorder="1" applyAlignment="1">
      <alignment horizontal="right" vertical="center"/>
    </xf>
    <xf numFmtId="0" fontId="139" fillId="0" borderId="115" xfId="0" applyFont="1" applyBorder="1" applyAlignment="1">
      <alignment horizontal="center" vertical="center" shrinkToFit="1"/>
    </xf>
    <xf numFmtId="0" fontId="139" fillId="0" borderId="115" xfId="0" applyFont="1" applyBorder="1" applyAlignment="1">
      <alignment horizontal="left" vertical="center" shrinkToFit="1"/>
    </xf>
    <xf numFmtId="0" fontId="139" fillId="0" borderId="115" xfId="0" applyFont="1" applyBorder="1" applyAlignment="1">
      <alignment horizontal="right" vertical="center" shrinkToFit="1"/>
    </xf>
    <xf numFmtId="0" fontId="139" fillId="0" borderId="113" xfId="0" applyFont="1" applyBorder="1" applyAlignment="1">
      <alignment horizontal="left" vertical="center" shrinkToFit="1"/>
    </xf>
    <xf numFmtId="0" fontId="139" fillId="0" borderId="112" xfId="0" applyFont="1" applyBorder="1" applyAlignment="1">
      <alignment horizontal="left" vertical="center"/>
    </xf>
    <xf numFmtId="0" fontId="139" fillId="0" borderId="113" xfId="0" applyFont="1" applyBorder="1" applyAlignment="1">
      <alignment horizontal="center" vertical="center" shrinkToFit="1"/>
    </xf>
    <xf numFmtId="0" fontId="2" fillId="0" borderId="34" xfId="0" applyFont="1" applyBorder="1">
      <alignment vertical="center"/>
    </xf>
    <xf numFmtId="0" fontId="33" fillId="4" borderId="152" xfId="0" applyFont="1" applyFill="1" applyBorder="1" applyAlignment="1">
      <alignment horizontal="center" vertical="center" textRotation="255"/>
    </xf>
    <xf numFmtId="0" fontId="9" fillId="4" borderId="145" xfId="0" applyFont="1" applyFill="1" applyBorder="1" applyAlignment="1">
      <alignment vertical="center" textRotation="255"/>
    </xf>
    <xf numFmtId="0" fontId="19" fillId="4" borderId="153" xfId="0" applyFont="1" applyFill="1" applyBorder="1" applyAlignment="1">
      <alignment horizontal="center" vertical="center"/>
    </xf>
    <xf numFmtId="0" fontId="34" fillId="4" borderId="154" xfId="0" applyFont="1" applyFill="1" applyBorder="1" applyAlignment="1">
      <alignment horizontal="center" vertical="center" shrinkToFit="1"/>
    </xf>
    <xf numFmtId="0" fontId="34" fillId="2" borderId="155" xfId="0" applyFont="1" applyFill="1" applyBorder="1" applyAlignment="1">
      <alignment horizontal="center" vertical="center" wrapText="1" shrinkToFit="1"/>
    </xf>
    <xf numFmtId="0" fontId="37" fillId="2" borderId="155" xfId="0" applyFont="1" applyFill="1" applyBorder="1" applyAlignment="1">
      <alignment horizontal="center" vertical="center" wrapText="1" shrinkToFit="1"/>
    </xf>
    <xf numFmtId="0" fontId="19" fillId="4" borderId="147" xfId="0" applyFont="1" applyFill="1" applyBorder="1" applyAlignment="1">
      <alignment horizontal="center" vertical="center"/>
    </xf>
    <xf numFmtId="0" fontId="18" fillId="2" borderId="155" xfId="0" applyFont="1" applyFill="1" applyBorder="1" applyAlignment="1">
      <alignment horizontal="center" vertical="center" wrapText="1" shrinkToFit="1"/>
    </xf>
    <xf numFmtId="0" fontId="18" fillId="0" borderId="152" xfId="0" applyFont="1" applyBorder="1" applyAlignment="1">
      <alignment horizontal="center" vertical="center" textRotation="255"/>
    </xf>
    <xf numFmtId="0" fontId="18" fillId="0" borderId="154" xfId="0" applyFont="1" applyBorder="1" applyAlignment="1">
      <alignment horizontal="center" vertical="center"/>
    </xf>
    <xf numFmtId="0" fontId="9" fillId="0" borderId="155" xfId="0" applyFont="1" applyBorder="1" applyAlignment="1">
      <alignment horizontal="center" vertical="center"/>
    </xf>
    <xf numFmtId="0" fontId="9" fillId="0" borderId="58" xfId="0" applyFont="1" applyBorder="1" applyAlignment="1">
      <alignment horizontal="center" vertical="center"/>
    </xf>
    <xf numFmtId="0" fontId="13" fillId="4" borderId="88" xfId="1" applyFont="1" applyFill="1" applyBorder="1" applyAlignment="1">
      <alignment vertical="center" textRotation="180" shrinkToFit="1"/>
    </xf>
    <xf numFmtId="0" fontId="38" fillId="0" borderId="94" xfId="1" applyFont="1" applyBorder="1" applyAlignment="1">
      <alignment horizontal="left" vertical="center" shrinkToFit="1"/>
    </xf>
    <xf numFmtId="0" fontId="38" fillId="0" borderId="89" xfId="1" applyFont="1" applyBorder="1" applyAlignment="1">
      <alignment horizontal="left" vertical="center" shrinkToFit="1"/>
    </xf>
    <xf numFmtId="0" fontId="38" fillId="0" borderId="134" xfId="1" applyFont="1" applyBorder="1" applyAlignment="1">
      <alignment horizontal="left" vertical="center" shrinkToFit="1"/>
    </xf>
    <xf numFmtId="0" fontId="21" fillId="4" borderId="88" xfId="1" applyFont="1" applyFill="1" applyBorder="1" applyAlignment="1">
      <alignment horizontal="left" vertical="center" shrinkToFit="1"/>
    </xf>
    <xf numFmtId="0" fontId="21" fillId="4" borderId="88" xfId="1" applyFont="1" applyFill="1" applyBorder="1" applyAlignment="1">
      <alignment vertical="center" textRotation="180" shrinkToFit="1"/>
    </xf>
    <xf numFmtId="0" fontId="34" fillId="0" borderId="88" xfId="1" applyFont="1" applyBorder="1" applyAlignment="1">
      <alignment horizontal="left" vertical="center" shrinkToFit="1"/>
    </xf>
    <xf numFmtId="0" fontId="34" fillId="0" borderId="88" xfId="1" applyFont="1" applyBorder="1" applyAlignment="1">
      <alignment vertical="center" textRotation="180" shrinkToFit="1"/>
    </xf>
    <xf numFmtId="0" fontId="11" fillId="4" borderId="88" xfId="1" applyFont="1" applyFill="1" applyBorder="1" applyAlignment="1">
      <alignment vertical="center" textRotation="180" shrinkToFit="1"/>
    </xf>
    <xf numFmtId="0" fontId="21" fillId="0" borderId="88" xfId="1" applyFont="1" applyBorder="1" applyAlignment="1">
      <alignment horizontal="left" vertical="center" shrinkToFit="1"/>
    </xf>
    <xf numFmtId="0" fontId="21" fillId="0" borderId="88" xfId="1" applyFont="1" applyBorder="1" applyAlignment="1">
      <alignment vertical="center" textRotation="180" shrinkToFit="1"/>
    </xf>
    <xf numFmtId="0" fontId="13" fillId="0" borderId="88" xfId="1" applyFont="1" applyBorder="1" applyAlignment="1">
      <alignment vertical="center" textRotation="180" shrinkToFit="1"/>
    </xf>
    <xf numFmtId="0" fontId="13" fillId="4" borderId="89" xfId="1" applyFont="1" applyFill="1" applyBorder="1" applyAlignment="1">
      <alignment horizontal="center" vertical="center" shrinkToFit="1"/>
    </xf>
    <xf numFmtId="0" fontId="13" fillId="4" borderId="94" xfId="1" applyFont="1" applyFill="1" applyBorder="1" applyAlignment="1">
      <alignment horizontal="left" vertical="center" shrinkToFit="1"/>
    </xf>
    <xf numFmtId="0" fontId="13" fillId="4" borderId="88" xfId="1" applyFont="1" applyFill="1" applyBorder="1" applyAlignment="1">
      <alignment horizontal="left" vertical="center" shrinkToFit="1"/>
    </xf>
    <xf numFmtId="0" fontId="13" fillId="4" borderId="89" xfId="1" applyFont="1" applyFill="1" applyBorder="1" applyAlignment="1">
      <alignment horizontal="left" vertical="center" shrinkToFit="1"/>
    </xf>
    <xf numFmtId="0" fontId="13" fillId="0" borderId="94" xfId="1" applyFont="1" applyBorder="1" applyAlignment="1">
      <alignment horizontal="left" vertical="center" shrinkToFit="1"/>
    </xf>
    <xf numFmtId="0" fontId="13" fillId="0" borderId="89" xfId="1" applyFont="1" applyBorder="1" applyAlignment="1">
      <alignment horizontal="left" vertical="center" shrinkToFit="1"/>
    </xf>
    <xf numFmtId="0" fontId="13" fillId="0" borderId="89" xfId="1" applyFont="1" applyBorder="1" applyAlignment="1">
      <alignment horizontal="center" vertical="center" shrinkToFit="1"/>
    </xf>
    <xf numFmtId="0" fontId="11" fillId="4" borderId="89" xfId="1" applyFont="1" applyFill="1" applyBorder="1" applyAlignment="1">
      <alignment horizontal="left" vertical="center" shrinkToFit="1"/>
    </xf>
    <xf numFmtId="0" fontId="13" fillId="4" borderId="143" xfId="1" applyFont="1" applyFill="1" applyBorder="1" applyAlignment="1">
      <alignment horizontal="left" vertical="center" shrinkToFit="1"/>
    </xf>
    <xf numFmtId="0" fontId="13" fillId="4" borderId="94" xfId="1" applyFont="1" applyFill="1" applyBorder="1" applyAlignment="1">
      <alignment vertical="center" shrinkToFit="1"/>
    </xf>
    <xf numFmtId="0" fontId="17" fillId="4" borderId="94" xfId="1" applyFont="1" applyFill="1" applyBorder="1" applyAlignment="1">
      <alignment horizontal="left" vertical="center" shrinkToFit="1"/>
    </xf>
    <xf numFmtId="0" fontId="17" fillId="4" borderId="89" xfId="1" applyFont="1" applyFill="1" applyBorder="1" applyAlignment="1">
      <alignment horizontal="left" vertical="center" shrinkToFit="1"/>
    </xf>
    <xf numFmtId="0" fontId="17" fillId="4" borderId="88" xfId="1" applyFont="1" applyFill="1" applyBorder="1" applyAlignment="1">
      <alignment vertical="center" textRotation="180" shrinkToFit="1"/>
    </xf>
    <xf numFmtId="0" fontId="1" fillId="0" borderId="58" xfId="0" applyFont="1" applyBorder="1">
      <alignment vertical="center"/>
    </xf>
    <xf numFmtId="0" fontId="2" fillId="0" borderId="58" xfId="0" applyFont="1" applyBorder="1">
      <alignment vertical="center"/>
    </xf>
    <xf numFmtId="0" fontId="38" fillId="0" borderId="58" xfId="0" applyFont="1" applyBorder="1" applyAlignment="1">
      <alignment horizontal="left" vertical="center" shrinkToFit="1"/>
    </xf>
    <xf numFmtId="0" fontId="34" fillId="0" borderId="58" xfId="0" applyFont="1" applyBorder="1" applyAlignment="1">
      <alignment horizontal="left" vertical="center" shrinkToFit="1"/>
    </xf>
    <xf numFmtId="0" fontId="38" fillId="0" borderId="148" xfId="0" applyFont="1" applyBorder="1" applyAlignment="1">
      <alignment horizontal="left" vertical="center" shrinkToFit="1"/>
    </xf>
    <xf numFmtId="0" fontId="3" fillId="0" borderId="37" xfId="0" applyFont="1" applyBorder="1">
      <alignment vertical="center"/>
    </xf>
    <xf numFmtId="0" fontId="11" fillId="3" borderId="118" xfId="0" applyFont="1" applyFill="1" applyBorder="1" applyAlignment="1">
      <alignment horizontal="center" vertical="center" shrinkToFit="1"/>
    </xf>
    <xf numFmtId="0" fontId="11" fillId="3" borderId="119" xfId="0" applyFont="1" applyFill="1" applyBorder="1" applyAlignment="1">
      <alignment horizontal="center" vertical="center" wrapText="1" shrinkToFit="1"/>
    </xf>
    <xf numFmtId="0" fontId="12" fillId="0" borderId="63" xfId="0" applyFont="1" applyBorder="1">
      <alignment vertical="center"/>
    </xf>
    <xf numFmtId="0" fontId="41" fillId="0" borderId="0" xfId="0" applyFont="1">
      <alignment vertical="center"/>
    </xf>
    <xf numFmtId="0" fontId="38" fillId="0" borderId="36" xfId="0" applyFont="1" applyBorder="1" applyAlignment="1">
      <alignment horizontal="left" vertical="center" shrinkToFit="1"/>
    </xf>
    <xf numFmtId="0" fontId="1" fillId="0" borderId="37" xfId="0" applyFont="1" applyBorder="1">
      <alignment vertical="center"/>
    </xf>
    <xf numFmtId="0" fontId="12" fillId="0" borderId="89" xfId="0" applyFont="1" applyBorder="1" applyAlignment="1">
      <alignment horizontal="center" vertical="center"/>
    </xf>
    <xf numFmtId="0" fontId="1" fillId="0" borderId="36" xfId="0" applyFont="1" applyBorder="1">
      <alignment vertical="center"/>
    </xf>
    <xf numFmtId="0" fontId="4" fillId="0" borderId="36" xfId="0" applyFont="1" applyBorder="1">
      <alignment vertical="center"/>
    </xf>
    <xf numFmtId="0" fontId="12" fillId="0" borderId="89" xfId="0" applyFont="1" applyBorder="1" applyAlignment="1">
      <alignment horizontal="center"/>
    </xf>
    <xf numFmtId="0" fontId="29" fillId="0" borderId="36" xfId="0" applyFont="1" applyBorder="1" applyAlignment="1">
      <alignment horizontal="left" vertical="center" shrinkToFit="1"/>
    </xf>
    <xf numFmtId="0" fontId="35" fillId="0" borderId="120" xfId="0" applyFont="1" applyBorder="1" applyAlignment="1">
      <alignment horizontal="center" vertical="center" shrinkToFit="1"/>
    </xf>
    <xf numFmtId="0" fontId="12" fillId="0" borderId="121" xfId="0" applyFont="1" applyBorder="1">
      <alignment vertical="center"/>
    </xf>
    <xf numFmtId="0" fontId="21" fillId="0" borderId="88" xfId="0" applyFont="1" applyBorder="1" applyAlignment="1">
      <alignment vertical="center" shrinkToFit="1"/>
    </xf>
    <xf numFmtId="0" fontId="35" fillId="0" borderId="83" xfId="0" applyFont="1" applyBorder="1" applyAlignment="1">
      <alignment horizontal="center" vertical="center" shrinkToFit="1"/>
    </xf>
    <xf numFmtId="0" fontId="13" fillId="0" borderId="139" xfId="0" applyFont="1" applyBorder="1" applyAlignment="1">
      <alignment vertical="center" textRotation="180" shrinkToFit="1"/>
    </xf>
    <xf numFmtId="0" fontId="13" fillId="0" borderId="139" xfId="0" applyFont="1" applyBorder="1" applyAlignment="1">
      <alignment horizontal="left" vertical="center" shrinkToFit="1"/>
    </xf>
    <xf numFmtId="0" fontId="12" fillId="0" borderId="88" xfId="0" applyFont="1" applyBorder="1" applyAlignment="1">
      <alignment horizontal="left" vertical="center" shrinkToFit="1"/>
    </xf>
    <xf numFmtId="0" fontId="12" fillId="0" borderId="140" xfId="0" applyFont="1" applyBorder="1" applyAlignment="1"/>
    <xf numFmtId="0" fontId="29" fillId="0" borderId="36" xfId="0" applyFont="1" applyBorder="1" applyAlignment="1">
      <alignment vertical="center" textRotation="180" shrinkToFit="1"/>
    </xf>
    <xf numFmtId="0" fontId="11" fillId="3" borderId="119" xfId="0" applyFont="1" applyFill="1" applyBorder="1" applyAlignment="1">
      <alignment horizontal="center" vertical="center" shrinkToFit="1"/>
    </xf>
    <xf numFmtId="0" fontId="11" fillId="3" borderId="122" xfId="0" applyFont="1" applyFill="1" applyBorder="1" applyAlignment="1">
      <alignment horizontal="center" vertical="center" shrinkToFit="1"/>
    </xf>
    <xf numFmtId="0" fontId="21" fillId="3" borderId="123" xfId="0" applyFont="1" applyFill="1" applyBorder="1" applyAlignment="1">
      <alignment horizontal="center" vertical="center" shrinkToFit="1"/>
    </xf>
    <xf numFmtId="0" fontId="11" fillId="3" borderId="124" xfId="0" applyFont="1" applyFill="1" applyBorder="1" applyAlignment="1">
      <alignment horizontal="center" vertical="center" shrinkToFit="1"/>
    </xf>
    <xf numFmtId="0" fontId="16" fillId="3" borderId="119" xfId="0" applyFont="1" applyFill="1" applyBorder="1" applyAlignment="1">
      <alignment horizontal="center" vertical="center" shrinkToFit="1"/>
    </xf>
    <xf numFmtId="0" fontId="14" fillId="4" borderId="157" xfId="0" applyFont="1" applyFill="1" applyBorder="1" applyAlignment="1">
      <alignment horizontal="left" vertical="center" shrinkToFit="1"/>
    </xf>
    <xf numFmtId="0" fontId="13" fillId="0" borderId="94" xfId="0" applyFont="1" applyBorder="1" applyAlignment="1">
      <alignment vertical="center" textRotation="180" shrinkToFit="1"/>
    </xf>
    <xf numFmtId="0" fontId="13" fillId="4" borderId="126" xfId="0" applyFont="1" applyFill="1" applyBorder="1" applyAlignment="1">
      <alignment horizontal="left" vertical="center" shrinkToFit="1"/>
    </xf>
    <xf numFmtId="0" fontId="21" fillId="0" borderId="88" xfId="0" applyFont="1" applyBorder="1" applyAlignment="1">
      <alignment horizontal="center" vertical="center" shrinkToFit="1"/>
    </xf>
    <xf numFmtId="0" fontId="14" fillId="0" borderId="157" xfId="0" applyFont="1" applyBorder="1" applyAlignment="1">
      <alignment vertical="center" textRotation="180" shrinkToFit="1"/>
    </xf>
    <xf numFmtId="0" fontId="13" fillId="4" borderId="87" xfId="0" applyFont="1" applyFill="1" applyBorder="1" applyAlignment="1">
      <alignment vertical="center" textRotation="180" shrinkToFit="1"/>
    </xf>
    <xf numFmtId="0" fontId="13" fillId="0" borderId="140" xfId="0" applyFont="1" applyBorder="1" applyAlignment="1">
      <alignment horizontal="left" vertical="center" shrinkToFit="1"/>
    </xf>
    <xf numFmtId="0" fontId="3" fillId="0" borderId="36" xfId="0" applyFont="1" applyBorder="1">
      <alignment vertical="center"/>
    </xf>
    <xf numFmtId="0" fontId="4" fillId="0" borderId="37" xfId="0" applyFont="1" applyBorder="1">
      <alignment vertical="center"/>
    </xf>
    <xf numFmtId="0" fontId="21" fillId="0" borderId="87" xfId="0" applyFont="1" applyBorder="1" applyAlignment="1">
      <alignment vertical="center" textRotation="180" shrinkToFit="1"/>
    </xf>
    <xf numFmtId="0" fontId="11" fillId="3" borderId="131" xfId="0" applyFont="1" applyFill="1" applyBorder="1" applyAlignment="1">
      <alignment horizontal="center" vertical="center" shrinkToFit="1"/>
    </xf>
    <xf numFmtId="0" fontId="21" fillId="3" borderId="132" xfId="0" applyFont="1" applyFill="1" applyBorder="1" applyAlignment="1">
      <alignment horizontal="center" vertical="center" shrinkToFit="1"/>
    </xf>
    <xf numFmtId="0" fontId="11" fillId="3" borderId="133" xfId="0" applyFont="1" applyFill="1" applyBorder="1" applyAlignment="1">
      <alignment horizontal="center" vertical="center" shrinkToFit="1"/>
    </xf>
    <xf numFmtId="0" fontId="16" fillId="3" borderId="133" xfId="0" applyFont="1" applyFill="1" applyBorder="1" applyAlignment="1">
      <alignment horizontal="center" vertical="center" shrinkToFit="1"/>
    </xf>
    <xf numFmtId="0" fontId="13" fillId="4" borderId="157" xfId="0" applyFont="1" applyFill="1" applyBorder="1" applyAlignment="1">
      <alignment horizontal="left" vertical="center" shrinkToFit="1"/>
    </xf>
    <xf numFmtId="0" fontId="13" fillId="0" borderId="157" xfId="0" applyFont="1" applyBorder="1" applyAlignment="1">
      <alignment horizontal="left" vertical="center" shrinkToFit="1"/>
    </xf>
    <xf numFmtId="0" fontId="34" fillId="4" borderId="88" xfId="0" applyFont="1" applyFill="1" applyBorder="1" applyAlignment="1">
      <alignment horizontal="left" vertical="center" shrinkToFit="1"/>
    </xf>
    <xf numFmtId="0" fontId="38" fillId="4" borderId="89" xfId="0" applyFont="1" applyFill="1" applyBorder="1" applyAlignment="1">
      <alignment horizontal="left" vertical="center" shrinkToFit="1"/>
    </xf>
    <xf numFmtId="0" fontId="13" fillId="4" borderId="140" xfId="0" applyFont="1" applyFill="1" applyBorder="1" applyAlignment="1">
      <alignment horizontal="left" vertical="center" shrinkToFit="1"/>
    </xf>
    <xf numFmtId="0" fontId="13" fillId="4" borderId="139" xfId="0" applyFont="1" applyFill="1" applyBorder="1" applyAlignment="1">
      <alignment horizontal="left" vertical="center" shrinkToFit="1"/>
    </xf>
    <xf numFmtId="0" fontId="1" fillId="0" borderId="158" xfId="0" applyFont="1" applyBorder="1">
      <alignment vertical="center"/>
    </xf>
    <xf numFmtId="0" fontId="30" fillId="0" borderId="115" xfId="0" applyFont="1" applyBorder="1" applyAlignment="1">
      <alignment horizontal="center" vertical="center"/>
    </xf>
    <xf numFmtId="0" fontId="1" fillId="0" borderId="115" xfId="0" applyFont="1" applyBorder="1">
      <alignment vertical="center"/>
    </xf>
    <xf numFmtId="0" fontId="2" fillId="0" borderId="115" xfId="0" applyFont="1" applyBorder="1" applyAlignment="1">
      <alignment vertical="center" shrinkToFit="1"/>
    </xf>
    <xf numFmtId="0" fontId="6" fillId="0" borderId="115" xfId="0" applyFont="1" applyBorder="1">
      <alignment vertical="center"/>
    </xf>
    <xf numFmtId="0" fontId="7" fillId="0" borderId="115" xfId="0" applyFont="1" applyBorder="1" applyAlignment="1">
      <alignment horizontal="left" vertical="center"/>
    </xf>
    <xf numFmtId="0" fontId="6" fillId="0" borderId="115" xfId="0" applyFont="1" applyBorder="1" applyAlignment="1">
      <alignment horizontal="center" vertical="center"/>
    </xf>
    <xf numFmtId="0" fontId="1" fillId="0" borderId="115" xfId="0" applyFont="1" applyBorder="1" applyAlignment="1">
      <alignment horizontal="center" vertical="center"/>
    </xf>
    <xf numFmtId="0" fontId="1" fillId="0" borderId="150" xfId="0" applyFont="1" applyBorder="1">
      <alignment vertical="center"/>
    </xf>
    <xf numFmtId="0" fontId="44" fillId="0" borderId="34" xfId="0" applyFont="1" applyBorder="1">
      <alignment vertical="center"/>
    </xf>
    <xf numFmtId="0" fontId="35" fillId="0" borderId="152" xfId="0" applyFont="1" applyBorder="1" applyAlignment="1">
      <alignment horizontal="center" vertical="center" textRotation="255"/>
    </xf>
    <xf numFmtId="0" fontId="12" fillId="0" borderId="145" xfId="0" applyFont="1" applyBorder="1" applyAlignment="1">
      <alignment vertical="center" textRotation="255"/>
    </xf>
    <xf numFmtId="0" fontId="13" fillId="4" borderId="153" xfId="0" applyFont="1" applyFill="1" applyBorder="1" applyAlignment="1">
      <alignment horizontal="center" vertical="center"/>
    </xf>
    <xf numFmtId="0" fontId="36" fillId="4" borderId="154" xfId="0" applyFont="1" applyFill="1" applyBorder="1" applyAlignment="1">
      <alignment horizontal="center" vertical="center" shrinkToFit="1"/>
    </xf>
    <xf numFmtId="0" fontId="21" fillId="2" borderId="155" xfId="0" applyFont="1" applyFill="1" applyBorder="1" applyAlignment="1">
      <alignment horizontal="center" vertical="center" wrapText="1" shrinkToFit="1"/>
    </xf>
    <xf numFmtId="0" fontId="21" fillId="4" borderId="154" xfId="0" applyFont="1" applyFill="1" applyBorder="1" applyAlignment="1">
      <alignment horizontal="center" vertical="center" shrinkToFit="1"/>
    </xf>
    <xf numFmtId="0" fontId="12" fillId="2" borderId="155" xfId="0" applyFont="1" applyFill="1" applyBorder="1" applyAlignment="1">
      <alignment horizontal="center" vertical="center" wrapText="1" shrinkToFit="1"/>
    </xf>
    <xf numFmtId="0" fontId="13" fillId="4" borderId="154" xfId="0" applyFont="1" applyFill="1" applyBorder="1" applyAlignment="1">
      <alignment horizontal="center" vertical="center" shrinkToFit="1"/>
    </xf>
    <xf numFmtId="0" fontId="13" fillId="4" borderId="147" xfId="0" applyFont="1" applyFill="1" applyBorder="1" applyAlignment="1">
      <alignment horizontal="center" vertical="center"/>
    </xf>
    <xf numFmtId="0" fontId="12" fillId="0" borderId="147" xfId="0" applyFont="1" applyBorder="1" applyAlignment="1">
      <alignment horizontal="center" vertical="center" textRotation="255"/>
    </xf>
    <xf numFmtId="0" fontId="12" fillId="0" borderId="159" xfId="0" applyFont="1" applyBorder="1" applyAlignment="1">
      <alignment horizontal="center" vertical="center"/>
    </xf>
    <xf numFmtId="0" fontId="12" fillId="0" borderId="160" xfId="0" applyFont="1" applyBorder="1" applyAlignment="1">
      <alignment horizontal="center" vertical="center"/>
    </xf>
    <xf numFmtId="0" fontId="12" fillId="0" borderId="58" xfId="0" applyFont="1" applyBorder="1" applyAlignment="1">
      <alignment horizontal="center" vertical="center"/>
    </xf>
    <xf numFmtId="0" fontId="12" fillId="0" borderId="58" xfId="0" applyFont="1" applyBorder="1">
      <alignment vertical="center"/>
    </xf>
    <xf numFmtId="0" fontId="18" fillId="0" borderId="58" xfId="0" applyFont="1" applyBorder="1">
      <alignment vertical="center"/>
    </xf>
    <xf numFmtId="0" fontId="44" fillId="0" borderId="58" xfId="0" applyFont="1" applyBorder="1">
      <alignment vertical="center"/>
    </xf>
    <xf numFmtId="0" fontId="44" fillId="0" borderId="148" xfId="0" applyFont="1" applyBorder="1">
      <alignment vertical="center"/>
    </xf>
    <xf numFmtId="0" fontId="45" fillId="0" borderId="37" xfId="0" applyFont="1" applyBorder="1">
      <alignment vertical="center"/>
    </xf>
    <xf numFmtId="0" fontId="36" fillId="3" borderId="111" xfId="0" applyFont="1" applyFill="1" applyBorder="1" applyAlignment="1">
      <alignment horizontal="center" vertical="center" shrinkToFit="1"/>
    </xf>
    <xf numFmtId="0" fontId="11" fillId="3" borderId="111" xfId="0" applyFont="1" applyFill="1" applyBorder="1" applyAlignment="1">
      <alignment horizontal="center" vertical="center" shrinkToFit="1"/>
    </xf>
    <xf numFmtId="0" fontId="45" fillId="0" borderId="36" xfId="0" applyFont="1" applyBorder="1">
      <alignment vertical="center"/>
    </xf>
    <xf numFmtId="0" fontId="0" fillId="0" borderId="36" xfId="0" applyBorder="1">
      <alignment vertical="center"/>
    </xf>
    <xf numFmtId="0" fontId="16" fillId="3" borderId="118" xfId="0" applyFont="1" applyFill="1" applyBorder="1" applyAlignment="1">
      <alignment horizontal="center" vertical="center" shrinkToFit="1"/>
    </xf>
    <xf numFmtId="0" fontId="16" fillId="3" borderId="111" xfId="0" applyFont="1" applyFill="1" applyBorder="1" applyAlignment="1">
      <alignment horizontal="center" vertical="center" shrinkToFit="1"/>
    </xf>
    <xf numFmtId="0" fontId="13" fillId="0" borderId="0" xfId="0" applyFont="1" applyAlignment="1">
      <alignment horizontal="left" vertical="center" shrinkToFit="1"/>
    </xf>
    <xf numFmtId="0" fontId="13" fillId="0" borderId="142" xfId="0" applyFont="1" applyBorder="1" applyAlignment="1">
      <alignment horizontal="left" vertical="center" shrinkToFit="1"/>
    </xf>
    <xf numFmtId="0" fontId="11" fillId="3" borderId="135" xfId="0" applyFont="1" applyFill="1" applyBorder="1" applyAlignment="1">
      <alignment horizontal="center" vertical="center" shrinkToFit="1"/>
    </xf>
    <xf numFmtId="0" fontId="36" fillId="3" borderId="123" xfId="0" applyFont="1" applyFill="1" applyBorder="1" applyAlignment="1">
      <alignment horizontal="center" vertical="center" shrinkToFit="1"/>
    </xf>
    <xf numFmtId="0" fontId="11" fillId="3" borderId="123" xfId="0" applyFont="1" applyFill="1" applyBorder="1" applyAlignment="1">
      <alignment horizontal="center" vertical="center" shrinkToFit="1"/>
    </xf>
    <xf numFmtId="0" fontId="11" fillId="3" borderId="136" xfId="0" applyFont="1" applyFill="1" applyBorder="1" applyAlignment="1">
      <alignment horizontal="center" vertical="center" shrinkToFit="1"/>
    </xf>
    <xf numFmtId="0" fontId="46" fillId="0" borderId="37" xfId="0" applyFont="1" applyBorder="1">
      <alignment vertical="center"/>
    </xf>
    <xf numFmtId="0" fontId="38" fillId="0" borderId="94" xfId="0" applyFont="1" applyBorder="1" applyAlignment="1">
      <alignment horizontal="left" vertical="center" shrinkToFit="1"/>
    </xf>
    <xf numFmtId="0" fontId="34" fillId="0" borderId="88" xfId="0" applyFont="1" applyBorder="1" applyAlignment="1">
      <alignment horizontal="left" vertical="center" shrinkToFit="1"/>
    </xf>
    <xf numFmtId="0" fontId="46" fillId="0" borderId="36" xfId="0" applyFont="1" applyBorder="1">
      <alignment vertical="center"/>
    </xf>
    <xf numFmtId="0" fontId="38" fillId="0" borderId="94" xfId="0" applyFont="1" applyBorder="1" applyAlignment="1">
      <alignment vertical="center" shrinkToFit="1"/>
    </xf>
    <xf numFmtId="0" fontId="40" fillId="0" borderId="0" xfId="1" applyFont="1" applyAlignment="1">
      <alignment horizontal="left" vertical="center"/>
    </xf>
    <xf numFmtId="0" fontId="47" fillId="0" borderId="37" xfId="0" applyFont="1" applyBorder="1">
      <alignment vertical="center"/>
    </xf>
    <xf numFmtId="0" fontId="12" fillId="3" borderId="111" xfId="0" applyFont="1" applyFill="1" applyBorder="1" applyAlignment="1">
      <alignment horizontal="center" vertical="center" shrinkToFit="1"/>
    </xf>
    <xf numFmtId="0" fontId="47" fillId="0" borderId="36" xfId="0" applyFont="1" applyBorder="1">
      <alignment vertical="center"/>
    </xf>
    <xf numFmtId="0" fontId="36" fillId="4" borderId="88" xfId="0" applyFont="1" applyFill="1" applyBorder="1" applyAlignment="1">
      <alignment horizontal="left" vertical="center" shrinkToFit="1"/>
    </xf>
    <xf numFmtId="0" fontId="50" fillId="0" borderId="0" xfId="0" applyFont="1">
      <alignment vertical="center"/>
    </xf>
    <xf numFmtId="0" fontId="13" fillId="4" borderId="94" xfId="0" applyFont="1" applyFill="1" applyBorder="1" applyAlignment="1">
      <alignment vertical="center" textRotation="180" shrinkToFit="1"/>
    </xf>
    <xf numFmtId="0" fontId="36" fillId="4" borderId="88" xfId="0" applyFont="1" applyFill="1" applyBorder="1" applyAlignment="1">
      <alignment vertical="center" textRotation="180" shrinkToFit="1"/>
    </xf>
    <xf numFmtId="0" fontId="35" fillId="4" borderId="120" xfId="0" applyFont="1" applyFill="1" applyBorder="1" applyAlignment="1">
      <alignment horizontal="center" vertical="center" shrinkToFit="1"/>
    </xf>
    <xf numFmtId="0" fontId="12" fillId="4" borderId="121" xfId="0" applyFont="1" applyFill="1" applyBorder="1">
      <alignment vertical="center"/>
    </xf>
    <xf numFmtId="0" fontId="35" fillId="4" borderId="83" xfId="0" applyFont="1" applyFill="1" applyBorder="1" applyAlignment="1">
      <alignment horizontal="center" vertical="center" shrinkToFit="1"/>
    </xf>
    <xf numFmtId="0" fontId="13" fillId="4" borderId="139" xfId="0" applyFont="1" applyFill="1" applyBorder="1" applyAlignment="1">
      <alignment vertical="center" textRotation="180" shrinkToFit="1"/>
    </xf>
    <xf numFmtId="0" fontId="12" fillId="4" borderId="140" xfId="0" applyFont="1" applyFill="1" applyBorder="1" applyAlignment="1"/>
    <xf numFmtId="0" fontId="19" fillId="6" borderId="94" xfId="0" applyFont="1" applyFill="1" applyBorder="1" applyAlignment="1">
      <alignment horizontal="left" vertical="center" shrinkToFit="1"/>
    </xf>
    <xf numFmtId="0" fontId="19" fillId="6" borderId="88" xfId="0" applyFont="1" applyFill="1" applyBorder="1" applyAlignment="1">
      <alignment horizontal="left" vertical="center" shrinkToFit="1"/>
    </xf>
    <xf numFmtId="0" fontId="19" fillId="6" borderId="89" xfId="0" applyFont="1" applyFill="1" applyBorder="1" applyAlignment="1">
      <alignment horizontal="left" vertical="center" shrinkToFit="1"/>
    </xf>
    <xf numFmtId="0" fontId="38" fillId="0" borderId="88" xfId="0" applyFont="1" applyBorder="1" applyAlignment="1">
      <alignment horizontal="left" vertical="center" shrinkToFit="1"/>
    </xf>
    <xf numFmtId="0" fontId="19" fillId="0" borderId="89" xfId="0" applyFont="1" applyBorder="1" applyAlignment="1">
      <alignment horizontal="left" vertical="center" shrinkToFit="1"/>
    </xf>
    <xf numFmtId="0" fontId="19" fillId="6" borderId="94" xfId="0" applyFont="1" applyFill="1" applyBorder="1" applyAlignment="1">
      <alignment horizontal="left" vertical="center" textRotation="180" shrinkToFit="1"/>
    </xf>
    <xf numFmtId="0" fontId="19" fillId="6" borderId="88" xfId="0" applyFont="1" applyFill="1" applyBorder="1" applyAlignment="1">
      <alignment horizontal="left" vertical="center" textRotation="180" shrinkToFit="1"/>
    </xf>
    <xf numFmtId="0" fontId="37" fillId="0" borderId="0" xfId="0" applyFont="1" applyAlignment="1">
      <alignment vertical="center" shrinkToFit="1"/>
    </xf>
    <xf numFmtId="0" fontId="34" fillId="0" borderId="0" xfId="0" applyFont="1" applyAlignment="1">
      <alignment vertical="center" shrinkToFit="1"/>
    </xf>
    <xf numFmtId="0" fontId="0" fillId="0" borderId="158" xfId="0" applyBorder="1">
      <alignment vertical="center"/>
    </xf>
    <xf numFmtId="0" fontId="48" fillId="0" borderId="115" xfId="0" applyFont="1" applyBorder="1" applyAlignment="1">
      <alignment horizontal="center" vertical="center"/>
    </xf>
    <xf numFmtId="0" fontId="0" fillId="0" borderId="115" xfId="0" applyBorder="1">
      <alignment vertical="center"/>
    </xf>
    <xf numFmtId="0" fontId="45" fillId="0" borderId="115" xfId="0" applyFont="1" applyBorder="1" applyAlignment="1">
      <alignment vertical="center" shrinkToFit="1"/>
    </xf>
    <xf numFmtId="0" fontId="44" fillId="0" borderId="115" xfId="0" applyFont="1" applyBorder="1" applyAlignment="1">
      <alignment vertical="center" shrinkToFit="1"/>
    </xf>
    <xf numFmtId="0" fontId="0" fillId="0" borderId="115" xfId="0" applyBorder="1" applyAlignment="1">
      <alignment vertical="center" shrinkToFit="1"/>
    </xf>
    <xf numFmtId="0" fontId="7" fillId="0" borderId="115" xfId="0" applyFont="1" applyBorder="1">
      <alignment vertical="center"/>
    </xf>
    <xf numFmtId="0" fontId="7" fillId="0" borderId="115" xfId="0" applyFont="1" applyBorder="1" applyAlignment="1">
      <alignment horizontal="center" vertical="center"/>
    </xf>
    <xf numFmtId="0" fontId="0" fillId="0" borderId="115" xfId="0" applyBorder="1" applyAlignment="1">
      <alignment horizontal="center" vertical="center"/>
    </xf>
    <xf numFmtId="0" fontId="0" fillId="0" borderId="150" xfId="0" applyBorder="1">
      <alignment vertical="center"/>
    </xf>
    <xf numFmtId="0" fontId="47" fillId="0" borderId="34" xfId="0" applyFont="1" applyBorder="1">
      <alignment vertical="center"/>
    </xf>
    <xf numFmtId="0" fontId="47" fillId="0" borderId="58" xfId="0" applyFont="1" applyBorder="1">
      <alignment vertical="center"/>
    </xf>
    <xf numFmtId="0" fontId="47" fillId="0" borderId="148" xfId="0" applyFont="1" applyBorder="1">
      <alignment vertical="center"/>
    </xf>
    <xf numFmtId="0" fontId="13" fillId="4" borderId="138" xfId="0" applyFont="1" applyFill="1" applyBorder="1" applyAlignment="1">
      <alignment horizontal="left" vertical="center" shrinkToFit="1"/>
    </xf>
    <xf numFmtId="0" fontId="12" fillId="4" borderId="89" xfId="0" applyFont="1" applyFill="1" applyBorder="1" applyAlignment="1">
      <alignment horizontal="center" vertical="center"/>
    </xf>
    <xf numFmtId="0" fontId="49" fillId="0" borderId="120" xfId="0" applyFont="1" applyBorder="1" applyAlignment="1">
      <alignment horizontal="center" vertical="center" shrinkToFit="1"/>
    </xf>
    <xf numFmtId="0" fontId="18" fillId="0" borderId="121" xfId="0" applyFont="1" applyBorder="1">
      <alignment vertical="center"/>
    </xf>
    <xf numFmtId="0" fontId="40" fillId="0" borderId="36" xfId="0" applyFont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19" fillId="4" borderId="139" xfId="0" applyFont="1" applyFill="1" applyBorder="1" applyAlignment="1">
      <alignment horizontal="left" vertical="center" shrinkToFit="1"/>
    </xf>
    <xf numFmtId="0" fontId="14" fillId="4" borderId="143" xfId="1" applyFont="1" applyFill="1" applyBorder="1" applyAlignment="1">
      <alignment horizontal="left" vertical="center" shrinkToFit="1"/>
    </xf>
    <xf numFmtId="0" fontId="14" fillId="0" borderId="162" xfId="1" applyFont="1" applyBorder="1" applyAlignment="1">
      <alignment horizontal="left" wrapText="1"/>
    </xf>
    <xf numFmtId="0" fontId="20" fillId="0" borderId="88" xfId="1" applyFont="1" applyBorder="1" applyAlignment="1">
      <alignment vertical="center" textRotation="180" shrinkToFit="1"/>
    </xf>
    <xf numFmtId="0" fontId="14" fillId="4" borderId="162" xfId="0" applyFont="1" applyFill="1" applyBorder="1" applyAlignment="1">
      <alignment horizontal="left" vertical="center" shrinkToFit="1"/>
    </xf>
    <xf numFmtId="0" fontId="14" fillId="4" borderId="94" xfId="0" applyFont="1" applyFill="1" applyBorder="1" applyAlignment="1">
      <alignment horizontal="left" vertical="center" textRotation="180" shrinkToFit="1"/>
    </xf>
    <xf numFmtId="0" fontId="14" fillId="0" borderId="94" xfId="0" applyFont="1" applyBorder="1" applyAlignment="1">
      <alignment horizontal="left" vertical="center" textRotation="180" shrinkToFit="1"/>
    </xf>
    <xf numFmtId="0" fontId="13" fillId="3" borderId="118" xfId="0" applyFont="1" applyFill="1" applyBorder="1" applyAlignment="1">
      <alignment horizontal="center" vertical="center" shrinkToFit="1"/>
    </xf>
    <xf numFmtId="0" fontId="14" fillId="4" borderId="138" xfId="0" applyFont="1" applyFill="1" applyBorder="1" applyAlignment="1">
      <alignment horizontal="left" vertical="center" shrinkToFit="1"/>
    </xf>
    <xf numFmtId="0" fontId="14" fillId="4" borderId="141" xfId="0" applyFont="1" applyFill="1" applyBorder="1" applyAlignment="1">
      <alignment horizontal="left" vertical="center" shrinkToFit="1"/>
    </xf>
    <xf numFmtId="0" fontId="20" fillId="0" borderId="94" xfId="0" applyFont="1" applyBorder="1" applyAlignment="1">
      <alignment horizontal="left" vertical="center" shrinkToFit="1"/>
    </xf>
    <xf numFmtId="0" fontId="20" fillId="0" borderId="88" xfId="0" applyFont="1" applyBorder="1" applyAlignment="1">
      <alignment horizontal="left" vertical="center" textRotation="180" shrinkToFit="1"/>
    </xf>
    <xf numFmtId="0" fontId="20" fillId="0" borderId="89" xfId="0" applyFont="1" applyBorder="1" applyAlignment="1">
      <alignment horizontal="left" vertical="center" shrinkToFit="1"/>
    </xf>
    <xf numFmtId="0" fontId="14" fillId="4" borderId="87" xfId="0" applyFont="1" applyFill="1" applyBorder="1" applyAlignment="1">
      <alignment horizontal="left" vertical="center" shrinkToFit="1"/>
    </xf>
    <xf numFmtId="0" fontId="14" fillId="0" borderId="0" xfId="1" applyFont="1" applyAlignment="1">
      <alignment horizontal="left" vertical="center" shrinkToFit="1"/>
    </xf>
    <xf numFmtId="0" fontId="14" fillId="0" borderId="87" xfId="1" applyFont="1" applyBorder="1" applyAlignment="1">
      <alignment vertical="center" textRotation="180" shrinkToFit="1"/>
    </xf>
    <xf numFmtId="0" fontId="14" fillId="4" borderId="88" xfId="1" applyFont="1" applyFill="1" applyBorder="1" applyAlignment="1">
      <alignment horizontal="left" vertical="center" textRotation="180" shrinkToFit="1"/>
    </xf>
    <xf numFmtId="0" fontId="14" fillId="4" borderId="126" xfId="0" applyFont="1" applyFill="1" applyBorder="1" applyAlignment="1">
      <alignment horizontal="left" vertical="center" shrinkToFit="1"/>
    </xf>
    <xf numFmtId="0" fontId="0" fillId="0" borderId="163" xfId="0" applyBorder="1">
      <alignment vertical="center"/>
    </xf>
    <xf numFmtId="0" fontId="12" fillId="4" borderId="165" xfId="0" applyFont="1" applyFill="1" applyBorder="1" applyAlignment="1">
      <alignment horizontal="center" vertical="center"/>
    </xf>
    <xf numFmtId="0" fontId="12" fillId="0" borderId="165" xfId="0" applyFont="1" applyBorder="1" applyAlignment="1">
      <alignment horizontal="center" vertical="center"/>
    </xf>
    <xf numFmtId="0" fontId="35" fillId="4" borderId="166" xfId="0" applyFont="1" applyFill="1" applyBorder="1" applyAlignment="1">
      <alignment horizontal="center" vertical="center" shrinkToFit="1"/>
    </xf>
    <xf numFmtId="0" fontId="12" fillId="4" borderId="167" xfId="0" applyFont="1" applyFill="1" applyBorder="1">
      <alignment vertical="center"/>
    </xf>
    <xf numFmtId="0" fontId="36" fillId="4" borderId="85" xfId="0" applyFont="1" applyFill="1" applyBorder="1" applyAlignment="1">
      <alignment vertical="center" textRotation="180" shrinkToFit="1"/>
    </xf>
    <xf numFmtId="0" fontId="13" fillId="4" borderId="84" xfId="0" applyFont="1" applyFill="1" applyBorder="1" applyAlignment="1">
      <alignment horizontal="left" vertical="center" shrinkToFit="1"/>
    </xf>
    <xf numFmtId="0" fontId="21" fillId="4" borderId="85" xfId="0" applyFont="1" applyFill="1" applyBorder="1" applyAlignment="1">
      <alignment vertical="center" textRotation="180" shrinkToFit="1"/>
    </xf>
    <xf numFmtId="0" fontId="13" fillId="4" borderId="85" xfId="0" applyFont="1" applyFill="1" applyBorder="1" applyAlignment="1">
      <alignment vertical="center" textRotation="180" shrinkToFit="1"/>
    </xf>
    <xf numFmtId="0" fontId="12" fillId="0" borderId="161" xfId="0" applyFont="1" applyBorder="1" applyAlignment="1">
      <alignment horizontal="left"/>
    </xf>
    <xf numFmtId="0" fontId="12" fillId="4" borderId="168" xfId="0" applyFont="1" applyFill="1" applyBorder="1" applyAlignment="1">
      <alignment horizontal="center" vertical="center"/>
    </xf>
    <xf numFmtId="0" fontId="13" fillId="4" borderId="163" xfId="0" applyFont="1" applyFill="1" applyBorder="1" applyAlignment="1">
      <alignment horizontal="left" vertical="center" shrinkToFit="1"/>
    </xf>
    <xf numFmtId="0" fontId="13" fillId="4" borderId="165" xfId="0" applyFont="1" applyFill="1" applyBorder="1" applyAlignment="1">
      <alignment horizontal="left" vertical="center" shrinkToFit="1"/>
    </xf>
    <xf numFmtId="0" fontId="13" fillId="0" borderId="163" xfId="0" applyFont="1" applyBorder="1" applyAlignment="1">
      <alignment vertical="center" textRotation="180" shrinkToFit="1"/>
    </xf>
    <xf numFmtId="0" fontId="13" fillId="0" borderId="165" xfId="0" applyFont="1" applyBorder="1" applyAlignment="1">
      <alignment horizontal="left" vertical="center" shrinkToFit="1"/>
    </xf>
    <xf numFmtId="0" fontId="38" fillId="0" borderId="170" xfId="1" applyFont="1" applyBorder="1" applyAlignment="1">
      <alignment horizontal="left" vertical="center" shrinkToFit="1"/>
    </xf>
    <xf numFmtId="0" fontId="13" fillId="4" borderId="171" xfId="0" applyFont="1" applyFill="1" applyBorder="1" applyAlignment="1">
      <alignment horizontal="left" vertical="center" shrinkToFit="1"/>
    </xf>
    <xf numFmtId="0" fontId="67" fillId="0" borderId="184" xfId="0" applyFont="1" applyBorder="1" applyAlignment="1"/>
    <xf numFmtId="0" fontId="139" fillId="0" borderId="181" xfId="0" applyFont="1" applyBorder="1" applyAlignment="1">
      <alignment horizontal="center" vertical="center" shrinkToFit="1"/>
    </xf>
    <xf numFmtId="0" fontId="139" fillId="0" borderId="161" xfId="0" applyFont="1" applyBorder="1" applyAlignment="1">
      <alignment horizontal="center" vertical="center" shrinkToFit="1"/>
    </xf>
    <xf numFmtId="0" fontId="139" fillId="0" borderId="180" xfId="0" applyFont="1" applyBorder="1" applyAlignment="1">
      <alignment horizontal="right" vertical="center" shrinkToFit="1"/>
    </xf>
    <xf numFmtId="0" fontId="139" fillId="0" borderId="180" xfId="0" applyFont="1" applyBorder="1" applyAlignment="1">
      <alignment horizontal="left" vertical="center" shrinkToFit="1"/>
    </xf>
    <xf numFmtId="0" fontId="139" fillId="0" borderId="180" xfId="0" applyFont="1" applyBorder="1" applyAlignment="1">
      <alignment horizontal="center" vertical="center" shrinkToFit="1"/>
    </xf>
    <xf numFmtId="0" fontId="139" fillId="0" borderId="180" xfId="0" applyFont="1" applyBorder="1" applyAlignment="1">
      <alignment horizontal="right" vertical="center"/>
    </xf>
    <xf numFmtId="0" fontId="139" fillId="0" borderId="182" xfId="0" applyFont="1" applyBorder="1" applyAlignment="1">
      <alignment horizontal="center" vertical="center" shrinkToFit="1"/>
    </xf>
    <xf numFmtId="0" fontId="139" fillId="0" borderId="138" xfId="0" applyFont="1" applyBorder="1" applyAlignment="1">
      <alignment horizontal="left" vertical="center"/>
    </xf>
    <xf numFmtId="0" fontId="66" fillId="0" borderId="173" xfId="0" applyFont="1" applyBorder="1" applyAlignment="1"/>
    <xf numFmtId="0" fontId="66" fillId="0" borderId="112" xfId="0" applyFont="1" applyBorder="1" applyAlignment="1"/>
    <xf numFmtId="0" fontId="38" fillId="0" borderId="88" xfId="1" applyFont="1" applyBorder="1" applyAlignment="1">
      <alignment horizontal="left" vertical="center" shrinkToFit="1"/>
    </xf>
    <xf numFmtId="0" fontId="160" fillId="0" borderId="0" xfId="0" applyFont="1" applyAlignment="1">
      <alignment horizontal="center" vertical="center"/>
    </xf>
    <xf numFmtId="0" fontId="161" fillId="0" borderId="0" xfId="0" applyFont="1" applyAlignment="1">
      <alignment horizontal="center" vertical="center"/>
    </xf>
    <xf numFmtId="0" fontId="15" fillId="3" borderId="118" xfId="0" applyFont="1" applyFill="1" applyBorder="1" applyAlignment="1">
      <alignment horizontal="center" vertical="center" shrinkToFit="1"/>
    </xf>
    <xf numFmtId="0" fontId="15" fillId="3" borderId="119" xfId="0" applyFont="1" applyFill="1" applyBorder="1" applyAlignment="1">
      <alignment horizontal="center" vertical="center" wrapText="1" shrinkToFit="1"/>
    </xf>
    <xf numFmtId="0" fontId="15" fillId="0" borderId="94" xfId="0" applyFont="1" applyBorder="1" applyAlignment="1">
      <alignment horizontal="left" vertical="center" shrinkToFit="1"/>
    </xf>
    <xf numFmtId="0" fontId="15" fillId="0" borderId="88" xfId="0" applyFont="1" applyBorder="1" applyAlignment="1">
      <alignment horizontal="left" vertical="center" shrinkToFit="1"/>
    </xf>
    <xf numFmtId="0" fontId="15" fillId="0" borderId="89" xfId="0" applyFont="1" applyBorder="1" applyAlignment="1">
      <alignment horizontal="left" vertical="center" shrinkToFit="1"/>
    </xf>
    <xf numFmtId="0" fontId="15" fillId="4" borderId="88" xfId="0" applyFont="1" applyFill="1" applyBorder="1" applyAlignment="1">
      <alignment horizontal="left" vertical="center" shrinkToFit="1"/>
    </xf>
    <xf numFmtId="0" fontId="15" fillId="4" borderId="89" xfId="0" applyFont="1" applyFill="1" applyBorder="1" applyAlignment="1">
      <alignment horizontal="left" vertical="center" shrinkToFit="1"/>
    </xf>
    <xf numFmtId="0" fontId="15" fillId="4" borderId="94" xfId="0" applyFont="1" applyFill="1" applyBorder="1" applyAlignment="1">
      <alignment horizontal="left" vertical="center" shrinkToFit="1"/>
    </xf>
    <xf numFmtId="0" fontId="15" fillId="0" borderId="88" xfId="0" applyFont="1" applyBorder="1" applyAlignment="1">
      <alignment vertical="center" textRotation="180" shrinkToFit="1"/>
    </xf>
    <xf numFmtId="0" fontId="15" fillId="4" borderId="88" xfId="0" applyFont="1" applyFill="1" applyBorder="1" applyAlignment="1">
      <alignment vertical="center" textRotation="180" shrinkToFit="1"/>
    </xf>
    <xf numFmtId="0" fontId="15" fillId="0" borderId="88" xfId="0" applyFont="1" applyBorder="1" applyAlignment="1">
      <alignment horizontal="left" vertical="center" textRotation="180" shrinkToFit="1"/>
    </xf>
    <xf numFmtId="0" fontId="15" fillId="4" borderId="88" xfId="0" applyFont="1" applyFill="1" applyBorder="1" applyAlignment="1">
      <alignment horizontal="left" vertical="center" textRotation="180" shrinkToFit="1"/>
    </xf>
    <xf numFmtId="0" fontId="15" fillId="0" borderId="35" xfId="0" applyFont="1" applyBorder="1" applyAlignment="1">
      <alignment horizontal="left" vertical="center" shrinkToFit="1"/>
    </xf>
    <xf numFmtId="0" fontId="15" fillId="0" borderId="37" xfId="0" applyFont="1" applyBorder="1" applyAlignment="1">
      <alignment vertical="center" textRotation="180" shrinkToFit="1"/>
    </xf>
    <xf numFmtId="0" fontId="15" fillId="0" borderId="38" xfId="0" applyFont="1" applyBorder="1" applyAlignment="1">
      <alignment horizontal="left" vertical="center" shrinkToFit="1"/>
    </xf>
    <xf numFmtId="0" fontId="15" fillId="0" borderId="121" xfId="0" applyFont="1" applyBorder="1">
      <alignment vertical="center"/>
    </xf>
    <xf numFmtId="0" fontId="15" fillId="4" borderId="89" xfId="0" applyFont="1" applyFill="1" applyBorder="1" applyAlignment="1">
      <alignment horizontal="center" vertical="center" shrinkToFit="1"/>
    </xf>
    <xf numFmtId="0" fontId="15" fillId="0" borderId="18" xfId="0" applyFont="1" applyBorder="1" applyAlignment="1">
      <alignment horizontal="right"/>
    </xf>
    <xf numFmtId="0" fontId="15" fillId="0" borderId="139" xfId="0" applyFont="1" applyBorder="1" applyAlignment="1">
      <alignment vertical="center" textRotation="180" shrinkToFit="1"/>
    </xf>
    <xf numFmtId="0" fontId="15" fillId="0" borderId="20" xfId="0" applyFont="1" applyBorder="1" applyAlignment="1">
      <alignment vertical="center" textRotation="180" shrinkToFit="1"/>
    </xf>
    <xf numFmtId="0" fontId="15" fillId="0" borderId="21" xfId="0" applyFont="1" applyBorder="1" applyAlignment="1">
      <alignment horizontal="left" vertical="center" shrinkToFit="1"/>
    </xf>
    <xf numFmtId="0" fontId="15" fillId="0" borderId="139" xfId="0" applyFont="1" applyBorder="1" applyAlignment="1">
      <alignment horizontal="left" vertical="center" shrinkToFit="1"/>
    </xf>
    <xf numFmtId="0" fontId="15" fillId="3" borderId="119" xfId="0" applyFont="1" applyFill="1" applyBorder="1" applyAlignment="1">
      <alignment horizontal="center" vertical="center" shrinkToFit="1"/>
    </xf>
    <xf numFmtId="0" fontId="15" fillId="3" borderId="122" xfId="0" applyFont="1" applyFill="1" applyBorder="1" applyAlignment="1">
      <alignment horizontal="center" vertical="center" shrinkToFit="1"/>
    </xf>
    <xf numFmtId="0" fontId="15" fillId="3" borderId="124" xfId="0" applyFont="1" applyFill="1" applyBorder="1" applyAlignment="1">
      <alignment horizontal="center" vertical="center" shrinkToFit="1"/>
    </xf>
    <xf numFmtId="0" fontId="172" fillId="0" borderId="94" xfId="1" applyFont="1" applyBorder="1" applyAlignment="1">
      <alignment horizontal="left" vertical="center" shrinkToFit="1"/>
    </xf>
    <xf numFmtId="0" fontId="172" fillId="0" borderId="170" xfId="1" applyFont="1" applyBorder="1" applyAlignment="1">
      <alignment horizontal="left" vertical="center" shrinkToFit="1"/>
    </xf>
    <xf numFmtId="0" fontId="15" fillId="0" borderId="94" xfId="1" applyFont="1" applyBorder="1" applyAlignment="1">
      <alignment horizontal="left" vertical="center" shrinkToFit="1"/>
    </xf>
    <xf numFmtId="0" fontId="172" fillId="0" borderId="88" xfId="1" applyFont="1" applyBorder="1" applyAlignment="1">
      <alignment vertical="center" textRotation="180" shrinkToFit="1"/>
    </xf>
    <xf numFmtId="0" fontId="15" fillId="0" borderId="94" xfId="0" applyFont="1" applyBorder="1" applyAlignment="1">
      <alignment vertical="center" textRotation="180" shrinkToFit="1"/>
    </xf>
    <xf numFmtId="0" fontId="15" fillId="4" borderId="45" xfId="0" applyFont="1" applyFill="1" applyBorder="1" applyAlignment="1">
      <alignment horizontal="left" vertical="center" shrinkToFit="1"/>
    </xf>
    <xf numFmtId="0" fontId="15" fillId="0" borderId="88" xfId="0" applyFont="1" applyBorder="1" applyAlignment="1">
      <alignment horizontal="center" vertical="center" shrinkToFit="1"/>
    </xf>
    <xf numFmtId="0" fontId="15" fillId="0" borderId="163" xfId="0" applyFont="1" applyBorder="1" applyAlignment="1">
      <alignment vertical="center" textRotation="180" shrinkToFit="1"/>
    </xf>
    <xf numFmtId="0" fontId="15" fillId="0" borderId="165" xfId="0" applyFont="1" applyBorder="1" applyAlignment="1">
      <alignment horizontal="left" vertical="center" shrinkToFit="1"/>
    </xf>
    <xf numFmtId="0" fontId="15" fillId="0" borderId="89" xfId="0" applyFont="1" applyBorder="1" applyAlignment="1">
      <alignment horizontal="center" vertical="center" shrinkToFit="1"/>
    </xf>
    <xf numFmtId="0" fontId="15" fillId="4" borderId="35" xfId="0" applyFont="1" applyFill="1" applyBorder="1" applyAlignment="1">
      <alignment horizontal="left" vertical="center" shrinkToFit="1"/>
    </xf>
    <xf numFmtId="0" fontId="15" fillId="4" borderId="87" xfId="0" applyFont="1" applyFill="1" applyBorder="1" applyAlignment="1">
      <alignment vertical="center" textRotation="180" shrinkToFit="1"/>
    </xf>
    <xf numFmtId="0" fontId="15" fillId="4" borderId="39" xfId="0" applyFont="1" applyFill="1" applyBorder="1" applyAlignment="1">
      <alignment horizontal="left" vertical="center" shrinkToFit="1"/>
    </xf>
    <xf numFmtId="0" fontId="15" fillId="0" borderId="140" xfId="0" applyFont="1" applyBorder="1" applyAlignment="1">
      <alignment horizontal="left" vertical="center" shrinkToFit="1"/>
    </xf>
    <xf numFmtId="0" fontId="15" fillId="0" borderId="56" xfId="0" applyFont="1" applyBorder="1" applyAlignment="1">
      <alignment vertical="center" textRotation="180" shrinkToFit="1"/>
    </xf>
    <xf numFmtId="0" fontId="15" fillId="0" borderId="48" xfId="0" applyFont="1" applyBorder="1" applyAlignment="1">
      <alignment horizontal="left" vertical="center" shrinkToFit="1"/>
    </xf>
    <xf numFmtId="0" fontId="11" fillId="0" borderId="63" xfId="0" applyFont="1" applyBorder="1">
      <alignment vertical="center"/>
    </xf>
    <xf numFmtId="0" fontId="11" fillId="4" borderId="54" xfId="0" applyFont="1" applyFill="1" applyBorder="1" applyAlignment="1">
      <alignment horizontal="center" vertical="center"/>
    </xf>
    <xf numFmtId="0" fontId="11" fillId="0" borderId="89" xfId="0" applyFont="1" applyBorder="1" applyAlignment="1">
      <alignment horizontal="center" vertical="center"/>
    </xf>
    <xf numFmtId="0" fontId="11" fillId="0" borderId="89" xfId="0" applyFont="1" applyBorder="1" applyAlignment="1">
      <alignment horizontal="center"/>
    </xf>
    <xf numFmtId="0" fontId="11" fillId="0" borderId="140" xfId="0" applyFont="1" applyBorder="1" applyAlignment="1"/>
    <xf numFmtId="0" fontId="11" fillId="0" borderId="21" xfId="0" applyFont="1" applyBorder="1" applyAlignment="1">
      <alignment horizontal="center"/>
    </xf>
    <xf numFmtId="0" fontId="16" fillId="0" borderId="88" xfId="0" applyFont="1" applyBorder="1" applyAlignment="1">
      <alignment horizontal="left" vertical="center" shrinkToFit="1"/>
    </xf>
    <xf numFmtId="0" fontId="16" fillId="0" borderId="88" xfId="0" applyFont="1" applyBorder="1" applyAlignment="1">
      <alignment vertical="center" textRotation="180" shrinkToFit="1"/>
    </xf>
    <xf numFmtId="0" fontId="16" fillId="0" borderId="20" xfId="0" applyFont="1" applyBorder="1" applyAlignment="1">
      <alignment vertical="center" textRotation="180" shrinkToFit="1"/>
    </xf>
    <xf numFmtId="0" fontId="16" fillId="3" borderId="123" xfId="0" applyFont="1" applyFill="1" applyBorder="1" applyAlignment="1">
      <alignment horizontal="center" vertical="center" shrinkToFit="1"/>
    </xf>
    <xf numFmtId="0" fontId="11" fillId="0" borderId="120" xfId="0" applyFont="1" applyBorder="1" applyAlignment="1">
      <alignment horizontal="center" vertical="center" shrinkToFit="1"/>
    </xf>
    <xf numFmtId="0" fontId="11" fillId="0" borderId="83" xfId="0" applyFont="1" applyBorder="1" applyAlignment="1">
      <alignment horizontal="center" vertical="center" shrinkToFit="1"/>
    </xf>
    <xf numFmtId="0" fontId="174" fillId="0" borderId="0" xfId="0" applyFont="1" applyAlignment="1">
      <alignment horizontal="center" vertical="center"/>
    </xf>
    <xf numFmtId="0" fontId="63" fillId="0" borderId="112" xfId="0" applyFont="1" applyBorder="1" applyAlignment="1">
      <alignment horizontal="center" vertical="center"/>
    </xf>
    <xf numFmtId="0" fontId="63" fillId="0" borderId="173" xfId="0" applyFont="1" applyBorder="1" applyAlignment="1">
      <alignment horizontal="center" vertical="center"/>
    </xf>
    <xf numFmtId="0" fontId="63" fillId="0" borderId="174" xfId="0" applyFont="1" applyBorder="1" applyAlignment="1">
      <alignment horizontal="center" vertical="center"/>
    </xf>
    <xf numFmtId="0" fontId="13" fillId="0" borderId="185" xfId="0" applyFont="1" applyBorder="1" applyAlignment="1">
      <alignment vertical="center" shrinkToFit="1"/>
    </xf>
    <xf numFmtId="0" fontId="13" fillId="0" borderId="186" xfId="0" applyFont="1" applyBorder="1" applyAlignment="1">
      <alignment vertical="center" shrinkToFit="1"/>
    </xf>
    <xf numFmtId="0" fontId="13" fillId="0" borderId="170" xfId="0" applyFont="1" applyBorder="1" applyAlignment="1">
      <alignment horizontal="left" vertical="center" shrinkToFit="1"/>
    </xf>
    <xf numFmtId="0" fontId="38" fillId="0" borderId="187" xfId="0" applyFont="1" applyBorder="1" applyAlignment="1">
      <alignment horizontal="left" vertical="center" shrinkToFit="1"/>
    </xf>
    <xf numFmtId="0" fontId="34" fillId="4" borderId="88" xfId="0" applyFont="1" applyFill="1" applyBorder="1" applyAlignment="1">
      <alignment vertical="center" textRotation="180" shrinkToFit="1"/>
    </xf>
    <xf numFmtId="0" fontId="34" fillId="4" borderId="88" xfId="0" applyFont="1" applyFill="1" applyBorder="1" applyAlignment="1">
      <alignment horizontal="center" vertical="center" shrinkToFit="1"/>
    </xf>
    <xf numFmtId="0" fontId="12" fillId="4" borderId="88" xfId="1" applyFont="1" applyFill="1" applyBorder="1" applyAlignment="1">
      <alignment vertical="center" shrinkToFit="1"/>
    </xf>
    <xf numFmtId="0" fontId="38" fillId="0" borderId="94" xfId="0" applyFont="1" applyBorder="1" applyAlignment="1">
      <alignment horizontal="left" vertical="center"/>
    </xf>
    <xf numFmtId="0" fontId="38" fillId="0" borderId="88" xfId="0" applyFont="1" applyBorder="1" applyAlignment="1">
      <alignment vertical="center" textRotation="180" shrinkToFit="1"/>
    </xf>
    <xf numFmtId="0" fontId="176" fillId="0" borderId="94" xfId="0" applyFont="1" applyBorder="1" applyAlignment="1">
      <alignment horizontal="left" vertical="center" shrinkToFit="1"/>
    </xf>
    <xf numFmtId="0" fontId="176" fillId="0" borderId="88" xfId="0" applyFont="1" applyBorder="1" applyAlignment="1">
      <alignment vertical="center" textRotation="180" shrinkToFit="1"/>
    </xf>
    <xf numFmtId="0" fontId="38" fillId="0" borderId="188" xfId="0" applyFont="1" applyBorder="1" applyAlignment="1">
      <alignment horizontal="left" vertical="center" shrinkToFit="1"/>
    </xf>
    <xf numFmtId="0" fontId="176" fillId="0" borderId="188" xfId="0" applyFont="1" applyBorder="1" applyAlignment="1">
      <alignment horizontal="left" vertical="center" shrinkToFit="1"/>
    </xf>
    <xf numFmtId="0" fontId="176" fillId="0" borderId="188" xfId="0" applyFont="1" applyBorder="1" applyAlignment="1">
      <alignment vertical="center" textRotation="180" shrinkToFit="1"/>
    </xf>
    <xf numFmtId="0" fontId="19" fillId="0" borderId="88" xfId="0" applyFont="1" applyBorder="1" applyAlignment="1">
      <alignment vertical="center" textRotation="180" shrinkToFit="1"/>
    </xf>
    <xf numFmtId="0" fontId="38" fillId="0" borderId="94" xfId="1" applyFont="1" applyBorder="1" applyAlignment="1">
      <alignment vertical="center" wrapText="1"/>
    </xf>
    <xf numFmtId="0" fontId="29" fillId="2" borderId="88" xfId="0" applyFont="1" applyFill="1" applyBorder="1" applyAlignment="1">
      <alignment horizontal="center" vertical="center" shrinkToFit="1"/>
    </xf>
    <xf numFmtId="0" fontId="172" fillId="0" borderId="94" xfId="0" applyFont="1" applyBorder="1" applyAlignment="1">
      <alignment horizontal="left" vertical="center" shrinkToFit="1"/>
    </xf>
    <xf numFmtId="0" fontId="172" fillId="0" borderId="88" xfId="0" applyFont="1" applyBorder="1" applyAlignment="1">
      <alignment vertical="center" textRotation="180" shrinkToFit="1"/>
    </xf>
    <xf numFmtId="0" fontId="172" fillId="0" borderId="89" xfId="0" applyFont="1" applyBorder="1" applyAlignment="1">
      <alignment horizontal="left" vertical="center" shrinkToFit="1"/>
    </xf>
    <xf numFmtId="0" fontId="15" fillId="0" borderId="26" xfId="0" applyFont="1" applyBorder="1" applyAlignment="1">
      <alignment horizontal="left" vertical="center" shrinkToFit="1"/>
    </xf>
    <xf numFmtId="0" fontId="15" fillId="0" borderId="94" xfId="0" applyFont="1" applyBorder="1" applyAlignment="1">
      <alignment horizontal="left" vertical="center" wrapText="1" shrinkToFit="1"/>
    </xf>
    <xf numFmtId="0" fontId="15" fillId="4" borderId="88" xfId="1" applyFont="1" applyFill="1" applyBorder="1" applyAlignment="1">
      <alignment horizontal="left" vertical="center" shrinkToFit="1"/>
    </xf>
    <xf numFmtId="0" fontId="176" fillId="0" borderId="88" xfId="1" applyFont="1" applyBorder="1" applyAlignment="1">
      <alignment horizontal="left" vertical="center" shrinkToFit="1"/>
    </xf>
    <xf numFmtId="0" fontId="172" fillId="4" borderId="35" xfId="0" applyFont="1" applyFill="1" applyBorder="1" applyAlignment="1">
      <alignment horizontal="left" vertical="center" shrinkToFit="1"/>
    </xf>
    <xf numFmtId="0" fontId="15" fillId="4" borderId="138" xfId="0" applyFont="1" applyFill="1" applyBorder="1" applyAlignment="1">
      <alignment horizontal="left" vertical="center" shrinkToFit="1"/>
    </xf>
    <xf numFmtId="0" fontId="15" fillId="4" borderId="34" xfId="0" applyFont="1" applyFill="1" applyBorder="1" applyAlignment="1">
      <alignment horizontal="left" vertical="center" shrinkToFit="1"/>
    </xf>
    <xf numFmtId="0" fontId="15" fillId="4" borderId="125" xfId="0" applyFont="1" applyFill="1" applyBorder="1" applyAlignment="1">
      <alignment horizontal="left" vertical="center" shrinkToFit="1"/>
    </xf>
    <xf numFmtId="0" fontId="15" fillId="4" borderId="163" xfId="0" applyFont="1" applyFill="1" applyBorder="1" applyAlignment="1">
      <alignment horizontal="left" vertical="center" shrinkToFit="1"/>
    </xf>
    <xf numFmtId="0" fontId="15" fillId="4" borderId="165" xfId="0" applyFont="1" applyFill="1" applyBorder="1" applyAlignment="1">
      <alignment horizontal="left" vertical="center" shrinkToFit="1"/>
    </xf>
    <xf numFmtId="0" fontId="20" fillId="0" borderId="187" xfId="0" applyFont="1" applyBorder="1" applyAlignment="1">
      <alignment horizontal="left" vertical="center" shrinkToFit="1"/>
    </xf>
    <xf numFmtId="0" fontId="20" fillId="4" borderId="88" xfId="0" applyFont="1" applyFill="1" applyBorder="1" applyAlignment="1">
      <alignment horizontal="center" vertical="center" shrinkToFit="1"/>
    </xf>
    <xf numFmtId="0" fontId="20" fillId="4" borderId="89" xfId="0" applyFont="1" applyFill="1" applyBorder="1" applyAlignment="1">
      <alignment horizontal="left" vertical="center" shrinkToFit="1"/>
    </xf>
    <xf numFmtId="0" fontId="20" fillId="4" borderId="94" xfId="0" applyFont="1" applyFill="1" applyBorder="1" applyAlignment="1">
      <alignment horizontal="left" vertical="center" shrinkToFit="1"/>
    </xf>
    <xf numFmtId="0" fontId="20" fillId="4" borderId="88" xfId="0" applyFont="1" applyFill="1" applyBorder="1" applyAlignment="1">
      <alignment horizontal="left" vertical="center" shrinkToFit="1"/>
    </xf>
    <xf numFmtId="0" fontId="20" fillId="4" borderId="88" xfId="0" applyFont="1" applyFill="1" applyBorder="1" applyAlignment="1">
      <alignment vertical="center" textRotation="180" shrinkToFit="1"/>
    </xf>
    <xf numFmtId="0" fontId="14" fillId="0" borderId="170" xfId="0" applyFont="1" applyBorder="1" applyAlignment="1">
      <alignment horizontal="left" vertical="center" shrinkToFit="1"/>
    </xf>
    <xf numFmtId="0" fontId="14" fillId="0" borderId="88" xfId="0" applyFont="1" applyBorder="1" applyAlignment="1">
      <alignment vertical="center" textRotation="180" shrinkToFit="1"/>
    </xf>
    <xf numFmtId="0" fontId="13" fillId="0" borderId="189" xfId="0" applyFont="1" applyBorder="1" applyAlignment="1">
      <alignment horizontal="left" vertical="center" shrinkToFit="1"/>
    </xf>
    <xf numFmtId="0" fontId="13" fillId="0" borderId="190" xfId="0" applyFont="1" applyBorder="1" applyAlignment="1">
      <alignment vertical="center" textRotation="180" shrinkToFit="1"/>
    </xf>
    <xf numFmtId="0" fontId="13" fillId="0" borderId="191" xfId="0" applyFont="1" applyBorder="1" applyAlignment="1">
      <alignment horizontal="center" vertical="center" shrinkToFit="1"/>
    </xf>
    <xf numFmtId="0" fontId="13" fillId="0" borderId="88" xfId="0" applyFont="1" applyBorder="1" applyAlignment="1">
      <alignment vertical="center" wrapText="1" shrinkToFit="1"/>
    </xf>
    <xf numFmtId="0" fontId="21" fillId="0" borderId="190" xfId="0" applyFont="1" applyBorder="1" applyAlignment="1">
      <alignment vertical="center" textRotation="180" shrinkToFit="1"/>
    </xf>
    <xf numFmtId="0" fontId="13" fillId="0" borderId="191" xfId="0" applyFont="1" applyBorder="1" applyAlignment="1">
      <alignment horizontal="left" vertical="center" shrinkToFit="1"/>
    </xf>
    <xf numFmtId="0" fontId="21" fillId="4" borderId="190" xfId="0" applyFont="1" applyFill="1" applyBorder="1" applyAlignment="1">
      <alignment horizontal="left" vertical="center" shrinkToFit="1"/>
    </xf>
    <xf numFmtId="0" fontId="13" fillId="4" borderId="191" xfId="0" applyFont="1" applyFill="1" applyBorder="1" applyAlignment="1">
      <alignment horizontal="left" vertical="center" shrinkToFit="1"/>
    </xf>
    <xf numFmtId="0" fontId="21" fillId="0" borderId="20" xfId="0" applyFont="1" applyBorder="1" applyAlignment="1">
      <alignment vertical="center" shrinkToFit="1"/>
    </xf>
    <xf numFmtId="0" fontId="15" fillId="0" borderId="189" xfId="0" applyFont="1" applyBorder="1" applyAlignment="1">
      <alignment horizontal="left" vertical="center" shrinkToFit="1"/>
    </xf>
    <xf numFmtId="0" fontId="15" fillId="4" borderId="190" xfId="0" applyFont="1" applyFill="1" applyBorder="1" applyAlignment="1">
      <alignment horizontal="left" vertical="center" shrinkToFit="1"/>
    </xf>
    <xf numFmtId="0" fontId="15" fillId="4" borderId="191" xfId="0" applyFont="1" applyFill="1" applyBorder="1" applyAlignment="1">
      <alignment horizontal="left" vertical="center" shrinkToFit="1"/>
    </xf>
    <xf numFmtId="0" fontId="15" fillId="0" borderId="20" xfId="0" applyFont="1" applyBorder="1" applyAlignment="1">
      <alignment vertical="center" shrinkToFit="1"/>
    </xf>
    <xf numFmtId="0" fontId="14" fillId="0" borderId="189" xfId="0" applyFont="1" applyBorder="1" applyAlignment="1">
      <alignment horizontal="left" vertical="center" shrinkToFit="1"/>
    </xf>
    <xf numFmtId="0" fontId="14" fillId="4" borderId="190" xfId="0" applyFont="1" applyFill="1" applyBorder="1" applyAlignment="1">
      <alignment horizontal="left" vertical="center" shrinkToFit="1"/>
    </xf>
    <xf numFmtId="0" fontId="14" fillId="4" borderId="191" xfId="0" applyFont="1" applyFill="1" applyBorder="1" applyAlignment="1">
      <alignment horizontal="left" vertical="center" shrinkToFit="1"/>
    </xf>
    <xf numFmtId="57" fontId="91" fillId="4" borderId="86" xfId="2" applyNumberFormat="1" applyFont="1" applyFill="1" applyBorder="1" applyAlignment="1">
      <alignment horizontal="center" vertical="center" shrinkToFit="1"/>
    </xf>
    <xf numFmtId="57" fontId="91" fillId="4" borderId="58" xfId="2" applyNumberFormat="1" applyFont="1" applyFill="1" applyBorder="1" applyAlignment="1">
      <alignment horizontal="center" vertical="center" shrinkToFit="1"/>
    </xf>
    <xf numFmtId="57" fontId="91" fillId="4" borderId="37" xfId="2" applyNumberFormat="1" applyFont="1" applyFill="1" applyBorder="1" applyAlignment="1">
      <alignment horizontal="center" vertical="center" shrinkToFit="1"/>
    </xf>
    <xf numFmtId="57" fontId="91" fillId="4" borderId="0" xfId="2" applyNumberFormat="1" applyFont="1" applyFill="1" applyBorder="1" applyAlignment="1">
      <alignment horizontal="center" vertical="center" shrinkToFit="1"/>
    </xf>
    <xf numFmtId="49" fontId="92" fillId="16" borderId="37" xfId="3" applyNumberFormat="1" applyFont="1" applyFill="1" applyBorder="1" applyAlignment="1">
      <alignment horizontal="center" vertical="center" shrinkToFit="1"/>
    </xf>
    <xf numFmtId="49" fontId="92" fillId="16" borderId="0" xfId="3" applyNumberFormat="1" applyFont="1" applyFill="1" applyAlignment="1">
      <alignment horizontal="center" vertical="center" shrinkToFit="1"/>
    </xf>
    <xf numFmtId="0" fontId="93" fillId="0" borderId="58" xfId="0" applyFont="1" applyBorder="1" applyAlignment="1">
      <alignment horizontal="center" vertical="center"/>
    </xf>
    <xf numFmtId="0" fontId="81" fillId="0" borderId="0" xfId="3" applyFont="1" applyAlignment="1">
      <alignment horizontal="center" vertical="center" wrapText="1" shrinkToFit="1"/>
    </xf>
    <xf numFmtId="0" fontId="81" fillId="0" borderId="60" xfId="3" applyFont="1" applyBorder="1" applyAlignment="1">
      <alignment horizontal="center" vertical="center" shrinkToFit="1"/>
    </xf>
    <xf numFmtId="0" fontId="173" fillId="0" borderId="0" xfId="0" applyFont="1" applyAlignment="1">
      <alignment horizontal="left" vertical="center"/>
    </xf>
    <xf numFmtId="0" fontId="162" fillId="0" borderId="32" xfId="0" applyFont="1" applyBorder="1" applyAlignment="1">
      <alignment horizontal="center" vertical="center" shrinkToFit="1"/>
    </xf>
    <xf numFmtId="0" fontId="162" fillId="0" borderId="50" xfId="0" applyFont="1" applyBorder="1" applyAlignment="1">
      <alignment horizontal="center" vertical="center" shrinkToFit="1"/>
    </xf>
    <xf numFmtId="0" fontId="162" fillId="0" borderId="63" xfId="0" applyFont="1" applyBorder="1" applyAlignment="1">
      <alignment horizontal="center" vertical="center" shrinkToFit="1"/>
    </xf>
    <xf numFmtId="0" fontId="164" fillId="4" borderId="35" xfId="0" applyFont="1" applyFill="1" applyBorder="1" applyAlignment="1">
      <alignment horizontal="center" vertical="center" shrinkToFit="1"/>
    </xf>
    <xf numFmtId="0" fontId="164" fillId="4" borderId="0" xfId="0" applyFont="1" applyFill="1" applyAlignment="1">
      <alignment horizontal="center" vertical="center" shrinkToFit="1"/>
    </xf>
    <xf numFmtId="0" fontId="164" fillId="4" borderId="181" xfId="0" applyFont="1" applyFill="1" applyBorder="1" applyAlignment="1">
      <alignment horizontal="center" vertical="center" shrinkToFit="1"/>
    </xf>
    <xf numFmtId="0" fontId="165" fillId="4" borderId="35" xfId="0" applyFont="1" applyFill="1" applyBorder="1" applyAlignment="1">
      <alignment horizontal="center" vertical="center" shrinkToFit="1"/>
    </xf>
    <xf numFmtId="0" fontId="165" fillId="4" borderId="0" xfId="0" applyFont="1" applyFill="1" applyAlignment="1">
      <alignment horizontal="center" vertical="center" shrinkToFit="1"/>
    </xf>
    <xf numFmtId="0" fontId="165" fillId="4" borderId="181" xfId="0" applyFont="1" applyFill="1" applyBorder="1" applyAlignment="1">
      <alignment horizontal="center" vertical="center" shrinkToFit="1"/>
    </xf>
    <xf numFmtId="0" fontId="167" fillId="4" borderId="35" xfId="0" applyFont="1" applyFill="1" applyBorder="1" applyAlignment="1">
      <alignment horizontal="center" vertical="center" shrinkToFit="1"/>
    </xf>
    <xf numFmtId="0" fontId="167" fillId="4" borderId="0" xfId="0" applyFont="1" applyFill="1" applyAlignment="1">
      <alignment horizontal="center" vertical="center" shrinkToFit="1"/>
    </xf>
    <xf numFmtId="0" fontId="167" fillId="4" borderId="181" xfId="0" applyFont="1" applyFill="1" applyBorder="1" applyAlignment="1">
      <alignment horizontal="center" vertical="center" shrinkToFit="1"/>
    </xf>
    <xf numFmtId="0" fontId="168" fillId="0" borderId="35" xfId="1" applyFont="1" applyBorder="1" applyAlignment="1">
      <alignment horizontal="center" vertical="center" wrapText="1"/>
    </xf>
    <xf numFmtId="0" fontId="168" fillId="0" borderId="0" xfId="1" applyFont="1" applyAlignment="1">
      <alignment horizontal="center" vertical="center" wrapText="1"/>
    </xf>
    <xf numFmtId="0" fontId="168" fillId="0" borderId="181" xfId="1" applyFont="1" applyBorder="1" applyAlignment="1">
      <alignment horizontal="center" vertical="center" wrapText="1"/>
    </xf>
    <xf numFmtId="0" fontId="170" fillId="0" borderId="35" xfId="1" applyFont="1" applyBorder="1" applyAlignment="1">
      <alignment horizontal="center" vertical="center" shrinkToFit="1"/>
    </xf>
    <xf numFmtId="0" fontId="170" fillId="0" borderId="0" xfId="1" applyFont="1" applyAlignment="1">
      <alignment horizontal="center" vertical="center" shrinkToFit="1"/>
    </xf>
    <xf numFmtId="0" fontId="170" fillId="0" borderId="181" xfId="1" applyFont="1" applyBorder="1" applyAlignment="1">
      <alignment horizontal="center" vertical="center" shrinkToFit="1"/>
    </xf>
    <xf numFmtId="0" fontId="175" fillId="0" borderId="0" xfId="0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0" fontId="158" fillId="0" borderId="0" xfId="0" applyFont="1" applyAlignment="1">
      <alignment horizontal="center" vertical="center"/>
    </xf>
    <xf numFmtId="0" fontId="162" fillId="0" borderId="144" xfId="0" applyFont="1" applyBorder="1" applyAlignment="1">
      <alignment horizontal="center" vertical="center"/>
    </xf>
    <xf numFmtId="0" fontId="162" fillId="0" borderId="50" xfId="0" applyFont="1" applyBorder="1" applyAlignment="1">
      <alignment horizontal="center" vertical="center"/>
    </xf>
    <xf numFmtId="0" fontId="162" fillId="0" borderId="44" xfId="0" applyFont="1" applyBorder="1" applyAlignment="1">
      <alignment horizontal="center" vertical="center"/>
    </xf>
    <xf numFmtId="0" fontId="162" fillId="0" borderId="44" xfId="0" applyFont="1" applyBorder="1" applyAlignment="1">
      <alignment horizontal="center" vertical="center" shrinkToFit="1"/>
    </xf>
    <xf numFmtId="0" fontId="164" fillId="0" borderId="37" xfId="1" applyFont="1" applyBorder="1" applyAlignment="1">
      <alignment horizontal="center" vertical="center" shrinkToFit="1"/>
    </xf>
    <xf numFmtId="0" fontId="164" fillId="0" borderId="0" xfId="1" applyFont="1" applyAlignment="1">
      <alignment horizontal="center" vertical="center" shrinkToFit="1"/>
    </xf>
    <xf numFmtId="0" fontId="164" fillId="0" borderId="39" xfId="1" applyFont="1" applyBorder="1" applyAlignment="1">
      <alignment horizontal="center" vertical="center" shrinkToFit="1"/>
    </xf>
    <xf numFmtId="0" fontId="164" fillId="4" borderId="35" xfId="1" applyFont="1" applyFill="1" applyBorder="1" applyAlignment="1">
      <alignment horizontal="center" vertical="center" shrinkToFit="1"/>
    </xf>
    <xf numFmtId="0" fontId="164" fillId="4" borderId="0" xfId="1" applyFont="1" applyFill="1" applyAlignment="1">
      <alignment horizontal="center" vertical="center" shrinkToFit="1"/>
    </xf>
    <xf numFmtId="0" fontId="164" fillId="4" borderId="39" xfId="1" applyFont="1" applyFill="1" applyBorder="1" applyAlignment="1">
      <alignment horizontal="center" vertical="center" shrinkToFit="1"/>
    </xf>
    <xf numFmtId="0" fontId="165" fillId="4" borderId="37" xfId="1" applyFont="1" applyFill="1" applyBorder="1" applyAlignment="1">
      <alignment horizontal="center" vertical="center" shrinkToFit="1"/>
    </xf>
    <xf numFmtId="0" fontId="165" fillId="4" borderId="0" xfId="1" applyFont="1" applyFill="1" applyAlignment="1">
      <alignment horizontal="center" vertical="center" shrinkToFit="1"/>
    </xf>
    <xf numFmtId="0" fontId="165" fillId="4" borderId="39" xfId="1" applyFont="1" applyFill="1" applyBorder="1" applyAlignment="1">
      <alignment horizontal="center" vertical="center" shrinkToFit="1"/>
    </xf>
    <xf numFmtId="0" fontId="165" fillId="0" borderId="35" xfId="1" applyFont="1" applyBorder="1" applyAlignment="1">
      <alignment horizontal="center" vertical="center"/>
    </xf>
    <xf numFmtId="0" fontId="165" fillId="0" borderId="0" xfId="1" applyFont="1" applyAlignment="1">
      <alignment horizontal="center" vertical="center"/>
    </xf>
    <xf numFmtId="0" fontId="165" fillId="0" borderId="39" xfId="1" applyFont="1" applyBorder="1" applyAlignment="1">
      <alignment horizontal="center" vertical="center"/>
    </xf>
    <xf numFmtId="0" fontId="167" fillId="0" borderId="37" xfId="1" applyFont="1" applyBorder="1" applyAlignment="1">
      <alignment horizontal="center" vertical="center" shrinkToFit="1"/>
    </xf>
    <xf numFmtId="0" fontId="167" fillId="0" borderId="0" xfId="1" applyFont="1" applyAlignment="1">
      <alignment horizontal="center" vertical="center" shrinkToFit="1"/>
    </xf>
    <xf numFmtId="0" fontId="167" fillId="0" borderId="39" xfId="1" applyFont="1" applyBorder="1" applyAlignment="1">
      <alignment horizontal="center" vertical="center" shrinkToFit="1"/>
    </xf>
    <xf numFmtId="0" fontId="167" fillId="4" borderId="35" xfId="1" applyFont="1" applyFill="1" applyBorder="1" applyAlignment="1">
      <alignment horizontal="center" vertical="center"/>
    </xf>
    <xf numFmtId="0" fontId="167" fillId="4" borderId="0" xfId="1" applyFont="1" applyFill="1" applyAlignment="1">
      <alignment horizontal="center" vertical="center"/>
    </xf>
    <xf numFmtId="0" fontId="167" fillId="4" borderId="39" xfId="1" applyFont="1" applyFill="1" applyBorder="1" applyAlignment="1">
      <alignment horizontal="center" vertical="center"/>
    </xf>
    <xf numFmtId="0" fontId="168" fillId="0" borderId="37" xfId="1" applyFont="1" applyBorder="1" applyAlignment="1">
      <alignment horizontal="center" vertical="center" wrapText="1"/>
    </xf>
    <xf numFmtId="0" fontId="168" fillId="0" borderId="39" xfId="1" applyFont="1" applyBorder="1" applyAlignment="1">
      <alignment horizontal="center" vertical="center" wrapText="1"/>
    </xf>
    <xf numFmtId="0" fontId="162" fillId="0" borderId="32" xfId="0" applyFont="1" applyBorder="1" applyAlignment="1">
      <alignment horizontal="center" vertical="center"/>
    </xf>
    <xf numFmtId="0" fontId="164" fillId="0" borderId="35" xfId="1" applyFont="1" applyBorder="1" applyAlignment="1">
      <alignment horizontal="center" vertical="center" shrinkToFit="1"/>
    </xf>
    <xf numFmtId="0" fontId="164" fillId="0" borderId="35" xfId="0" applyFont="1" applyBorder="1" applyAlignment="1">
      <alignment horizontal="center" vertical="center" shrinkToFit="1"/>
    </xf>
    <xf numFmtId="0" fontId="164" fillId="0" borderId="0" xfId="0" applyFont="1" applyAlignment="1">
      <alignment horizontal="center" vertical="center" shrinkToFit="1"/>
    </xf>
    <xf numFmtId="0" fontId="164" fillId="0" borderId="39" xfId="0" applyFont="1" applyBorder="1" applyAlignment="1">
      <alignment horizontal="center" vertical="center" shrinkToFit="1"/>
    </xf>
    <xf numFmtId="0" fontId="150" fillId="0" borderId="35" xfId="1" applyFont="1" applyBorder="1" applyAlignment="1">
      <alignment horizontal="center" vertical="center" shrinkToFit="1"/>
    </xf>
    <xf numFmtId="0" fontId="150" fillId="0" borderId="0" xfId="1" applyFont="1" applyAlignment="1">
      <alignment horizontal="center" vertical="center" shrinkToFit="1"/>
    </xf>
    <xf numFmtId="0" fontId="150" fillId="0" borderId="181" xfId="1" applyFont="1" applyBorder="1" applyAlignment="1">
      <alignment horizontal="center" vertical="center" shrinkToFit="1"/>
    </xf>
    <xf numFmtId="0" fontId="166" fillId="4" borderId="35" xfId="1" applyFont="1" applyFill="1" applyBorder="1" applyAlignment="1">
      <alignment horizontal="center" vertical="center" shrinkToFit="1"/>
    </xf>
    <xf numFmtId="0" fontId="166" fillId="4" borderId="0" xfId="1" applyFont="1" applyFill="1" applyAlignment="1">
      <alignment horizontal="center" vertical="center" shrinkToFit="1"/>
    </xf>
    <xf numFmtId="0" fontId="166" fillId="4" borderId="39" xfId="1" applyFont="1" applyFill="1" applyBorder="1" applyAlignment="1">
      <alignment horizontal="center" vertical="center" shrinkToFit="1"/>
    </xf>
    <xf numFmtId="0" fontId="166" fillId="0" borderId="35" xfId="1" applyFont="1" applyBorder="1" applyAlignment="1">
      <alignment horizontal="center" vertical="center" shrinkToFit="1"/>
    </xf>
    <xf numFmtId="0" fontId="166" fillId="0" borderId="0" xfId="1" applyFont="1" applyAlignment="1">
      <alignment horizontal="center" vertical="center" shrinkToFit="1"/>
    </xf>
    <xf numFmtId="0" fontId="166" fillId="0" borderId="39" xfId="1" applyFont="1" applyBorder="1" applyAlignment="1">
      <alignment horizontal="center" vertical="center" shrinkToFit="1"/>
    </xf>
    <xf numFmtId="0" fontId="165" fillId="0" borderId="35" xfId="1" applyFont="1" applyBorder="1" applyAlignment="1">
      <alignment horizontal="center" vertical="center" shrinkToFit="1"/>
    </xf>
    <xf numFmtId="0" fontId="165" fillId="0" borderId="0" xfId="1" applyFont="1" applyAlignment="1">
      <alignment horizontal="center" vertical="center" shrinkToFit="1"/>
    </xf>
    <xf numFmtId="0" fontId="165" fillId="0" borderId="39" xfId="1" applyFont="1" applyBorder="1" applyAlignment="1">
      <alignment horizontal="center" vertical="center" shrinkToFit="1"/>
    </xf>
    <xf numFmtId="0" fontId="165" fillId="0" borderId="181" xfId="1" applyFont="1" applyBorder="1" applyAlignment="1">
      <alignment horizontal="center" vertical="center" shrinkToFit="1"/>
    </xf>
    <xf numFmtId="0" fontId="167" fillId="4" borderId="35" xfId="1" applyFont="1" applyFill="1" applyBorder="1" applyAlignment="1">
      <alignment horizontal="center" vertical="center" shrinkToFit="1"/>
    </xf>
    <xf numFmtId="0" fontId="167" fillId="4" borderId="0" xfId="1" applyFont="1" applyFill="1" applyAlignment="1">
      <alignment horizontal="center" vertical="center" shrinkToFit="1"/>
    </xf>
    <xf numFmtId="0" fontId="167" fillId="4" borderId="39" xfId="1" applyFont="1" applyFill="1" applyBorder="1" applyAlignment="1">
      <alignment horizontal="center" vertical="center" shrinkToFit="1"/>
    </xf>
    <xf numFmtId="0" fontId="167" fillId="0" borderId="35" xfId="0" applyFont="1" applyBorder="1" applyAlignment="1">
      <alignment horizontal="center" vertical="center" shrinkToFit="1"/>
    </xf>
    <xf numFmtId="0" fontId="167" fillId="0" borderId="0" xfId="0" applyFont="1" applyAlignment="1">
      <alignment horizontal="center" vertical="center" shrinkToFit="1"/>
    </xf>
    <xf numFmtId="0" fontId="167" fillId="0" borderId="39" xfId="0" applyFont="1" applyBorder="1" applyAlignment="1">
      <alignment horizontal="center" vertical="center" shrinkToFit="1"/>
    </xf>
    <xf numFmtId="0" fontId="167" fillId="0" borderId="35" xfId="1" applyFont="1" applyBorder="1" applyAlignment="1">
      <alignment horizontal="center" vertical="center" wrapText="1"/>
    </xf>
    <xf numFmtId="0" fontId="167" fillId="0" borderId="0" xfId="1" applyFont="1" applyAlignment="1">
      <alignment horizontal="center" vertical="center" wrapText="1"/>
    </xf>
    <xf numFmtId="0" fontId="167" fillId="0" borderId="35" xfId="1" applyFont="1" applyBorder="1" applyAlignment="1">
      <alignment horizontal="center" vertical="center" shrinkToFit="1"/>
    </xf>
    <xf numFmtId="0" fontId="167" fillId="0" borderId="181" xfId="1" applyFont="1" applyBorder="1" applyAlignment="1">
      <alignment horizontal="center" vertical="center" shrinkToFit="1"/>
    </xf>
    <xf numFmtId="179" fontId="159" fillId="5" borderId="149" xfId="0" applyNumberFormat="1" applyFont="1" applyFill="1" applyBorder="1" applyAlignment="1">
      <alignment horizontal="center" vertical="center" wrapText="1"/>
    </xf>
    <xf numFmtId="179" fontId="159" fillId="5" borderId="2" xfId="0" applyNumberFormat="1" applyFont="1" applyFill="1" applyBorder="1" applyAlignment="1">
      <alignment horizontal="center" vertical="center" wrapText="1"/>
    </xf>
    <xf numFmtId="179" fontId="159" fillId="5" borderId="30" xfId="0" applyNumberFormat="1" applyFont="1" applyFill="1" applyBorder="1" applyAlignment="1">
      <alignment horizontal="center" vertical="center" wrapText="1"/>
    </xf>
    <xf numFmtId="180" fontId="159" fillId="5" borderId="29" xfId="0" applyNumberFormat="1" applyFont="1" applyFill="1" applyBorder="1" applyAlignment="1">
      <alignment horizontal="center" vertical="center" wrapText="1"/>
    </xf>
    <xf numFmtId="180" fontId="159" fillId="5" borderId="2" xfId="0" applyNumberFormat="1" applyFont="1" applyFill="1" applyBorder="1" applyAlignment="1">
      <alignment horizontal="center" vertical="center" wrapText="1"/>
    </xf>
    <xf numFmtId="180" fontId="159" fillId="5" borderId="30" xfId="0" applyNumberFormat="1" applyFont="1" applyFill="1" applyBorder="1" applyAlignment="1">
      <alignment horizontal="center" vertical="center" wrapText="1"/>
    </xf>
    <xf numFmtId="181" fontId="159" fillId="5" borderId="29" xfId="0" applyNumberFormat="1" applyFont="1" applyFill="1" applyBorder="1" applyAlignment="1">
      <alignment horizontal="center" vertical="center" wrapText="1"/>
    </xf>
    <xf numFmtId="181" fontId="159" fillId="5" borderId="2" xfId="0" applyNumberFormat="1" applyFont="1" applyFill="1" applyBorder="1" applyAlignment="1">
      <alignment horizontal="center" vertical="center" wrapText="1"/>
    </xf>
    <xf numFmtId="181" fontId="159" fillId="5" borderId="30" xfId="0" applyNumberFormat="1" applyFont="1" applyFill="1" applyBorder="1" applyAlignment="1">
      <alignment horizontal="center" vertical="center" wrapText="1"/>
    </xf>
    <xf numFmtId="0" fontId="169" fillId="0" borderId="35" xfId="1" applyFont="1" applyBorder="1" applyAlignment="1">
      <alignment horizontal="center" vertical="center" wrapText="1"/>
    </xf>
    <xf numFmtId="0" fontId="169" fillId="0" borderId="0" xfId="1" applyFont="1" applyAlignment="1">
      <alignment horizontal="center" vertical="center" wrapText="1"/>
    </xf>
    <xf numFmtId="0" fontId="169" fillId="0" borderId="39" xfId="1" applyFont="1" applyBorder="1" applyAlignment="1">
      <alignment horizontal="center" vertical="center" wrapText="1"/>
    </xf>
    <xf numFmtId="0" fontId="147" fillId="0" borderId="112" xfId="0" applyFont="1" applyBorder="1" applyAlignment="1">
      <alignment horizontal="center" vertical="center" wrapText="1"/>
    </xf>
    <xf numFmtId="0" fontId="147" fillId="0" borderId="115" xfId="0" applyFont="1" applyBorder="1" applyAlignment="1">
      <alignment horizontal="center" vertical="center" wrapText="1"/>
    </xf>
    <xf numFmtId="0" fontId="147" fillId="0" borderId="113" xfId="0" applyFont="1" applyBorder="1" applyAlignment="1">
      <alignment horizontal="center" vertical="center" wrapText="1"/>
    </xf>
    <xf numFmtId="0" fontId="118" fillId="0" borderId="0" xfId="0" applyFont="1" applyAlignment="1">
      <alignment horizontal="right" vertical="center"/>
    </xf>
    <xf numFmtId="176" fontId="159" fillId="5" borderId="149" xfId="0" applyNumberFormat="1" applyFont="1" applyFill="1" applyBorder="1" applyAlignment="1">
      <alignment horizontal="center" vertical="center" wrapText="1"/>
    </xf>
    <xf numFmtId="176" fontId="159" fillId="5" borderId="2" xfId="0" applyNumberFormat="1" applyFont="1" applyFill="1" applyBorder="1" applyAlignment="1">
      <alignment horizontal="center" vertical="center" wrapText="1"/>
    </xf>
    <xf numFmtId="176" fontId="159" fillId="5" borderId="30" xfId="0" applyNumberFormat="1" applyFont="1" applyFill="1" applyBorder="1" applyAlignment="1">
      <alignment horizontal="center" vertical="center" wrapText="1"/>
    </xf>
    <xf numFmtId="184" fontId="159" fillId="5" borderId="29" xfId="0" applyNumberFormat="1" applyFont="1" applyFill="1" applyBorder="1" applyAlignment="1">
      <alignment horizontal="center" vertical="center" wrapText="1"/>
    </xf>
    <xf numFmtId="184" fontId="159" fillId="5" borderId="2" xfId="0" applyNumberFormat="1" applyFont="1" applyFill="1" applyBorder="1" applyAlignment="1">
      <alignment horizontal="center" vertical="center" wrapText="1"/>
    </xf>
    <xf numFmtId="184" fontId="159" fillId="5" borderId="30" xfId="0" applyNumberFormat="1" applyFont="1" applyFill="1" applyBorder="1" applyAlignment="1">
      <alignment horizontal="center" vertical="center" wrapText="1"/>
    </xf>
    <xf numFmtId="185" fontId="159" fillId="5" borderId="29" xfId="0" applyNumberFormat="1" applyFont="1" applyFill="1" applyBorder="1" applyAlignment="1">
      <alignment horizontal="center" vertical="center" wrapText="1"/>
    </xf>
    <xf numFmtId="185" fontId="159" fillId="5" borderId="2" xfId="0" applyNumberFormat="1" applyFont="1" applyFill="1" applyBorder="1" applyAlignment="1">
      <alignment horizontal="center" vertical="center" wrapText="1"/>
    </xf>
    <xf numFmtId="185" fontId="159" fillId="5" borderId="30" xfId="0" applyNumberFormat="1" applyFont="1" applyFill="1" applyBorder="1" applyAlignment="1">
      <alignment horizontal="center" vertical="center" wrapText="1"/>
    </xf>
    <xf numFmtId="183" fontId="159" fillId="5" borderId="147" xfId="0" applyNumberFormat="1" applyFont="1" applyFill="1" applyBorder="1" applyAlignment="1">
      <alignment horizontal="center" vertical="center" wrapText="1"/>
    </xf>
    <xf numFmtId="183" fontId="159" fillId="5" borderId="145" xfId="0" applyNumberFormat="1" applyFont="1" applyFill="1" applyBorder="1" applyAlignment="1">
      <alignment horizontal="center" vertical="center" wrapText="1"/>
    </xf>
    <xf numFmtId="183" fontId="159" fillId="5" borderId="146" xfId="0" applyNumberFormat="1" applyFont="1" applyFill="1" applyBorder="1" applyAlignment="1">
      <alignment horizontal="center" vertical="center" wrapText="1"/>
    </xf>
    <xf numFmtId="182" fontId="159" fillId="5" borderId="147" xfId="0" applyNumberFormat="1" applyFont="1" applyFill="1" applyBorder="1" applyAlignment="1">
      <alignment horizontal="center" vertical="center" wrapText="1"/>
    </xf>
    <xf numFmtId="182" fontId="159" fillId="5" borderId="145" xfId="0" applyNumberFormat="1" applyFont="1" applyFill="1" applyBorder="1" applyAlignment="1">
      <alignment horizontal="center" vertical="center" wrapText="1"/>
    </xf>
    <xf numFmtId="182" fontId="159" fillId="5" borderId="146" xfId="0" applyNumberFormat="1" applyFont="1" applyFill="1" applyBorder="1" applyAlignment="1">
      <alignment horizontal="center" vertical="center" wrapText="1"/>
    </xf>
    <xf numFmtId="0" fontId="164" fillId="4" borderId="181" xfId="1" applyFont="1" applyFill="1" applyBorder="1" applyAlignment="1">
      <alignment horizontal="center" vertical="center" shrinkToFit="1"/>
    </xf>
    <xf numFmtId="0" fontId="169" fillId="0" borderId="35" xfId="1" applyFont="1" applyBorder="1" applyAlignment="1">
      <alignment horizontal="center" vertical="center" shrinkToFit="1"/>
    </xf>
    <xf numFmtId="0" fontId="169" fillId="0" borderId="0" xfId="1" applyFont="1" applyAlignment="1">
      <alignment horizontal="center" vertical="center" shrinkToFit="1"/>
    </xf>
    <xf numFmtId="0" fontId="169" fillId="0" borderId="181" xfId="1" applyFont="1" applyBorder="1" applyAlignment="1">
      <alignment horizontal="center" vertical="center" shrinkToFit="1"/>
    </xf>
    <xf numFmtId="0" fontId="171" fillId="0" borderId="37" xfId="0" applyFont="1" applyBorder="1" applyAlignment="1">
      <alignment horizontal="center" vertical="center" wrapText="1"/>
    </xf>
    <xf numFmtId="0" fontId="171" fillId="0" borderId="0" xfId="0" applyFont="1" applyAlignment="1">
      <alignment horizontal="center" vertical="center" wrapText="1"/>
    </xf>
    <xf numFmtId="0" fontId="171" fillId="0" borderId="39" xfId="0" applyFont="1" applyBorder="1" applyAlignment="1">
      <alignment horizontal="center" vertical="center" wrapText="1"/>
    </xf>
    <xf numFmtId="0" fontId="171" fillId="0" borderId="112" xfId="0" applyFont="1" applyBorder="1" applyAlignment="1">
      <alignment horizontal="center" vertical="center" wrapText="1"/>
    </xf>
    <xf numFmtId="0" fontId="171" fillId="0" borderId="115" xfId="0" applyFont="1" applyBorder="1" applyAlignment="1">
      <alignment horizontal="center" vertical="center" wrapText="1"/>
    </xf>
    <xf numFmtId="0" fontId="171" fillId="0" borderId="113" xfId="0" applyFont="1" applyBorder="1" applyAlignment="1">
      <alignment horizontal="center" vertical="center" wrapText="1"/>
    </xf>
    <xf numFmtId="0" fontId="171" fillId="0" borderId="35" xfId="0" applyFont="1" applyBorder="1" applyAlignment="1">
      <alignment horizontal="center" vertical="center" wrapText="1"/>
    </xf>
    <xf numFmtId="0" fontId="171" fillId="0" borderId="181" xfId="0" applyFont="1" applyBorder="1" applyAlignment="1">
      <alignment horizontal="center" vertical="center" wrapText="1"/>
    </xf>
    <xf numFmtId="183" fontId="159" fillId="5" borderId="29" xfId="0" applyNumberFormat="1" applyFont="1" applyFill="1" applyBorder="1" applyAlignment="1">
      <alignment horizontal="center" vertical="center" wrapText="1"/>
    </xf>
    <xf numFmtId="183" fontId="159" fillId="5" borderId="2" xfId="0" applyNumberFormat="1" applyFont="1" applyFill="1" applyBorder="1" applyAlignment="1">
      <alignment horizontal="center" vertical="center" wrapText="1"/>
    </xf>
    <xf numFmtId="183" fontId="159" fillId="5" borderId="30" xfId="0" applyNumberFormat="1" applyFont="1" applyFill="1" applyBorder="1" applyAlignment="1">
      <alignment horizontal="center" vertical="center" wrapText="1"/>
    </xf>
    <xf numFmtId="182" fontId="159" fillId="5" borderId="29" xfId="0" applyNumberFormat="1" applyFont="1" applyFill="1" applyBorder="1" applyAlignment="1">
      <alignment horizontal="center" vertical="center" wrapText="1"/>
    </xf>
    <xf numFmtId="182" fontId="159" fillId="5" borderId="2" xfId="0" applyNumberFormat="1" applyFont="1" applyFill="1" applyBorder="1" applyAlignment="1">
      <alignment horizontal="center" vertical="center" wrapText="1"/>
    </xf>
    <xf numFmtId="182" fontId="159" fillId="5" borderId="183" xfId="0" applyNumberFormat="1" applyFont="1" applyFill="1" applyBorder="1" applyAlignment="1">
      <alignment horizontal="center" vertical="center" wrapText="1"/>
    </xf>
    <xf numFmtId="0" fontId="163" fillId="0" borderId="32" xfId="0" applyFont="1" applyBorder="1" applyAlignment="1">
      <alignment horizontal="center" vertical="center" shrinkToFit="1"/>
    </xf>
    <xf numFmtId="0" fontId="163" fillId="0" borderId="50" xfId="0" applyFont="1" applyBorder="1" applyAlignment="1">
      <alignment horizontal="center" vertical="center" shrinkToFit="1"/>
    </xf>
    <xf numFmtId="0" fontId="142" fillId="0" borderId="32" xfId="0" applyFont="1" applyBorder="1" applyAlignment="1">
      <alignment horizontal="center" vertical="center" shrinkToFit="1"/>
    </xf>
    <xf numFmtId="0" fontId="142" fillId="0" borderId="50" xfId="0" applyFont="1" applyBorder="1" applyAlignment="1">
      <alignment horizontal="center" vertical="center" shrinkToFit="1"/>
    </xf>
    <xf numFmtId="0" fontId="142" fillId="0" borderId="63" xfId="0" applyFont="1" applyBorder="1" applyAlignment="1">
      <alignment horizontal="center" vertical="center" shrinkToFit="1"/>
    </xf>
    <xf numFmtId="0" fontId="144" fillId="4" borderId="35" xfId="1" applyFont="1" applyFill="1" applyBorder="1" applyAlignment="1">
      <alignment horizontal="center" vertical="center" shrinkToFit="1"/>
    </xf>
    <xf numFmtId="0" fontId="144" fillId="4" borderId="0" xfId="1" applyFont="1" applyFill="1" applyAlignment="1">
      <alignment horizontal="center" vertical="center" shrinkToFit="1"/>
    </xf>
    <xf numFmtId="0" fontId="144" fillId="4" borderId="181" xfId="1" applyFont="1" applyFill="1" applyBorder="1" applyAlignment="1">
      <alignment horizontal="center" vertical="center" shrinkToFit="1"/>
    </xf>
    <xf numFmtId="0" fontId="145" fillId="0" borderId="35" xfId="1" applyFont="1" applyBorder="1" applyAlignment="1">
      <alignment horizontal="center" vertical="center" wrapText="1"/>
    </xf>
    <xf numFmtId="0" fontId="145" fillId="0" borderId="0" xfId="1" applyFont="1" applyAlignment="1">
      <alignment horizontal="center" vertical="center" wrapText="1"/>
    </xf>
    <xf numFmtId="0" fontId="145" fillId="0" borderId="181" xfId="1" applyFont="1" applyBorder="1" applyAlignment="1">
      <alignment horizontal="center" vertical="center" wrapText="1"/>
    </xf>
    <xf numFmtId="0" fontId="143" fillId="0" borderId="35" xfId="1" applyFont="1" applyBorder="1" applyAlignment="1">
      <alignment horizontal="center" vertical="center"/>
    </xf>
    <xf numFmtId="0" fontId="143" fillId="0" borderId="0" xfId="1" applyFont="1" applyAlignment="1">
      <alignment horizontal="center" vertical="center"/>
    </xf>
    <xf numFmtId="0" fontId="143" fillId="0" borderId="181" xfId="1" applyFont="1" applyBorder="1" applyAlignment="1">
      <alignment horizontal="center" vertical="center"/>
    </xf>
    <xf numFmtId="0" fontId="169" fillId="0" borderId="163" xfId="1" applyFont="1" applyBorder="1" applyAlignment="1">
      <alignment horizontal="center" vertical="center" shrinkToFit="1"/>
    </xf>
    <xf numFmtId="0" fontId="169" fillId="0" borderId="39" xfId="1" applyFont="1" applyBorder="1" applyAlignment="1">
      <alignment horizontal="center" vertical="center" shrinkToFit="1"/>
    </xf>
    <xf numFmtId="0" fontId="146" fillId="0" borderId="35" xfId="1" applyFont="1" applyBorder="1" applyAlignment="1">
      <alignment horizontal="center" vertical="center" wrapText="1"/>
    </xf>
    <xf numFmtId="0" fontId="146" fillId="0" borderId="0" xfId="1" applyFont="1" applyAlignment="1">
      <alignment horizontal="center" vertical="center" wrapText="1"/>
    </xf>
    <xf numFmtId="0" fontId="146" fillId="0" borderId="181" xfId="1" applyFont="1" applyBorder="1" applyAlignment="1">
      <alignment horizontal="center" vertical="center" wrapText="1"/>
    </xf>
    <xf numFmtId="0" fontId="142" fillId="0" borderId="112" xfId="0" applyFont="1" applyBorder="1" applyAlignment="1">
      <alignment horizontal="center" vertical="center" wrapText="1"/>
    </xf>
    <xf numFmtId="0" fontId="142" fillId="0" borderId="173" xfId="0" applyFont="1" applyBorder="1" applyAlignment="1">
      <alignment horizontal="center" vertical="center" wrapText="1"/>
    </xf>
    <xf numFmtId="0" fontId="142" fillId="0" borderId="184" xfId="0" applyFont="1" applyBorder="1" applyAlignment="1">
      <alignment horizontal="center" vertical="center" wrapText="1"/>
    </xf>
    <xf numFmtId="0" fontId="163" fillId="0" borderId="44" xfId="0" applyFont="1" applyBorder="1" applyAlignment="1">
      <alignment horizontal="center" vertical="center" shrinkToFit="1"/>
    </xf>
    <xf numFmtId="0" fontId="164" fillId="0" borderId="181" xfId="0" applyFont="1" applyBorder="1" applyAlignment="1">
      <alignment horizontal="center" vertical="center" shrinkToFit="1"/>
    </xf>
    <xf numFmtId="0" fontId="165" fillId="0" borderId="35" xfId="0" applyFont="1" applyBorder="1" applyAlignment="1">
      <alignment horizontal="center" vertical="center" shrinkToFit="1"/>
    </xf>
    <xf numFmtId="0" fontId="165" fillId="0" borderId="0" xfId="0" applyFont="1" applyAlignment="1">
      <alignment horizontal="center" vertical="center" shrinkToFit="1"/>
    </xf>
    <xf numFmtId="0" fontId="165" fillId="0" borderId="181" xfId="0" applyFont="1" applyBorder="1" applyAlignment="1">
      <alignment horizontal="center" vertical="center" shrinkToFit="1"/>
    </xf>
    <xf numFmtId="0" fontId="167" fillId="0" borderId="181" xfId="0" applyFont="1" applyBorder="1" applyAlignment="1">
      <alignment horizontal="center" vertical="center" shrinkToFit="1"/>
    </xf>
    <xf numFmtId="0" fontId="169" fillId="0" borderId="37" xfId="1" applyFont="1" applyBorder="1" applyAlignment="1">
      <alignment horizontal="center" vertical="center" wrapText="1"/>
    </xf>
    <xf numFmtId="0" fontId="169" fillId="4" borderId="35" xfId="1" applyFont="1" applyFill="1" applyBorder="1" applyAlignment="1">
      <alignment horizontal="center" vertical="center" wrapText="1"/>
    </xf>
    <xf numFmtId="0" fontId="169" fillId="4" borderId="0" xfId="1" applyFont="1" applyFill="1" applyAlignment="1">
      <alignment horizontal="center" vertical="center" wrapText="1"/>
    </xf>
    <xf numFmtId="0" fontId="169" fillId="4" borderId="39" xfId="1" applyFont="1" applyFill="1" applyBorder="1" applyAlignment="1">
      <alignment horizontal="center" vertical="center" wrapText="1"/>
    </xf>
    <xf numFmtId="0" fontId="170" fillId="0" borderId="35" xfId="0" applyFont="1" applyBorder="1" applyAlignment="1">
      <alignment horizontal="center" vertical="center" shrinkToFit="1"/>
    </xf>
    <xf numFmtId="0" fontId="170" fillId="0" borderId="0" xfId="0" applyFont="1" applyAlignment="1">
      <alignment horizontal="center" vertical="center" shrinkToFit="1"/>
    </xf>
    <xf numFmtId="0" fontId="170" fillId="0" borderId="39" xfId="0" applyFont="1" applyBorder="1" applyAlignment="1">
      <alignment horizontal="center" vertical="center" shrinkToFit="1"/>
    </xf>
    <xf numFmtId="0" fontId="170" fillId="0" borderId="181" xfId="0" applyFont="1" applyBorder="1" applyAlignment="1">
      <alignment horizontal="center" vertical="center" shrinkToFit="1"/>
    </xf>
    <xf numFmtId="0" fontId="171" fillId="0" borderId="116" xfId="0" applyFont="1" applyBorder="1" applyAlignment="1">
      <alignment horizontal="center" vertical="center" wrapText="1"/>
    </xf>
    <xf numFmtId="0" fontId="171" fillId="0" borderId="173" xfId="0" applyFont="1" applyBorder="1" applyAlignment="1">
      <alignment horizontal="center" vertical="center" wrapText="1"/>
    </xf>
    <xf numFmtId="0" fontId="171" fillId="0" borderId="184" xfId="0" applyFont="1" applyBorder="1" applyAlignment="1">
      <alignment horizontal="center" vertical="center" wrapText="1"/>
    </xf>
    <xf numFmtId="0" fontId="163" fillId="4" borderId="32" xfId="0" applyFont="1" applyFill="1" applyBorder="1" applyAlignment="1">
      <alignment horizontal="center" vertical="center" shrinkToFit="1"/>
    </xf>
    <xf numFmtId="0" fontId="163" fillId="4" borderId="50" xfId="0" applyFont="1" applyFill="1" applyBorder="1" applyAlignment="1">
      <alignment horizontal="center" vertical="center" shrinkToFit="1"/>
    </xf>
    <xf numFmtId="0" fontId="163" fillId="4" borderId="44" xfId="0" applyFont="1" applyFill="1" applyBorder="1" applyAlignment="1">
      <alignment horizontal="center" vertical="center" shrinkToFit="1"/>
    </xf>
    <xf numFmtId="0" fontId="147" fillId="0" borderId="116" xfId="0" applyFont="1" applyBorder="1" applyAlignment="1">
      <alignment horizontal="center" vertical="center" wrapText="1"/>
    </xf>
    <xf numFmtId="0" fontId="147" fillId="0" borderId="173" xfId="0" applyFont="1" applyBorder="1" applyAlignment="1">
      <alignment horizontal="center" vertical="center" wrapText="1"/>
    </xf>
    <xf numFmtId="0" fontId="147" fillId="0" borderId="184" xfId="0" applyFont="1" applyBorder="1" applyAlignment="1">
      <alignment horizontal="center" vertical="center" wrapText="1"/>
    </xf>
    <xf numFmtId="0" fontId="169" fillId="4" borderId="35" xfId="1" applyFont="1" applyFill="1" applyBorder="1" applyAlignment="1">
      <alignment horizontal="center" vertical="center" shrinkToFit="1"/>
    </xf>
    <xf numFmtId="0" fontId="169" fillId="4" borderId="0" xfId="1" applyFont="1" applyFill="1" applyAlignment="1">
      <alignment horizontal="center" vertical="center" shrinkToFit="1"/>
    </xf>
    <xf numFmtId="0" fontId="169" fillId="4" borderId="35" xfId="0" applyFont="1" applyFill="1" applyBorder="1" applyAlignment="1">
      <alignment horizontal="center" vertical="center" wrapText="1"/>
    </xf>
    <xf numFmtId="0" fontId="169" fillId="4" borderId="0" xfId="0" applyFont="1" applyFill="1" applyAlignment="1">
      <alignment horizontal="center" vertical="center" wrapText="1"/>
    </xf>
    <xf numFmtId="0" fontId="169" fillId="4" borderId="181" xfId="0" applyFont="1" applyFill="1" applyBorder="1" applyAlignment="1">
      <alignment horizontal="center" vertical="center" wrapText="1"/>
    </xf>
    <xf numFmtId="0" fontId="169" fillId="0" borderId="163" xfId="1" applyFont="1" applyBorder="1" applyAlignment="1">
      <alignment horizontal="center" vertical="center" wrapText="1"/>
    </xf>
    <xf numFmtId="0" fontId="147" fillId="0" borderId="172" xfId="0" applyFont="1" applyBorder="1" applyAlignment="1">
      <alignment horizontal="center" vertical="center" wrapText="1"/>
    </xf>
    <xf numFmtId="0" fontId="147" fillId="0" borderId="174" xfId="0" applyFont="1" applyBorder="1" applyAlignment="1">
      <alignment horizontal="center" vertical="center" wrapText="1"/>
    </xf>
    <xf numFmtId="0" fontId="162" fillId="0" borderId="144" xfId="0" applyFont="1" applyBorder="1" applyAlignment="1">
      <alignment horizontal="center" vertical="center" shrinkToFit="1"/>
    </xf>
    <xf numFmtId="0" fontId="162" fillId="0" borderId="35" xfId="0" applyFont="1" applyBorder="1" applyAlignment="1">
      <alignment horizontal="center" vertical="center" shrinkToFit="1"/>
    </xf>
    <xf numFmtId="0" fontId="162" fillId="0" borderId="0" xfId="0" applyFont="1" applyAlignment="1">
      <alignment horizontal="center" vertical="center" shrinkToFit="1"/>
    </xf>
    <xf numFmtId="0" fontId="162" fillId="0" borderId="39" xfId="0" applyFont="1" applyBorder="1" applyAlignment="1">
      <alignment horizontal="center" vertical="center" shrinkToFit="1"/>
    </xf>
    <xf numFmtId="0" fontId="165" fillId="0" borderId="37" xfId="1" applyFont="1" applyBorder="1" applyAlignment="1">
      <alignment horizontal="center" vertical="center" shrinkToFit="1"/>
    </xf>
    <xf numFmtId="0" fontId="167" fillId="4" borderId="37" xfId="1" applyFont="1" applyFill="1" applyBorder="1" applyAlignment="1">
      <alignment horizontal="center" vertical="center" shrinkToFit="1"/>
    </xf>
    <xf numFmtId="0" fontId="170" fillId="0" borderId="39" xfId="1" applyFont="1" applyBorder="1" applyAlignment="1">
      <alignment horizontal="center" vertical="center" shrinkToFit="1"/>
    </xf>
    <xf numFmtId="0" fontId="147" fillId="0" borderId="0" xfId="0" applyFont="1" applyAlignment="1">
      <alignment horizontal="center" vertical="center" wrapText="1"/>
    </xf>
    <xf numFmtId="0" fontId="147" fillId="0" borderId="39" xfId="0" applyFont="1" applyBorder="1" applyAlignment="1">
      <alignment horizontal="center" vertical="center" wrapText="1"/>
    </xf>
    <xf numFmtId="0" fontId="147" fillId="0" borderId="151" xfId="0" applyFont="1" applyBorder="1" applyAlignment="1">
      <alignment horizontal="center" vertical="center" wrapText="1"/>
    </xf>
    <xf numFmtId="0" fontId="74" fillId="0" borderId="0" xfId="0" applyFont="1" applyAlignment="1">
      <alignment horizontal="center" vertical="top" wrapText="1"/>
    </xf>
    <xf numFmtId="0" fontId="75" fillId="0" borderId="0" xfId="0" applyFont="1" applyAlignment="1">
      <alignment horizontal="center" vertical="top" wrapText="1"/>
    </xf>
    <xf numFmtId="0" fontId="68" fillId="0" borderId="0" xfId="1" applyFont="1" applyAlignment="1">
      <alignment horizontal="center" vertical="center"/>
    </xf>
    <xf numFmtId="0" fontId="13" fillId="0" borderId="0" xfId="0" applyFont="1" applyAlignment="1">
      <alignment horizontal="center" vertical="top" wrapText="1"/>
    </xf>
    <xf numFmtId="0" fontId="77" fillId="0" borderId="0" xfId="0" applyFont="1" applyAlignment="1">
      <alignment horizontal="center" vertical="top" wrapText="1"/>
    </xf>
    <xf numFmtId="0" fontId="76" fillId="0" borderId="0" xfId="0" applyFont="1" applyAlignment="1">
      <alignment horizontal="center" vertical="top" wrapText="1"/>
    </xf>
    <xf numFmtId="0" fontId="47" fillId="0" borderId="0" xfId="0" applyFont="1" applyAlignment="1">
      <alignment horizontal="left" vertical="top" wrapText="1" indent="1"/>
    </xf>
    <xf numFmtId="0" fontId="18" fillId="0" borderId="0" xfId="0" applyFont="1" applyAlignment="1">
      <alignment horizontal="left" vertical="center"/>
    </xf>
    <xf numFmtId="0" fontId="35" fillId="0" borderId="10" xfId="0" applyFont="1" applyBorder="1" applyAlignment="1">
      <alignment horizontal="center" vertical="center" textRotation="255" shrinkToFit="1"/>
    </xf>
    <xf numFmtId="0" fontId="49" fillId="0" borderId="10" xfId="0" applyFont="1" applyBorder="1" applyAlignment="1">
      <alignment horizontal="center" vertical="center" textRotation="255" shrinkToFit="1"/>
    </xf>
    <xf numFmtId="0" fontId="12" fillId="0" borderId="128" xfId="0" applyFont="1" applyBorder="1" applyAlignment="1">
      <alignment horizontal="center" vertical="center" textRotation="180" shrinkToFit="1"/>
    </xf>
    <xf numFmtId="0" fontId="12" fillId="0" borderId="129" xfId="0" applyFont="1" applyBorder="1" applyAlignment="1">
      <alignment horizontal="center" vertical="center" textRotation="180" shrinkToFit="1"/>
    </xf>
    <xf numFmtId="0" fontId="18" fillId="0" borderId="130" xfId="0" applyFont="1" applyBorder="1" applyAlignment="1">
      <alignment horizontal="center" vertical="center" textRotation="180" shrinkToFit="1"/>
    </xf>
    <xf numFmtId="0" fontId="18" fillId="0" borderId="129" xfId="0" applyFont="1" applyBorder="1" applyAlignment="1">
      <alignment horizontal="center" vertical="center" textRotation="180" shrinkToFit="1"/>
    </xf>
    <xf numFmtId="0" fontId="13" fillId="4" borderId="6" xfId="0" applyFont="1" applyFill="1" applyBorder="1" applyAlignment="1">
      <alignment horizontal="center" vertical="center" wrapText="1" shrinkToFit="1"/>
    </xf>
    <xf numFmtId="0" fontId="13" fillId="4" borderId="10" xfId="0" applyFont="1" applyFill="1" applyBorder="1" applyAlignment="1">
      <alignment horizontal="center" vertical="center" wrapText="1" shrinkToFit="1"/>
    </xf>
    <xf numFmtId="0" fontId="13" fillId="4" borderId="83" xfId="0" applyFont="1" applyFill="1" applyBorder="1" applyAlignment="1">
      <alignment horizontal="center" vertical="center" wrapText="1" shrinkToFit="1"/>
    </xf>
    <xf numFmtId="0" fontId="31" fillId="0" borderId="0" xfId="0" applyFont="1" applyAlignment="1">
      <alignment horizontal="center" shrinkToFit="1"/>
    </xf>
    <xf numFmtId="0" fontId="12" fillId="0" borderId="0" xfId="0" applyFont="1" applyAlignment="1">
      <alignment horizontal="center" shrinkToFit="1"/>
    </xf>
    <xf numFmtId="0" fontId="12" fillId="0" borderId="0" xfId="0" applyFont="1" applyAlignment="1"/>
    <xf numFmtId="0" fontId="9" fillId="0" borderId="29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 shrinkToFit="1"/>
    </xf>
    <xf numFmtId="0" fontId="12" fillId="0" borderId="10" xfId="0" applyFont="1" applyBorder="1" applyAlignment="1">
      <alignment horizontal="center" vertical="center" wrapText="1" shrinkToFit="1"/>
    </xf>
    <xf numFmtId="0" fontId="12" fillId="0" borderId="83" xfId="0" applyFont="1" applyBorder="1" applyAlignment="1">
      <alignment horizontal="center" vertical="center" wrapText="1" shrinkToFit="1"/>
    </xf>
    <xf numFmtId="0" fontId="12" fillId="4" borderId="10" xfId="0" applyFont="1" applyFill="1" applyBorder="1" applyAlignment="1">
      <alignment horizontal="center" vertical="center" wrapText="1" shrinkToFit="1"/>
    </xf>
    <xf numFmtId="0" fontId="34" fillId="0" borderId="0" xfId="0" applyFont="1" applyAlignment="1">
      <alignment horizontal="left" shrinkToFit="1"/>
    </xf>
    <xf numFmtId="0" fontId="21" fillId="0" borderId="0" xfId="0" applyFont="1" applyAlignment="1">
      <alignment horizontal="center" shrinkToFit="1"/>
    </xf>
    <xf numFmtId="0" fontId="12" fillId="0" borderId="147" xfId="0" applyFont="1" applyBorder="1" applyAlignment="1">
      <alignment horizontal="center" vertical="center"/>
    </xf>
    <xf numFmtId="0" fontId="12" fillId="0" borderId="156" xfId="0" applyFont="1" applyBorder="1" applyAlignment="1">
      <alignment horizontal="center" vertical="center"/>
    </xf>
    <xf numFmtId="0" fontId="12" fillId="4" borderId="32" xfId="0" applyFont="1" applyFill="1" applyBorder="1" applyAlignment="1">
      <alignment horizontal="center" vertical="center" wrapText="1" shrinkToFit="1"/>
    </xf>
    <xf numFmtId="0" fontId="12" fillId="4" borderId="35" xfId="0" applyFont="1" applyFill="1" applyBorder="1" applyAlignment="1">
      <alignment horizontal="center" vertical="center" wrapText="1" shrinkToFit="1"/>
    </xf>
    <xf numFmtId="0" fontId="12" fillId="4" borderId="140" xfId="0" applyFont="1" applyFill="1" applyBorder="1" applyAlignment="1">
      <alignment horizontal="center" vertical="center" wrapText="1" shrinkToFit="1"/>
    </xf>
    <xf numFmtId="0" fontId="13" fillId="4" borderId="50" xfId="0" applyFont="1" applyFill="1" applyBorder="1" applyAlignment="1">
      <alignment horizontal="center" vertical="center" wrapText="1" shrinkToFit="1"/>
    </xf>
    <xf numFmtId="0" fontId="13" fillId="4" borderId="35" xfId="0" applyFont="1" applyFill="1" applyBorder="1" applyAlignment="1">
      <alignment horizontal="center" vertical="center" wrapText="1" shrinkToFit="1"/>
    </xf>
    <xf numFmtId="0" fontId="13" fillId="4" borderId="140" xfId="0" applyFont="1" applyFill="1" applyBorder="1" applyAlignment="1">
      <alignment horizontal="center" vertical="center" wrapText="1" shrinkToFit="1"/>
    </xf>
    <xf numFmtId="0" fontId="34" fillId="0" borderId="0" xfId="0" applyFont="1" applyAlignment="1">
      <alignment horizontal="left" vertical="center"/>
    </xf>
    <xf numFmtId="0" fontId="35" fillId="4" borderId="10" xfId="0" applyFont="1" applyFill="1" applyBorder="1" applyAlignment="1">
      <alignment horizontal="center" vertical="center" textRotation="255" shrinkToFit="1"/>
    </xf>
    <xf numFmtId="0" fontId="12" fillId="4" borderId="128" xfId="0" applyFont="1" applyFill="1" applyBorder="1" applyAlignment="1">
      <alignment horizontal="center" vertical="center" textRotation="180" shrinkToFit="1"/>
    </xf>
    <xf numFmtId="0" fontId="12" fillId="4" borderId="129" xfId="0" applyFont="1" applyFill="1" applyBorder="1" applyAlignment="1">
      <alignment horizontal="center" vertical="center" textRotation="180" shrinkToFit="1"/>
    </xf>
    <xf numFmtId="0" fontId="12" fillId="4" borderId="164" xfId="0" applyFont="1" applyFill="1" applyBorder="1" applyAlignment="1">
      <alignment horizontal="center" vertical="center" textRotation="180" shrinkToFit="1"/>
    </xf>
    <xf numFmtId="0" fontId="13" fillId="0" borderId="6" xfId="0" applyFont="1" applyBorder="1" applyAlignment="1">
      <alignment horizontal="left" vertical="center" wrapText="1" shrinkToFit="1"/>
    </xf>
    <xf numFmtId="0" fontId="13" fillId="0" borderId="10" xfId="0" applyFont="1" applyBorder="1" applyAlignment="1">
      <alignment horizontal="left" vertical="center" wrapText="1" shrinkToFit="1"/>
    </xf>
    <xf numFmtId="0" fontId="13" fillId="0" borderId="83" xfId="0" applyFont="1" applyBorder="1" applyAlignment="1">
      <alignment horizontal="left" vertical="center" wrapText="1" shrinkToFit="1"/>
    </xf>
    <xf numFmtId="0" fontId="12" fillId="4" borderId="6" xfId="0" applyFont="1" applyFill="1" applyBorder="1" applyAlignment="1">
      <alignment horizontal="center" vertical="center" wrapText="1" shrinkToFit="1"/>
    </xf>
    <xf numFmtId="0" fontId="12" fillId="4" borderId="83" xfId="0" applyFont="1" applyFill="1" applyBorder="1" applyAlignment="1">
      <alignment horizontal="center" vertical="center" wrapText="1" shrinkToFit="1"/>
    </xf>
    <xf numFmtId="0" fontId="13" fillId="0" borderId="6" xfId="0" applyFont="1" applyBorder="1" applyAlignment="1">
      <alignment horizontal="center" vertical="center" wrapText="1" shrinkToFit="1"/>
    </xf>
    <xf numFmtId="0" fontId="13" fillId="0" borderId="10" xfId="0" applyFont="1" applyBorder="1" applyAlignment="1">
      <alignment horizontal="center" vertical="center" wrapText="1" shrinkToFit="1"/>
    </xf>
    <xf numFmtId="0" fontId="13" fillId="0" borderId="83" xfId="0" applyFont="1" applyBorder="1" applyAlignment="1">
      <alignment horizontal="center" vertical="center" wrapText="1" shrinkToFit="1"/>
    </xf>
    <xf numFmtId="0" fontId="9" fillId="0" borderId="0" xfId="0" applyFont="1" applyAlignment="1">
      <alignment horizontal="left" shrinkToFit="1"/>
    </xf>
    <xf numFmtId="0" fontId="9" fillId="0" borderId="147" xfId="0" applyFont="1" applyBorder="1" applyAlignment="1">
      <alignment horizontal="center" vertical="center"/>
    </xf>
    <xf numFmtId="0" fontId="18" fillId="0" borderId="156" xfId="0" applyFont="1" applyBorder="1" applyAlignment="1">
      <alignment horizontal="center" vertical="center"/>
    </xf>
    <xf numFmtId="0" fontId="12" fillId="0" borderId="130" xfId="0" applyFont="1" applyBorder="1" applyAlignment="1">
      <alignment horizontal="center" vertical="center" textRotation="180" shrinkToFit="1"/>
    </xf>
    <xf numFmtId="0" fontId="8" fillId="0" borderId="0" xfId="0" applyFont="1" applyAlignment="1">
      <alignment horizontal="center" shrinkToFit="1"/>
    </xf>
    <xf numFmtId="0" fontId="12" fillId="0" borderId="18" xfId="0" applyFont="1" applyBorder="1" applyAlignment="1">
      <alignment horizontal="left"/>
    </xf>
    <xf numFmtId="0" fontId="11" fillId="0" borderId="29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4" fillId="4" borderId="94" xfId="1" applyFont="1" applyFill="1" applyBorder="1" applyAlignment="1">
      <alignment horizontal="left" vertical="center" shrinkToFit="1"/>
    </xf>
    <xf numFmtId="0" fontId="14" fillId="4" borderId="169" xfId="0" applyFont="1" applyFill="1" applyBorder="1" applyAlignment="1">
      <alignment horizontal="center" vertical="center" shrinkToFit="1"/>
    </xf>
    <xf numFmtId="0" fontId="14" fillId="4" borderId="88" xfId="0" applyFont="1" applyFill="1" applyBorder="1" applyAlignment="1">
      <alignment horizontal="center" vertical="center" shrinkToFit="1"/>
    </xf>
    <xf numFmtId="0" fontId="11" fillId="0" borderId="10" xfId="0" applyFont="1" applyBorder="1" applyAlignment="1">
      <alignment horizontal="center" vertical="center" textRotation="255" shrinkToFit="1"/>
    </xf>
    <xf numFmtId="0" fontId="11" fillId="0" borderId="14" xfId="0" applyFont="1" applyBorder="1" applyAlignment="1">
      <alignment horizontal="center" vertical="center" textRotation="255" shrinkToFit="1"/>
    </xf>
    <xf numFmtId="0" fontId="15" fillId="0" borderId="128" xfId="0" applyFont="1" applyBorder="1" applyAlignment="1">
      <alignment horizontal="center" vertical="center" textRotation="180" shrinkToFit="1"/>
    </xf>
    <xf numFmtId="0" fontId="15" fillId="0" borderId="129" xfId="0" applyFont="1" applyBorder="1" applyAlignment="1">
      <alignment horizontal="center" vertical="center" textRotation="180" shrinkToFit="1"/>
    </xf>
    <xf numFmtId="0" fontId="13" fillId="0" borderId="6" xfId="0" applyFont="1" applyBorder="1" applyAlignment="1">
      <alignment horizontal="center" vertical="center" textRotation="180" shrinkToFit="1"/>
    </xf>
    <xf numFmtId="0" fontId="13" fillId="0" borderId="10" xfId="0" applyFont="1" applyBorder="1" applyAlignment="1">
      <alignment horizontal="center" vertical="center" textRotation="180" shrinkToFit="1"/>
    </xf>
    <xf numFmtId="0" fontId="13" fillId="0" borderId="14" xfId="0" applyFont="1" applyBorder="1" applyAlignment="1">
      <alignment horizontal="center" vertical="center" textRotation="180" shrinkToFit="1"/>
    </xf>
    <xf numFmtId="0" fontId="15" fillId="0" borderId="6" xfId="0" applyFont="1" applyBorder="1" applyAlignment="1">
      <alignment horizontal="left" vertical="center" wrapText="1" shrinkToFit="1"/>
    </xf>
    <xf numFmtId="0" fontId="15" fillId="0" borderId="10" xfId="0" applyFont="1" applyBorder="1" applyAlignment="1">
      <alignment horizontal="left" vertical="center" wrapText="1" shrinkToFit="1"/>
    </xf>
    <xf numFmtId="0" fontId="15" fillId="0" borderId="83" xfId="0" applyFont="1" applyBorder="1" applyAlignment="1">
      <alignment horizontal="left" vertical="center" wrapText="1" shrinkToFit="1"/>
    </xf>
    <xf numFmtId="0" fontId="11" fillId="0" borderId="44" xfId="0" applyFont="1" applyBorder="1" applyAlignment="1">
      <alignment horizontal="center" vertical="center" wrapText="1" shrinkToFit="1"/>
    </xf>
    <xf numFmtId="0" fontId="11" fillId="0" borderId="39" xfId="0" applyFont="1" applyBorder="1" applyAlignment="1">
      <alignment horizontal="center" vertical="center" wrapText="1" shrinkToFit="1"/>
    </xf>
    <xf numFmtId="0" fontId="11" fillId="0" borderId="48" xfId="0" applyFont="1" applyBorder="1" applyAlignment="1">
      <alignment horizontal="center" vertical="center" wrapText="1" shrinkToFit="1"/>
    </xf>
    <xf numFmtId="0" fontId="14" fillId="0" borderId="44" xfId="0" applyFont="1" applyBorder="1" applyAlignment="1">
      <alignment horizontal="center" vertical="center" wrapText="1" shrinkToFit="1"/>
    </xf>
    <xf numFmtId="0" fontId="14" fillId="0" borderId="39" xfId="0" applyFont="1" applyBorder="1" applyAlignment="1">
      <alignment horizontal="center" vertical="center" wrapText="1" shrinkToFit="1"/>
    </xf>
    <xf numFmtId="0" fontId="14" fillId="0" borderId="48" xfId="0" applyFont="1" applyBorder="1" applyAlignment="1">
      <alignment horizontal="center" vertical="center" wrapText="1" shrinkToFit="1"/>
    </xf>
    <xf numFmtId="0" fontId="11" fillId="0" borderId="114" xfId="0" applyFont="1" applyBorder="1" applyAlignment="1">
      <alignment horizontal="center" vertical="center" textRotation="255" shrinkToFit="1"/>
    </xf>
    <xf numFmtId="0" fontId="14" fillId="0" borderId="6" xfId="0" applyFont="1" applyBorder="1" applyAlignment="1">
      <alignment horizontal="center" vertical="center" textRotation="180" shrinkToFit="1"/>
    </xf>
    <xf numFmtId="0" fontId="14" fillId="0" borderId="10" xfId="0" applyFont="1" applyBorder="1" applyAlignment="1">
      <alignment horizontal="center" vertical="center" textRotation="180" shrinkToFit="1"/>
    </xf>
    <xf numFmtId="0" fontId="14" fillId="0" borderId="14" xfId="0" applyFont="1" applyBorder="1" applyAlignment="1">
      <alignment horizontal="center" vertical="center" textRotation="180" shrinkToFit="1"/>
    </xf>
    <xf numFmtId="0" fontId="14" fillId="0" borderId="6" xfId="0" applyFont="1" applyBorder="1" applyAlignment="1">
      <alignment horizontal="center" vertical="center" wrapText="1" shrinkToFit="1"/>
    </xf>
    <xf numFmtId="0" fontId="14" fillId="0" borderId="10" xfId="0" applyFont="1" applyBorder="1" applyAlignment="1">
      <alignment horizontal="center" vertical="center" wrapText="1" shrinkToFit="1"/>
    </xf>
    <xf numFmtId="0" fontId="14" fillId="0" borderId="17" xfId="0" applyFont="1" applyBorder="1" applyAlignment="1">
      <alignment horizontal="center" vertical="center" wrapText="1" shrinkToFit="1"/>
    </xf>
    <xf numFmtId="0" fontId="99" fillId="0" borderId="0" xfId="143"/>
    <xf numFmtId="0" fontId="0" fillId="0" borderId="58" xfId="143" applyFont="1" applyBorder="1" applyAlignment="1">
      <alignment horizontal="center" vertical="center" wrapText="1"/>
    </xf>
    <xf numFmtId="0" fontId="180" fillId="0" borderId="58" xfId="143" applyFont="1" applyBorder="1" applyAlignment="1">
      <alignment horizontal="center" vertical="center" wrapText="1"/>
    </xf>
    <xf numFmtId="0" fontId="186" fillId="0" borderId="192" xfId="143" applyFont="1" applyBorder="1" applyAlignment="1">
      <alignment vertical="center"/>
    </xf>
    <xf numFmtId="0" fontId="99" fillId="0" borderId="0" xfId="143" applyFont="1"/>
    <xf numFmtId="0" fontId="187" fillId="4" borderId="193" xfId="1" applyFont="1" applyFill="1" applyBorder="1" applyAlignment="1">
      <alignment horizontal="center" vertical="center" shrinkToFit="1"/>
    </xf>
    <xf numFmtId="0" fontId="187" fillId="4" borderId="194" xfId="1" applyFont="1" applyFill="1" applyBorder="1" applyAlignment="1">
      <alignment horizontal="center" vertical="center" shrinkToFit="1"/>
    </xf>
    <xf numFmtId="0" fontId="187" fillId="4" borderId="184" xfId="1" applyFont="1" applyFill="1" applyBorder="1" applyAlignment="1">
      <alignment horizontal="center" vertical="center" shrinkToFit="1"/>
    </xf>
    <xf numFmtId="0" fontId="188" fillId="4" borderId="195" xfId="1" applyFont="1" applyFill="1" applyBorder="1" applyAlignment="1">
      <alignment horizontal="center" vertical="center"/>
    </xf>
    <xf numFmtId="0" fontId="188" fillId="4" borderId="196" xfId="1" applyFont="1" applyFill="1" applyBorder="1" applyAlignment="1">
      <alignment horizontal="center" vertical="center"/>
    </xf>
    <xf numFmtId="0" fontId="188" fillId="4" borderId="197" xfId="1" applyFont="1" applyFill="1" applyBorder="1" applyAlignment="1">
      <alignment horizontal="center" vertical="center"/>
    </xf>
    <xf numFmtId="0" fontId="188" fillId="4" borderId="198" xfId="1" applyFont="1" applyFill="1" applyBorder="1" applyAlignment="1">
      <alignment horizontal="center" vertical="center"/>
    </xf>
    <xf numFmtId="0" fontId="188" fillId="4" borderId="199" xfId="1" applyFont="1" applyFill="1" applyBorder="1" applyAlignment="1">
      <alignment horizontal="center" vertical="center"/>
    </xf>
    <xf numFmtId="0" fontId="187" fillId="4" borderId="197" xfId="1" applyFont="1" applyFill="1" applyBorder="1" applyAlignment="1">
      <alignment horizontal="center" vertical="center" shrinkToFit="1"/>
    </xf>
    <xf numFmtId="0" fontId="187" fillId="4" borderId="198" xfId="1" applyFont="1" applyFill="1" applyBorder="1" applyAlignment="1">
      <alignment horizontal="center" vertical="center" shrinkToFit="1"/>
    </xf>
    <xf numFmtId="0" fontId="187" fillId="4" borderId="199" xfId="1" applyFont="1" applyFill="1" applyBorder="1" applyAlignment="1">
      <alignment horizontal="center" vertical="center" shrinkToFit="1"/>
    </xf>
    <xf numFmtId="0" fontId="187" fillId="4" borderId="196" xfId="1" applyFont="1" applyFill="1" applyBorder="1" applyAlignment="1">
      <alignment horizontal="center" vertical="center" shrinkToFit="1"/>
    </xf>
    <xf numFmtId="0" fontId="187" fillId="4" borderId="197" xfId="1" applyFont="1" applyFill="1" applyBorder="1" applyAlignment="1">
      <alignment horizontal="center" vertical="center"/>
    </xf>
    <xf numFmtId="0" fontId="187" fillId="4" borderId="198" xfId="1" applyFont="1" applyFill="1" applyBorder="1" applyAlignment="1">
      <alignment horizontal="center" vertical="center"/>
    </xf>
    <xf numFmtId="0" fontId="187" fillId="4" borderId="199" xfId="1" applyFont="1" applyFill="1" applyBorder="1" applyAlignment="1">
      <alignment horizontal="center" vertical="center"/>
    </xf>
    <xf numFmtId="0" fontId="187" fillId="4" borderId="196" xfId="1" applyFont="1" applyFill="1" applyBorder="1" applyAlignment="1">
      <alignment horizontal="center" vertical="center"/>
    </xf>
    <xf numFmtId="0" fontId="187" fillId="4" borderId="200" xfId="1" applyFont="1" applyFill="1" applyBorder="1" applyAlignment="1">
      <alignment horizontal="center" vertical="center" shrinkToFit="1"/>
    </xf>
    <xf numFmtId="0" fontId="187" fillId="4" borderId="201" xfId="1" applyFont="1" applyFill="1" applyBorder="1" applyAlignment="1">
      <alignment horizontal="center" vertical="center" shrinkToFit="1"/>
    </xf>
    <xf numFmtId="0" fontId="187" fillId="4" borderId="202" xfId="1" applyFont="1" applyFill="1" applyBorder="1" applyAlignment="1">
      <alignment horizontal="center" vertical="center" shrinkToFit="1"/>
    </xf>
    <xf numFmtId="0" fontId="187" fillId="4" borderId="203" xfId="1" applyFont="1" applyFill="1" applyBorder="1" applyAlignment="1">
      <alignment horizontal="center" vertical="center" shrinkToFit="1"/>
    </xf>
    <xf numFmtId="186" fontId="189" fillId="39" borderId="192" xfId="1" applyNumberFormat="1" applyFont="1" applyFill="1" applyBorder="1" applyAlignment="1">
      <alignment horizontal="center" vertical="center" wrapText="1"/>
    </xf>
    <xf numFmtId="186" fontId="189" fillId="39" borderId="204" xfId="1" applyNumberFormat="1" applyFont="1" applyFill="1" applyBorder="1" applyAlignment="1">
      <alignment horizontal="center" vertical="center" wrapText="1"/>
    </xf>
    <xf numFmtId="186" fontId="189" fillId="39" borderId="205" xfId="1" applyNumberFormat="1" applyFont="1" applyFill="1" applyBorder="1" applyAlignment="1">
      <alignment horizontal="center" vertical="center" wrapText="1"/>
    </xf>
    <xf numFmtId="186" fontId="189" fillId="39" borderId="206" xfId="1" applyNumberFormat="1" applyFont="1" applyFill="1" applyBorder="1" applyAlignment="1">
      <alignment horizontal="center" vertical="center" wrapText="1"/>
    </xf>
    <xf numFmtId="186" fontId="189" fillId="39" borderId="204" xfId="1" applyNumberFormat="1" applyFont="1" applyFill="1" applyBorder="1" applyAlignment="1">
      <alignment horizontal="center" wrapText="1"/>
    </xf>
    <xf numFmtId="186" fontId="189" fillId="39" borderId="205" xfId="1" applyNumberFormat="1" applyFont="1" applyFill="1" applyBorder="1" applyAlignment="1">
      <alignment horizontal="center" wrapText="1"/>
    </xf>
    <xf numFmtId="186" fontId="189" fillId="39" borderId="206" xfId="1" applyNumberFormat="1" applyFont="1" applyFill="1" applyBorder="1" applyAlignment="1">
      <alignment horizontal="center" wrapText="1"/>
    </xf>
    <xf numFmtId="0" fontId="187" fillId="4" borderId="173" xfId="1" applyFont="1" applyFill="1" applyBorder="1" applyAlignment="1">
      <alignment horizontal="center" vertical="center" shrinkToFit="1"/>
    </xf>
    <xf numFmtId="0" fontId="187" fillId="4" borderId="207" xfId="1" applyFont="1" applyFill="1" applyBorder="1" applyAlignment="1">
      <alignment horizontal="center" vertical="center" shrinkToFit="1"/>
    </xf>
    <xf numFmtId="0" fontId="18" fillId="4" borderId="184" xfId="1" applyFont="1" applyFill="1" applyBorder="1" applyAlignment="1">
      <alignment horizontal="center" vertical="center" shrinkToFit="1"/>
    </xf>
    <xf numFmtId="0" fontId="18" fillId="4" borderId="173" xfId="1" applyFont="1" applyFill="1" applyBorder="1" applyAlignment="1">
      <alignment horizontal="center" vertical="center" shrinkToFit="1"/>
    </xf>
    <xf numFmtId="0" fontId="18" fillId="4" borderId="207" xfId="1" applyFont="1" applyFill="1" applyBorder="1" applyAlignment="1">
      <alignment horizontal="center" vertical="center" shrinkToFit="1"/>
    </xf>
    <xf numFmtId="0" fontId="18" fillId="4" borderId="181" xfId="1" applyFont="1" applyFill="1" applyBorder="1" applyAlignment="1">
      <alignment horizontal="center" vertical="center" shrinkToFit="1"/>
    </xf>
    <xf numFmtId="0" fontId="18" fillId="4" borderId="0" xfId="1" applyFont="1" applyFill="1" applyBorder="1" applyAlignment="1">
      <alignment horizontal="center" vertical="center" shrinkToFit="1"/>
    </xf>
    <xf numFmtId="0" fontId="18" fillId="4" borderId="208" xfId="1" applyFont="1" applyFill="1" applyBorder="1" applyAlignment="1">
      <alignment horizontal="center" vertical="center" shrinkToFit="1"/>
    </xf>
    <xf numFmtId="0" fontId="18" fillId="4" borderId="209" xfId="1" applyFont="1" applyFill="1" applyBorder="1" applyAlignment="1">
      <alignment horizontal="center" vertical="center" shrinkToFit="1"/>
    </xf>
    <xf numFmtId="0" fontId="18" fillId="4" borderId="210" xfId="1" applyFont="1" applyFill="1" applyBorder="1" applyAlignment="1">
      <alignment horizontal="center" vertical="center" shrinkToFit="1"/>
    </xf>
    <xf numFmtId="0" fontId="18" fillId="4" borderId="211" xfId="1" applyFont="1" applyFill="1" applyBorder="1" applyAlignment="1">
      <alignment horizontal="center" vertical="center" shrinkToFit="1"/>
    </xf>
    <xf numFmtId="0" fontId="45" fillId="0" borderId="173" xfId="143" applyFont="1" applyBorder="1" applyAlignment="1">
      <alignment horizontal="center" vertical="center"/>
    </xf>
    <xf numFmtId="0" fontId="45" fillId="0" borderId="207" xfId="143" applyFont="1" applyBorder="1" applyAlignment="1">
      <alignment horizontal="center" vertical="center"/>
    </xf>
    <xf numFmtId="0" fontId="45" fillId="0" borderId="0" xfId="143" applyFont="1" applyBorder="1" applyAlignment="1">
      <alignment horizontal="center" vertical="center"/>
    </xf>
    <xf numFmtId="0" fontId="45" fillId="0" borderId="208" xfId="143" applyFont="1" applyBorder="1" applyAlignment="1">
      <alignment horizontal="center" vertical="center"/>
    </xf>
    <xf numFmtId="0" fontId="187" fillId="4" borderId="212" xfId="1" applyFont="1" applyFill="1" applyBorder="1" applyAlignment="1">
      <alignment horizontal="center" vertical="center" shrinkToFit="1"/>
    </xf>
    <xf numFmtId="0" fontId="187" fillId="4" borderId="213" xfId="1" applyFont="1" applyFill="1" applyBorder="1" applyAlignment="1">
      <alignment horizontal="center" vertical="center" shrinkToFit="1"/>
    </xf>
    <xf numFmtId="0" fontId="187" fillId="4" borderId="214" xfId="1" applyFont="1" applyFill="1" applyBorder="1" applyAlignment="1">
      <alignment horizontal="center" vertical="center" shrinkToFit="1"/>
    </xf>
    <xf numFmtId="0" fontId="45" fillId="0" borderId="210" xfId="143" applyFont="1" applyBorder="1" applyAlignment="1">
      <alignment horizontal="center" vertical="center"/>
    </xf>
    <xf numFmtId="0" fontId="45" fillId="0" borderId="211" xfId="143" applyFont="1" applyBorder="1" applyAlignment="1">
      <alignment horizontal="center" vertical="center"/>
    </xf>
    <xf numFmtId="0" fontId="99" fillId="0" borderId="0" xfId="1" applyFont="1">
      <alignment vertical="center"/>
    </xf>
    <xf numFmtId="0" fontId="99" fillId="0" borderId="0" xfId="1" applyFont="1" applyBorder="1">
      <alignment vertical="center"/>
    </xf>
    <xf numFmtId="0" fontId="99" fillId="0" borderId="0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horizontal="left" vertical="center"/>
    </xf>
    <xf numFmtId="0" fontId="7" fillId="0" borderId="0" xfId="1" applyFont="1">
      <alignment vertical="center"/>
    </xf>
    <xf numFmtId="0" fontId="99" fillId="0" borderId="0" xfId="1" applyFont="1" applyFill="1">
      <alignment vertical="center"/>
    </xf>
    <xf numFmtId="0" fontId="99" fillId="0" borderId="0" xfId="1" applyFont="1" applyAlignment="1">
      <alignment vertical="center" shrinkToFit="1"/>
    </xf>
    <xf numFmtId="0" fontId="99" fillId="0" borderId="0" xfId="1" applyFont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0" fontId="99" fillId="0" borderId="0" xfId="1" applyFont="1" applyFill="1" applyBorder="1">
      <alignment vertical="center"/>
    </xf>
    <xf numFmtId="0" fontId="99" fillId="0" borderId="0" xfId="1" applyFont="1" applyBorder="1" applyAlignment="1">
      <alignment horizontal="left" vertical="center" shrinkToFit="1"/>
    </xf>
    <xf numFmtId="0" fontId="99" fillId="0" borderId="0" xfId="1" applyFont="1" applyBorder="1" applyAlignment="1">
      <alignment horizontal="left" vertical="center"/>
    </xf>
    <xf numFmtId="0" fontId="7" fillId="0" borderId="0" xfId="1" applyFont="1" applyBorder="1" applyAlignment="1">
      <alignment horizontal="left" vertical="center"/>
    </xf>
    <xf numFmtId="0" fontId="99" fillId="0" borderId="0" xfId="1" applyFont="1" applyBorder="1" applyAlignment="1">
      <alignment horizontal="right" vertical="top"/>
    </xf>
    <xf numFmtId="0" fontId="44" fillId="0" borderId="215" xfId="1" applyFont="1" applyBorder="1" applyAlignment="1">
      <alignment horizontal="right" vertical="top"/>
    </xf>
    <xf numFmtId="0" fontId="44" fillId="0" borderId="0" xfId="1" applyFont="1" applyBorder="1" applyAlignment="1">
      <alignment horizontal="right" vertical="top"/>
    </xf>
    <xf numFmtId="9" fontId="99" fillId="0" borderId="0" xfId="1" applyNumberFormat="1" applyFont="1" applyBorder="1">
      <alignment vertical="center"/>
    </xf>
    <xf numFmtId="0" fontId="99" fillId="0" borderId="0" xfId="1" applyFont="1" applyBorder="1" applyAlignment="1">
      <alignment horizontal="right"/>
    </xf>
    <xf numFmtId="0" fontId="44" fillId="0" borderId="216" xfId="1" applyFont="1" applyBorder="1" applyAlignment="1">
      <alignment horizontal="center" vertical="center"/>
    </xf>
    <xf numFmtId="0" fontId="44" fillId="0" borderId="217" xfId="1" applyFont="1" applyBorder="1" applyAlignment="1">
      <alignment horizontal="left" vertical="center"/>
    </xf>
    <xf numFmtId="0" fontId="44" fillId="0" borderId="218" xfId="1" applyFont="1" applyBorder="1" applyAlignment="1">
      <alignment horizontal="right"/>
    </xf>
    <xf numFmtId="0" fontId="192" fillId="0" borderId="219" xfId="1" applyFont="1" applyFill="1" applyBorder="1" applyAlignment="1">
      <alignment horizontal="center" vertical="center" wrapText="1" shrinkToFit="1"/>
    </xf>
    <xf numFmtId="0" fontId="192" fillId="4" borderId="88" xfId="1" applyFont="1" applyFill="1" applyBorder="1" applyAlignment="1">
      <alignment horizontal="left" vertical="center" shrinkToFit="1"/>
    </xf>
    <xf numFmtId="0" fontId="192" fillId="4" borderId="217" xfId="1" applyFont="1" applyFill="1" applyBorder="1" applyAlignment="1">
      <alignment horizontal="left" vertical="center" shrinkToFit="1"/>
    </xf>
    <xf numFmtId="0" fontId="192" fillId="4" borderId="194" xfId="1" applyFont="1" applyFill="1" applyBorder="1" applyAlignment="1">
      <alignment vertical="center" textRotation="180" shrinkToFit="1"/>
    </xf>
    <xf numFmtId="0" fontId="192" fillId="4" borderId="220" xfId="1" applyFont="1" applyFill="1" applyBorder="1" applyAlignment="1">
      <alignment horizontal="left" vertical="center" shrinkToFit="1"/>
    </xf>
    <xf numFmtId="0" fontId="192" fillId="0" borderId="219" xfId="1" applyFont="1" applyBorder="1" applyAlignment="1">
      <alignment horizontal="left" vertical="center" shrinkToFit="1"/>
    </xf>
    <xf numFmtId="0" fontId="192" fillId="0" borderId="219" xfId="1" applyFont="1" applyFill="1" applyBorder="1" applyAlignment="1">
      <alignment vertical="center" textRotation="180" shrinkToFit="1"/>
    </xf>
    <xf numFmtId="0" fontId="192" fillId="0" borderId="221" xfId="1" applyFont="1" applyBorder="1">
      <alignment vertical="center"/>
    </xf>
    <xf numFmtId="0" fontId="192" fillId="0" borderId="194" xfId="1" applyFont="1" applyBorder="1" applyAlignment="1">
      <alignment vertical="center" shrinkToFit="1"/>
    </xf>
    <xf numFmtId="0" fontId="192" fillId="0" borderId="184" xfId="1" applyFont="1" applyBorder="1">
      <alignment vertical="center"/>
    </xf>
    <xf numFmtId="0" fontId="99" fillId="0" borderId="221" xfId="1" applyFont="1" applyBorder="1" applyAlignment="1">
      <alignment horizontal="right"/>
    </xf>
    <xf numFmtId="0" fontId="99" fillId="0" borderId="222" xfId="1" applyFont="1" applyFill="1" applyBorder="1" applyAlignment="1">
      <alignment horizontal="center" vertical="center" shrinkToFit="1"/>
    </xf>
    <xf numFmtId="0" fontId="44" fillId="0" borderId="223" xfId="1" applyFont="1" applyBorder="1" applyAlignment="1">
      <alignment horizontal="center" vertical="center"/>
    </xf>
    <xf numFmtId="0" fontId="44" fillId="0" borderId="45" xfId="1" applyFont="1" applyBorder="1" applyAlignment="1">
      <alignment horizontal="left" vertical="center"/>
    </xf>
    <xf numFmtId="0" fontId="44" fillId="0" borderId="224" xfId="1" applyFont="1" applyBorder="1">
      <alignment vertical="center"/>
    </xf>
    <xf numFmtId="0" fontId="192" fillId="0" borderId="88" xfId="1" applyFont="1" applyFill="1" applyBorder="1" applyAlignment="1">
      <alignment horizontal="center" vertical="center" wrapText="1" shrinkToFit="1"/>
    </xf>
    <xf numFmtId="0" fontId="193" fillId="0" borderId="88" xfId="1" applyFont="1" applyBorder="1" applyAlignment="1">
      <alignment horizontal="left" vertical="center" shrinkToFit="1"/>
    </xf>
    <xf numFmtId="0" fontId="193" fillId="0" borderId="88" xfId="1" applyFont="1" applyFill="1" applyBorder="1" applyAlignment="1">
      <alignment horizontal="left" vertical="center" shrinkToFit="1"/>
    </xf>
    <xf numFmtId="0" fontId="194" fillId="0" borderId="88" xfId="1" applyFont="1" applyBorder="1" applyAlignment="1">
      <alignment horizontal="left" vertical="center" shrinkToFit="1"/>
    </xf>
    <xf numFmtId="0" fontId="195" fillId="4" borderId="45" xfId="1" applyFont="1" applyFill="1" applyBorder="1" applyAlignment="1">
      <alignment horizontal="left" vertical="center" shrinkToFit="1"/>
    </xf>
    <xf numFmtId="0" fontId="195" fillId="4" borderId="188" xfId="1" applyFont="1" applyFill="1" applyBorder="1" applyAlignment="1">
      <alignment horizontal="left" vertical="center" shrinkToFit="1"/>
    </xf>
    <xf numFmtId="0" fontId="195" fillId="4" borderId="170" xfId="1" applyFont="1" applyFill="1" applyBorder="1" applyAlignment="1">
      <alignment horizontal="left" vertical="center" shrinkToFit="1"/>
    </xf>
    <xf numFmtId="0" fontId="192" fillId="4" borderId="88" xfId="1" applyFont="1" applyFill="1" applyBorder="1" applyAlignment="1">
      <alignment vertical="center" textRotation="180" shrinkToFit="1"/>
    </xf>
    <xf numFmtId="0" fontId="194" fillId="4" borderId="88" xfId="1" applyFont="1" applyFill="1" applyBorder="1" applyAlignment="1">
      <alignment horizontal="left" vertical="center" shrinkToFit="1"/>
    </xf>
    <xf numFmtId="0" fontId="192" fillId="0" borderId="88" xfId="1" applyFont="1" applyFill="1" applyBorder="1" applyAlignment="1">
      <alignment horizontal="left" vertical="center" shrinkToFit="1"/>
    </xf>
    <xf numFmtId="0" fontId="99" fillId="0" borderId="225" xfId="1" applyFont="1" applyBorder="1">
      <alignment vertical="center"/>
    </xf>
    <xf numFmtId="0" fontId="99" fillId="0" borderId="226" xfId="1" applyFont="1" applyFill="1" applyBorder="1" applyAlignment="1">
      <alignment horizontal="center" vertical="center" shrinkToFit="1"/>
    </xf>
    <xf numFmtId="0" fontId="44" fillId="0" borderId="45" xfId="1" applyFont="1" applyBorder="1" applyAlignment="1">
      <alignment horizontal="center"/>
    </xf>
    <xf numFmtId="0" fontId="44" fillId="0" borderId="224" xfId="1" applyFont="1" applyBorder="1" applyAlignment="1">
      <alignment horizontal="right"/>
    </xf>
    <xf numFmtId="0" fontId="193" fillId="4" borderId="88" xfId="1" applyFont="1" applyFill="1" applyBorder="1" applyAlignment="1">
      <alignment horizontal="left" vertical="center" shrinkToFit="1"/>
    </xf>
    <xf numFmtId="0" fontId="193" fillId="4" borderId="88" xfId="1" applyFont="1" applyFill="1" applyBorder="1" applyAlignment="1">
      <alignment vertical="center" textRotation="180" shrinkToFit="1"/>
    </xf>
    <xf numFmtId="0" fontId="192" fillId="0" borderId="0" xfId="1" applyFont="1">
      <alignment vertical="center"/>
    </xf>
    <xf numFmtId="0" fontId="192" fillId="0" borderId="188" xfId="1" applyFont="1" applyBorder="1">
      <alignment vertical="center"/>
    </xf>
    <xf numFmtId="0" fontId="192" fillId="0" borderId="88" xfId="1" applyFont="1" applyBorder="1" applyAlignment="1">
      <alignment horizontal="left" vertical="center" shrinkToFit="1"/>
    </xf>
    <xf numFmtId="0" fontId="192" fillId="0" borderId="88" xfId="1" applyFont="1" applyFill="1" applyBorder="1" applyAlignment="1">
      <alignment vertical="center" textRotation="180" shrinkToFit="1"/>
    </xf>
    <xf numFmtId="0" fontId="192" fillId="0" borderId="88" xfId="1" applyFont="1" applyBorder="1" applyAlignment="1">
      <alignment horizontal="left" vertical="center" wrapText="1" shrinkToFit="1"/>
    </xf>
    <xf numFmtId="0" fontId="44" fillId="0" borderId="227" xfId="1" applyFont="1" applyBorder="1" applyAlignment="1">
      <alignment horizontal="center" vertical="center" textRotation="180" shrinkToFit="1"/>
    </xf>
    <xf numFmtId="0" fontId="7" fillId="0" borderId="228" xfId="1" applyFont="1" applyBorder="1" applyAlignment="1">
      <alignment horizontal="center" vertical="center" textRotation="255" shrinkToFit="1"/>
    </xf>
    <xf numFmtId="0" fontId="44" fillId="0" borderId="45" xfId="1" applyFont="1" applyBorder="1" applyAlignment="1">
      <alignment horizontal="center" vertical="center"/>
    </xf>
    <xf numFmtId="0" fontId="7" fillId="0" borderId="228" xfId="1" applyFont="1" applyBorder="1" applyAlignment="1">
      <alignment horizontal="center"/>
    </xf>
    <xf numFmtId="177" fontId="99" fillId="0" borderId="0" xfId="1" applyNumberFormat="1" applyFont="1" applyBorder="1" applyAlignment="1">
      <alignment horizontal="center" vertical="center"/>
    </xf>
    <xf numFmtId="178" fontId="99" fillId="0" borderId="0" xfId="1" applyNumberFormat="1" applyFont="1" applyBorder="1" applyAlignment="1">
      <alignment horizontal="center" vertical="center"/>
    </xf>
    <xf numFmtId="0" fontId="99" fillId="0" borderId="0" xfId="1" applyFont="1" applyFill="1" applyBorder="1" applyAlignment="1">
      <alignment horizontal="left" vertical="center" wrapText="1"/>
    </xf>
    <xf numFmtId="0" fontId="192" fillId="0" borderId="170" xfId="1" applyFont="1" applyBorder="1" applyAlignment="1">
      <alignment horizontal="left" vertical="center" shrinkToFit="1"/>
    </xf>
    <xf numFmtId="0" fontId="99" fillId="0" borderId="0" xfId="1" applyFont="1" applyFill="1" applyBorder="1" applyAlignment="1">
      <alignment horizontal="center" vertical="center"/>
    </xf>
    <xf numFmtId="0" fontId="44" fillId="0" borderId="45" xfId="1" applyFont="1" applyBorder="1" applyAlignment="1">
      <alignment horizontal="center" vertical="center" shrinkToFit="1"/>
    </xf>
    <xf numFmtId="0" fontId="192" fillId="0" borderId="169" xfId="1" applyFont="1" applyBorder="1" applyAlignment="1">
      <alignment horizontal="left" vertical="center" shrinkToFit="1"/>
    </xf>
    <xf numFmtId="0" fontId="192" fillId="4" borderId="45" xfId="1" applyFont="1" applyFill="1" applyBorder="1" applyAlignment="1">
      <alignment horizontal="left" vertical="center" shrinkToFit="1"/>
    </xf>
    <xf numFmtId="0" fontId="192" fillId="4" borderId="188" xfId="1" applyFont="1" applyFill="1" applyBorder="1" applyAlignment="1">
      <alignment horizontal="left" vertical="center" shrinkToFit="1"/>
    </xf>
    <xf numFmtId="0" fontId="192" fillId="4" borderId="170" xfId="1" applyFont="1" applyFill="1" applyBorder="1" applyAlignment="1">
      <alignment horizontal="left" vertical="center" shrinkToFit="1"/>
    </xf>
    <xf numFmtId="0" fontId="45" fillId="0" borderId="0" xfId="1" applyFont="1">
      <alignment vertical="center"/>
    </xf>
    <xf numFmtId="0" fontId="44" fillId="0" borderId="229" xfId="1" applyFont="1" applyBorder="1" applyAlignment="1">
      <alignment horizontal="center" vertical="center"/>
    </xf>
    <xf numFmtId="0" fontId="44" fillId="0" borderId="225" xfId="1" applyFont="1" applyBorder="1" applyAlignment="1">
      <alignment horizontal="center" vertical="center"/>
    </xf>
    <xf numFmtId="0" fontId="44" fillId="0" borderId="230" xfId="1" applyFont="1" applyBorder="1">
      <alignment vertical="center"/>
    </xf>
    <xf numFmtId="0" fontId="192" fillId="40" borderId="227" xfId="1" applyFont="1" applyFill="1" applyBorder="1" applyAlignment="1">
      <alignment horizontal="center" vertical="center" shrinkToFit="1"/>
    </xf>
    <xf numFmtId="0" fontId="192" fillId="40" borderId="231" xfId="1" applyFont="1" applyFill="1" applyBorder="1" applyAlignment="1">
      <alignment horizontal="center" vertical="center" shrinkToFit="1"/>
    </xf>
    <xf numFmtId="0" fontId="195" fillId="40" borderId="227" xfId="1" applyFont="1" applyFill="1" applyBorder="1" applyAlignment="1">
      <alignment horizontal="center" vertical="center" shrinkToFit="1"/>
    </xf>
    <xf numFmtId="0" fontId="7" fillId="0" borderId="226" xfId="1" applyFont="1" applyBorder="1" applyAlignment="1">
      <alignment horizontal="center"/>
    </xf>
    <xf numFmtId="0" fontId="44" fillId="0" borderId="88" xfId="1" applyFont="1" applyBorder="1" applyAlignment="1">
      <alignment horizontal="left"/>
    </xf>
    <xf numFmtId="0" fontId="44" fillId="0" borderId="170" xfId="1" applyFont="1" applyBorder="1" applyAlignment="1">
      <alignment horizontal="right"/>
    </xf>
    <xf numFmtId="0" fontId="195" fillId="4" borderId="88" xfId="1" applyFont="1" applyFill="1" applyBorder="1" applyAlignment="1">
      <alignment horizontal="left" vertical="center" shrinkToFit="1"/>
    </xf>
    <xf numFmtId="0" fontId="195" fillId="4" borderId="88" xfId="1" applyFont="1" applyFill="1" applyBorder="1" applyAlignment="1">
      <alignment vertical="center" textRotation="180" shrinkToFit="1"/>
    </xf>
    <xf numFmtId="0" fontId="192" fillId="0" borderId="45" xfId="1" applyFont="1" applyBorder="1" applyAlignment="1">
      <alignment horizontal="left" vertical="center" shrinkToFit="1"/>
    </xf>
    <xf numFmtId="0" fontId="192" fillId="0" borderId="194" xfId="1" applyFont="1" applyFill="1" applyBorder="1" applyAlignment="1">
      <alignment vertical="center" textRotation="180" shrinkToFit="1"/>
    </xf>
    <xf numFmtId="0" fontId="99" fillId="0" borderId="45" xfId="1" applyFont="1" applyBorder="1" applyAlignment="1">
      <alignment horizontal="right"/>
    </xf>
    <xf numFmtId="0" fontId="99" fillId="0" borderId="228" xfId="1" applyFont="1" applyFill="1" applyBorder="1" applyAlignment="1">
      <alignment horizontal="center" vertical="center" shrinkToFit="1"/>
    </xf>
    <xf numFmtId="0" fontId="44" fillId="0" borderId="88" xfId="1" applyFont="1" applyBorder="1" applyAlignment="1">
      <alignment horizontal="left" vertical="center"/>
    </xf>
    <xf numFmtId="0" fontId="44" fillId="0" borderId="170" xfId="1" applyFont="1" applyBorder="1">
      <alignment vertical="center"/>
    </xf>
    <xf numFmtId="0" fontId="44" fillId="0" borderId="88" xfId="1" applyFont="1" applyBorder="1" applyAlignment="1">
      <alignment horizontal="center"/>
    </xf>
    <xf numFmtId="0" fontId="44" fillId="0" borderId="88" xfId="1" applyFont="1" applyBorder="1" applyAlignment="1">
      <alignment horizontal="center" vertical="center"/>
    </xf>
    <xf numFmtId="0" fontId="193" fillId="4" borderId="232" xfId="1" applyFont="1" applyFill="1" applyBorder="1" applyAlignment="1">
      <alignment horizontal="left" vertical="center" shrinkToFit="1"/>
    </xf>
    <xf numFmtId="0" fontId="193" fillId="4" borderId="233" xfId="1" applyFont="1" applyFill="1" applyBorder="1" applyAlignment="1">
      <alignment horizontal="left" vertical="center" shrinkToFit="1"/>
    </xf>
    <xf numFmtId="0" fontId="193" fillId="0" borderId="88" xfId="1" applyFont="1" applyFill="1" applyBorder="1" applyAlignment="1">
      <alignment vertical="center" textRotation="180" shrinkToFit="1"/>
    </xf>
    <xf numFmtId="0" fontId="44" fillId="0" borderId="88" xfId="1" applyFont="1" applyBorder="1" applyAlignment="1">
      <alignment horizontal="center" vertical="center" shrinkToFit="1"/>
    </xf>
    <xf numFmtId="0" fontId="44" fillId="0" borderId="169" xfId="1" applyFont="1" applyBorder="1" applyAlignment="1">
      <alignment horizontal="center" vertical="center"/>
    </xf>
    <xf numFmtId="0" fontId="44" fillId="0" borderId="234" xfId="1" applyFont="1" applyBorder="1">
      <alignment vertical="center"/>
    </xf>
    <xf numFmtId="0" fontId="192" fillId="40" borderId="235" xfId="1" applyFont="1" applyFill="1" applyBorder="1" applyAlignment="1">
      <alignment horizontal="center" vertical="center" shrinkToFit="1"/>
    </xf>
    <xf numFmtId="0" fontId="46" fillId="0" borderId="0" xfId="1" applyFont="1">
      <alignment vertical="center"/>
    </xf>
    <xf numFmtId="0" fontId="46" fillId="0" borderId="0" xfId="1" applyFont="1" applyBorder="1">
      <alignment vertical="center"/>
    </xf>
    <xf numFmtId="0" fontId="46" fillId="0" borderId="0" xfId="1" applyFont="1" applyBorder="1" applyAlignment="1">
      <alignment horizontal="center" vertical="center"/>
    </xf>
    <xf numFmtId="0" fontId="46" fillId="0" borderId="0" xfId="1" applyFont="1" applyBorder="1" applyAlignment="1">
      <alignment horizontal="right"/>
    </xf>
    <xf numFmtId="0" fontId="44" fillId="0" borderId="219" xfId="1" applyFont="1" applyBorder="1" applyAlignment="1">
      <alignment horizontal="left" vertical="center"/>
    </xf>
    <xf numFmtId="0" fontId="44" fillId="0" borderId="220" xfId="1" applyFont="1" applyBorder="1" applyAlignment="1">
      <alignment horizontal="right"/>
    </xf>
    <xf numFmtId="0" fontId="192" fillId="0" borderId="170" xfId="1" applyFont="1" applyFill="1" applyBorder="1" applyAlignment="1">
      <alignment horizontal="center" vertical="center" wrapText="1" shrinkToFit="1"/>
    </xf>
    <xf numFmtId="0" fontId="192" fillId="4" borderId="188" xfId="1" applyFont="1" applyFill="1" applyBorder="1" applyAlignment="1">
      <alignment vertical="center" textRotation="180" shrinkToFit="1"/>
    </xf>
    <xf numFmtId="0" fontId="46" fillId="0" borderId="217" xfId="1" applyFont="1" applyBorder="1">
      <alignment vertical="center"/>
    </xf>
    <xf numFmtId="0" fontId="99" fillId="0" borderId="236" xfId="1" applyFont="1" applyBorder="1" applyAlignment="1">
      <alignment horizontal="center" vertical="center" shrinkToFit="1"/>
    </xf>
    <xf numFmtId="0" fontId="46" fillId="0" borderId="225" xfId="1" applyFont="1" applyBorder="1">
      <alignment vertical="center"/>
    </xf>
    <xf numFmtId="0" fontId="7" fillId="0" borderId="228" xfId="1" applyFont="1" applyFill="1" applyBorder="1" applyAlignment="1">
      <alignment horizontal="center" vertical="center" textRotation="255" shrinkToFit="1"/>
    </xf>
    <xf numFmtId="0" fontId="7" fillId="0" borderId="228" xfId="1" applyFont="1" applyFill="1" applyBorder="1" applyAlignment="1">
      <alignment horizontal="center"/>
    </xf>
    <xf numFmtId="0" fontId="192" fillId="40" borderId="237" xfId="1" applyFont="1" applyFill="1" applyBorder="1" applyAlignment="1">
      <alignment horizontal="center" vertical="center" shrinkToFit="1"/>
    </xf>
    <xf numFmtId="0" fontId="7" fillId="0" borderId="226" xfId="1" applyFont="1" applyFill="1" applyBorder="1" applyAlignment="1">
      <alignment horizontal="center"/>
    </xf>
    <xf numFmtId="0" fontId="44" fillId="0" borderId="238" xfId="1" applyFont="1" applyBorder="1" applyAlignment="1">
      <alignment horizontal="center"/>
    </xf>
    <xf numFmtId="0" fontId="196" fillId="5" borderId="194" xfId="1" applyFont="1" applyFill="1" applyBorder="1" applyAlignment="1">
      <alignment horizontal="left" vertical="center" shrinkToFit="1"/>
    </xf>
    <xf numFmtId="0" fontId="196" fillId="5" borderId="239" xfId="1" applyFont="1" applyFill="1" applyBorder="1" applyAlignment="1">
      <alignment vertical="center" textRotation="180" shrinkToFit="1"/>
    </xf>
    <xf numFmtId="0" fontId="196" fillId="5" borderId="240" xfId="1" applyFont="1" applyFill="1" applyBorder="1" applyAlignment="1">
      <alignment horizontal="left" vertical="center" shrinkToFit="1"/>
    </xf>
    <xf numFmtId="0" fontId="99" fillId="0" borderId="241" xfId="1" applyFont="1" applyFill="1" applyBorder="1" applyAlignment="1">
      <alignment horizontal="center" vertical="center" shrinkToFit="1"/>
    </xf>
    <xf numFmtId="0" fontId="44" fillId="0" borderId="238" xfId="1" applyFont="1" applyBorder="1" applyAlignment="1">
      <alignment horizontal="center" vertical="center"/>
    </xf>
    <xf numFmtId="0" fontId="196" fillId="5" borderId="188" xfId="1" applyFont="1" applyFill="1" applyBorder="1" applyAlignment="1">
      <alignment horizontal="left" vertical="center" shrinkToFit="1"/>
    </xf>
    <xf numFmtId="0" fontId="196" fillId="5" borderId="170" xfId="1" applyFont="1" applyFill="1" applyBorder="1" applyAlignment="1">
      <alignment vertical="center" textRotation="180" shrinkToFit="1"/>
    </xf>
    <xf numFmtId="0" fontId="196" fillId="5" borderId="233" xfId="1" applyFont="1" applyFill="1" applyBorder="1" applyAlignment="1">
      <alignment horizontal="left" vertical="center" shrinkToFit="1"/>
    </xf>
    <xf numFmtId="0" fontId="196" fillId="5" borderId="242" xfId="1" applyFont="1" applyFill="1" applyBorder="1" applyAlignment="1">
      <alignment horizontal="left" vertical="center" shrinkToFit="1"/>
    </xf>
    <xf numFmtId="0" fontId="196" fillId="5" borderId="243" xfId="1" applyFont="1" applyFill="1" applyBorder="1" applyAlignment="1">
      <alignment horizontal="left" vertical="center" shrinkToFit="1"/>
    </xf>
    <xf numFmtId="0" fontId="196" fillId="5" borderId="244" xfId="1" applyFont="1" applyFill="1" applyBorder="1" applyAlignment="1">
      <alignment horizontal="left" vertical="center" shrinkToFit="1"/>
    </xf>
    <xf numFmtId="0" fontId="7" fillId="0" borderId="241" xfId="1" applyFont="1" applyBorder="1" applyAlignment="1">
      <alignment horizontal="center" vertical="center" textRotation="255" shrinkToFit="1"/>
    </xf>
    <xf numFmtId="0" fontId="7" fillId="0" borderId="241" xfId="1" applyFont="1" applyBorder="1" applyAlignment="1">
      <alignment horizontal="center"/>
    </xf>
    <xf numFmtId="0" fontId="44" fillId="0" borderId="245" xfId="1" applyFont="1" applyBorder="1" applyAlignment="1">
      <alignment horizontal="center" vertical="center"/>
    </xf>
    <xf numFmtId="0" fontId="44" fillId="0" borderId="246" xfId="1" applyFont="1" applyBorder="1" applyAlignment="1">
      <alignment horizontal="center"/>
    </xf>
    <xf numFmtId="0" fontId="44" fillId="0" borderId="237" xfId="1" applyFont="1" applyBorder="1" applyAlignment="1">
      <alignment horizontal="left"/>
    </xf>
    <xf numFmtId="0" fontId="44" fillId="0" borderId="247" xfId="1" applyFont="1" applyBorder="1" applyAlignment="1">
      <alignment horizontal="right"/>
    </xf>
    <xf numFmtId="0" fontId="46" fillId="0" borderId="237" xfId="1" applyFont="1" applyBorder="1" applyAlignment="1">
      <alignment horizontal="left" vertical="center" shrinkToFit="1"/>
    </xf>
    <xf numFmtId="0" fontId="46" fillId="0" borderId="237" xfId="1" applyFont="1" applyFill="1" applyBorder="1" applyAlignment="1">
      <alignment vertical="center" textRotation="180" shrinkToFit="1"/>
    </xf>
    <xf numFmtId="0" fontId="99" fillId="0" borderId="248" xfId="1" applyFont="1" applyBorder="1" applyAlignment="1">
      <alignment horizontal="right"/>
    </xf>
    <xf numFmtId="0" fontId="99" fillId="0" borderId="249" xfId="1" applyFont="1" applyFill="1" applyBorder="1" applyAlignment="1">
      <alignment horizontal="center" vertical="center" shrinkToFit="1"/>
    </xf>
    <xf numFmtId="0" fontId="46" fillId="0" borderId="88" xfId="1" applyFont="1" applyBorder="1" applyAlignment="1">
      <alignment horizontal="left" vertical="center" shrinkToFit="1"/>
    </xf>
    <xf numFmtId="0" fontId="46" fillId="0" borderId="88" xfId="1" applyFont="1" applyFill="1" applyBorder="1" applyAlignment="1">
      <alignment vertical="center" textRotation="180" shrinkToFit="1"/>
    </xf>
    <xf numFmtId="0" fontId="46" fillId="0" borderId="88" xfId="1" applyFont="1" applyFill="1" applyBorder="1" applyAlignment="1">
      <alignment horizontal="left" vertical="center" shrinkToFit="1"/>
    </xf>
    <xf numFmtId="0" fontId="4" fillId="0" borderId="88" xfId="1" applyFont="1" applyFill="1" applyBorder="1" applyAlignment="1">
      <alignment horizontal="left" vertical="center" shrinkToFit="1"/>
    </xf>
    <xf numFmtId="0" fontId="4" fillId="0" borderId="88" xfId="1" applyFont="1" applyBorder="1" applyAlignment="1">
      <alignment horizontal="left" vertical="center" shrinkToFit="1"/>
    </xf>
    <xf numFmtId="0" fontId="192" fillId="0" borderId="169" xfId="1" applyFont="1" applyFill="1" applyBorder="1" applyAlignment="1">
      <alignment horizontal="center" vertical="center" wrapText="1" shrinkToFit="1"/>
    </xf>
    <xf numFmtId="0" fontId="44" fillId="40" borderId="227" xfId="1" applyFont="1" applyFill="1" applyBorder="1" applyAlignment="1">
      <alignment horizontal="center" vertical="center" wrapText="1" shrinkToFit="1"/>
    </xf>
    <xf numFmtId="0" fontId="46" fillId="40" borderId="227" xfId="1" applyFont="1" applyFill="1" applyBorder="1" applyAlignment="1">
      <alignment horizontal="center" vertical="center" shrinkToFit="1"/>
    </xf>
    <xf numFmtId="0" fontId="44" fillId="0" borderId="0" xfId="1" applyFont="1">
      <alignment vertical="center"/>
    </xf>
    <xf numFmtId="0" fontId="45" fillId="0" borderId="0" xfId="1" applyFont="1" applyBorder="1" applyAlignment="1">
      <alignment horizontal="center" vertical="center"/>
    </xf>
    <xf numFmtId="0" fontId="7" fillId="0" borderId="250" xfId="1" applyFont="1" applyBorder="1" applyAlignment="1">
      <alignment horizontal="center" vertical="center"/>
    </xf>
    <xf numFmtId="0" fontId="7" fillId="0" borderId="251" xfId="1" applyFont="1" applyBorder="1" applyAlignment="1">
      <alignment horizontal="center" vertical="center"/>
    </xf>
    <xf numFmtId="0" fontId="7" fillId="0" borderId="252" xfId="1" applyFont="1" applyBorder="1" applyAlignment="1">
      <alignment horizontal="center" vertical="center"/>
    </xf>
    <xf numFmtId="0" fontId="44" fillId="0" borderId="251" xfId="1" applyFont="1" applyFill="1" applyBorder="1" applyAlignment="1">
      <alignment horizontal="center" vertical="center"/>
    </xf>
    <xf numFmtId="0" fontId="44" fillId="0" borderId="251" xfId="1" applyFont="1" applyFill="1" applyBorder="1" applyAlignment="1">
      <alignment horizontal="center" vertical="center" shrinkToFit="1"/>
    </xf>
    <xf numFmtId="0" fontId="44" fillId="0" borderId="253" xfId="1" applyFont="1" applyFill="1" applyBorder="1" applyAlignment="1">
      <alignment horizontal="center" vertical="center"/>
    </xf>
    <xf numFmtId="0" fontId="44" fillId="0" borderId="253" xfId="1" applyFont="1" applyBorder="1" applyAlignment="1">
      <alignment vertical="center" textRotation="255"/>
    </xf>
    <xf numFmtId="0" fontId="7" fillId="0" borderId="254" xfId="1" applyFont="1" applyBorder="1" applyAlignment="1">
      <alignment horizontal="center" vertical="center" textRotation="255"/>
    </xf>
    <xf numFmtId="0" fontId="7" fillId="0" borderId="0" xfId="1" applyFont="1" applyBorder="1" applyAlignment="1">
      <alignment horizontal="center"/>
    </xf>
    <xf numFmtId="0" fontId="7" fillId="0" borderId="0" xfId="1" applyFont="1" applyBorder="1" applyAlignment="1">
      <alignment horizontal="left"/>
    </xf>
    <xf numFmtId="0" fontId="7" fillId="0" borderId="0" xfId="1" applyFont="1" applyBorder="1" applyAlignment="1">
      <alignment horizontal="right"/>
    </xf>
    <xf numFmtId="0" fontId="99" fillId="0" borderId="0" xfId="1" applyFont="1" applyFill="1" applyBorder="1" applyAlignment="1">
      <alignment horizontal="center" shrinkToFit="1"/>
    </xf>
    <xf numFmtId="0" fontId="99" fillId="0" borderId="0" xfId="1" applyFont="1" applyBorder="1" applyAlignment="1">
      <alignment horizontal="center" shrinkToFit="1"/>
    </xf>
    <xf numFmtId="0" fontId="197" fillId="0" borderId="0" xfId="1" applyFont="1" applyBorder="1" applyAlignment="1">
      <alignment horizontal="center" shrinkToFit="1"/>
    </xf>
    <xf numFmtId="0" fontId="197" fillId="0" borderId="0" xfId="1" applyFont="1" applyBorder="1" applyAlignment="1">
      <alignment horizontal="left"/>
    </xf>
    <xf numFmtId="0" fontId="192" fillId="0" borderId="0" xfId="1" applyFont="1" applyBorder="1" applyAlignment="1">
      <alignment horizontal="center" shrinkToFit="1"/>
    </xf>
    <xf numFmtId="0" fontId="7" fillId="0" borderId="0" xfId="1" applyFont="1" applyBorder="1" applyAlignment="1">
      <alignment horizontal="center" shrinkToFit="1"/>
    </xf>
    <xf numFmtId="0" fontId="7" fillId="0" borderId="0" xfId="1" applyFont="1" applyBorder="1" applyAlignment="1">
      <alignment horizontal="left" shrinkToFit="1"/>
    </xf>
    <xf numFmtId="0" fontId="192" fillId="0" borderId="0" xfId="1" applyFont="1" applyFill="1" applyBorder="1" applyAlignment="1">
      <alignment horizontal="center" shrinkToFit="1"/>
    </xf>
    <xf numFmtId="0" fontId="46" fillId="0" borderId="0" xfId="1" applyFont="1" applyBorder="1" applyAlignment="1">
      <alignment horizontal="left" shrinkToFit="1"/>
    </xf>
    <xf numFmtId="0" fontId="46" fillId="0" borderId="0" xfId="1" applyFont="1" applyBorder="1" applyAlignment="1">
      <alignment horizontal="left" shrinkToFit="1"/>
    </xf>
    <xf numFmtId="0" fontId="34" fillId="0" borderId="0" xfId="1" applyFont="1" applyBorder="1" applyAlignment="1">
      <alignment horizontal="left" shrinkToFit="1"/>
    </xf>
    <xf numFmtId="0" fontId="172" fillId="0" borderId="0" xfId="1" applyFont="1" applyBorder="1" applyAlignment="1">
      <alignment horizontal="center" shrinkToFit="1"/>
    </xf>
    <xf numFmtId="0" fontId="192" fillId="0" borderId="255" xfId="1" applyFont="1" applyBorder="1" applyAlignment="1">
      <alignment horizontal="left" vertical="center" shrinkToFit="1"/>
    </xf>
    <xf numFmtId="0" fontId="192" fillId="0" borderId="239" xfId="1" applyFont="1" applyBorder="1" applyAlignment="1">
      <alignment horizontal="left" vertical="center" shrinkToFit="1"/>
    </xf>
    <xf numFmtId="0" fontId="192" fillId="0" borderId="190" xfId="1" applyFont="1" applyBorder="1" applyAlignment="1">
      <alignment horizontal="left" vertical="center" shrinkToFit="1"/>
    </xf>
    <xf numFmtId="0" fontId="192" fillId="0" borderId="190" xfId="1" applyFont="1" applyFill="1" applyBorder="1" applyAlignment="1">
      <alignment vertical="center" textRotation="180" shrinkToFit="1"/>
    </xf>
    <xf numFmtId="0" fontId="198" fillId="4" borderId="255" xfId="1" applyFont="1" applyFill="1" applyBorder="1" applyAlignment="1">
      <alignment horizontal="left" vertical="center" shrinkToFit="1"/>
    </xf>
    <xf numFmtId="0" fontId="192" fillId="0" borderId="256" xfId="1" applyFont="1" applyBorder="1" applyAlignment="1">
      <alignment horizontal="left" vertical="center" shrinkToFit="1"/>
    </xf>
    <xf numFmtId="0" fontId="192" fillId="0" borderId="240" xfId="1" applyFont="1" applyBorder="1" applyAlignment="1">
      <alignment horizontal="left" vertical="center" shrinkToFit="1"/>
    </xf>
    <xf numFmtId="0" fontId="192" fillId="4" borderId="194" xfId="1" applyFont="1" applyFill="1" applyBorder="1" applyAlignment="1">
      <alignment horizontal="left" vertical="center" shrinkToFit="1"/>
    </xf>
    <xf numFmtId="0" fontId="192" fillId="4" borderId="207" xfId="1" applyFont="1" applyFill="1" applyBorder="1" applyAlignment="1">
      <alignment vertical="center" textRotation="180" shrinkToFit="1"/>
    </xf>
    <xf numFmtId="0" fontId="192" fillId="4" borderId="257" xfId="1" applyFont="1" applyFill="1" applyBorder="1" applyAlignment="1">
      <alignment horizontal="left" vertical="center" shrinkToFit="1"/>
    </xf>
    <xf numFmtId="0" fontId="192" fillId="4" borderId="256" xfId="1" applyFont="1" applyFill="1" applyBorder="1" applyAlignment="1">
      <alignment horizontal="left" vertical="center" shrinkToFit="1"/>
    </xf>
    <xf numFmtId="0" fontId="192" fillId="4" borderId="190" xfId="1" applyFont="1" applyFill="1" applyBorder="1" applyAlignment="1">
      <alignment vertical="center" textRotation="180" shrinkToFit="1"/>
    </xf>
    <xf numFmtId="0" fontId="192" fillId="4" borderId="240" xfId="1" applyFont="1" applyFill="1" applyBorder="1" applyAlignment="1">
      <alignment horizontal="left" vertical="center" shrinkToFit="1"/>
    </xf>
    <xf numFmtId="0" fontId="192" fillId="4" borderId="239" xfId="1" applyFont="1" applyFill="1" applyBorder="1" applyAlignment="1">
      <alignment horizontal="left" vertical="center" shrinkToFit="1"/>
    </xf>
    <xf numFmtId="0" fontId="192" fillId="4" borderId="190" xfId="1" applyFont="1" applyFill="1" applyBorder="1" applyAlignment="1">
      <alignment horizontal="left" vertical="center" shrinkToFit="1"/>
    </xf>
    <xf numFmtId="0" fontId="99" fillId="0" borderId="258" xfId="1" applyFont="1" applyFill="1" applyBorder="1" applyAlignment="1">
      <alignment horizontal="center" vertical="center" shrinkToFit="1"/>
    </xf>
    <xf numFmtId="0" fontId="192" fillId="0" borderId="188" xfId="1" applyFont="1" applyBorder="1" applyAlignment="1">
      <alignment vertical="center" shrinkToFit="1"/>
    </xf>
    <xf numFmtId="0" fontId="198" fillId="4" borderId="45" xfId="1" applyFont="1" applyFill="1" applyBorder="1" applyAlignment="1">
      <alignment horizontal="left" vertical="center" shrinkToFit="1"/>
    </xf>
    <xf numFmtId="0" fontId="192" fillId="0" borderId="232" xfId="1" applyFont="1" applyBorder="1" applyAlignment="1">
      <alignment horizontal="left" vertical="center" shrinkToFit="1"/>
    </xf>
    <xf numFmtId="0" fontId="192" fillId="0" borderId="188" xfId="1" applyFont="1" applyBorder="1" applyAlignment="1">
      <alignment horizontal="left" vertical="center" shrinkToFit="1"/>
    </xf>
    <xf numFmtId="0" fontId="192" fillId="0" borderId="170" xfId="1" applyFont="1" applyFill="1" applyBorder="1" applyAlignment="1">
      <alignment vertical="center" textRotation="180" shrinkToFit="1"/>
    </xf>
    <xf numFmtId="0" fontId="194" fillId="0" borderId="232" xfId="1" applyFont="1" applyBorder="1" applyAlignment="1">
      <alignment horizontal="left" vertical="center" shrinkToFit="1"/>
    </xf>
    <xf numFmtId="0" fontId="192" fillId="0" borderId="233" xfId="1" applyFont="1" applyFill="1" applyBorder="1" applyAlignment="1">
      <alignment horizontal="left" vertical="center" shrinkToFit="1"/>
    </xf>
    <xf numFmtId="0" fontId="99" fillId="0" borderId="167" xfId="1" applyFont="1" applyBorder="1">
      <alignment vertical="center"/>
    </xf>
    <xf numFmtId="0" fontId="194" fillId="4" borderId="232" xfId="1" applyFont="1" applyFill="1" applyBorder="1" applyAlignment="1">
      <alignment horizontal="left" vertical="center" shrinkToFit="1"/>
    </xf>
    <xf numFmtId="0" fontId="194" fillId="4" borderId="45" xfId="1" applyFont="1" applyFill="1" applyBorder="1" applyAlignment="1">
      <alignment horizontal="left" vertical="center" shrinkToFit="1"/>
    </xf>
    <xf numFmtId="0" fontId="192" fillId="4" borderId="232" xfId="1" applyFont="1" applyFill="1" applyBorder="1" applyAlignment="1">
      <alignment horizontal="left" vertical="center" shrinkToFit="1"/>
    </xf>
    <xf numFmtId="0" fontId="192" fillId="4" borderId="233" xfId="1" applyFont="1" applyFill="1" applyBorder="1" applyAlignment="1">
      <alignment horizontal="left" vertical="center" shrinkToFit="1"/>
    </xf>
    <xf numFmtId="0" fontId="194" fillId="0" borderId="170" xfId="1" applyFont="1" applyFill="1" applyBorder="1" applyAlignment="1">
      <alignment horizontal="left" vertical="center" shrinkToFit="1"/>
    </xf>
    <xf numFmtId="0" fontId="44" fillId="0" borderId="259" xfId="1" applyFont="1" applyBorder="1" applyAlignment="1">
      <alignment horizontal="center" vertical="center" textRotation="180" shrinkToFit="1"/>
    </xf>
    <xf numFmtId="0" fontId="192" fillId="4" borderId="170" xfId="1" applyFont="1" applyFill="1" applyBorder="1" applyAlignment="1">
      <alignment vertical="center" textRotation="180" shrinkToFit="1"/>
    </xf>
    <xf numFmtId="0" fontId="194" fillId="4" borderId="233" xfId="1" applyFont="1" applyFill="1" applyBorder="1" applyAlignment="1">
      <alignment horizontal="left" vertical="center" shrinkToFit="1"/>
    </xf>
    <xf numFmtId="0" fontId="194" fillId="0" borderId="170" xfId="1" applyFont="1" applyBorder="1" applyAlignment="1">
      <alignment horizontal="left" vertical="center" shrinkToFit="1"/>
    </xf>
    <xf numFmtId="0" fontId="192" fillId="4" borderId="181" xfId="1" applyFont="1" applyFill="1" applyBorder="1" applyAlignment="1">
      <alignment horizontal="left" vertical="center" shrinkToFit="1"/>
    </xf>
    <xf numFmtId="0" fontId="193" fillId="4" borderId="188" xfId="1" applyFont="1" applyFill="1" applyBorder="1" applyAlignment="1">
      <alignment horizontal="left" vertical="center" shrinkToFit="1"/>
    </xf>
    <xf numFmtId="0" fontId="193" fillId="4" borderId="170" xfId="1" applyFont="1" applyFill="1" applyBorder="1" applyAlignment="1">
      <alignment vertical="center" textRotation="180" shrinkToFit="1"/>
    </xf>
    <xf numFmtId="0" fontId="194" fillId="0" borderId="233" xfId="1" applyFont="1" applyBorder="1" applyAlignment="1">
      <alignment horizontal="left" vertical="center" shrinkToFit="1"/>
    </xf>
    <xf numFmtId="0" fontId="192" fillId="4" borderId="169" xfId="1" applyFont="1" applyFill="1" applyBorder="1" applyAlignment="1">
      <alignment horizontal="left" vertical="center" shrinkToFit="1"/>
    </xf>
    <xf numFmtId="0" fontId="192" fillId="0" borderId="260" xfId="1" applyFont="1" applyBorder="1" applyAlignment="1">
      <alignment horizontal="left" vertical="center" shrinkToFit="1"/>
    </xf>
    <xf numFmtId="0" fontId="193" fillId="4" borderId="242" xfId="1" applyFont="1" applyFill="1" applyBorder="1" applyAlignment="1">
      <alignment horizontal="left" vertical="center" shrinkToFit="1"/>
    </xf>
    <xf numFmtId="0" fontId="193" fillId="4" borderId="170" xfId="1" applyFont="1" applyFill="1" applyBorder="1" applyAlignment="1">
      <alignment horizontal="left" vertical="center" shrinkToFit="1"/>
    </xf>
    <xf numFmtId="0" fontId="193" fillId="0" borderId="261" xfId="1" applyFont="1" applyBorder="1" applyAlignment="1">
      <alignment horizontal="left" vertical="center" shrinkToFit="1"/>
    </xf>
    <xf numFmtId="0" fontId="192" fillId="0" borderId="244" xfId="1" applyFont="1" applyFill="1" applyBorder="1" applyAlignment="1">
      <alignment horizontal="left" vertical="center" shrinkToFit="1"/>
    </xf>
    <xf numFmtId="0" fontId="194" fillId="4" borderId="190" xfId="1" applyFont="1" applyFill="1" applyBorder="1" applyAlignment="1">
      <alignment horizontal="left" vertical="center" shrinkToFit="1"/>
    </xf>
    <xf numFmtId="0" fontId="193" fillId="4" borderId="0" xfId="1" applyFont="1" applyFill="1" applyBorder="1" applyAlignment="1">
      <alignment horizontal="left" vertical="center" shrinkToFit="1"/>
    </xf>
    <xf numFmtId="0" fontId="193" fillId="4" borderId="45" xfId="1" applyFont="1" applyFill="1" applyBorder="1" applyAlignment="1">
      <alignment horizontal="left" vertical="center" shrinkToFit="1"/>
    </xf>
    <xf numFmtId="0" fontId="193" fillId="4" borderId="188" xfId="1" applyFont="1" applyFill="1" applyBorder="1" applyAlignment="1">
      <alignment vertical="center" textRotation="180" shrinkToFit="1"/>
    </xf>
    <xf numFmtId="0" fontId="192" fillId="40" borderId="262" xfId="1" applyFont="1" applyFill="1" applyBorder="1" applyAlignment="1">
      <alignment horizontal="center" vertical="center" shrinkToFit="1"/>
    </xf>
    <xf numFmtId="0" fontId="192" fillId="40" borderId="192" xfId="1" applyFont="1" applyFill="1" applyBorder="1" applyAlignment="1">
      <alignment horizontal="center" vertical="center" shrinkToFit="1"/>
    </xf>
    <xf numFmtId="0" fontId="192" fillId="40" borderId="259" xfId="1" applyFont="1" applyFill="1" applyBorder="1" applyAlignment="1">
      <alignment horizontal="center" vertical="center" shrinkToFit="1"/>
    </xf>
    <xf numFmtId="0" fontId="7" fillId="0" borderId="241" xfId="1" applyFont="1" applyFill="1" applyBorder="1" applyAlignment="1">
      <alignment horizontal="center" vertical="center" textRotation="255" shrinkToFit="1"/>
    </xf>
    <xf numFmtId="0" fontId="7" fillId="0" borderId="241" xfId="1" applyFont="1" applyFill="1" applyBorder="1" applyAlignment="1">
      <alignment horizontal="center"/>
    </xf>
    <xf numFmtId="0" fontId="193" fillId="4" borderId="260" xfId="1" applyFont="1" applyFill="1" applyBorder="1" applyAlignment="1">
      <alignment horizontal="left" vertical="center" shrinkToFit="1"/>
    </xf>
    <xf numFmtId="0" fontId="193" fillId="4" borderId="263" xfId="1" applyFont="1" applyFill="1" applyBorder="1" applyAlignment="1">
      <alignment horizontal="left" vertical="center" shrinkToFit="1"/>
    </xf>
    <xf numFmtId="0" fontId="192" fillId="0" borderId="45" xfId="1" applyFont="1" applyFill="1" applyBorder="1" applyAlignment="1">
      <alignment horizontal="left" vertical="center" shrinkToFit="1"/>
    </xf>
    <xf numFmtId="0" fontId="196" fillId="5" borderId="264" xfId="1" applyFont="1" applyFill="1" applyBorder="1" applyAlignment="1">
      <alignment horizontal="left" vertical="center" shrinkToFit="1"/>
    </xf>
    <xf numFmtId="0" fontId="196" fillId="5" borderId="207" xfId="1" applyFont="1" applyFill="1" applyBorder="1" applyAlignment="1">
      <alignment horizontal="left" vertical="center" shrinkToFit="1"/>
    </xf>
    <xf numFmtId="0" fontId="196" fillId="5" borderId="181" xfId="1" applyFont="1" applyFill="1" applyBorder="1" applyAlignment="1">
      <alignment horizontal="left" vertical="center" shrinkToFit="1"/>
    </xf>
    <xf numFmtId="0" fontId="196" fillId="5" borderId="208" xfId="1" applyFont="1" applyFill="1" applyBorder="1" applyAlignment="1">
      <alignment horizontal="left" vertical="center" shrinkToFit="1"/>
    </xf>
    <xf numFmtId="0" fontId="196" fillId="5" borderId="209" xfId="1" applyFont="1" applyFill="1" applyBorder="1" applyAlignment="1">
      <alignment horizontal="left" vertical="center" shrinkToFit="1"/>
    </xf>
    <xf numFmtId="0" fontId="196" fillId="5" borderId="211" xfId="1" applyFont="1" applyFill="1" applyBorder="1" applyAlignment="1">
      <alignment horizontal="left" vertical="center" shrinkToFit="1"/>
    </xf>
    <xf numFmtId="0" fontId="193" fillId="4" borderId="265" xfId="1" applyFont="1" applyFill="1" applyBorder="1" applyAlignment="1">
      <alignment horizontal="left" vertical="center" shrinkToFit="1"/>
    </xf>
    <xf numFmtId="0" fontId="192" fillId="4" borderId="242" xfId="1" applyFont="1" applyFill="1" applyBorder="1" applyAlignment="1">
      <alignment horizontal="left" vertical="center" shrinkToFit="1"/>
    </xf>
    <xf numFmtId="0" fontId="192" fillId="40" borderId="266" xfId="1" applyFont="1" applyFill="1" applyBorder="1" applyAlignment="1">
      <alignment horizontal="center" vertical="center" shrinkToFit="1"/>
    </xf>
    <xf numFmtId="0" fontId="195" fillId="0" borderId="88" xfId="1" applyFont="1" applyBorder="1" applyAlignment="1">
      <alignment horizontal="left" vertical="center" shrinkToFit="1"/>
    </xf>
    <xf numFmtId="0" fontId="195" fillId="0" borderId="88" xfId="1" applyFont="1" applyFill="1" applyBorder="1" applyAlignment="1">
      <alignment vertical="center" textRotation="180" shrinkToFit="1"/>
    </xf>
    <xf numFmtId="0" fontId="44" fillId="40" borderId="262" xfId="1" applyFont="1" applyFill="1" applyBorder="1" applyAlignment="1">
      <alignment horizontal="center" vertical="center" wrapText="1" shrinkToFit="1"/>
    </xf>
    <xf numFmtId="0" fontId="192" fillId="40" borderId="267" xfId="1" applyFont="1" applyFill="1" applyBorder="1" applyAlignment="1">
      <alignment horizontal="center" vertical="center" shrinkToFit="1"/>
    </xf>
    <xf numFmtId="0" fontId="44" fillId="0" borderId="251" xfId="1" applyFont="1" applyFill="1" applyBorder="1" applyAlignment="1">
      <alignment horizontal="center" vertical="center" wrapText="1"/>
    </xf>
    <xf numFmtId="0" fontId="99" fillId="0" borderId="0" xfId="1" applyFont="1" applyBorder="1" applyAlignment="1">
      <alignment horizontal="left"/>
    </xf>
    <xf numFmtId="0" fontId="1" fillId="0" borderId="0" xfId="1" applyFont="1">
      <alignment vertical="center"/>
    </xf>
    <xf numFmtId="0" fontId="1" fillId="0" borderId="0" xfId="1" applyFont="1" applyBorder="1">
      <alignment vertical="center"/>
    </xf>
    <xf numFmtId="0" fontId="1" fillId="0" borderId="0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0" xfId="1" applyFont="1">
      <alignment vertical="center"/>
    </xf>
    <xf numFmtId="0" fontId="1" fillId="0" borderId="0" xfId="1" applyFont="1" applyFill="1">
      <alignment vertical="center"/>
    </xf>
    <xf numFmtId="0" fontId="1" fillId="0" borderId="0" xfId="1" applyFont="1" applyAlignment="1">
      <alignment vertical="center" shrinkToFit="1"/>
    </xf>
    <xf numFmtId="0" fontId="1" fillId="0" borderId="0" xfId="1" applyFont="1" applyAlignment="1">
      <alignment horizontal="center" vertical="center"/>
    </xf>
    <xf numFmtId="0" fontId="1" fillId="0" borderId="0" xfId="1" applyFont="1" applyBorder="1" applyAlignment="1">
      <alignment horizontal="right" vertical="top"/>
    </xf>
    <xf numFmtId="0" fontId="2" fillId="0" borderId="215" xfId="1" applyFont="1" applyBorder="1" applyAlignment="1">
      <alignment horizontal="right" vertical="top"/>
    </xf>
    <xf numFmtId="9" fontId="1" fillId="0" borderId="0" xfId="1" applyNumberFormat="1" applyFont="1" applyBorder="1">
      <alignment vertical="center"/>
    </xf>
    <xf numFmtId="0" fontId="1" fillId="0" borderId="0" xfId="1" applyFont="1" applyBorder="1" applyAlignment="1">
      <alignment horizontal="right"/>
    </xf>
    <xf numFmtId="0" fontId="195" fillId="0" borderId="219" xfId="1" applyFont="1" applyBorder="1" applyAlignment="1">
      <alignment horizontal="left" vertical="center" shrinkToFit="1"/>
    </xf>
    <xf numFmtId="0" fontId="195" fillId="0" borderId="219" xfId="1" applyFont="1" applyFill="1" applyBorder="1" applyAlignment="1">
      <alignment vertical="center" textRotation="180" shrinkToFit="1"/>
    </xf>
    <xf numFmtId="0" fontId="195" fillId="0" borderId="217" xfId="1" applyFont="1" applyBorder="1" applyAlignment="1">
      <alignment horizontal="left" vertical="center" shrinkToFit="1"/>
    </xf>
    <xf numFmtId="0" fontId="1" fillId="0" borderId="239" xfId="1" applyFont="1" applyBorder="1" applyAlignment="1">
      <alignment horizontal="right"/>
    </xf>
    <xf numFmtId="0" fontId="1" fillId="0" borderId="258" xfId="1" applyFont="1" applyFill="1" applyBorder="1" applyAlignment="1">
      <alignment horizontal="center" vertical="center" shrinkToFit="1"/>
    </xf>
    <xf numFmtId="0" fontId="193" fillId="4" borderId="268" xfId="1" applyFont="1" applyFill="1" applyBorder="1" applyAlignment="1">
      <alignment horizontal="left" vertical="center" shrinkToFit="1"/>
    </xf>
    <xf numFmtId="0" fontId="193" fillId="0" borderId="269" xfId="1" applyFont="1" applyFill="1" applyBorder="1" applyAlignment="1">
      <alignment horizontal="left" vertical="center" shrinkToFit="1"/>
    </xf>
    <xf numFmtId="0" fontId="1" fillId="0" borderId="167" xfId="1" applyFont="1" applyBorder="1">
      <alignment vertical="center"/>
    </xf>
    <xf numFmtId="0" fontId="44" fillId="0" borderId="270" xfId="1" applyFont="1" applyBorder="1" applyAlignment="1">
      <alignment horizontal="center" vertical="center"/>
    </xf>
    <xf numFmtId="0" fontId="194" fillId="4" borderId="88" xfId="1" applyFont="1" applyFill="1" applyBorder="1" applyAlignment="1">
      <alignment vertical="center" textRotation="180" shrinkToFit="1"/>
    </xf>
    <xf numFmtId="0" fontId="2" fillId="0" borderId="259" xfId="1" applyFont="1" applyBorder="1" applyAlignment="1">
      <alignment horizontal="center" vertical="center" textRotation="180" shrinkToFit="1"/>
    </xf>
    <xf numFmtId="0" fontId="6" fillId="0" borderId="241" xfId="1" applyFont="1" applyBorder="1" applyAlignment="1">
      <alignment horizontal="center" vertical="center" textRotation="255" shrinkToFit="1"/>
    </xf>
    <xf numFmtId="0" fontId="199" fillId="4" borderId="88" xfId="1" applyFont="1" applyFill="1" applyBorder="1" applyAlignment="1">
      <alignment horizontal="left" vertical="center" shrinkToFit="1"/>
    </xf>
    <xf numFmtId="0" fontId="6" fillId="0" borderId="241" xfId="1" applyFont="1" applyBorder="1" applyAlignment="1">
      <alignment horizontal="center"/>
    </xf>
    <xf numFmtId="177" fontId="1" fillId="0" borderId="0" xfId="1" applyNumberFormat="1" applyFont="1" applyBorder="1" applyAlignment="1">
      <alignment horizontal="center" vertical="center"/>
    </xf>
    <xf numFmtId="178" fontId="1" fillId="0" borderId="0" xfId="1" applyNumberFormat="1" applyFont="1" applyBorder="1" applyAlignment="1">
      <alignment horizontal="center" vertical="center"/>
    </xf>
    <xf numFmtId="0" fontId="1" fillId="0" borderId="0" xfId="1" applyFont="1" applyFill="1" applyBorder="1" applyAlignment="1">
      <alignment horizontal="left" vertical="center" wrapText="1"/>
    </xf>
    <xf numFmtId="0" fontId="194" fillId="0" borderId="45" xfId="1" applyFont="1" applyBorder="1" applyAlignment="1">
      <alignment horizontal="left" vertical="center" shrinkToFit="1"/>
    </xf>
    <xf numFmtId="0" fontId="1" fillId="0" borderId="0" xfId="1" applyFont="1" applyFill="1" applyBorder="1" applyAlignment="1">
      <alignment horizontal="center" vertical="center"/>
    </xf>
    <xf numFmtId="0" fontId="44" fillId="4" borderId="270" xfId="1" applyFont="1" applyFill="1" applyBorder="1" applyAlignment="1">
      <alignment horizontal="center" vertical="center"/>
    </xf>
    <xf numFmtId="0" fontId="3" fillId="0" borderId="0" xfId="1" applyFont="1">
      <alignment vertical="center"/>
    </xf>
    <xf numFmtId="0" fontId="195" fillId="40" borderId="231" xfId="1" applyFont="1" applyFill="1" applyBorder="1" applyAlignment="1">
      <alignment horizontal="center" vertical="center" shrinkToFit="1"/>
    </xf>
    <xf numFmtId="0" fontId="2" fillId="0" borderId="227" xfId="1" applyFont="1" applyBorder="1" applyAlignment="1">
      <alignment horizontal="center" vertical="center" textRotation="180" shrinkToFit="1"/>
    </xf>
    <xf numFmtId="0" fontId="6" fillId="0" borderId="226" xfId="1" applyFont="1" applyBorder="1" applyAlignment="1">
      <alignment horizontal="center"/>
    </xf>
    <xf numFmtId="0" fontId="195" fillId="0" borderId="0" xfId="1" applyFont="1">
      <alignment vertical="center"/>
    </xf>
    <xf numFmtId="0" fontId="195" fillId="0" borderId="271" xfId="1" applyFont="1" applyBorder="1" applyAlignment="1">
      <alignment vertical="center" shrinkToFit="1"/>
    </xf>
    <xf numFmtId="0" fontId="1" fillId="0" borderId="45" xfId="1" applyFont="1" applyBorder="1" applyAlignment="1">
      <alignment horizontal="right"/>
    </xf>
    <xf numFmtId="0" fontId="1" fillId="0" borderId="241" xfId="1" applyFont="1" applyFill="1" applyBorder="1" applyAlignment="1">
      <alignment horizontal="center" vertical="center" shrinkToFit="1"/>
    </xf>
    <xf numFmtId="0" fontId="192" fillId="0" borderId="272" xfId="1" applyFont="1" applyBorder="1" applyAlignment="1">
      <alignment vertical="center" shrinkToFit="1"/>
    </xf>
    <xf numFmtId="0" fontId="1" fillId="0" borderId="225" xfId="1" applyFont="1" applyBorder="1">
      <alignment vertical="center"/>
    </xf>
    <xf numFmtId="0" fontId="192" fillId="4" borderId="0" xfId="1" applyFont="1" applyFill="1">
      <alignment vertical="center"/>
    </xf>
    <xf numFmtId="0" fontId="192" fillId="4" borderId="272" xfId="1" applyFont="1" applyFill="1" applyBorder="1" applyAlignment="1">
      <alignment vertical="center" shrinkToFit="1"/>
    </xf>
    <xf numFmtId="0" fontId="195" fillId="40" borderId="262" xfId="1" applyFont="1" applyFill="1" applyBorder="1" applyAlignment="1">
      <alignment horizontal="center" vertical="center" shrinkToFit="1"/>
    </xf>
    <xf numFmtId="0" fontId="195" fillId="40" borderId="266" xfId="1" applyFont="1" applyFill="1" applyBorder="1" applyAlignment="1">
      <alignment horizontal="center" vertical="center" shrinkToFit="1"/>
    </xf>
    <xf numFmtId="0" fontId="195" fillId="40" borderId="259" xfId="1" applyFont="1" applyFill="1" applyBorder="1" applyAlignment="1">
      <alignment horizontal="center" vertical="center" shrinkToFit="1"/>
    </xf>
    <xf numFmtId="0" fontId="4" fillId="0" borderId="0" xfId="1" applyFont="1">
      <alignment vertical="center"/>
    </xf>
    <xf numFmtId="0" fontId="4" fillId="0" borderId="0" xfId="1" applyFont="1" applyBorder="1">
      <alignment vertical="center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right"/>
    </xf>
    <xf numFmtId="0" fontId="192" fillId="0" borderId="271" xfId="1" applyFont="1" applyBorder="1">
      <alignment vertical="center"/>
    </xf>
    <xf numFmtId="0" fontId="194" fillId="0" borderId="273" xfId="1" applyFont="1" applyBorder="1" applyAlignment="1">
      <alignment horizontal="left" vertical="center" shrinkToFit="1"/>
    </xf>
    <xf numFmtId="0" fontId="192" fillId="0" borderId="274" xfId="1" applyFont="1" applyFill="1" applyBorder="1" applyAlignment="1">
      <alignment vertical="center" textRotation="180" shrinkToFit="1"/>
    </xf>
    <xf numFmtId="0" fontId="194" fillId="0" borderId="275" xfId="1" applyFont="1" applyFill="1" applyBorder="1" applyAlignment="1">
      <alignment horizontal="left" vertical="center" shrinkToFit="1"/>
    </xf>
    <xf numFmtId="0" fontId="4" fillId="0" borderId="217" xfId="1" applyFont="1" applyBorder="1">
      <alignment vertical="center"/>
    </xf>
    <xf numFmtId="0" fontId="1" fillId="0" borderId="236" xfId="1" applyFont="1" applyBorder="1" applyAlignment="1">
      <alignment horizontal="center" vertical="center" shrinkToFit="1"/>
    </xf>
    <xf numFmtId="0" fontId="192" fillId="0" borderId="276" xfId="1" applyFont="1" applyBorder="1">
      <alignment vertical="center"/>
    </xf>
    <xf numFmtId="0" fontId="192" fillId="0" borderId="277" xfId="1" applyFont="1" applyBorder="1" applyAlignment="1">
      <alignment horizontal="left" vertical="center" shrinkToFit="1"/>
    </xf>
    <xf numFmtId="0" fontId="4" fillId="0" borderId="225" xfId="1" applyFont="1" applyBorder="1">
      <alignment vertical="center"/>
    </xf>
    <xf numFmtId="0" fontId="6" fillId="0" borderId="241" xfId="1" applyFont="1" applyFill="1" applyBorder="1" applyAlignment="1">
      <alignment horizontal="center" vertical="center" textRotation="255" shrinkToFit="1"/>
    </xf>
    <xf numFmtId="0" fontId="194" fillId="0" borderId="232" xfId="1" applyFont="1" applyFill="1" applyBorder="1" applyAlignment="1">
      <alignment horizontal="left" vertical="center" shrinkToFit="1"/>
    </xf>
    <xf numFmtId="0" fontId="192" fillId="0" borderId="277" xfId="1" applyFont="1" applyFill="1" applyBorder="1" applyAlignment="1">
      <alignment horizontal="left" vertical="center" shrinkToFit="1"/>
    </xf>
    <xf numFmtId="0" fontId="6" fillId="0" borderId="241" xfId="1" applyFont="1" applyFill="1" applyBorder="1" applyAlignment="1">
      <alignment horizontal="center"/>
    </xf>
    <xf numFmtId="0" fontId="193" fillId="0" borderId="45" xfId="1" applyFont="1" applyBorder="1" applyAlignment="1">
      <alignment horizontal="left" vertical="center" shrinkToFit="1"/>
    </xf>
    <xf numFmtId="0" fontId="192" fillId="0" borderId="278" xfId="1" applyFont="1" applyBorder="1" applyAlignment="1">
      <alignment horizontal="left" vertical="center" shrinkToFit="1"/>
    </xf>
    <xf numFmtId="0" fontId="192" fillId="0" borderId="263" xfId="1" applyFont="1" applyFill="1" applyBorder="1" applyAlignment="1">
      <alignment horizontal="left" vertical="center" shrinkToFit="1"/>
    </xf>
    <xf numFmtId="0" fontId="192" fillId="0" borderId="244" xfId="1" applyFont="1" applyBorder="1" applyAlignment="1">
      <alignment horizontal="left" vertical="center" shrinkToFit="1"/>
    </xf>
    <xf numFmtId="0" fontId="195" fillId="40" borderId="237" xfId="1" applyFont="1" applyFill="1" applyBorder="1" applyAlignment="1">
      <alignment horizontal="center" vertical="center" shrinkToFit="1"/>
    </xf>
    <xf numFmtId="0" fontId="195" fillId="40" borderId="204" xfId="1" applyFont="1" applyFill="1" applyBorder="1" applyAlignment="1">
      <alignment horizontal="center" vertical="center" shrinkToFit="1"/>
    </xf>
    <xf numFmtId="0" fontId="195" fillId="40" borderId="192" xfId="1" applyFont="1" applyFill="1" applyBorder="1" applyAlignment="1">
      <alignment horizontal="center" vertical="center" shrinkToFit="1"/>
    </xf>
    <xf numFmtId="0" fontId="195" fillId="40" borderId="279" xfId="1" applyFont="1" applyFill="1" applyBorder="1" applyAlignment="1">
      <alignment horizontal="center" vertical="center" shrinkToFit="1"/>
    </xf>
    <xf numFmtId="0" fontId="195" fillId="40" borderId="235" xfId="1" applyFont="1" applyFill="1" applyBorder="1" applyAlignment="1">
      <alignment horizontal="center" vertical="center" shrinkToFit="1"/>
    </xf>
    <xf numFmtId="0" fontId="195" fillId="40" borderId="280" xfId="1" applyFont="1" applyFill="1" applyBorder="1" applyAlignment="1">
      <alignment horizontal="center" vertical="center" shrinkToFit="1"/>
    </xf>
    <xf numFmtId="0" fontId="195" fillId="40" borderId="281" xfId="1" applyFont="1" applyFill="1" applyBorder="1" applyAlignment="1">
      <alignment horizontal="center" vertical="center" shrinkToFit="1"/>
    </xf>
    <xf numFmtId="0" fontId="195" fillId="40" borderId="282" xfId="1" applyFont="1" applyFill="1" applyBorder="1" applyAlignment="1">
      <alignment horizontal="center" vertical="center" shrinkToFit="1"/>
    </xf>
    <xf numFmtId="0" fontId="195" fillId="40" borderId="283" xfId="1" applyFont="1" applyFill="1" applyBorder="1" applyAlignment="1">
      <alignment horizontal="center" vertical="center" shrinkToFit="1"/>
    </xf>
    <xf numFmtId="0" fontId="6" fillId="0" borderId="226" xfId="1" applyFont="1" applyFill="1" applyBorder="1" applyAlignment="1">
      <alignment horizontal="center"/>
    </xf>
    <xf numFmtId="0" fontId="44" fillId="0" borderId="270" xfId="1" applyFont="1" applyBorder="1" applyAlignment="1">
      <alignment horizontal="center"/>
    </xf>
    <xf numFmtId="0" fontId="200" fillId="5" borderId="88" xfId="1" applyFont="1" applyFill="1" applyBorder="1" applyAlignment="1">
      <alignment horizontal="left" vertical="center" shrinkToFit="1"/>
    </xf>
    <xf numFmtId="0" fontId="196" fillId="5" borderId="88" xfId="1" applyFont="1" applyFill="1" applyBorder="1" applyAlignment="1">
      <alignment horizontal="left" vertical="center" shrinkToFit="1"/>
    </xf>
    <xf numFmtId="0" fontId="195" fillId="40" borderId="284" xfId="1" applyFont="1" applyFill="1" applyBorder="1" applyAlignment="1">
      <alignment horizontal="center" vertical="center" shrinkToFit="1"/>
    </xf>
    <xf numFmtId="0" fontId="195" fillId="40" borderId="285" xfId="1" applyFont="1" applyFill="1" applyBorder="1" applyAlignment="1">
      <alignment horizontal="center" vertical="center" shrinkToFit="1"/>
    </xf>
    <xf numFmtId="0" fontId="195" fillId="40" borderId="286" xfId="1" applyFont="1" applyFill="1" applyBorder="1" applyAlignment="1">
      <alignment horizontal="center" vertical="center" shrinkToFit="1"/>
    </xf>
    <xf numFmtId="0" fontId="194" fillId="0" borderId="88" xfId="1" applyFont="1" applyFill="1" applyBorder="1" applyAlignment="1">
      <alignment horizontal="left" vertical="center" shrinkToFit="1"/>
    </xf>
    <xf numFmtId="0" fontId="193" fillId="0" borderId="272" xfId="1" applyFont="1" applyBorder="1" applyAlignment="1">
      <alignment vertical="center" shrinkToFit="1"/>
    </xf>
    <xf numFmtId="0" fontId="2" fillId="0" borderId="0" xfId="1" applyFont="1">
      <alignment vertical="center"/>
    </xf>
    <xf numFmtId="0" fontId="3" fillId="0" borderId="0" xfId="1" applyFont="1" applyBorder="1" applyAlignment="1">
      <alignment horizontal="center" vertical="center"/>
    </xf>
    <xf numFmtId="0" fontId="6" fillId="0" borderId="250" xfId="1" applyFont="1" applyBorder="1" applyAlignment="1">
      <alignment horizontal="center" vertical="center"/>
    </xf>
    <xf numFmtId="0" fontId="6" fillId="0" borderId="252" xfId="1" applyFont="1" applyBorder="1" applyAlignment="1">
      <alignment horizontal="center" vertical="center"/>
    </xf>
    <xf numFmtId="0" fontId="2" fillId="0" borderId="251" xfId="1" applyFont="1" applyFill="1" applyBorder="1" applyAlignment="1">
      <alignment horizontal="center" vertical="center"/>
    </xf>
    <xf numFmtId="0" fontId="2" fillId="0" borderId="253" xfId="1" applyFont="1" applyFill="1" applyBorder="1" applyAlignment="1">
      <alignment horizontal="center" vertical="center"/>
    </xf>
    <xf numFmtId="0" fontId="2" fillId="0" borderId="251" xfId="1" applyFont="1" applyFill="1" applyBorder="1" applyAlignment="1">
      <alignment horizontal="center" vertical="center" wrapText="1"/>
    </xf>
    <xf numFmtId="0" fontId="2" fillId="0" borderId="253" xfId="1" applyFont="1" applyBorder="1" applyAlignment="1">
      <alignment vertical="center" textRotation="255"/>
    </xf>
    <xf numFmtId="0" fontId="6" fillId="0" borderId="254" xfId="1" applyFont="1" applyBorder="1" applyAlignment="1">
      <alignment horizontal="center" vertical="center" textRotation="255"/>
    </xf>
    <xf numFmtId="0" fontId="6" fillId="0" borderId="0" xfId="1" applyFont="1" applyBorder="1" applyAlignment="1">
      <alignment horizontal="center"/>
    </xf>
    <xf numFmtId="0" fontId="6" fillId="0" borderId="0" xfId="1" applyFont="1" applyBorder="1" applyAlignment="1">
      <alignment horizontal="right"/>
    </xf>
    <xf numFmtId="0" fontId="1" fillId="0" borderId="0" xfId="1" applyFont="1" applyFill="1" applyBorder="1" applyAlignment="1">
      <alignment horizontal="center" shrinkToFit="1"/>
    </xf>
    <xf numFmtId="0" fontId="1" fillId="0" borderId="0" xfId="1" applyFont="1" applyBorder="1" applyAlignment="1">
      <alignment horizontal="center" shrinkToFit="1"/>
    </xf>
    <xf numFmtId="0" fontId="1" fillId="0" borderId="0" xfId="1" applyFont="1" applyBorder="1" applyAlignment="1">
      <alignment horizontal="left"/>
    </xf>
    <xf numFmtId="0" fontId="195" fillId="0" borderId="0" xfId="1" applyFont="1" applyBorder="1" applyAlignment="1">
      <alignment horizontal="center" shrinkToFit="1"/>
    </xf>
    <xf numFmtId="0" fontId="6" fillId="0" borderId="0" xfId="1" applyFont="1" applyBorder="1" applyAlignment="1">
      <alignment horizontal="center" shrinkToFit="1"/>
    </xf>
    <xf numFmtId="0" fontId="195" fillId="0" borderId="0" xfId="1" applyFont="1" applyFill="1" applyBorder="1" applyAlignment="1">
      <alignment horizontal="center" shrinkToFit="1"/>
    </xf>
    <xf numFmtId="0" fontId="4" fillId="0" borderId="0" xfId="1" applyFont="1" applyBorder="1" applyAlignment="1">
      <alignment horizontal="left" shrinkToFit="1"/>
    </xf>
    <xf numFmtId="0" fontId="4" fillId="0" borderId="0" xfId="1" applyFont="1" applyBorder="1" applyAlignment="1">
      <alignment horizontal="left" shrinkToFit="1"/>
    </xf>
    <xf numFmtId="0" fontId="29" fillId="0" borderId="0" xfId="1" applyFont="1" applyBorder="1" applyAlignment="1">
      <alignment horizontal="left" shrinkToFit="1"/>
    </xf>
    <xf numFmtId="0" fontId="6" fillId="0" borderId="0" xfId="1" applyFont="1" applyBorder="1" applyAlignment="1">
      <alignment horizontal="center" vertical="center"/>
    </xf>
    <xf numFmtId="0" fontId="1" fillId="0" borderId="0" xfId="1" applyFont="1" applyFill="1" applyBorder="1">
      <alignment vertical="center"/>
    </xf>
    <xf numFmtId="0" fontId="1" fillId="0" borderId="0" xfId="1" applyFont="1" applyBorder="1" applyAlignment="1">
      <alignment horizontal="left" vertical="center" shrinkToFit="1"/>
    </xf>
    <xf numFmtId="0" fontId="1" fillId="0" borderId="0" xfId="1" applyFont="1" applyBorder="1" applyAlignment="1">
      <alignment horizontal="left" vertical="center"/>
    </xf>
    <xf numFmtId="0" fontId="6" fillId="0" borderId="0" xfId="1" applyFont="1" applyBorder="1" applyAlignment="1">
      <alignment horizontal="left" vertical="center"/>
    </xf>
    <xf numFmtId="0" fontId="2" fillId="0" borderId="0" xfId="1" applyFont="1" applyBorder="1" applyAlignment="1">
      <alignment horizontal="right" vertical="top"/>
    </xf>
    <xf numFmtId="0" fontId="2" fillId="0" borderId="216" xfId="1" applyFont="1" applyBorder="1" applyAlignment="1">
      <alignment horizontal="center" vertical="center"/>
    </xf>
    <xf numFmtId="0" fontId="2" fillId="0" borderId="220" xfId="1" applyFont="1" applyBorder="1" applyAlignment="1">
      <alignment horizontal="right"/>
    </xf>
    <xf numFmtId="0" fontId="194" fillId="4" borderId="256" xfId="1" applyFont="1" applyFill="1" applyBorder="1" applyAlignment="1">
      <alignment horizontal="left" vertical="center" shrinkToFit="1"/>
    </xf>
    <xf numFmtId="0" fontId="195" fillId="0" borderId="190" xfId="1" applyFont="1" applyFill="1" applyBorder="1" applyAlignment="1">
      <alignment horizontal="left" vertical="center" shrinkToFit="1"/>
    </xf>
    <xf numFmtId="0" fontId="195" fillId="0" borderId="240" xfId="1" applyFont="1" applyFill="1" applyBorder="1" applyAlignment="1">
      <alignment horizontal="left" vertical="center" shrinkToFit="1"/>
    </xf>
    <xf numFmtId="0" fontId="2" fillId="0" borderId="223" xfId="1" applyFont="1" applyBorder="1" applyAlignment="1">
      <alignment horizontal="center" vertical="center"/>
    </xf>
    <xf numFmtId="0" fontId="2" fillId="0" borderId="170" xfId="1" applyFont="1" applyBorder="1">
      <alignment vertical="center"/>
    </xf>
    <xf numFmtId="0" fontId="195" fillId="0" borderId="88" xfId="1" applyFont="1" applyFill="1" applyBorder="1" applyAlignment="1">
      <alignment horizontal="left" vertical="center" shrinkToFit="1"/>
    </xf>
    <xf numFmtId="0" fontId="2" fillId="0" borderId="170" xfId="1" applyFont="1" applyBorder="1" applyAlignment="1">
      <alignment horizontal="right"/>
    </xf>
    <xf numFmtId="0" fontId="2" fillId="0" borderId="229" xfId="1" applyFont="1" applyBorder="1" applyAlignment="1">
      <alignment horizontal="center" vertical="center"/>
    </xf>
    <xf numFmtId="0" fontId="2" fillId="0" borderId="234" xfId="1" applyFont="1" applyBorder="1">
      <alignment vertical="center"/>
    </xf>
    <xf numFmtId="0" fontId="195" fillId="40" borderId="267" xfId="1" applyFont="1" applyFill="1" applyBorder="1" applyAlignment="1">
      <alignment horizontal="center" vertical="center" shrinkToFit="1"/>
    </xf>
    <xf numFmtId="0" fontId="2" fillId="0" borderId="270" xfId="1" applyFont="1" applyBorder="1" applyAlignment="1">
      <alignment horizontal="center" vertical="center"/>
    </xf>
    <xf numFmtId="0" fontId="195" fillId="0" borderId="276" xfId="1" applyFont="1" applyBorder="1" applyAlignment="1">
      <alignment vertical="center" shrinkToFit="1"/>
    </xf>
    <xf numFmtId="0" fontId="195" fillId="0" borderId="0" xfId="1" applyFont="1" applyAlignment="1">
      <alignment horizontal="left" vertical="center"/>
    </xf>
    <xf numFmtId="0" fontId="2" fillId="0" borderId="245" xfId="1" applyFont="1" applyBorder="1" applyAlignment="1">
      <alignment horizontal="center" vertical="center"/>
    </xf>
    <xf numFmtId="0" fontId="195" fillId="40" borderId="206" xfId="1" applyFont="1" applyFill="1" applyBorder="1" applyAlignment="1">
      <alignment horizontal="center" vertical="center" shrinkToFit="1"/>
    </xf>
    <xf numFmtId="0" fontId="195" fillId="40" borderId="164" xfId="1" applyFont="1" applyFill="1" applyBorder="1" applyAlignment="1">
      <alignment horizontal="center" vertical="center" shrinkToFit="1"/>
    </xf>
    <xf numFmtId="0" fontId="195" fillId="0" borderId="45" xfId="1" applyFont="1" applyBorder="1" applyAlignment="1">
      <alignment horizontal="left" vertical="center" shrinkToFit="1"/>
    </xf>
    <xf numFmtId="0" fontId="195" fillId="0" borderId="272" xfId="1" applyFont="1" applyFill="1" applyBorder="1" applyAlignment="1">
      <alignment vertical="center" textRotation="180" shrinkToFit="1"/>
    </xf>
    <xf numFmtId="0" fontId="195" fillId="0" borderId="170" xfId="1" applyFont="1" applyBorder="1" applyAlignment="1">
      <alignment horizontal="left" vertical="center" shrinkToFit="1"/>
    </xf>
    <xf numFmtId="0" fontId="195" fillId="0" borderId="272" xfId="1" applyFont="1" applyFill="1" applyBorder="1" applyAlignment="1">
      <alignment horizontal="left" vertical="center" shrinkToFit="1"/>
    </xf>
    <xf numFmtId="0" fontId="194" fillId="0" borderId="88" xfId="1" applyFont="1" applyFill="1" applyBorder="1" applyAlignment="1">
      <alignment vertical="center" textRotation="180" shrinkToFit="1"/>
    </xf>
    <xf numFmtId="0" fontId="194" fillId="0" borderId="277" xfId="1" applyFont="1" applyBorder="1" applyAlignment="1">
      <alignment horizontal="left" vertical="center" shrinkToFit="1"/>
    </xf>
    <xf numFmtId="0" fontId="194" fillId="4" borderId="272" xfId="1" applyFont="1" applyFill="1" applyBorder="1" applyAlignment="1">
      <alignment vertical="center" textRotation="180" shrinkToFit="1"/>
    </xf>
    <xf numFmtId="0" fontId="194" fillId="4" borderId="170" xfId="1" applyFont="1" applyFill="1" applyBorder="1" applyAlignment="1">
      <alignment horizontal="left" vertical="center" shrinkToFit="1"/>
    </xf>
    <xf numFmtId="0" fontId="192" fillId="4" borderId="272" xfId="1" applyFont="1" applyFill="1" applyBorder="1" applyAlignment="1">
      <alignment horizontal="left" vertical="center" shrinkToFit="1"/>
    </xf>
    <xf numFmtId="0" fontId="195" fillId="0" borderId="232" xfId="1" applyFont="1" applyBorder="1" applyAlignment="1">
      <alignment horizontal="left" vertical="center" shrinkToFit="1"/>
    </xf>
    <xf numFmtId="0" fontId="195" fillId="0" borderId="277" xfId="1" applyFont="1" applyBorder="1" applyAlignment="1">
      <alignment horizontal="left" vertical="center" shrinkToFit="1"/>
    </xf>
    <xf numFmtId="0" fontId="193" fillId="0" borderId="272" xfId="1" applyFont="1" applyFill="1" applyBorder="1" applyAlignment="1">
      <alignment horizontal="left" vertical="center" shrinkToFit="1"/>
    </xf>
    <xf numFmtId="0" fontId="193" fillId="0" borderId="170" xfId="1" applyFont="1" applyBorder="1" applyAlignment="1">
      <alignment horizontal="left" vertical="center" shrinkToFit="1"/>
    </xf>
    <xf numFmtId="0" fontId="193" fillId="0" borderId="232" xfId="1" applyFont="1" applyBorder="1" applyAlignment="1">
      <alignment horizontal="left" vertical="center" shrinkToFit="1"/>
    </xf>
    <xf numFmtId="0" fontId="195" fillId="0" borderId="263" xfId="1" applyFont="1" applyFill="1" applyBorder="1" applyAlignment="1">
      <alignment horizontal="left" vertical="center" shrinkToFit="1"/>
    </xf>
    <xf numFmtId="0" fontId="195" fillId="0" borderId="244" xfId="1" applyFont="1" applyFill="1" applyBorder="1" applyAlignment="1">
      <alignment horizontal="left" vertical="center" shrinkToFit="1"/>
    </xf>
    <xf numFmtId="0" fontId="195" fillId="40" borderId="248" xfId="1" applyFont="1" applyFill="1" applyBorder="1" applyAlignment="1">
      <alignment horizontal="center" vertical="center" shrinkToFit="1"/>
    </xf>
    <xf numFmtId="0" fontId="195" fillId="40" borderId="287" xfId="1" applyFont="1" applyFill="1" applyBorder="1" applyAlignment="1">
      <alignment horizontal="center" vertical="center" shrinkToFit="1"/>
    </xf>
    <xf numFmtId="0" fontId="195" fillId="40" borderId="247" xfId="1" applyFont="1" applyFill="1" applyBorder="1" applyAlignment="1">
      <alignment horizontal="center" vertical="center" shrinkToFit="1"/>
    </xf>
    <xf numFmtId="0" fontId="196" fillId="5" borderId="256" xfId="1" applyFont="1" applyFill="1" applyBorder="1" applyAlignment="1">
      <alignment horizontal="left" vertical="center" shrinkToFit="1"/>
    </xf>
    <xf numFmtId="0" fontId="196" fillId="5" borderId="190" xfId="1" applyFont="1" applyFill="1" applyBorder="1" applyAlignment="1">
      <alignment horizontal="left" vertical="center" shrinkToFit="1"/>
    </xf>
    <xf numFmtId="0" fontId="200" fillId="5" borderId="240" xfId="1" applyFont="1" applyFill="1" applyBorder="1" applyAlignment="1">
      <alignment horizontal="left" vertical="center" shrinkToFit="1"/>
    </xf>
    <xf numFmtId="0" fontId="200" fillId="5" borderId="232" xfId="1" applyFont="1" applyFill="1" applyBorder="1" applyAlignment="1">
      <alignment horizontal="left" vertical="center" shrinkToFit="1"/>
    </xf>
    <xf numFmtId="0" fontId="202" fillId="5" borderId="88" xfId="1" applyFont="1" applyFill="1" applyBorder="1" applyAlignment="1">
      <alignment vertical="center" textRotation="180" shrinkToFit="1"/>
    </xf>
    <xf numFmtId="0" fontId="200" fillId="5" borderId="277" xfId="1" applyFont="1" applyFill="1" applyBorder="1" applyAlignment="1">
      <alignment horizontal="left" vertical="center" shrinkToFit="1"/>
    </xf>
    <xf numFmtId="0" fontId="192" fillId="4" borderId="277" xfId="1" applyFont="1" applyFill="1" applyBorder="1" applyAlignment="1">
      <alignment horizontal="left" vertical="center" shrinkToFit="1"/>
    </xf>
    <xf numFmtId="0" fontId="202" fillId="5" borderId="232" xfId="1" applyFont="1" applyFill="1" applyBorder="1" applyAlignment="1">
      <alignment horizontal="left" vertical="center" shrinkToFit="1"/>
    </xf>
    <xf numFmtId="0" fontId="202" fillId="5" borderId="88" xfId="1" applyFont="1" applyFill="1" applyBorder="1" applyAlignment="1">
      <alignment horizontal="left" vertical="center" shrinkToFit="1"/>
    </xf>
    <xf numFmtId="0" fontId="202" fillId="5" borderId="277" xfId="1" applyFont="1" applyFill="1" applyBorder="1" applyAlignment="1">
      <alignment horizontal="left" vertical="center" shrinkToFit="1"/>
    </xf>
    <xf numFmtId="0" fontId="194" fillId="4" borderId="0" xfId="1" applyFont="1" applyFill="1" applyAlignment="1">
      <alignment horizontal="left" vertical="center"/>
    </xf>
    <xf numFmtId="0" fontId="195" fillId="4" borderId="272" xfId="1" applyFont="1" applyFill="1" applyBorder="1" applyAlignment="1">
      <alignment vertical="center" shrinkToFit="1"/>
    </xf>
    <xf numFmtId="0" fontId="194" fillId="4" borderId="0" xfId="1" applyFont="1" applyFill="1">
      <alignment vertical="center"/>
    </xf>
    <xf numFmtId="0" fontId="200" fillId="5" borderId="260" xfId="1" applyFont="1" applyFill="1" applyBorder="1" applyAlignment="1">
      <alignment horizontal="left" vertical="center" shrinkToFit="1"/>
    </xf>
    <xf numFmtId="0" fontId="200" fillId="5" borderId="263" xfId="1" applyFont="1" applyFill="1" applyBorder="1" applyAlignment="1">
      <alignment horizontal="left" vertical="center" shrinkToFit="1"/>
    </xf>
    <xf numFmtId="0" fontId="200" fillId="5" borderId="244" xfId="1" applyFont="1" applyFill="1" applyBorder="1" applyAlignment="1">
      <alignment horizontal="left" vertical="center" shrinkToFit="1"/>
    </xf>
    <xf numFmtId="0" fontId="193" fillId="0" borderId="170" xfId="1" applyFont="1" applyFill="1" applyBorder="1" applyAlignment="1">
      <alignment horizontal="left" vertical="center" shrinkToFit="1"/>
    </xf>
    <xf numFmtId="0" fontId="195" fillId="0" borderId="45" xfId="1" applyFont="1" applyFill="1" applyBorder="1" applyAlignment="1">
      <alignment horizontal="left" vertical="center" shrinkToFit="1"/>
    </xf>
    <xf numFmtId="0" fontId="195" fillId="0" borderId="272" xfId="1" applyFont="1" applyBorder="1" applyAlignment="1">
      <alignment horizontal="left" vertical="center" shrinkToFit="1"/>
    </xf>
    <xf numFmtId="0" fontId="195" fillId="0" borderId="170" xfId="1" applyFont="1" applyFill="1" applyBorder="1" applyAlignment="1">
      <alignment horizontal="left" vertical="center" shrinkToFit="1"/>
    </xf>
    <xf numFmtId="0" fontId="193" fillId="4" borderId="272" xfId="1" applyFont="1" applyFill="1" applyBorder="1" applyAlignment="1">
      <alignment vertical="center" textRotation="180" shrinkToFit="1"/>
    </xf>
    <xf numFmtId="0" fontId="193" fillId="4" borderId="169" xfId="1" applyFont="1" applyFill="1" applyBorder="1" applyAlignment="1">
      <alignment horizontal="left" vertical="center" shrinkToFit="1"/>
    </xf>
    <xf numFmtId="0" fontId="195" fillId="0" borderId="242" xfId="1" applyFont="1" applyBorder="1" applyAlignment="1">
      <alignment horizontal="left" vertical="center" shrinkToFit="1"/>
    </xf>
    <xf numFmtId="0" fontId="195" fillId="4" borderId="272" xfId="1" applyFont="1" applyFill="1" applyBorder="1" applyAlignment="1">
      <alignment horizontal="left" vertical="center" shrinkToFit="1"/>
    </xf>
    <xf numFmtId="0" fontId="2" fillId="0" borderId="270" xfId="1" applyFont="1" applyBorder="1" applyAlignment="1">
      <alignment horizontal="center"/>
    </xf>
    <xf numFmtId="0" fontId="203" fillId="5" borderId="88" xfId="1" applyFont="1" applyFill="1" applyBorder="1" applyAlignment="1">
      <alignment horizontal="left" vertical="center" shrinkToFit="1"/>
    </xf>
    <xf numFmtId="0" fontId="203" fillId="5" borderId="88" xfId="1" applyFont="1" applyFill="1" applyBorder="1" applyAlignment="1">
      <alignment vertical="center" textRotation="180" shrinkToFit="1"/>
    </xf>
    <xf numFmtId="0" fontId="204" fillId="5" borderId="88" xfId="1" applyFont="1" applyFill="1" applyBorder="1" applyAlignment="1">
      <alignment horizontal="left" vertical="center" shrinkToFit="1"/>
    </xf>
    <xf numFmtId="0" fontId="2" fillId="0" borderId="288" xfId="1" applyFont="1" applyFill="1" applyBorder="1" applyAlignment="1">
      <alignment horizontal="center" vertical="center"/>
    </xf>
    <xf numFmtId="0" fontId="44" fillId="0" borderId="284" xfId="1" applyFont="1" applyFill="1" applyBorder="1" applyAlignment="1">
      <alignment horizontal="center" vertical="center" shrinkToFit="1"/>
    </xf>
    <xf numFmtId="0" fontId="44" fillId="0" borderId="289" xfId="1" applyFont="1" applyFill="1" applyBorder="1" applyAlignment="1">
      <alignment horizontal="center" vertical="center" shrinkToFit="1"/>
    </xf>
    <xf numFmtId="0" fontId="195" fillId="0" borderId="190" xfId="1" applyFont="1" applyBorder="1" applyAlignment="1">
      <alignment horizontal="left" vertical="center" shrinkToFit="1"/>
    </xf>
    <xf numFmtId="0" fontId="195" fillId="0" borderId="190" xfId="1" applyFont="1" applyFill="1" applyBorder="1" applyAlignment="1">
      <alignment vertical="center" textRotation="180" shrinkToFit="1"/>
    </xf>
    <xf numFmtId="0" fontId="195" fillId="0" borderId="257" xfId="1" applyFont="1" applyBorder="1">
      <alignment vertical="center"/>
    </xf>
    <xf numFmtId="0" fontId="195" fillId="0" borderId="194" xfId="1" applyFont="1" applyBorder="1" applyAlignment="1">
      <alignment vertical="center" shrinkToFit="1"/>
    </xf>
    <xf numFmtId="0" fontId="195" fillId="0" borderId="240" xfId="1" applyFont="1" applyFill="1" applyBorder="1" applyAlignment="1">
      <alignment vertical="center" textRotation="180" shrinkToFit="1"/>
    </xf>
    <xf numFmtId="0" fontId="192" fillId="0" borderId="269" xfId="1" applyFont="1" applyBorder="1" applyAlignment="1">
      <alignment horizontal="left" vertical="center" shrinkToFit="1"/>
    </xf>
    <xf numFmtId="0" fontId="192" fillId="4" borderId="268" xfId="1" applyFont="1" applyFill="1" applyBorder="1" applyAlignment="1">
      <alignment horizontal="left" vertical="center" shrinkToFit="1"/>
    </xf>
    <xf numFmtId="0" fontId="195" fillId="4" borderId="268" xfId="1" applyFont="1" applyFill="1" applyBorder="1" applyAlignment="1">
      <alignment horizontal="left" vertical="center" shrinkToFit="1"/>
    </xf>
    <xf numFmtId="0" fontId="195" fillId="0" borderId="269" xfId="1" applyFont="1" applyBorder="1" applyAlignment="1">
      <alignment horizontal="left" vertical="center" shrinkToFit="1"/>
    </xf>
    <xf numFmtId="0" fontId="192" fillId="4" borderId="272" xfId="1" applyFont="1" applyFill="1" applyBorder="1" applyAlignment="1">
      <alignment vertical="center" textRotation="180" shrinkToFit="1"/>
    </xf>
    <xf numFmtId="0" fontId="195" fillId="0" borderId="272" xfId="1" applyFont="1" applyBorder="1" applyAlignment="1">
      <alignment vertical="center" shrinkToFit="1"/>
    </xf>
    <xf numFmtId="0" fontId="193" fillId="4" borderId="272" xfId="1" applyFont="1" applyFill="1" applyBorder="1" applyAlignment="1">
      <alignment horizontal="left" vertical="center" shrinkToFit="1"/>
    </xf>
    <xf numFmtId="0" fontId="195" fillId="0" borderId="0" xfId="1" applyFont="1" applyBorder="1">
      <alignment vertical="center"/>
    </xf>
    <xf numFmtId="0" fontId="195" fillId="0" borderId="277" xfId="1" applyFont="1" applyFill="1" applyBorder="1" applyAlignment="1">
      <alignment vertical="center" textRotation="180" shrinkToFit="1"/>
    </xf>
    <xf numFmtId="0" fontId="195" fillId="0" borderId="88" xfId="1" applyFont="1" applyBorder="1" applyAlignment="1">
      <alignment horizontal="left" vertical="center" wrapText="1" shrinkToFit="1"/>
    </xf>
    <xf numFmtId="0" fontId="195" fillId="0" borderId="272" xfId="1" applyFont="1" applyBorder="1" applyAlignment="1">
      <alignment horizontal="center" vertical="center" shrinkToFit="1"/>
    </xf>
    <xf numFmtId="0" fontId="195" fillId="4" borderId="0" xfId="1" applyFont="1" applyFill="1">
      <alignment vertical="center"/>
    </xf>
    <xf numFmtId="0" fontId="200" fillId="5" borderId="290" xfId="1" applyFont="1" applyFill="1" applyBorder="1" applyAlignment="1">
      <alignment horizontal="left" vertical="center" shrinkToFit="1"/>
    </xf>
    <xf numFmtId="0" fontId="200" fillId="5" borderId="235" xfId="1" applyFont="1" applyFill="1" applyBorder="1" applyAlignment="1">
      <alignment horizontal="left" vertical="center" shrinkToFit="1"/>
    </xf>
    <xf numFmtId="0" fontId="200" fillId="5" borderId="283" xfId="1" applyFont="1" applyFill="1" applyBorder="1" applyAlignment="1">
      <alignment horizontal="left" vertical="center" shrinkToFit="1"/>
    </xf>
    <xf numFmtId="0" fontId="195" fillId="0" borderId="194" xfId="1" applyFont="1" applyFill="1" applyBorder="1" applyAlignment="1">
      <alignment vertical="center" textRotation="180" shrinkToFit="1"/>
    </xf>
    <xf numFmtId="0" fontId="193" fillId="4" borderId="0" xfId="1" applyFont="1" applyFill="1">
      <alignment vertical="center"/>
    </xf>
  </cellXfs>
  <cellStyles count="144">
    <cellStyle name="20% - 輔色1 2" xfId="5" xr:uid="{CA43A45E-0793-4395-BD9A-B4669F84BAB9}"/>
    <cellStyle name="20% - 輔色2 2" xfId="6" xr:uid="{61295A62-0ED3-4436-811A-29CACFA5F755}"/>
    <cellStyle name="20% - 輔色3 2" xfId="7" xr:uid="{B48AC6C9-3034-4CBF-9286-F7BB6FD75E24}"/>
    <cellStyle name="20% - 輔色4 2" xfId="8" xr:uid="{06463A7D-245A-45AC-84A3-0C0136043BBC}"/>
    <cellStyle name="20% - 輔色5 2" xfId="9" xr:uid="{9B19EB1E-9BCE-4FB9-8E0D-79F95B9C36AB}"/>
    <cellStyle name="20% - 輔色6 2" xfId="10" xr:uid="{950E6BA2-0E81-40CC-8E2C-EB69EF1D0A2E}"/>
    <cellStyle name="40% - 輔色1 2" xfId="11" xr:uid="{1376C18B-87D6-4A8B-951C-3CA79FF2829E}"/>
    <cellStyle name="40% - 輔色2 2" xfId="12" xr:uid="{E466D332-A7BF-4F8A-B4AC-6ED948D5465F}"/>
    <cellStyle name="40% - 輔色3 2" xfId="13" xr:uid="{EE2AEBD5-3804-4FF2-B6B5-C501D9198997}"/>
    <cellStyle name="40% - 輔色4 2" xfId="14" xr:uid="{AF684F66-15E7-4628-A579-6D9BCC81DA94}"/>
    <cellStyle name="40% - 輔色5 2" xfId="15" xr:uid="{882040A6-61FF-4A2C-9CAF-F65913578DA3}"/>
    <cellStyle name="40% - 輔色6 2" xfId="16" xr:uid="{73183537-15FF-43A1-B8EE-A113AF8A2217}"/>
    <cellStyle name="60% - 輔色1 2" xfId="17" xr:uid="{245676FE-2B86-4CED-9888-9A892461FC8B}"/>
    <cellStyle name="60% - 輔色2 2" xfId="18" xr:uid="{BDAF8E8B-2BA3-49D1-B6FD-DD3E4259E065}"/>
    <cellStyle name="60% - 輔色3 2" xfId="19" xr:uid="{A3077980-EC7A-4628-A0CD-882679F9E27D}"/>
    <cellStyle name="60% - 輔色4 2" xfId="20" xr:uid="{6339E8B0-8397-4979-908F-BEDFD5BC3342}"/>
    <cellStyle name="60% - 輔色5 2" xfId="21" xr:uid="{447D95E8-4FD4-4A81-98A1-F4C261A53DB5}"/>
    <cellStyle name="60% - 輔色6 2" xfId="22" xr:uid="{93AB7AF6-4DE8-4BFB-A837-37B5044B43DC}"/>
    <cellStyle name="一般" xfId="0" builtinId="0"/>
    <cellStyle name="一般 2" xfId="1" xr:uid="{00000000-0005-0000-0000-000001000000}"/>
    <cellStyle name="一般_Sheet1" xfId="3" xr:uid="{00000000-0005-0000-0000-000002000000}"/>
    <cellStyle name="一般_南興98" xfId="4" xr:uid="{00000000-0005-0000-0000-000003000000}"/>
    <cellStyle name="一般_新增Microsoft Excel 工作表" xfId="143" xr:uid="{F29E61D6-6623-4B94-8BD2-CB72C56EAE73}"/>
    <cellStyle name="中等" xfId="2" builtinId="28"/>
    <cellStyle name="中等 2" xfId="23" xr:uid="{14E0DBAD-ED4E-444C-9795-35D55F6230E2}"/>
    <cellStyle name="中等 2 2" xfId="46" xr:uid="{FE7A2482-34E5-4260-BF7E-CDD08F6A7C45}"/>
    <cellStyle name="中等 3" xfId="103" xr:uid="{9BA5E254-898C-4F66-8464-615D1D17F1D5}"/>
    <cellStyle name="合計 2" xfId="24" xr:uid="{284C2DBB-73B3-45D2-B91D-0A64624395AE}"/>
    <cellStyle name="合計 2 2" xfId="75" xr:uid="{730336D5-8A4E-47DA-80A2-27DC78C5DCC5}"/>
    <cellStyle name="合計 2 3" xfId="105" xr:uid="{5C6FD0B3-E5E7-4629-8AFA-606FEEE2E453}"/>
    <cellStyle name="合計 3" xfId="52" xr:uid="{ADBC4B9D-7CB8-42BC-948B-495CE8459756}"/>
    <cellStyle name="合計 3 2" xfId="85" xr:uid="{31C9FF54-9C59-4CB8-9C58-35F638B881E7}"/>
    <cellStyle name="合計 3 3" xfId="106" xr:uid="{2B9F9536-1DA6-4379-A362-A34963269E93}"/>
    <cellStyle name="合計 4" xfId="57" xr:uid="{DAFCB014-8AD7-4900-B13D-7B19B4C0E97D}"/>
    <cellStyle name="合計 4 2" xfId="90" xr:uid="{185A5D30-08F6-41E2-B466-591943661FA9}"/>
    <cellStyle name="合計 4 3" xfId="107" xr:uid="{088FE513-4893-42EF-88CA-1801ED619F7A}"/>
    <cellStyle name="合計 5" xfId="62" xr:uid="{58E51321-3289-425A-81CA-4562F90B3F82}"/>
    <cellStyle name="合計 5 2" xfId="95" xr:uid="{3B112C3D-A69A-4E45-AF33-350A0FB7E0FA}"/>
    <cellStyle name="合計 5 3" xfId="108" xr:uid="{6DF53B04-B06F-4384-A7ED-19C0E2F83CAD}"/>
    <cellStyle name="合計 6" xfId="67" xr:uid="{EA5FA654-305B-4CAC-9A5D-0E86296969A1}"/>
    <cellStyle name="合計 6 2" xfId="100" xr:uid="{D63A3F30-24F1-4AD8-8EDB-A957DB58A548}"/>
    <cellStyle name="合計 6 3" xfId="109" xr:uid="{5B280602-2249-4EE1-A81B-ED97949A9A64}"/>
    <cellStyle name="合計 7" xfId="70" xr:uid="{82DE4A17-9AA9-491F-B8A7-80B709EBEAB2}"/>
    <cellStyle name="合計 7 2" xfId="110" xr:uid="{A7EC1BF3-6541-40B0-AB9A-D678E5DF0886}"/>
    <cellStyle name="合計 8" xfId="104" xr:uid="{F2C2B2D6-678D-4DBC-B070-D8D2E7693C68}"/>
    <cellStyle name="好 2" xfId="25" xr:uid="{FE872EC5-B78F-4687-9583-F6F61FDD6BE0}"/>
    <cellStyle name="計算方式 2" xfId="26" xr:uid="{497D62D4-3D0E-49E2-BD7A-1508A0CB2B69}"/>
    <cellStyle name="計算方式 2 2" xfId="76" xr:uid="{0B8DD061-E90E-4BF6-B937-83C946059580}"/>
    <cellStyle name="計算方式 2 3" xfId="112" xr:uid="{0CB218BC-508F-42CA-936A-AEFD7D6AA644}"/>
    <cellStyle name="計算方式 3" xfId="53" xr:uid="{D374315C-69C6-48F8-B92D-1B16CC05F9B7}"/>
    <cellStyle name="計算方式 3 2" xfId="86" xr:uid="{86286520-0948-402E-AD76-76B26C8CB86E}"/>
    <cellStyle name="計算方式 3 3" xfId="113" xr:uid="{BD4045FA-A35F-4980-869C-1BD1254BE918}"/>
    <cellStyle name="計算方式 4" xfId="58" xr:uid="{54541E35-AA9B-403C-AF21-65E1D262A246}"/>
    <cellStyle name="計算方式 4 2" xfId="91" xr:uid="{CEB956EA-0E1E-4738-9A37-EC176B755F18}"/>
    <cellStyle name="計算方式 4 3" xfId="114" xr:uid="{91068A23-8CA3-43C8-8498-7FC820EE6B3F}"/>
    <cellStyle name="計算方式 5" xfId="63" xr:uid="{80C7A8EC-53DB-47E3-9410-187A6D7A60AE}"/>
    <cellStyle name="計算方式 5 2" xfId="96" xr:uid="{EAF58929-FA8E-488D-ABF2-1A788A98EDD7}"/>
    <cellStyle name="計算方式 5 3" xfId="115" xr:uid="{B347B0AE-C6DB-470A-ACF3-3D0B4982C184}"/>
    <cellStyle name="計算方式 6" xfId="71" xr:uid="{FAF912DA-3BB1-4585-BC41-5FFD24F81FBD}"/>
    <cellStyle name="計算方式 6 2" xfId="116" xr:uid="{930752EC-3F83-4792-B31A-8C21F268D568}"/>
    <cellStyle name="計算方式 7" xfId="111" xr:uid="{212CB440-DAF5-4887-9062-1D19B2B76E2E}"/>
    <cellStyle name="連結的儲存格 2" xfId="27" xr:uid="{ED196BB5-4BED-4B83-A093-0CD0F4A570DE}"/>
    <cellStyle name="備註 2" xfId="28" xr:uid="{95462D6B-DF9A-4105-9BC6-DABAD369605B}"/>
    <cellStyle name="備註 2 2" xfId="77" xr:uid="{8BDF554B-AB6F-4074-A0DF-126F8EB115DB}"/>
    <cellStyle name="備註 2 3" xfId="118" xr:uid="{4E284556-0165-4660-89A1-07BCE8C93CD5}"/>
    <cellStyle name="備註 3" xfId="54" xr:uid="{67B6B5B5-92C0-4A4C-BA36-66537CC910F5}"/>
    <cellStyle name="備註 3 2" xfId="87" xr:uid="{031EAC5F-89B0-4D37-91AD-11597CA62CBD}"/>
    <cellStyle name="備註 3 3" xfId="119" xr:uid="{A5E53D6A-8767-4C3E-98D9-9AD04135EE29}"/>
    <cellStyle name="備註 4" xfId="59" xr:uid="{0FC0A320-3BA9-4362-960B-47D1E03CC9B8}"/>
    <cellStyle name="備註 4 2" xfId="92" xr:uid="{0CB5442A-39D7-4D76-B1E8-02B8D9C5668D}"/>
    <cellStyle name="備註 4 3" xfId="120" xr:uid="{AFCC1426-70DD-41FF-A734-AA53E759CD19}"/>
    <cellStyle name="備註 5" xfId="64" xr:uid="{63B231F8-143C-4691-BA8B-47B3EC15C092}"/>
    <cellStyle name="備註 5 2" xfId="97" xr:uid="{66A2D0C1-821E-46A2-96FC-10047582E094}"/>
    <cellStyle name="備註 5 3" xfId="121" xr:uid="{3A2FD1FB-1C89-4553-A88F-DBB6BBC61FD3}"/>
    <cellStyle name="備註 6" xfId="72" xr:uid="{BC266A28-D2F6-4D04-A851-CD8485BBE340}"/>
    <cellStyle name="備註 6 2" xfId="122" xr:uid="{72DC21F7-2782-4EC9-A558-51766D5D5AD0}"/>
    <cellStyle name="備註 7" xfId="117" xr:uid="{C1CF930B-739D-4383-9FE0-67661F958C64}"/>
    <cellStyle name="超連結 2" xfId="47" xr:uid="{CC85235B-E0B9-4507-955E-0C98ED8D8CBA}"/>
    <cellStyle name="說明文字 2" xfId="29" xr:uid="{EA7B897F-A4DE-40BD-9548-A6A33B134FD2}"/>
    <cellStyle name="輔色1 2" xfId="30" xr:uid="{6BDB789C-73F6-4239-999B-A79AAC9CD3C1}"/>
    <cellStyle name="輔色2 2" xfId="31" xr:uid="{0A49D501-7BB7-43B5-85E9-63302840DD1D}"/>
    <cellStyle name="輔色3 2" xfId="32" xr:uid="{10FA3DF2-8666-4752-9AD5-7D9F2EE8D727}"/>
    <cellStyle name="輔色4 2" xfId="33" xr:uid="{3F8C0791-5428-44B3-80EE-4CDEB14449B0}"/>
    <cellStyle name="輔色5 2" xfId="34" xr:uid="{B21A0282-8184-4D68-BF58-D0193EF31832}"/>
    <cellStyle name="輔色6 2" xfId="35" xr:uid="{CB711FD5-133F-43DA-8FD3-10D324B7E715}"/>
    <cellStyle name="標題 1 2" xfId="37" xr:uid="{DA47AF9B-907B-4B77-B9DD-015CCADBEF59}"/>
    <cellStyle name="標題 2 2" xfId="38" xr:uid="{B294950A-B854-49CF-8987-291791B7070A}"/>
    <cellStyle name="標題 3 2" xfId="39" xr:uid="{6EC878F4-D204-4C59-8933-2084322F1527}"/>
    <cellStyle name="標題 3 2 2" xfId="48" xr:uid="{B1BD88FF-81A9-4336-875C-D7AE052049B5}"/>
    <cellStyle name="標題 3 2 2 2" xfId="81" xr:uid="{69F5162C-D3BA-4905-905C-3B2E50AC2409}"/>
    <cellStyle name="標題 3 2 2 3" xfId="125" xr:uid="{27E8E1C7-9C57-4436-B5B0-99EF7D34D06F}"/>
    <cellStyle name="標題 3 2 3" xfId="78" xr:uid="{67DB20B6-F205-43F2-8BB7-B4A9798C348B}"/>
    <cellStyle name="標題 3 2 4" xfId="124" xr:uid="{7368F239-7DC9-444D-8C02-015E979BA0E0}"/>
    <cellStyle name="標題 3 3" xfId="49" xr:uid="{519E91E1-7913-4ECD-9560-36A231A6DC3D}"/>
    <cellStyle name="標題 3 3 2" xfId="82" xr:uid="{EF2520E5-816A-432F-A8F2-03DC31D8701A}"/>
    <cellStyle name="標題 3 3 3" xfId="126" xr:uid="{087E9409-1211-4777-9FF4-464F2F4E069C}"/>
    <cellStyle name="標題 3 4" xfId="50" xr:uid="{1C9E2069-D23B-4EFF-A2CC-8970C53CE546}"/>
    <cellStyle name="標題 3 4 2" xfId="83" xr:uid="{6395DDC2-43CC-4884-98D3-56E149C17A0D}"/>
    <cellStyle name="標題 3 4 3" xfId="127" xr:uid="{7657CCD0-344B-4C18-A28F-E0826F10A479}"/>
    <cellStyle name="標題 3 5" xfId="51" xr:uid="{4DEC598D-B6C8-47B8-B973-83816EB92C89}"/>
    <cellStyle name="標題 3 5 2" xfId="84" xr:uid="{2C0C27A3-C5D6-4F63-BCD9-A379615BAFDA}"/>
    <cellStyle name="標題 3 5 3" xfId="128" xr:uid="{0ACE465B-2CD5-4056-B563-3228BF0FACFB}"/>
    <cellStyle name="標題 3 6" xfId="69" xr:uid="{98F8D14A-5B49-4B06-B75A-2896D7A08307}"/>
    <cellStyle name="標題 3 6 2" xfId="102" xr:uid="{C8AD728B-E7B8-449F-8BBE-7EAC93362824}"/>
    <cellStyle name="標題 3 6 3" xfId="129" xr:uid="{5BA12B61-5361-4B44-BCA1-2E48B4368BA7}"/>
    <cellStyle name="標題 3 7" xfId="123" xr:uid="{99782AAE-9D63-44F8-B029-C8EB69506CA9}"/>
    <cellStyle name="標題 4 2" xfId="40" xr:uid="{28AE0A2C-A3E5-4B80-9DEF-C5822C7FF8B8}"/>
    <cellStyle name="標題 5" xfId="36" xr:uid="{8BCA3281-3A43-4E68-ACCA-7F9CF34A8199}"/>
    <cellStyle name="輸入 2" xfId="41" xr:uid="{D00E8914-FDEC-4305-A1A6-7A3A642CCA43}"/>
    <cellStyle name="輸入 2 2" xfId="79" xr:uid="{AA0B7AB4-25F2-4F21-A911-3908271870C1}"/>
    <cellStyle name="輸入 2 3" xfId="131" xr:uid="{A8137052-83A9-4D51-986B-482FFF669B45}"/>
    <cellStyle name="輸入 3" xfId="55" xr:uid="{05D7224E-8D35-4EB8-BE4E-D60539859F6A}"/>
    <cellStyle name="輸入 3 2" xfId="88" xr:uid="{0C15DE56-704F-41D1-AC86-2A72C1A007AA}"/>
    <cellStyle name="輸入 3 3" xfId="132" xr:uid="{DDFDDABE-46E7-4988-9948-D78D98C51EB9}"/>
    <cellStyle name="輸入 4" xfId="60" xr:uid="{89809941-4476-42F8-BD39-693D31194B48}"/>
    <cellStyle name="輸入 4 2" xfId="93" xr:uid="{53483B16-2AF4-4A9F-823A-FA4BBDBC4AB9}"/>
    <cellStyle name="輸入 4 3" xfId="133" xr:uid="{A02C44B5-20B6-4030-B59B-5FDD825E3743}"/>
    <cellStyle name="輸入 5" xfId="65" xr:uid="{A93E803A-5DE6-4257-8343-0FAA9707BE4E}"/>
    <cellStyle name="輸入 5 2" xfId="98" xr:uid="{944F5DC8-7781-46CB-AB57-4C0CA25678F4}"/>
    <cellStyle name="輸入 5 3" xfId="134" xr:uid="{52CABB08-823A-4C52-B02A-E33B68123B00}"/>
    <cellStyle name="輸入 6" xfId="73" xr:uid="{12AC8C69-0787-4326-864E-12C15A7DD943}"/>
    <cellStyle name="輸入 6 2" xfId="135" xr:uid="{0BF85BDB-66E3-4F8B-BDE9-651E7D89C833}"/>
    <cellStyle name="輸入 7" xfId="130" xr:uid="{F534FA30-79B5-427C-BF3E-7E6BEB4A4C79}"/>
    <cellStyle name="輸出 2" xfId="42" xr:uid="{1BC9096C-9B36-4418-AE28-E3C1F754F14A}"/>
    <cellStyle name="輸出 2 2" xfId="80" xr:uid="{31EAFFD1-3F1F-4F91-A36C-576B645D6468}"/>
    <cellStyle name="輸出 2 3" xfId="137" xr:uid="{8F0025DB-2CB6-4C1F-BFAB-1B67301C7A9B}"/>
    <cellStyle name="輸出 3" xfId="56" xr:uid="{D925D26D-AF05-4F36-8BD4-888372325E45}"/>
    <cellStyle name="輸出 3 2" xfId="89" xr:uid="{FF0BE825-8AF2-4AF3-A9D5-C0BCBA3E0A55}"/>
    <cellStyle name="輸出 3 3" xfId="138" xr:uid="{2580AF0D-CAE5-459E-9FFF-47EFB0B46D23}"/>
    <cellStyle name="輸出 4" xfId="61" xr:uid="{A09F2C52-8225-40A3-B034-82EBF83747BF}"/>
    <cellStyle name="輸出 4 2" xfId="94" xr:uid="{A19DC3D5-D8F6-41AA-BD36-A358D08BD867}"/>
    <cellStyle name="輸出 4 3" xfId="139" xr:uid="{6E14B6AC-D1CF-4100-B67A-EEDDCC446BFC}"/>
    <cellStyle name="輸出 5" xfId="66" xr:uid="{00C27E2C-0FC8-42E7-B06E-130226A43D2F}"/>
    <cellStyle name="輸出 5 2" xfId="99" xr:uid="{EFA9E370-9C51-45D6-BFBD-3CFDFB2C36A4}"/>
    <cellStyle name="輸出 5 3" xfId="140" xr:uid="{33290970-734D-4BA8-93FA-2693E4F2089D}"/>
    <cellStyle name="輸出 6" xfId="68" xr:uid="{82442A38-852E-45FA-A4D7-570B693F050D}"/>
    <cellStyle name="輸出 6 2" xfId="101" xr:uid="{8E5CE2A7-A64A-4FF7-8DBC-1549C8B490F3}"/>
    <cellStyle name="輸出 6 3" xfId="141" xr:uid="{2A2D60DB-66E7-4528-AA58-664B4A683A32}"/>
    <cellStyle name="輸出 7" xfId="74" xr:uid="{E1AA121D-7EA2-433C-8296-EBF54C47132A}"/>
    <cellStyle name="輸出 7 2" xfId="142" xr:uid="{0C54AD3F-E4BC-45A2-985A-7D5BCC0BE0B8}"/>
    <cellStyle name="輸出 8" xfId="136" xr:uid="{5806102C-5633-4BF5-B7E1-B51D4CDFB4BD}"/>
    <cellStyle name="檢查儲存格 2" xfId="43" xr:uid="{3B267040-E617-4E26-9A47-C89025C18F26}"/>
    <cellStyle name="壞 2" xfId="44" xr:uid="{EA523FAB-32AF-4997-86E6-B5874D7D312B}"/>
    <cellStyle name="警告文字 2" xfId="45" xr:uid="{5BF296A4-9DA2-4D0F-9DAF-C7436CD4F82E}"/>
  </cellStyles>
  <dxfs count="0"/>
  <tableStyles count="0" defaultTableStyle="TableStyleMedium2" defaultPivotStyle="PivotStyleLight16"/>
  <colors>
    <mruColors>
      <color rgb="FF993300"/>
      <color rgb="FFFF9933"/>
      <color rgb="FFFF9900"/>
      <color rgb="FF0000FF"/>
      <color rgb="FF006600"/>
      <color rgb="FF003300"/>
      <color rgb="FFFF00FF"/>
      <color rgb="FF6600CC"/>
      <color rgb="FFFFFFCC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6" Type="http://schemas.openxmlformats.org/officeDocument/2006/relationships/image" Target="../media/image17.emf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10" Type="http://schemas.openxmlformats.org/officeDocument/2006/relationships/image" Target="../media/image11.GIF"/><Relationship Id="rId4" Type="http://schemas.openxmlformats.org/officeDocument/2006/relationships/image" Target="../media/image5.jpeg"/><Relationship Id="rId9" Type="http://schemas.openxmlformats.org/officeDocument/2006/relationships/image" Target="../media/image10.GIF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4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2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9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107155</xdr:colOff>
      <xdr:row>2</xdr:row>
      <xdr:rowOff>107156</xdr:rowOff>
    </xdr:from>
    <xdr:to>
      <xdr:col>3</xdr:col>
      <xdr:colOff>639535</xdr:colOff>
      <xdr:row>10</xdr:row>
      <xdr:rowOff>47626</xdr:rowOff>
    </xdr:to>
    <xdr:sp macro="" textlink="">
      <xdr:nvSpPr>
        <xdr:cNvPr id="2" name="WordArt 20">
          <a:extLst>
            <a:ext uri="{FF2B5EF4-FFF2-40B4-BE49-F238E27FC236}">
              <a16:creationId xmlns:a16="http://schemas.microsoft.com/office/drawing/2014/main" id="{D3AE3359-D886-47A9-83C8-D2345F16DA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7155" y="526256"/>
          <a:ext cx="2589780" cy="161687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none" fromWordArt="1" anchor="t">
          <a:prstTxWarp prst="textPlain">
            <a:avLst>
              <a:gd name="adj" fmla="val 50000"/>
            </a:avLst>
          </a:prstTxWarp>
          <a:scene3d>
            <a:camera prst="orthographicFront">
              <a:rot lat="0" lon="0" rev="0"/>
            </a:camera>
            <a:lightRig rig="glow" dir="t">
              <a:rot lat="0" lon="0" rev="3600000"/>
            </a:lightRig>
          </a:scene3d>
          <a:sp3d prstMaterial="softEdge">
            <a:bevelT w="29210" h="16510"/>
            <a:contourClr>
              <a:schemeClr val="accent4">
                <a:alpha val="95000"/>
              </a:schemeClr>
            </a:contourClr>
          </a:sp3d>
        </a:bodyPr>
        <a:lstStyle/>
        <a:p>
          <a:pPr algn="l" rtl="0"/>
          <a:r>
            <a:rPr lang="zh-TW" altLang="en-US" sz="3600" b="1" kern="10" cap="none" spc="0" baseline="0">
              <a:ln>
                <a:prstDash val="solid"/>
              </a:ln>
              <a:solidFill>
                <a:srgbClr val="FF0000"/>
              </a:soli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  <a:latin typeface="華康魏碑體(P)" pitchFamily="2" charset="-120"/>
              <a:ea typeface="華康魏碑體(P)" pitchFamily="2" charset="-120"/>
            </a:rPr>
            <a:t>國華</a:t>
          </a:r>
        </a:p>
      </xdr:txBody>
    </xdr:sp>
    <xdr:clientData/>
  </xdr:twoCellAnchor>
  <xdr:oneCellAnchor>
    <xdr:from>
      <xdr:col>16</xdr:col>
      <xdr:colOff>142875</xdr:colOff>
      <xdr:row>12</xdr:row>
      <xdr:rowOff>85725</xdr:rowOff>
    </xdr:from>
    <xdr:ext cx="2652713" cy="1528763"/>
    <xdr:pic>
      <xdr:nvPicPr>
        <xdr:cNvPr id="3" name="圖片 3" descr="11.jpg">
          <a:extLst>
            <a:ext uri="{FF2B5EF4-FFF2-40B4-BE49-F238E27FC236}">
              <a16:creationId xmlns:a16="http://schemas.microsoft.com/office/drawing/2014/main" id="{09441C55-C34E-42AC-8FD1-BEEF30D14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5" y="2600325"/>
          <a:ext cx="2652713" cy="1528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365478</xdr:colOff>
      <xdr:row>11</xdr:row>
      <xdr:rowOff>370102</xdr:rowOff>
    </xdr:from>
    <xdr:to>
      <xdr:col>29</xdr:col>
      <xdr:colOff>127000</xdr:colOff>
      <xdr:row>14</xdr:row>
      <xdr:rowOff>971314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17361"/>
        <a:stretch>
          <a:fillRect/>
        </a:stretch>
      </xdr:blipFill>
      <xdr:spPr>
        <a:xfrm>
          <a:off x="38592478" y="11038102"/>
          <a:ext cx="4841522" cy="4716012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3657600</xdr:colOff>
      <xdr:row>0</xdr:row>
      <xdr:rowOff>107950</xdr:rowOff>
    </xdr:from>
    <xdr:to>
      <xdr:col>4</xdr:col>
      <xdr:colOff>126021</xdr:colOff>
      <xdr:row>0</xdr:row>
      <xdr:rowOff>1981200</xdr:rowOff>
    </xdr:to>
    <xdr:pic>
      <xdr:nvPicPr>
        <xdr:cNvPr id="3" name="Picture 36" descr="png01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21987510" y="107950"/>
          <a:ext cx="2578100" cy="187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4513263</xdr:colOff>
      <xdr:row>0</xdr:row>
      <xdr:rowOff>1673225</xdr:rowOff>
    </xdr:from>
    <xdr:to>
      <xdr:col>1</xdr:col>
      <xdr:colOff>3197905</xdr:colOff>
      <xdr:row>0</xdr:row>
      <xdr:rowOff>1954212</xdr:rowOff>
    </xdr:to>
    <xdr:pic>
      <xdr:nvPicPr>
        <xdr:cNvPr id="4" name="Picture 2" descr="bfl070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4512945" y="1673225"/>
          <a:ext cx="4794885" cy="280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1647825</xdr:rowOff>
    </xdr:from>
    <xdr:to>
      <xdr:col>0</xdr:col>
      <xdr:colOff>4561325</xdr:colOff>
      <xdr:row>0</xdr:row>
      <xdr:rowOff>1928812</xdr:rowOff>
    </xdr:to>
    <xdr:pic>
      <xdr:nvPicPr>
        <xdr:cNvPr id="5" name="Picture 2" descr="bfl070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0" y="1647825"/>
          <a:ext cx="4561205" cy="280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4083051</xdr:colOff>
      <xdr:row>0</xdr:row>
      <xdr:rowOff>1709738</xdr:rowOff>
    </xdr:from>
    <xdr:to>
      <xdr:col>2</xdr:col>
      <xdr:colOff>2767693</xdr:colOff>
      <xdr:row>0</xdr:row>
      <xdr:rowOff>1990725</xdr:rowOff>
    </xdr:to>
    <xdr:pic>
      <xdr:nvPicPr>
        <xdr:cNvPr id="7" name="Picture 2" descr="bfl0708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0193020" y="1709420"/>
          <a:ext cx="4794250" cy="281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3663942</xdr:colOff>
      <xdr:row>0</xdr:row>
      <xdr:rowOff>1644654</xdr:rowOff>
    </xdr:from>
    <xdr:to>
      <xdr:col>3</xdr:col>
      <xdr:colOff>3467099</xdr:colOff>
      <xdr:row>0</xdr:row>
      <xdr:rowOff>1992763</xdr:rowOff>
    </xdr:to>
    <xdr:pic>
      <xdr:nvPicPr>
        <xdr:cNvPr id="8" name="Picture 2" descr="bfl070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5883255" y="1644650"/>
          <a:ext cx="5913120" cy="347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45</xdr:row>
      <xdr:rowOff>0</xdr:rowOff>
    </xdr:from>
    <xdr:to>
      <xdr:col>6</xdr:col>
      <xdr:colOff>304800</xdr:colOff>
      <xdr:row>45</xdr:row>
      <xdr:rowOff>304800</xdr:rowOff>
    </xdr:to>
    <xdr:sp macro="" textlink="">
      <xdr:nvSpPr>
        <xdr:cNvPr id="9" name="AutoShape 24" descr="相關圖片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>
        <a:xfrm>
          <a:off x="31235650" y="4729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76200</xdr:colOff>
      <xdr:row>35</xdr:row>
      <xdr:rowOff>838200</xdr:rowOff>
    </xdr:from>
    <xdr:to>
      <xdr:col>4</xdr:col>
      <xdr:colOff>4572000</xdr:colOff>
      <xdr:row>40</xdr:row>
      <xdr:rowOff>508000</xdr:rowOff>
    </xdr:to>
    <xdr:pic>
      <xdr:nvPicPr>
        <xdr:cNvPr id="10" name="Picture 1025" descr="「豆卡」的圖片搜尋結果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6916400" y="42926000"/>
          <a:ext cx="10109200" cy="652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4513263</xdr:colOff>
      <xdr:row>0</xdr:row>
      <xdr:rowOff>1673225</xdr:rowOff>
    </xdr:from>
    <xdr:ext cx="4272642" cy="280987"/>
    <xdr:pic>
      <xdr:nvPicPr>
        <xdr:cNvPr id="13" name="Picture 2" descr="bfl070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0622915" y="1673225"/>
          <a:ext cx="4272915" cy="280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4083051</xdr:colOff>
      <xdr:row>0</xdr:row>
      <xdr:rowOff>1709738</xdr:rowOff>
    </xdr:from>
    <xdr:ext cx="4272642" cy="280987"/>
    <xdr:pic>
      <xdr:nvPicPr>
        <xdr:cNvPr id="14" name="Picture 2" descr="bfl0708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6302990" y="1709420"/>
          <a:ext cx="4272280" cy="281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4513263</xdr:colOff>
      <xdr:row>0</xdr:row>
      <xdr:rowOff>1673225</xdr:rowOff>
    </xdr:from>
    <xdr:ext cx="4272642" cy="280987"/>
    <xdr:pic>
      <xdr:nvPicPr>
        <xdr:cNvPr id="15" name="Picture 2" descr="bfl0708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6732885" y="1673225"/>
          <a:ext cx="4272915" cy="280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3479800</xdr:colOff>
      <xdr:row>30</xdr:row>
      <xdr:rowOff>254000</xdr:rowOff>
    </xdr:from>
    <xdr:to>
      <xdr:col>2</xdr:col>
      <xdr:colOff>1092200</xdr:colOff>
      <xdr:row>32</xdr:row>
      <xdr:rowOff>736600</xdr:rowOff>
    </xdr:to>
    <xdr:pic>
      <xdr:nvPicPr>
        <xdr:cNvPr id="16" name="圖片 15" descr="ãè±å¡ãçåçæå°çµæ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93200" y="37312600"/>
          <a:ext cx="3225800" cy="322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533400</xdr:colOff>
      <xdr:row>11</xdr:row>
      <xdr:rowOff>965200</xdr:rowOff>
    </xdr:from>
    <xdr:ext cx="5892800" cy="1343958"/>
    <xdr:sp macro="" textlink="">
      <xdr:nvSpPr>
        <xdr:cNvPr id="17" name="矩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34950400" y="11633200"/>
          <a:ext cx="5892800" cy="134395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75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solidFill>
                <a:srgbClr val="FFFF99"/>
              </a:solidFill>
              <a:effectLst>
                <a:glow rad="228600">
                  <a:srgbClr val="FF0000"/>
                </a:glow>
                <a:outerShdw blurRad="25500" dist="23000" dir="7020000" algn="tl">
                  <a:srgbClr val="000000">
                    <a:alpha val="50000"/>
                  </a:srgbClr>
                </a:outerShdw>
              </a:effectLst>
              <a:ea typeface="和平海報體" pitchFamily="1" charset="-120"/>
            </a:rPr>
            <a:t>中秋節放假</a:t>
          </a:r>
          <a:endParaRPr lang="en-US" altLang="zh-TW" sz="75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solidFill>
              <a:srgbClr val="FFFF99"/>
            </a:solidFill>
            <a:effectLst>
              <a:glow rad="228600">
                <a:srgbClr val="FF0000"/>
              </a:glow>
              <a:outerShdw blurRad="25500" dist="23000" dir="7020000" algn="tl">
                <a:srgbClr val="000000">
                  <a:alpha val="50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twoCellAnchor editAs="oneCell">
    <xdr:from>
      <xdr:col>3</xdr:col>
      <xdr:colOff>4000731</xdr:colOff>
      <xdr:row>30</xdr:row>
      <xdr:rowOff>76200</xdr:rowOff>
    </xdr:from>
    <xdr:to>
      <xdr:col>4</xdr:col>
      <xdr:colOff>1982124</xdr:colOff>
      <xdr:row>32</xdr:row>
      <xdr:rowOff>177800</xdr:rowOff>
    </xdr:to>
    <xdr:pic>
      <xdr:nvPicPr>
        <xdr:cNvPr id="18" name="圖片 17" descr="ãè±å¡ãçåçæå°çµæ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840931" y="36652200"/>
          <a:ext cx="3594793" cy="284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4343400</xdr:colOff>
      <xdr:row>1</xdr:row>
      <xdr:rowOff>787400</xdr:rowOff>
    </xdr:from>
    <xdr:to>
      <xdr:col>4</xdr:col>
      <xdr:colOff>1803400</xdr:colOff>
      <xdr:row>4</xdr:row>
      <xdr:rowOff>684671</xdr:rowOff>
    </xdr:to>
    <xdr:pic>
      <xdr:nvPicPr>
        <xdr:cNvPr id="19" name="圖片 18" descr="ãè±å¡ãçåçæå°çµæ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183600" y="2921000"/>
          <a:ext cx="3073400" cy="3123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2996452</xdr:colOff>
      <xdr:row>38</xdr:row>
      <xdr:rowOff>584067</xdr:rowOff>
    </xdr:from>
    <xdr:to>
      <xdr:col>2</xdr:col>
      <xdr:colOff>1651000</xdr:colOff>
      <xdr:row>41</xdr:row>
      <xdr:rowOff>228600</xdr:rowOff>
    </xdr:to>
    <xdr:pic>
      <xdr:nvPicPr>
        <xdr:cNvPr id="20" name="圖片 19" descr="ãè±å¡ãçåçæå°çµæ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09852" y="47294667"/>
          <a:ext cx="4267948" cy="3759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4216400</xdr:colOff>
      <xdr:row>8</xdr:row>
      <xdr:rowOff>572723</xdr:rowOff>
    </xdr:from>
    <xdr:to>
      <xdr:col>3</xdr:col>
      <xdr:colOff>1866900</xdr:colOff>
      <xdr:row>11</xdr:row>
      <xdr:rowOff>1066800</xdr:rowOff>
    </xdr:to>
    <xdr:pic>
      <xdr:nvPicPr>
        <xdr:cNvPr id="21" name="圖片 20" descr="ç¸éåç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443200" y="11164523"/>
          <a:ext cx="3263900" cy="3288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4140200</xdr:colOff>
      <xdr:row>13</xdr:row>
      <xdr:rowOff>74688</xdr:rowOff>
    </xdr:from>
    <xdr:to>
      <xdr:col>3</xdr:col>
      <xdr:colOff>1651000</xdr:colOff>
      <xdr:row>14</xdr:row>
      <xdr:rowOff>1269999</xdr:rowOff>
    </xdr:to>
    <xdr:pic>
      <xdr:nvPicPr>
        <xdr:cNvPr id="22" name="圖片 21" descr="ãè±å¡ãçåçæå°çµæ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360140" y="19502120"/>
          <a:ext cx="3620770" cy="2557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3759200</xdr:colOff>
      <xdr:row>14</xdr:row>
      <xdr:rowOff>1203845</xdr:rowOff>
    </xdr:from>
    <xdr:to>
      <xdr:col>2</xdr:col>
      <xdr:colOff>647700</xdr:colOff>
      <xdr:row>16</xdr:row>
      <xdr:rowOff>863600</xdr:rowOff>
    </xdr:to>
    <xdr:pic>
      <xdr:nvPicPr>
        <xdr:cNvPr id="23" name="圖片 22" descr="ãè±å¡ãçåçæå°çµæ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72600" y="18526645"/>
          <a:ext cx="2501900" cy="2402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4062964</xdr:colOff>
      <xdr:row>5</xdr:row>
      <xdr:rowOff>304800</xdr:rowOff>
    </xdr:from>
    <xdr:to>
      <xdr:col>2</xdr:col>
      <xdr:colOff>1568450</xdr:colOff>
      <xdr:row>7</xdr:row>
      <xdr:rowOff>292100</xdr:rowOff>
    </xdr:to>
    <xdr:pic>
      <xdr:nvPicPr>
        <xdr:cNvPr id="24" name="圖片 23" descr="ãè±å¡ãçåçæå°çµæ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76364" y="6781800"/>
          <a:ext cx="3118886" cy="273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3886200</xdr:colOff>
      <xdr:row>16</xdr:row>
      <xdr:rowOff>74600</xdr:rowOff>
    </xdr:from>
    <xdr:to>
      <xdr:col>4</xdr:col>
      <xdr:colOff>1651000</xdr:colOff>
      <xdr:row>19</xdr:row>
      <xdr:rowOff>215900</xdr:rowOff>
    </xdr:to>
    <xdr:pic>
      <xdr:nvPicPr>
        <xdr:cNvPr id="25" name="圖片 24" descr="ãè±å¡ãçåçæå°çµæ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216110" y="21930995"/>
          <a:ext cx="3874770" cy="2897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5232400</xdr:colOff>
      <xdr:row>23</xdr:row>
      <xdr:rowOff>347340</xdr:rowOff>
    </xdr:from>
    <xdr:to>
      <xdr:col>5</xdr:col>
      <xdr:colOff>2794000</xdr:colOff>
      <xdr:row>25</xdr:row>
      <xdr:rowOff>495300</xdr:rowOff>
    </xdr:to>
    <xdr:pic>
      <xdr:nvPicPr>
        <xdr:cNvPr id="26" name="圖片 25" descr="ç¸éåç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686000" y="28668340"/>
          <a:ext cx="3175000" cy="2891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3454400</xdr:colOff>
      <xdr:row>34</xdr:row>
      <xdr:rowOff>101600</xdr:rowOff>
    </xdr:from>
    <xdr:ext cx="8204200" cy="6781800"/>
    <xdr:sp macro="" textlink="">
      <xdr:nvSpPr>
        <xdr:cNvPr id="27" name="矩形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25908000" y="41503600"/>
          <a:ext cx="8204200" cy="67818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zh-TW" altLang="en-US" sz="220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  <a:ea typeface="和平海報體" pitchFamily="1" charset="-120"/>
            </a:rPr>
            <a:t>佳祥餐盒</a:t>
          </a:r>
          <a:endParaRPr lang="en-US" altLang="zh-TW" sz="220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2709863</xdr:colOff>
      <xdr:row>0</xdr:row>
      <xdr:rowOff>1673225</xdr:rowOff>
    </xdr:from>
    <xdr:ext cx="4298042" cy="280987"/>
    <xdr:pic>
      <xdr:nvPicPr>
        <xdr:cNvPr id="28" name="Picture 2" descr="bfl070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8819515" y="1673225"/>
          <a:ext cx="4298315" cy="280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2457451</xdr:colOff>
      <xdr:row>0</xdr:row>
      <xdr:rowOff>1684338</xdr:rowOff>
    </xdr:from>
    <xdr:ext cx="4298042" cy="280987"/>
    <xdr:pic>
      <xdr:nvPicPr>
        <xdr:cNvPr id="29" name="Picture 2" descr="bfl070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4677390" y="1684020"/>
          <a:ext cx="4297680" cy="281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4513263</xdr:colOff>
      <xdr:row>0</xdr:row>
      <xdr:rowOff>1673225</xdr:rowOff>
    </xdr:from>
    <xdr:ext cx="4272642" cy="280987"/>
    <xdr:pic>
      <xdr:nvPicPr>
        <xdr:cNvPr id="30" name="Picture 2" descr="bfl0708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6732885" y="1673225"/>
          <a:ext cx="4272915" cy="280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4513263</xdr:colOff>
      <xdr:row>0</xdr:row>
      <xdr:rowOff>1673225</xdr:rowOff>
    </xdr:from>
    <xdr:ext cx="4298042" cy="280987"/>
    <xdr:pic>
      <xdr:nvPicPr>
        <xdr:cNvPr id="31" name="Picture 2" descr="bfl0708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6732885" y="1673225"/>
          <a:ext cx="4298315" cy="280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4083051</xdr:colOff>
      <xdr:row>0</xdr:row>
      <xdr:rowOff>1709738</xdr:rowOff>
    </xdr:from>
    <xdr:ext cx="4298042" cy="280987"/>
    <xdr:pic>
      <xdr:nvPicPr>
        <xdr:cNvPr id="32" name="Picture 2" descr="bfl0708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22412960" y="1709420"/>
          <a:ext cx="4297680" cy="281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4513263</xdr:colOff>
      <xdr:row>0</xdr:row>
      <xdr:rowOff>1673225</xdr:rowOff>
    </xdr:from>
    <xdr:ext cx="4272642" cy="280987"/>
    <xdr:pic>
      <xdr:nvPicPr>
        <xdr:cNvPr id="33" name="Picture 2" descr="bfl070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22842855" y="1673225"/>
          <a:ext cx="4272915" cy="280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2709863</xdr:colOff>
      <xdr:row>0</xdr:row>
      <xdr:rowOff>1698625</xdr:rowOff>
    </xdr:from>
    <xdr:ext cx="4298042" cy="280987"/>
    <xdr:pic>
      <xdr:nvPicPr>
        <xdr:cNvPr id="34" name="Picture 2" descr="bfl0708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21039455" y="1698625"/>
          <a:ext cx="4298315" cy="280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2786063</xdr:colOff>
      <xdr:row>40</xdr:row>
      <xdr:rowOff>570962</xdr:rowOff>
    </xdr:from>
    <xdr:ext cx="1977579" cy="796757"/>
    <xdr:sp macro="" textlink="">
      <xdr:nvSpPr>
        <xdr:cNvPr id="35" name="矩形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 rot="21442238">
          <a:off x="21115655" y="43849290"/>
          <a:ext cx="1977390" cy="79629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3</xdr:col>
      <xdr:colOff>2116537</xdr:colOff>
      <xdr:row>40</xdr:row>
      <xdr:rowOff>475421</xdr:rowOff>
    </xdr:from>
    <xdr:ext cx="2096556" cy="655885"/>
    <xdr:sp macro="" textlink="">
      <xdr:nvSpPr>
        <xdr:cNvPr id="36" name="矩形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 rot="21442238">
          <a:off x="20446365" y="43753405"/>
          <a:ext cx="2096135" cy="65595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altLang="zh-TW" sz="36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2">
                <a:lumMod val="50000"/>
              </a:schemeClr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oneCellAnchor>
    <xdr:from>
      <xdr:col>1</xdr:col>
      <xdr:colOff>3504887</xdr:colOff>
      <xdr:row>1</xdr:row>
      <xdr:rowOff>711202</xdr:rowOff>
    </xdr:from>
    <xdr:ext cx="2569767" cy="1509388"/>
    <xdr:sp macro="" textlink="">
      <xdr:nvSpPr>
        <xdr:cNvPr id="39" name="矩形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 rot="21442238">
          <a:off x="9118287" y="2844802"/>
          <a:ext cx="2569767" cy="150938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8500" b="1" i="0" u="none" strike="noStrike" baseline="0">
              <a:solidFill>
                <a:srgbClr val="FF0000"/>
              </a:solidFill>
              <a:latin typeface="標楷體" panose="03000509000000000000" pitchFamily="65" charset="-120"/>
              <a:ea typeface="標楷體" panose="03000509000000000000" pitchFamily="65" charset="-120"/>
            </a:rPr>
            <a:t>水果</a:t>
          </a:r>
        </a:p>
      </xdr:txBody>
    </xdr:sp>
    <xdr:clientData/>
  </xdr:oneCellAnchor>
  <xdr:oneCellAnchor>
    <xdr:from>
      <xdr:col>1</xdr:col>
      <xdr:colOff>3708402</xdr:colOff>
      <xdr:row>17</xdr:row>
      <xdr:rowOff>279400</xdr:rowOff>
    </xdr:from>
    <xdr:ext cx="2569767" cy="1503038"/>
    <xdr:sp macro="" textlink="">
      <xdr:nvSpPr>
        <xdr:cNvPr id="41" name="矩形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 rot="21442238">
          <a:off x="9321802" y="22148800"/>
          <a:ext cx="2569767" cy="150303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8500" b="1" i="0" u="none" strike="noStrike" baseline="0">
              <a:solidFill>
                <a:srgbClr val="FF0000"/>
              </a:solidFill>
              <a:latin typeface="標楷體" panose="03000509000000000000" pitchFamily="65" charset="-120"/>
              <a:ea typeface="標楷體" panose="03000509000000000000" pitchFamily="65" charset="-120"/>
            </a:rPr>
            <a:t>水果</a:t>
          </a:r>
        </a:p>
      </xdr:txBody>
    </xdr:sp>
    <xdr:clientData/>
  </xdr:oneCellAnchor>
  <xdr:oneCellAnchor>
    <xdr:from>
      <xdr:col>13</xdr:col>
      <xdr:colOff>629557</xdr:colOff>
      <xdr:row>3</xdr:row>
      <xdr:rowOff>457200</xdr:rowOff>
    </xdr:from>
    <xdr:ext cx="12957439" cy="5658641"/>
    <xdr:sp macro="" textlink="">
      <xdr:nvSpPr>
        <xdr:cNvPr id="43" name="矩形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 rot="21442238">
          <a:off x="33776557" y="4191000"/>
          <a:ext cx="12957439" cy="565864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8800"/>
            </a:lnSpc>
          </a:pPr>
          <a:endParaRPr lang="en-US" altLang="zh-TW" sz="150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0000FF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latin typeface="標楷體" panose="03000509000000000000" pitchFamily="65" charset="-120"/>
            <a:ea typeface="標楷體" panose="03000509000000000000" pitchFamily="65" charset="-120"/>
          </a:endParaRPr>
        </a:p>
        <a:p>
          <a:pPr algn="ctr">
            <a:lnSpc>
              <a:spcPts val="8800"/>
            </a:lnSpc>
          </a:pPr>
          <a:r>
            <a:rPr lang="zh-TW" altLang="en-US" sz="150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latin typeface="標楷體" panose="03000509000000000000" pitchFamily="65" charset="-120"/>
              <a:ea typeface="標楷體" panose="03000509000000000000" pitchFamily="65" charset="-120"/>
            </a:rPr>
            <a:t>歡迎同學踴躍</a:t>
          </a:r>
          <a:endParaRPr lang="en-US" altLang="zh-TW" sz="150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0000FF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latin typeface="標楷體" panose="03000509000000000000" pitchFamily="65" charset="-120"/>
            <a:ea typeface="標楷體" panose="03000509000000000000" pitchFamily="65" charset="-120"/>
          </a:endParaRPr>
        </a:p>
        <a:p>
          <a:pPr algn="ctr">
            <a:lnSpc>
              <a:spcPts val="8800"/>
            </a:lnSpc>
          </a:pPr>
          <a:endParaRPr lang="en-US" altLang="zh-TW" sz="150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0000FF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latin typeface="標楷體" panose="03000509000000000000" pitchFamily="65" charset="-120"/>
            <a:ea typeface="標楷體" panose="03000509000000000000" pitchFamily="65" charset="-120"/>
          </a:endParaRPr>
        </a:p>
        <a:p>
          <a:pPr algn="ctr">
            <a:lnSpc>
              <a:spcPts val="8800"/>
            </a:lnSpc>
          </a:pPr>
          <a:r>
            <a:rPr lang="zh-TW" altLang="en-US" sz="150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latin typeface="標楷體" panose="03000509000000000000" pitchFamily="65" charset="-120"/>
              <a:ea typeface="標楷體" panose="03000509000000000000" pitchFamily="65" charset="-120"/>
            </a:rPr>
            <a:t>訂購</a:t>
          </a:r>
          <a:r>
            <a:rPr lang="en-US" altLang="zh-TW" sz="150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latin typeface="標楷體" panose="03000509000000000000" pitchFamily="65" charset="-120"/>
              <a:ea typeface="標楷體" panose="03000509000000000000" pitchFamily="65" charset="-120"/>
            </a:rPr>
            <a:t>!!</a:t>
          </a:r>
          <a:endParaRPr lang="zh-TW" altLang="en-US" sz="150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0000FF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latin typeface="標楷體" panose="03000509000000000000" pitchFamily="65" charset="-120"/>
            <a:ea typeface="標楷體" panose="03000509000000000000" pitchFamily="65" charset="-120"/>
          </a:endParaRPr>
        </a:p>
      </xdr:txBody>
    </xdr:sp>
    <xdr:clientData/>
  </xdr:oneCellAnchor>
  <xdr:twoCellAnchor editAs="oneCell">
    <xdr:from>
      <xdr:col>13</xdr:col>
      <xdr:colOff>203200</xdr:colOff>
      <xdr:row>3</xdr:row>
      <xdr:rowOff>838200</xdr:rowOff>
    </xdr:from>
    <xdr:to>
      <xdr:col>23</xdr:col>
      <xdr:colOff>101600</xdr:colOff>
      <xdr:row>7</xdr:row>
      <xdr:rowOff>970849</xdr:rowOff>
    </xdr:to>
    <xdr:pic>
      <xdr:nvPicPr>
        <xdr:cNvPr id="44" name="圖片 32" descr="1363267225-493451761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350200" y="4572000"/>
          <a:ext cx="6248400" cy="5619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2844800</xdr:colOff>
      <xdr:row>0</xdr:row>
      <xdr:rowOff>1701800</xdr:rowOff>
    </xdr:from>
    <xdr:to>
      <xdr:col>4</xdr:col>
      <xdr:colOff>5461000</xdr:colOff>
      <xdr:row>1</xdr:row>
      <xdr:rowOff>971941</xdr:rowOff>
    </xdr:to>
    <xdr:pic>
      <xdr:nvPicPr>
        <xdr:cNvPr id="45" name="圖片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989" b="33593"/>
        <a:stretch>
          <a:fillRect/>
        </a:stretch>
      </xdr:blipFill>
      <xdr:spPr>
        <a:xfrm>
          <a:off x="25298400" y="1701800"/>
          <a:ext cx="2616200" cy="140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4140200</xdr:colOff>
      <xdr:row>13</xdr:row>
      <xdr:rowOff>74688</xdr:rowOff>
    </xdr:from>
    <xdr:ext cx="3124200" cy="2566911"/>
    <xdr:pic>
      <xdr:nvPicPr>
        <xdr:cNvPr id="46" name="圖片 45" descr="ãè±å¡ãçåçæå°çµæ">
          <a:extLst>
            <a:ext uri="{FF2B5EF4-FFF2-40B4-BE49-F238E27FC236}">
              <a16:creationId xmlns:a16="http://schemas.microsoft.com/office/drawing/2014/main" id="{34D6BB32-C845-4231-81E9-859BFB5BA791}"/>
            </a:ext>
          </a:extLst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367000" y="12546088"/>
          <a:ext cx="3124200" cy="2566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3761739</xdr:colOff>
      <xdr:row>33</xdr:row>
      <xdr:rowOff>336550</xdr:rowOff>
    </xdr:from>
    <xdr:ext cx="2569767" cy="1503038"/>
    <xdr:sp macro="" textlink="">
      <xdr:nvSpPr>
        <xdr:cNvPr id="53" name="矩形 52">
          <a:extLst>
            <a:ext uri="{FF2B5EF4-FFF2-40B4-BE49-F238E27FC236}">
              <a16:creationId xmlns:a16="http://schemas.microsoft.com/office/drawing/2014/main" id="{C17BA548-F8AF-4D87-A8BC-6F907E8C9CF7}"/>
            </a:ext>
          </a:extLst>
        </xdr:cNvPr>
        <xdr:cNvSpPr/>
      </xdr:nvSpPr>
      <xdr:spPr>
        <a:xfrm rot="21442238">
          <a:off x="9375139" y="41509950"/>
          <a:ext cx="2569767" cy="150303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8500" b="1" i="0" u="none" strike="noStrike" baseline="0">
              <a:solidFill>
                <a:srgbClr val="FF0000"/>
              </a:solidFill>
              <a:latin typeface="標楷體" panose="03000509000000000000" pitchFamily="65" charset="-120"/>
              <a:ea typeface="標楷體" panose="03000509000000000000" pitchFamily="65" charset="-120"/>
            </a:rPr>
            <a:t>水果</a:t>
          </a:r>
        </a:p>
      </xdr:txBody>
    </xdr:sp>
    <xdr:clientData/>
  </xdr:oneCellAnchor>
  <xdr:oneCellAnchor>
    <xdr:from>
      <xdr:col>1</xdr:col>
      <xdr:colOff>3581400</xdr:colOff>
      <xdr:row>9</xdr:row>
      <xdr:rowOff>369522</xdr:rowOff>
    </xdr:from>
    <xdr:ext cx="2569767" cy="1509388"/>
    <xdr:sp macro="" textlink="">
      <xdr:nvSpPr>
        <xdr:cNvPr id="47" name="矩形 46">
          <a:extLst>
            <a:ext uri="{FF2B5EF4-FFF2-40B4-BE49-F238E27FC236}">
              <a16:creationId xmlns:a16="http://schemas.microsoft.com/office/drawing/2014/main" id="{D0EE54BF-0B32-40A5-9A84-7FF4B1671564}"/>
            </a:ext>
          </a:extLst>
        </xdr:cNvPr>
        <xdr:cNvSpPr/>
      </xdr:nvSpPr>
      <xdr:spPr>
        <a:xfrm rot="21442238">
          <a:off x="9194800" y="12332922"/>
          <a:ext cx="2569767" cy="150938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8500" b="1" i="0" u="none" strike="noStrike" baseline="0">
              <a:solidFill>
                <a:srgbClr val="FF0000"/>
              </a:solidFill>
              <a:latin typeface="標楷體" panose="03000509000000000000" pitchFamily="65" charset="-120"/>
              <a:ea typeface="標楷體" panose="03000509000000000000" pitchFamily="65" charset="-120"/>
            </a:rPr>
            <a:t>水果</a:t>
          </a:r>
        </a:p>
      </xdr:txBody>
    </xdr:sp>
    <xdr:clientData/>
  </xdr:oneCellAnchor>
  <xdr:oneCellAnchor>
    <xdr:from>
      <xdr:col>1</xdr:col>
      <xdr:colOff>3683002</xdr:colOff>
      <xdr:row>25</xdr:row>
      <xdr:rowOff>318723</xdr:rowOff>
    </xdr:from>
    <xdr:ext cx="2569767" cy="1509388"/>
    <xdr:sp macro="" textlink="">
      <xdr:nvSpPr>
        <xdr:cNvPr id="48" name="矩形 47">
          <a:extLst>
            <a:ext uri="{FF2B5EF4-FFF2-40B4-BE49-F238E27FC236}">
              <a16:creationId xmlns:a16="http://schemas.microsoft.com/office/drawing/2014/main" id="{9551BDB8-9FBC-4BD6-A113-35BBA834F4A9}"/>
            </a:ext>
          </a:extLst>
        </xdr:cNvPr>
        <xdr:cNvSpPr/>
      </xdr:nvSpPr>
      <xdr:spPr>
        <a:xfrm rot="21442238">
          <a:off x="9296402" y="31840123"/>
          <a:ext cx="2569767" cy="150938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zh-TW" altLang="en-US" sz="8500" b="1" i="0" u="none" strike="noStrike" baseline="0">
              <a:solidFill>
                <a:srgbClr val="FF0000"/>
              </a:solidFill>
              <a:latin typeface="標楷體" panose="03000509000000000000" pitchFamily="65" charset="-120"/>
              <a:ea typeface="標楷體" panose="03000509000000000000" pitchFamily="65" charset="-120"/>
            </a:rPr>
            <a:t>水果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209550</xdr:colOff>
      <xdr:row>2</xdr:row>
      <xdr:rowOff>0</xdr:rowOff>
    </xdr:from>
    <xdr:to>
      <xdr:col>29</xdr:col>
      <xdr:colOff>0</xdr:colOff>
      <xdr:row>2</xdr:row>
      <xdr:rowOff>0</xdr:rowOff>
    </xdr:to>
    <xdr:grpSp>
      <xdr:nvGrpSpPr>
        <xdr:cNvPr id="9059" name="Group 1">
          <a:extLst>
            <a:ext uri="{FF2B5EF4-FFF2-40B4-BE49-F238E27FC236}">
              <a16:creationId xmlns:a16="http://schemas.microsoft.com/office/drawing/2014/main" id="{00000000-0008-0000-0100-000063230000}"/>
            </a:ext>
          </a:extLst>
        </xdr:cNvPr>
        <xdr:cNvGrpSpPr/>
      </xdr:nvGrpSpPr>
      <xdr:grpSpPr>
        <a:xfrm>
          <a:off x="58883550" y="2686050"/>
          <a:ext cx="1885950" cy="0"/>
          <a:chOff x="0" y="62"/>
          <a:chExt cx="279" cy="60"/>
        </a:xfrm>
      </xdr:grpSpPr>
      <xdr:sp macro="" textlink="">
        <xdr:nvSpPr>
          <xdr:cNvPr id="2050" name="Text Box 2">
            <a:extLst>
              <a:ext uri="{FF2B5EF4-FFF2-40B4-BE49-F238E27FC236}">
                <a16:creationId xmlns:a16="http://schemas.microsoft.com/office/drawing/2014/main" id="{00000000-0008-0000-0100-000002080000}"/>
              </a:ext>
            </a:extLst>
          </xdr:cNvPr>
          <xdr:cNvSpPr txBox="1">
            <a:spLocks noChangeArrowheads="1"/>
          </xdr:cNvSpPr>
        </xdr:nvSpPr>
        <xdr:spPr>
          <a:xfrm>
            <a:off x="15830550" y="1704975"/>
            <a:ext cx="0" cy="0"/>
          </a:xfrm>
          <a:prstGeom prst="rect">
            <a:avLst/>
          </a:prstGeom>
          <a:solidFill>
            <a:srgbClr val="FFFFFF"/>
          </a:solidFill>
          <a:ln w="9525">
            <a:solidFill>
              <a:srgbClr val="FFFFFF"/>
            </a:solidFill>
            <a:miter lim="800000"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zh-TW" altLang="en-US" sz="2000" b="1" i="0" u="none" strike="noStrike" baseline="0">
                <a:solidFill>
                  <a:srgbClr val="993366"/>
                </a:solidFill>
                <a:latin typeface="標楷體" panose="03000509000000000000" pitchFamily="65" charset="-120"/>
                <a:ea typeface="標楷體" panose="03000509000000000000" pitchFamily="65" charset="-120"/>
              </a:rPr>
              <a:t>大同餐盒有限公司</a:t>
            </a:r>
            <a:r>
              <a:rPr lang="zh-TW" altLang="en-US" sz="2000" b="1" i="0" u="none" strike="noStrike" baseline="0">
                <a:solidFill>
                  <a:srgbClr val="000000"/>
                </a:solidFill>
                <a:latin typeface="Times New Roman" panose="02020603050405020304" pitchFamily="12"/>
                <a:cs typeface="Times New Roman" panose="02020603050405020304" pitchFamily="12"/>
              </a:rPr>
              <a:t> </a:t>
            </a:r>
          </a:p>
        </xdr:txBody>
      </xdr:sp>
      <xdr:pic>
        <xdr:nvPicPr>
          <xdr:cNvPr id="9076" name="Picture 3" descr="優質飲食">
            <a:extLst>
              <a:ext uri="{FF2B5EF4-FFF2-40B4-BE49-F238E27FC236}">
                <a16:creationId xmlns:a16="http://schemas.microsoft.com/office/drawing/2014/main" id="{00000000-0008-0000-0100-00007423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>
          <a:xfrm>
            <a:off x="0" y="71"/>
            <a:ext cx="52" cy="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28</xdr:col>
      <xdr:colOff>57150</xdr:colOff>
      <xdr:row>1</xdr:row>
      <xdr:rowOff>86591</xdr:rowOff>
    </xdr:from>
    <xdr:to>
      <xdr:col>28</xdr:col>
      <xdr:colOff>1765299</xdr:colOff>
      <xdr:row>1</xdr:row>
      <xdr:rowOff>1009650</xdr:rowOff>
    </xdr:to>
    <xdr:pic>
      <xdr:nvPicPr>
        <xdr:cNvPr id="25" name="圖片 17" descr="D:\SCAN\img-221130814\img-221130814-0001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>
        <a:xfrm>
          <a:off x="41946830" y="1336040"/>
          <a:ext cx="1838325" cy="915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50800</xdr:colOff>
      <xdr:row>0</xdr:row>
      <xdr:rowOff>787400</xdr:rowOff>
    </xdr:from>
    <xdr:to>
      <xdr:col>29</xdr:col>
      <xdr:colOff>838200</xdr:colOff>
      <xdr:row>1</xdr:row>
      <xdr:rowOff>1060841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33593"/>
        <a:stretch>
          <a:fillRect/>
        </a:stretch>
      </xdr:blipFill>
      <xdr:spPr>
        <a:xfrm>
          <a:off x="53390800" y="787400"/>
          <a:ext cx="2692400" cy="1530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61</xdr:col>
      <xdr:colOff>190500</xdr:colOff>
      <xdr:row>44</xdr:row>
      <xdr:rowOff>368300</xdr:rowOff>
    </xdr:from>
    <xdr:ext cx="4902200" cy="2673350"/>
    <xdr:pic>
      <xdr:nvPicPr>
        <xdr:cNvPr id="10" name="圖片 9" descr="https://tse2.mm.bing.net/th?id=OIP.UhQ8Fga-879Kh7WB-g88sgHaFa&amp;pid=15.1&amp;P=0&amp;w=209&amp;h=153">
          <a:extLst>
            <a:ext uri="{FF2B5EF4-FFF2-40B4-BE49-F238E27FC236}">
              <a16:creationId xmlns:a16="http://schemas.microsoft.com/office/drawing/2014/main" id="{32BA1F82-5D63-44E3-8557-B3BED84F7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238100" y="38887400"/>
          <a:ext cx="4902200" cy="267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25</xdr:col>
      <xdr:colOff>952500</xdr:colOff>
      <xdr:row>13</xdr:row>
      <xdr:rowOff>723900</xdr:rowOff>
    </xdr:from>
    <xdr:ext cx="5816600" cy="5413918"/>
    <xdr:sp macro="" textlink="">
      <xdr:nvSpPr>
        <xdr:cNvPr id="8" name="矩形 7">
          <a:extLst>
            <a:ext uri="{FF2B5EF4-FFF2-40B4-BE49-F238E27FC236}">
              <a16:creationId xmlns:a16="http://schemas.microsoft.com/office/drawing/2014/main" id="{A6D8AF72-AB5F-4B60-9021-47A92771C0E7}"/>
            </a:ext>
          </a:extLst>
        </xdr:cNvPr>
        <xdr:cNvSpPr/>
      </xdr:nvSpPr>
      <xdr:spPr>
        <a:xfrm>
          <a:off x="48577500" y="11849100"/>
          <a:ext cx="5816600" cy="541391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120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solidFill>
                <a:srgbClr val="FFFF99"/>
              </a:solidFill>
              <a:effectLst>
                <a:glow rad="228600">
                  <a:srgbClr val="FF0000"/>
                </a:glow>
                <a:outerShdw blurRad="25500" dist="23000" dir="7020000" algn="tl">
                  <a:srgbClr val="000000">
                    <a:alpha val="50000"/>
                  </a:srgbClr>
                </a:outerShdw>
              </a:effectLst>
              <a:ea typeface="和平海報體" pitchFamily="1" charset="-120"/>
            </a:rPr>
            <a:t>中秋節</a:t>
          </a:r>
          <a:endParaRPr lang="en-US" altLang="zh-TW" sz="120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solidFill>
              <a:srgbClr val="FFFF99"/>
            </a:solidFill>
            <a:effectLst>
              <a:glow rad="228600">
                <a:srgbClr val="FF0000"/>
              </a:glow>
              <a:outerShdw blurRad="25500" dist="23000" dir="7020000" algn="tl">
                <a:srgbClr val="000000">
                  <a:alpha val="50000"/>
                </a:srgbClr>
              </a:outerShdw>
            </a:effectLst>
            <a:ea typeface="和平海報體" pitchFamily="1" charset="-120"/>
          </a:endParaRPr>
        </a:p>
        <a:p>
          <a:pPr algn="ctr"/>
          <a:r>
            <a:rPr lang="zh-TW" altLang="en-US" sz="120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solidFill>
                <a:srgbClr val="FFFF99"/>
              </a:solidFill>
              <a:effectLst>
                <a:glow rad="228600">
                  <a:srgbClr val="FF0000"/>
                </a:glow>
                <a:outerShdw blurRad="25500" dist="23000" dir="7020000" algn="tl">
                  <a:srgbClr val="000000">
                    <a:alpha val="50000"/>
                  </a:srgbClr>
                </a:outerShdw>
              </a:effectLst>
              <a:ea typeface="和平海報體" pitchFamily="1" charset="-120"/>
            </a:rPr>
            <a:t>放假</a:t>
          </a:r>
          <a:endParaRPr lang="en-US" altLang="zh-TW" sz="120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solidFill>
              <a:srgbClr val="FFFF99"/>
            </a:solidFill>
            <a:effectLst>
              <a:glow rad="228600">
                <a:srgbClr val="FF0000"/>
              </a:glow>
              <a:outerShdw blurRad="25500" dist="23000" dir="7020000" algn="tl">
                <a:srgbClr val="000000">
                  <a:alpha val="50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242452</xdr:colOff>
      <xdr:row>0</xdr:row>
      <xdr:rowOff>190498</xdr:rowOff>
    </xdr:from>
    <xdr:to>
      <xdr:col>25</xdr:col>
      <xdr:colOff>471051</xdr:colOff>
      <xdr:row>1</xdr:row>
      <xdr:rowOff>235527</xdr:rowOff>
    </xdr:to>
    <xdr:pic>
      <xdr:nvPicPr>
        <xdr:cNvPr id="3" name="圖片 17" descr="D:\SCAN\img-221130814\img-221130814-0001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>
        <a:xfrm>
          <a:off x="26009600" y="189865"/>
          <a:ext cx="1288415" cy="616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301625</xdr:colOff>
      <xdr:row>0</xdr:row>
      <xdr:rowOff>63500</xdr:rowOff>
    </xdr:from>
    <xdr:to>
      <xdr:col>25</xdr:col>
      <xdr:colOff>476250</xdr:colOff>
      <xdr:row>1</xdr:row>
      <xdr:rowOff>324241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33593"/>
        <a:stretch>
          <a:fillRect/>
        </a:stretch>
      </xdr:blipFill>
      <xdr:spPr>
        <a:xfrm>
          <a:off x="26069290" y="63500"/>
          <a:ext cx="1234440" cy="83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0</xdr:row>
      <xdr:rowOff>417763</xdr:rowOff>
    </xdr:from>
    <xdr:to>
      <xdr:col>25</xdr:col>
      <xdr:colOff>248956</xdr:colOff>
      <xdr:row>2</xdr:row>
      <xdr:rowOff>267368</xdr:rowOff>
    </xdr:to>
    <xdr:pic>
      <xdr:nvPicPr>
        <xdr:cNvPr id="3" name="圖片 17" descr="D:\SCAN\img-221130814\img-221130814-0001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>
        <a:xfrm>
          <a:off x="23309580" y="417195"/>
          <a:ext cx="1287780" cy="57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31749</xdr:colOff>
      <xdr:row>0</xdr:row>
      <xdr:rowOff>285749</xdr:rowOff>
    </xdr:from>
    <xdr:to>
      <xdr:col>25</xdr:col>
      <xdr:colOff>337364</xdr:colOff>
      <xdr:row>2</xdr:row>
      <xdr:rowOff>269874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33593"/>
        <a:stretch>
          <a:fillRect/>
        </a:stretch>
      </xdr:blipFill>
      <xdr:spPr>
        <a:xfrm>
          <a:off x="23340695" y="285115"/>
          <a:ext cx="1344930" cy="70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95250</xdr:colOff>
      <xdr:row>0</xdr:row>
      <xdr:rowOff>495300</xdr:rowOff>
    </xdr:from>
    <xdr:to>
      <xdr:col>25</xdr:col>
      <xdr:colOff>313459</xdr:colOff>
      <xdr:row>2</xdr:row>
      <xdr:rowOff>247650</xdr:rowOff>
    </xdr:to>
    <xdr:pic>
      <xdr:nvPicPr>
        <xdr:cNvPr id="3" name="圖片 17" descr="D:\SCAN\img-221130814\img-221130814-0001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>
        <a:xfrm>
          <a:off x="22779990" y="495300"/>
          <a:ext cx="127762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396875</xdr:rowOff>
    </xdr:from>
    <xdr:to>
      <xdr:col>25</xdr:col>
      <xdr:colOff>326163</xdr:colOff>
      <xdr:row>2</xdr:row>
      <xdr:rowOff>317891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33593"/>
        <a:stretch>
          <a:fillRect/>
        </a:stretch>
      </xdr:blipFill>
      <xdr:spPr>
        <a:xfrm>
          <a:off x="22827615" y="396875"/>
          <a:ext cx="1242695" cy="76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673100</xdr:colOff>
      <xdr:row>0</xdr:row>
      <xdr:rowOff>800100</xdr:rowOff>
    </xdr:from>
    <xdr:to>
      <xdr:col>25</xdr:col>
      <xdr:colOff>254000</xdr:colOff>
      <xdr:row>2</xdr:row>
      <xdr:rowOff>251017</xdr:rowOff>
    </xdr:to>
    <xdr:pic>
      <xdr:nvPicPr>
        <xdr:cNvPr id="3" name="圖片 17" descr="D:\SCAN\img-221130814\img-221130814-0001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>
        <a:xfrm>
          <a:off x="31041340" y="800100"/>
          <a:ext cx="158940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-1</xdr:colOff>
      <xdr:row>0</xdr:row>
      <xdr:rowOff>444500</xdr:rowOff>
    </xdr:from>
    <xdr:to>
      <xdr:col>25</xdr:col>
      <xdr:colOff>486832</xdr:colOff>
      <xdr:row>2</xdr:row>
      <xdr:rowOff>360224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33593"/>
        <a:stretch>
          <a:fillRect/>
        </a:stretch>
      </xdr:blipFill>
      <xdr:spPr>
        <a:xfrm>
          <a:off x="31136590" y="444500"/>
          <a:ext cx="1726565" cy="1245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673100</xdr:colOff>
      <xdr:row>0</xdr:row>
      <xdr:rowOff>800100</xdr:rowOff>
    </xdr:from>
    <xdr:to>
      <xdr:col>25</xdr:col>
      <xdr:colOff>228600</xdr:colOff>
      <xdr:row>2</xdr:row>
      <xdr:rowOff>251017</xdr:rowOff>
    </xdr:to>
    <xdr:pic>
      <xdr:nvPicPr>
        <xdr:cNvPr id="2" name="圖片 17" descr="D:\SCAN\img-221130814\img-221130814-000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>
        <a:xfrm>
          <a:off x="31041340" y="800100"/>
          <a:ext cx="159194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660400</xdr:colOff>
      <xdr:row>0</xdr:row>
      <xdr:rowOff>381000</xdr:rowOff>
    </xdr:from>
    <xdr:to>
      <xdr:col>25</xdr:col>
      <xdr:colOff>330200</xdr:colOff>
      <xdr:row>2</xdr:row>
      <xdr:rowOff>305191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33593"/>
        <a:stretch>
          <a:fillRect/>
        </a:stretch>
      </xdr:blipFill>
      <xdr:spPr>
        <a:xfrm>
          <a:off x="31028640" y="381000"/>
          <a:ext cx="1706245" cy="125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43F66-79C8-4E9D-8092-13AA3A499338}">
  <sheetPr>
    <pageSetUpPr fitToPage="1"/>
  </sheetPr>
  <dimension ref="A1:T48"/>
  <sheetViews>
    <sheetView tabSelected="1" view="pageBreakPreview" zoomScale="80" zoomScaleNormal="100" zoomScaleSheetLayoutView="80" workbookViewId="0">
      <selection activeCell="M25" sqref="M25:P25"/>
    </sheetView>
  </sheetViews>
  <sheetFormatPr defaultRowHeight="16.5"/>
  <cols>
    <col min="1" max="20" width="9.625" style="1147" customWidth="1"/>
    <col min="21" max="16384" width="9" style="1147"/>
  </cols>
  <sheetData>
    <row r="1" spans="1:20" ht="6.6" customHeight="1"/>
    <row r="2" spans="1:20" ht="16.7" customHeight="1"/>
    <row r="3" spans="1:20" ht="19.5" customHeight="1">
      <c r="A3" s="1198"/>
      <c r="B3" s="1197"/>
      <c r="C3" s="1197"/>
      <c r="D3" s="1197"/>
      <c r="E3" s="1172" t="s">
        <v>545</v>
      </c>
      <c r="F3" s="1172"/>
      <c r="G3" s="1172"/>
      <c r="H3" s="1172"/>
      <c r="I3" s="1172" t="s">
        <v>544</v>
      </c>
      <c r="J3" s="1172"/>
      <c r="K3" s="1172"/>
      <c r="L3" s="1172"/>
      <c r="M3" s="1172" t="s">
        <v>543</v>
      </c>
      <c r="N3" s="1172"/>
      <c r="O3" s="1172"/>
      <c r="P3" s="1172"/>
      <c r="Q3" s="1172" t="s">
        <v>542</v>
      </c>
      <c r="R3" s="1172"/>
      <c r="S3" s="1172"/>
      <c r="T3" s="1172"/>
    </row>
    <row r="4" spans="1:20" s="1151" customFormat="1" ht="18.95" customHeight="1">
      <c r="A4" s="1193"/>
      <c r="B4" s="1192"/>
      <c r="C4" s="1192"/>
      <c r="D4" s="1192"/>
      <c r="E4" s="1170" t="s">
        <v>541</v>
      </c>
      <c r="F4" s="1169"/>
      <c r="G4" s="1169"/>
      <c r="H4" s="1168"/>
      <c r="I4" s="1170" t="s">
        <v>124</v>
      </c>
      <c r="J4" s="1169"/>
      <c r="K4" s="1169"/>
      <c r="L4" s="1168"/>
      <c r="M4" s="1169" t="s">
        <v>540</v>
      </c>
      <c r="N4" s="1169"/>
      <c r="O4" s="1169"/>
      <c r="P4" s="1168"/>
      <c r="Q4" s="1170" t="s">
        <v>539</v>
      </c>
      <c r="R4" s="1169"/>
      <c r="S4" s="1169"/>
      <c r="T4" s="1168"/>
    </row>
    <row r="5" spans="1:20" s="1151" customFormat="1" ht="21" customHeight="1">
      <c r="A5" s="1193"/>
      <c r="B5" s="1192"/>
      <c r="C5" s="1192"/>
      <c r="D5" s="1192"/>
      <c r="E5" s="1166" t="s">
        <v>538</v>
      </c>
      <c r="F5" s="1165"/>
      <c r="G5" s="1165"/>
      <c r="H5" s="1164"/>
      <c r="I5" s="1166" t="s">
        <v>537</v>
      </c>
      <c r="J5" s="1165"/>
      <c r="K5" s="1165"/>
      <c r="L5" s="1164"/>
      <c r="M5" s="1165" t="s">
        <v>536</v>
      </c>
      <c r="N5" s="1165"/>
      <c r="O5" s="1165"/>
      <c r="P5" s="1164"/>
      <c r="Q5" s="1166" t="s">
        <v>535</v>
      </c>
      <c r="R5" s="1165"/>
      <c r="S5" s="1165"/>
      <c r="T5" s="1164"/>
    </row>
    <row r="6" spans="1:20" s="1151" customFormat="1" ht="21" customHeight="1">
      <c r="A6" s="1193"/>
      <c r="B6" s="1192"/>
      <c r="C6" s="1192"/>
      <c r="D6" s="1192"/>
      <c r="E6" s="1162" t="s">
        <v>534</v>
      </c>
      <c r="F6" s="1161"/>
      <c r="G6" s="1161"/>
      <c r="H6" s="1160"/>
      <c r="I6" s="1162" t="s">
        <v>533</v>
      </c>
      <c r="J6" s="1161"/>
      <c r="K6" s="1161"/>
      <c r="L6" s="1160"/>
      <c r="M6" s="1161" t="s">
        <v>532</v>
      </c>
      <c r="N6" s="1161"/>
      <c r="O6" s="1161"/>
      <c r="P6" s="1160"/>
      <c r="Q6" s="1162" t="s">
        <v>531</v>
      </c>
      <c r="R6" s="1161"/>
      <c r="S6" s="1161"/>
      <c r="T6" s="1160"/>
    </row>
    <row r="7" spans="1:20" s="1151" customFormat="1" ht="21" customHeight="1">
      <c r="A7" s="1193"/>
      <c r="B7" s="1192"/>
      <c r="C7" s="1192"/>
      <c r="D7" s="1192"/>
      <c r="E7" s="1162" t="s">
        <v>530</v>
      </c>
      <c r="F7" s="1161"/>
      <c r="G7" s="1161"/>
      <c r="H7" s="1160"/>
      <c r="I7" s="1162" t="s">
        <v>529</v>
      </c>
      <c r="J7" s="1161"/>
      <c r="K7" s="1161"/>
      <c r="L7" s="1160"/>
      <c r="M7" s="1161" t="s">
        <v>528</v>
      </c>
      <c r="N7" s="1161"/>
      <c r="O7" s="1161"/>
      <c r="P7" s="1160"/>
      <c r="Q7" s="1162" t="s">
        <v>527</v>
      </c>
      <c r="R7" s="1161"/>
      <c r="S7" s="1161"/>
      <c r="T7" s="1160"/>
    </row>
    <row r="8" spans="1:20" s="1151" customFormat="1" ht="18.95" customHeight="1">
      <c r="A8" s="1193"/>
      <c r="B8" s="1192"/>
      <c r="C8" s="1192"/>
      <c r="D8" s="1192"/>
      <c r="E8" s="1159" t="s">
        <v>198</v>
      </c>
      <c r="F8" s="1158"/>
      <c r="G8" s="1158"/>
      <c r="H8" s="1157"/>
      <c r="I8" s="1159" t="s">
        <v>199</v>
      </c>
      <c r="J8" s="1158"/>
      <c r="K8" s="1158"/>
      <c r="L8" s="1157"/>
      <c r="M8" s="1158" t="s">
        <v>445</v>
      </c>
      <c r="N8" s="1158"/>
      <c r="O8" s="1158"/>
      <c r="P8" s="1157"/>
      <c r="Q8" s="1159" t="s">
        <v>199</v>
      </c>
      <c r="R8" s="1158"/>
      <c r="S8" s="1158"/>
      <c r="T8" s="1157"/>
    </row>
    <row r="9" spans="1:20" s="1151" customFormat="1" ht="18.95" customHeight="1">
      <c r="A9" s="1193"/>
      <c r="B9" s="1192"/>
      <c r="C9" s="1192"/>
      <c r="D9" s="1192"/>
      <c r="E9" s="1196" t="s">
        <v>526</v>
      </c>
      <c r="F9" s="1195"/>
      <c r="G9" s="1195"/>
      <c r="H9" s="1194"/>
      <c r="I9" s="1196" t="s">
        <v>525</v>
      </c>
      <c r="J9" s="1195"/>
      <c r="K9" s="1195"/>
      <c r="L9" s="1194"/>
      <c r="M9" s="1195" t="s">
        <v>524</v>
      </c>
      <c r="N9" s="1195"/>
      <c r="O9" s="1195"/>
      <c r="P9" s="1194"/>
      <c r="Q9" s="1196" t="s">
        <v>523</v>
      </c>
      <c r="R9" s="1195"/>
      <c r="S9" s="1195"/>
      <c r="T9" s="1194"/>
    </row>
    <row r="10" spans="1:20" ht="8.1" customHeight="1">
      <c r="A10" s="1193"/>
      <c r="B10" s="1192"/>
      <c r="C10" s="1192"/>
      <c r="D10" s="1192"/>
      <c r="E10" s="1150" t="s">
        <v>409</v>
      </c>
      <c r="F10" s="1150" t="str">
        <f>'8-9月第一週明細)'!W20</f>
        <v>745.8大卡</v>
      </c>
      <c r="G10" s="1150" t="s">
        <v>522</v>
      </c>
      <c r="H10" s="1150" t="str">
        <f>'8-9月第一週明細)'!W16</f>
        <v>23.0g</v>
      </c>
      <c r="I10" s="1150" t="s">
        <v>409</v>
      </c>
      <c r="J10" s="1150" t="str">
        <f>'8-9月第一週明細)'!W28</f>
        <v>735.2大卡</v>
      </c>
      <c r="K10" s="1150" t="s">
        <v>27</v>
      </c>
      <c r="L10" s="1150" t="str">
        <f>'8-9月第一週明細)'!W24</f>
        <v>23.1g</v>
      </c>
      <c r="M10" s="1150" t="s">
        <v>409</v>
      </c>
      <c r="N10" s="1150" t="str">
        <f>'8-9月第一週明細)'!W36</f>
        <v>745.8大卡</v>
      </c>
      <c r="O10" s="1150" t="s">
        <v>522</v>
      </c>
      <c r="P10" s="1150" t="str">
        <f>'8-9月第一週明細)'!W32</f>
        <v>23.0g</v>
      </c>
      <c r="Q10" s="1150" t="s">
        <v>409</v>
      </c>
      <c r="R10" s="1150" t="str">
        <f>'8-9月第一週明細)'!W44</f>
        <v>742.8大卡</v>
      </c>
      <c r="S10" s="1150" t="s">
        <v>27</v>
      </c>
      <c r="T10" s="1150" t="str">
        <f>'8-9月第一週明細)'!W40</f>
        <v>22.4g</v>
      </c>
    </row>
    <row r="11" spans="1:20" ht="8.1" customHeight="1">
      <c r="A11" s="1191"/>
      <c r="B11" s="1190"/>
      <c r="C11" s="1190"/>
      <c r="D11" s="1190"/>
      <c r="E11" s="1150" t="s">
        <v>26</v>
      </c>
      <c r="F11" s="1150" t="str">
        <f>'8-9月第一週明細)'!W14</f>
        <v>104.2g</v>
      </c>
      <c r="G11" s="1150" t="s">
        <v>61</v>
      </c>
      <c r="H11" s="1150" t="str">
        <f>'8-9月第一週明細)'!W18</f>
        <v>30.5g</v>
      </c>
      <c r="I11" s="1150" t="s">
        <v>26</v>
      </c>
      <c r="J11" s="1150" t="str">
        <f>'8-9月第一週明細)'!W22</f>
        <v>100.7g</v>
      </c>
      <c r="K11" s="1150" t="s">
        <v>61</v>
      </c>
      <c r="L11" s="1150" t="str">
        <f>'8-9月第一週明細)'!W26</f>
        <v>30.1g</v>
      </c>
      <c r="M11" s="1150" t="s">
        <v>26</v>
      </c>
      <c r="N11" s="1150" t="str">
        <f>'8-9月第一週明細)'!W30</f>
        <v>102.6g</v>
      </c>
      <c r="O11" s="1150" t="s">
        <v>61</v>
      </c>
      <c r="P11" s="1150" t="str">
        <f>'8-9月第一週明細)'!W34</f>
        <v>30.6g</v>
      </c>
      <c r="Q11" s="1150" t="s">
        <v>26</v>
      </c>
      <c r="R11" s="1150" t="str">
        <f>'8-9月第一週明細)'!W38</f>
        <v>105.2g</v>
      </c>
      <c r="S11" s="1150" t="s">
        <v>61</v>
      </c>
      <c r="T11" s="1150" t="str">
        <f>'8-9月第一週明細)'!W42</f>
        <v>29.1g</v>
      </c>
    </row>
    <row r="12" spans="1:20" ht="19.5" customHeight="1">
      <c r="A12" s="1175" t="s">
        <v>521</v>
      </c>
      <c r="B12" s="1174"/>
      <c r="C12" s="1174"/>
      <c r="D12" s="1173"/>
      <c r="E12" s="1172" t="s">
        <v>520</v>
      </c>
      <c r="F12" s="1172"/>
      <c r="G12" s="1172"/>
      <c r="H12" s="1172"/>
      <c r="I12" s="1172" t="s">
        <v>519</v>
      </c>
      <c r="J12" s="1172"/>
      <c r="K12" s="1172"/>
      <c r="L12" s="1172"/>
      <c r="M12" s="1172" t="s">
        <v>518</v>
      </c>
      <c r="N12" s="1172"/>
      <c r="O12" s="1172"/>
      <c r="P12" s="1172"/>
      <c r="Q12" s="1172" t="s">
        <v>517</v>
      </c>
      <c r="R12" s="1172"/>
      <c r="S12" s="1172"/>
      <c r="T12" s="1172"/>
    </row>
    <row r="13" spans="1:20" s="1151" customFormat="1" ht="18.95" customHeight="1">
      <c r="A13" s="1171" t="s">
        <v>124</v>
      </c>
      <c r="B13" s="1171"/>
      <c r="C13" s="1171"/>
      <c r="D13" s="1171"/>
      <c r="E13" s="1171" t="s">
        <v>516</v>
      </c>
      <c r="F13" s="1171"/>
      <c r="G13" s="1171"/>
      <c r="H13" s="1171"/>
      <c r="I13" s="1170" t="s">
        <v>124</v>
      </c>
      <c r="J13" s="1169"/>
      <c r="K13" s="1169"/>
      <c r="L13" s="1168"/>
      <c r="M13" s="1168" t="s">
        <v>515</v>
      </c>
      <c r="N13" s="1171"/>
      <c r="O13" s="1171"/>
      <c r="P13" s="1171"/>
      <c r="Q13" s="1189"/>
      <c r="R13" s="1188"/>
      <c r="S13" s="1188"/>
      <c r="T13" s="1187"/>
    </row>
    <row r="14" spans="1:20" s="1151" customFormat="1" ht="21" customHeight="1">
      <c r="A14" s="1167" t="s">
        <v>514</v>
      </c>
      <c r="B14" s="1167"/>
      <c r="C14" s="1167"/>
      <c r="D14" s="1167"/>
      <c r="E14" s="1167" t="s">
        <v>513</v>
      </c>
      <c r="F14" s="1167"/>
      <c r="G14" s="1167"/>
      <c r="H14" s="1167"/>
      <c r="I14" s="1167" t="s">
        <v>512</v>
      </c>
      <c r="J14" s="1167"/>
      <c r="K14" s="1167"/>
      <c r="L14" s="1167"/>
      <c r="M14" s="1164" t="s">
        <v>511</v>
      </c>
      <c r="N14" s="1167"/>
      <c r="O14" s="1167"/>
      <c r="P14" s="1167"/>
      <c r="Q14" s="1186"/>
      <c r="R14" s="1185"/>
      <c r="S14" s="1185"/>
      <c r="T14" s="1184"/>
    </row>
    <row r="15" spans="1:20" s="1151" customFormat="1" ht="21" customHeight="1">
      <c r="A15" s="1163" t="s">
        <v>510</v>
      </c>
      <c r="B15" s="1163"/>
      <c r="C15" s="1163"/>
      <c r="D15" s="1163"/>
      <c r="E15" s="1163" t="s">
        <v>509</v>
      </c>
      <c r="F15" s="1163"/>
      <c r="G15" s="1163"/>
      <c r="H15" s="1163"/>
      <c r="I15" s="1163" t="s">
        <v>508</v>
      </c>
      <c r="J15" s="1163"/>
      <c r="K15" s="1163"/>
      <c r="L15" s="1163"/>
      <c r="M15" s="1160" t="s">
        <v>507</v>
      </c>
      <c r="N15" s="1163"/>
      <c r="O15" s="1163"/>
      <c r="P15" s="1163"/>
      <c r="Q15" s="1186"/>
      <c r="R15" s="1185"/>
      <c r="S15" s="1185"/>
      <c r="T15" s="1184"/>
    </row>
    <row r="16" spans="1:20" s="1151" customFormat="1" ht="21" customHeight="1">
      <c r="A16" s="1163" t="s">
        <v>506</v>
      </c>
      <c r="B16" s="1163"/>
      <c r="C16" s="1163"/>
      <c r="D16" s="1163"/>
      <c r="E16" s="1163" t="s">
        <v>505</v>
      </c>
      <c r="F16" s="1163"/>
      <c r="G16" s="1163"/>
      <c r="H16" s="1163"/>
      <c r="I16" s="1163" t="s">
        <v>504</v>
      </c>
      <c r="J16" s="1163"/>
      <c r="K16" s="1163"/>
      <c r="L16" s="1163"/>
      <c r="M16" s="1160" t="s">
        <v>503</v>
      </c>
      <c r="N16" s="1163"/>
      <c r="O16" s="1163"/>
      <c r="P16" s="1163"/>
      <c r="Q16" s="1186"/>
      <c r="R16" s="1185"/>
      <c r="S16" s="1185"/>
      <c r="T16" s="1184"/>
    </row>
    <row r="17" spans="1:20" s="1151" customFormat="1" ht="18.95" customHeight="1">
      <c r="A17" s="1156" t="s">
        <v>415</v>
      </c>
      <c r="B17" s="1156"/>
      <c r="C17" s="1156"/>
      <c r="D17" s="1156"/>
      <c r="E17" s="1156" t="s">
        <v>475</v>
      </c>
      <c r="F17" s="1156"/>
      <c r="G17" s="1156"/>
      <c r="H17" s="1156"/>
      <c r="I17" s="1156" t="s">
        <v>415</v>
      </c>
      <c r="J17" s="1156"/>
      <c r="K17" s="1156"/>
      <c r="L17" s="1156"/>
      <c r="M17" s="1157" t="s">
        <v>415</v>
      </c>
      <c r="N17" s="1156"/>
      <c r="O17" s="1156"/>
      <c r="P17" s="1156"/>
      <c r="Q17" s="1186"/>
      <c r="R17" s="1185"/>
      <c r="S17" s="1185"/>
      <c r="T17" s="1184"/>
    </row>
    <row r="18" spans="1:20" s="1151" customFormat="1" ht="18.95" customHeight="1">
      <c r="A18" s="1153" t="s">
        <v>502</v>
      </c>
      <c r="B18" s="1153"/>
      <c r="C18" s="1153"/>
      <c r="D18" s="1153"/>
      <c r="E18" s="1153" t="s">
        <v>501</v>
      </c>
      <c r="F18" s="1153"/>
      <c r="G18" s="1153"/>
      <c r="H18" s="1153"/>
      <c r="I18" s="1153" t="s">
        <v>500</v>
      </c>
      <c r="J18" s="1153"/>
      <c r="K18" s="1153"/>
      <c r="L18" s="1153"/>
      <c r="M18" s="1154" t="s">
        <v>499</v>
      </c>
      <c r="N18" s="1153"/>
      <c r="O18" s="1153"/>
      <c r="P18" s="1153"/>
      <c r="Q18" s="1186"/>
      <c r="R18" s="1185"/>
      <c r="S18" s="1185"/>
      <c r="T18" s="1184"/>
    </row>
    <row r="19" spans="1:20" ht="8.1" customHeight="1">
      <c r="A19" s="1150" t="s">
        <v>409</v>
      </c>
      <c r="B19" s="1150" t="str">
        <f>'9月第二週明細'!W12</f>
        <v>741.1大卡</v>
      </c>
      <c r="C19" s="1150" t="s">
        <v>27</v>
      </c>
      <c r="D19" s="1150" t="str">
        <f>'9月第二週明細'!W8</f>
        <v>23.0g</v>
      </c>
      <c r="E19" s="1150" t="s">
        <v>409</v>
      </c>
      <c r="F19" s="1150" t="str">
        <f>'9月第二週明細'!W20</f>
        <v>772.4大卡</v>
      </c>
      <c r="G19" s="1150" t="s">
        <v>27</v>
      </c>
      <c r="H19" s="1150" t="str">
        <f>'9月第二週明細'!W16</f>
        <v>25.5g</v>
      </c>
      <c r="I19" s="1150" t="s">
        <v>409</v>
      </c>
      <c r="J19" s="1150" t="str">
        <f>'9月第二週明細'!W28</f>
        <v>738.2大卡</v>
      </c>
      <c r="K19" s="1150" t="s">
        <v>27</v>
      </c>
      <c r="L19" s="1150" t="str">
        <f>'9月第二週明細'!W24</f>
        <v>24.5g</v>
      </c>
      <c r="M19" s="1150" t="s">
        <v>409</v>
      </c>
      <c r="N19" s="1150" t="str">
        <f>'9月第二週明細'!W36</f>
        <v>749.0大卡</v>
      </c>
      <c r="O19" s="1150" t="s">
        <v>27</v>
      </c>
      <c r="P19" s="1150" t="str">
        <f>'9月第二週明細'!W32</f>
        <v>23.8g</v>
      </c>
      <c r="Q19" s="1186"/>
      <c r="R19" s="1185"/>
      <c r="S19" s="1185"/>
      <c r="T19" s="1184"/>
    </row>
    <row r="20" spans="1:20" ht="8.1" customHeight="1">
      <c r="A20" s="1150" t="s">
        <v>26</v>
      </c>
      <c r="B20" s="1150" t="str">
        <f>'9月第二週明細'!W6</f>
        <v>103.2g</v>
      </c>
      <c r="C20" s="1150" t="s">
        <v>61</v>
      </c>
      <c r="D20" s="1150" t="str">
        <f>'9月第二週明細'!W10</f>
        <v>29.9g</v>
      </c>
      <c r="E20" s="1150" t="s">
        <v>26</v>
      </c>
      <c r="F20" s="1150" t="str">
        <f>'9月第二週明細'!W14</f>
        <v>104.8g</v>
      </c>
      <c r="G20" s="1150" t="s">
        <v>61</v>
      </c>
      <c r="H20" s="1150" t="str">
        <f>'9月第二週明細'!W18</f>
        <v>30.9g</v>
      </c>
      <c r="I20" s="1150" t="s">
        <v>26</v>
      </c>
      <c r="J20" s="1150" t="str">
        <f>'9月第二週明細'!W22</f>
        <v>97.5g</v>
      </c>
      <c r="K20" s="1150" t="s">
        <v>61</v>
      </c>
      <c r="L20" s="1150" t="str">
        <f>'9月第二週明細'!W26</f>
        <v xml:space="preserve"> 29.2g</v>
      </c>
      <c r="M20" s="1150" t="s">
        <v>26</v>
      </c>
      <c r="N20" s="1150" t="str">
        <f>'9月第二週明細'!W30</f>
        <v>102.9g</v>
      </c>
      <c r="O20" s="1150" t="s">
        <v>61</v>
      </c>
      <c r="P20" s="1150" t="str">
        <f>'9月第二週明細'!W34</f>
        <v>30.0g</v>
      </c>
      <c r="Q20" s="1183"/>
      <c r="R20" s="1182"/>
      <c r="S20" s="1182"/>
      <c r="T20" s="1181"/>
    </row>
    <row r="21" spans="1:20" ht="19.5" customHeight="1">
      <c r="A21" s="1175" t="s">
        <v>498</v>
      </c>
      <c r="B21" s="1174"/>
      <c r="C21" s="1174"/>
      <c r="D21" s="1173"/>
      <c r="E21" s="1172" t="s">
        <v>497</v>
      </c>
      <c r="F21" s="1172"/>
      <c r="G21" s="1172"/>
      <c r="H21" s="1172"/>
      <c r="I21" s="1172" t="s">
        <v>496</v>
      </c>
      <c r="J21" s="1172"/>
      <c r="K21" s="1172"/>
      <c r="L21" s="1172"/>
      <c r="M21" s="1172" t="s">
        <v>495</v>
      </c>
      <c r="N21" s="1172"/>
      <c r="O21" s="1172"/>
      <c r="P21" s="1172"/>
      <c r="Q21" s="1172" t="s">
        <v>494</v>
      </c>
      <c r="R21" s="1172"/>
      <c r="S21" s="1172"/>
      <c r="T21" s="1172"/>
    </row>
    <row r="22" spans="1:20" s="1151" customFormat="1" ht="18.95" customHeight="1">
      <c r="A22" s="1170" t="s">
        <v>124</v>
      </c>
      <c r="B22" s="1169"/>
      <c r="C22" s="1169"/>
      <c r="D22" s="1168"/>
      <c r="E22" s="1170" t="s">
        <v>493</v>
      </c>
      <c r="F22" s="1169"/>
      <c r="G22" s="1169"/>
      <c r="H22" s="1168"/>
      <c r="I22" s="1171" t="s">
        <v>124</v>
      </c>
      <c r="J22" s="1171"/>
      <c r="K22" s="1171"/>
      <c r="L22" s="1171"/>
      <c r="M22" s="1168" t="s">
        <v>492</v>
      </c>
      <c r="N22" s="1171"/>
      <c r="O22" s="1171"/>
      <c r="P22" s="1171"/>
      <c r="Q22" s="1171" t="s">
        <v>491</v>
      </c>
      <c r="R22" s="1171"/>
      <c r="S22" s="1171"/>
      <c r="T22" s="1171"/>
    </row>
    <row r="23" spans="1:20" s="1151" customFormat="1" ht="21" customHeight="1">
      <c r="A23" s="1166" t="s">
        <v>490</v>
      </c>
      <c r="B23" s="1165"/>
      <c r="C23" s="1165"/>
      <c r="D23" s="1164"/>
      <c r="E23" s="1166" t="s">
        <v>489</v>
      </c>
      <c r="F23" s="1165"/>
      <c r="G23" s="1165"/>
      <c r="H23" s="1164"/>
      <c r="I23" s="1166" t="s">
        <v>488</v>
      </c>
      <c r="J23" s="1165"/>
      <c r="K23" s="1165"/>
      <c r="L23" s="1164"/>
      <c r="M23" s="1164" t="s">
        <v>487</v>
      </c>
      <c r="N23" s="1167"/>
      <c r="O23" s="1167"/>
      <c r="P23" s="1167"/>
      <c r="Q23" s="1167" t="s">
        <v>486</v>
      </c>
      <c r="R23" s="1167"/>
      <c r="S23" s="1167"/>
      <c r="T23" s="1167"/>
    </row>
    <row r="24" spans="1:20" s="1151" customFormat="1" ht="21" customHeight="1">
      <c r="A24" s="1162" t="s">
        <v>485</v>
      </c>
      <c r="B24" s="1161"/>
      <c r="C24" s="1161"/>
      <c r="D24" s="1160"/>
      <c r="E24" s="1162" t="s">
        <v>484</v>
      </c>
      <c r="F24" s="1161"/>
      <c r="G24" s="1161"/>
      <c r="H24" s="1160"/>
      <c r="I24" s="1162" t="s">
        <v>483</v>
      </c>
      <c r="J24" s="1161"/>
      <c r="K24" s="1161"/>
      <c r="L24" s="1160"/>
      <c r="M24" s="1160" t="s">
        <v>482</v>
      </c>
      <c r="N24" s="1163"/>
      <c r="O24" s="1163"/>
      <c r="P24" s="1163"/>
      <c r="Q24" s="1163" t="s">
        <v>481</v>
      </c>
      <c r="R24" s="1163"/>
      <c r="S24" s="1163"/>
      <c r="T24" s="1163"/>
    </row>
    <row r="25" spans="1:20" s="1151" customFormat="1" ht="21" customHeight="1">
      <c r="A25" s="1162" t="s">
        <v>480</v>
      </c>
      <c r="B25" s="1161"/>
      <c r="C25" s="1161"/>
      <c r="D25" s="1160"/>
      <c r="E25" s="1162" t="s">
        <v>479</v>
      </c>
      <c r="F25" s="1161"/>
      <c r="G25" s="1161"/>
      <c r="H25" s="1160"/>
      <c r="I25" s="1162" t="s">
        <v>478</v>
      </c>
      <c r="J25" s="1161"/>
      <c r="K25" s="1161"/>
      <c r="L25" s="1160"/>
      <c r="M25" s="1160" t="s">
        <v>477</v>
      </c>
      <c r="N25" s="1163"/>
      <c r="O25" s="1163"/>
      <c r="P25" s="1163"/>
      <c r="Q25" s="1163" t="s">
        <v>476</v>
      </c>
      <c r="R25" s="1163"/>
      <c r="S25" s="1163"/>
      <c r="T25" s="1163"/>
    </row>
    <row r="26" spans="1:20" s="1151" customFormat="1" ht="18.95" customHeight="1">
      <c r="A26" s="1159" t="s">
        <v>199</v>
      </c>
      <c r="B26" s="1158"/>
      <c r="C26" s="1158"/>
      <c r="D26" s="1157"/>
      <c r="E26" s="1159" t="s">
        <v>444</v>
      </c>
      <c r="F26" s="1158"/>
      <c r="G26" s="1158"/>
      <c r="H26" s="1157"/>
      <c r="I26" s="1159" t="s">
        <v>199</v>
      </c>
      <c r="J26" s="1158"/>
      <c r="K26" s="1158"/>
      <c r="L26" s="1157"/>
      <c r="M26" s="1157" t="s">
        <v>475</v>
      </c>
      <c r="N26" s="1156"/>
      <c r="O26" s="1156"/>
      <c r="P26" s="1156"/>
      <c r="Q26" s="1159" t="s">
        <v>199</v>
      </c>
      <c r="R26" s="1158"/>
      <c r="S26" s="1158"/>
      <c r="T26" s="1157"/>
    </row>
    <row r="27" spans="1:20" s="1151" customFormat="1" ht="18.95" customHeight="1">
      <c r="A27" s="1180" t="s">
        <v>474</v>
      </c>
      <c r="B27" s="1179"/>
      <c r="C27" s="1179"/>
      <c r="D27" s="1154"/>
      <c r="E27" s="1180" t="s">
        <v>473</v>
      </c>
      <c r="F27" s="1179"/>
      <c r="G27" s="1179"/>
      <c r="H27" s="1154"/>
      <c r="I27" s="1180" t="s">
        <v>472</v>
      </c>
      <c r="J27" s="1179"/>
      <c r="K27" s="1179"/>
      <c r="L27" s="1154"/>
      <c r="M27" s="1154" t="s">
        <v>471</v>
      </c>
      <c r="N27" s="1153"/>
      <c r="O27" s="1153"/>
      <c r="P27" s="1153"/>
      <c r="Q27" s="1153" t="s">
        <v>470</v>
      </c>
      <c r="R27" s="1153"/>
      <c r="S27" s="1153"/>
      <c r="T27" s="1153"/>
    </row>
    <row r="28" spans="1:20" ht="8.1" customHeight="1">
      <c r="A28" s="1150" t="s">
        <v>409</v>
      </c>
      <c r="B28" s="1150" t="str">
        <f>'9月第三週明細'!W12</f>
        <v>746.1大卡</v>
      </c>
      <c r="C28" s="1150" t="s">
        <v>27</v>
      </c>
      <c r="D28" s="1150" t="str">
        <f>'9月第三週明細'!W8</f>
        <v>23.1g</v>
      </c>
      <c r="E28" s="1150" t="s">
        <v>409</v>
      </c>
      <c r="F28" s="1150" t="str">
        <f>'9月第三週明細'!W20</f>
        <v>788.0大卡</v>
      </c>
      <c r="G28" s="1150" t="s">
        <v>27</v>
      </c>
      <c r="H28" s="1150" t="str">
        <f>'9月第三週明細'!W16</f>
        <v>23.5g</v>
      </c>
      <c r="I28" s="1150" t="s">
        <v>409</v>
      </c>
      <c r="J28" s="1150" t="str">
        <f>'9月第三週明細'!W28</f>
        <v>745.0大卡</v>
      </c>
      <c r="K28" s="1150" t="s">
        <v>27</v>
      </c>
      <c r="L28" s="1150" t="str">
        <f>'9月第三週明細'!W24</f>
        <v>22.2g</v>
      </c>
      <c r="M28" s="1150" t="s">
        <v>409</v>
      </c>
      <c r="N28" s="1150" t="str">
        <f>'9月第三週明細'!W36</f>
        <v>747.0大卡</v>
      </c>
      <c r="O28" s="1150" t="s">
        <v>27</v>
      </c>
      <c r="P28" s="1150" t="str">
        <f>'9月第三週明細'!W32</f>
        <v>24.3g</v>
      </c>
      <c r="Q28" s="1150" t="s">
        <v>409</v>
      </c>
      <c r="R28" s="1150" t="str">
        <f>'9月第三週明細'!W44</f>
        <v>730.0大卡</v>
      </c>
      <c r="S28" s="1150" t="s">
        <v>27</v>
      </c>
      <c r="T28" s="1150" t="str">
        <f>'9月第三週明細'!W40</f>
        <v>23.5g</v>
      </c>
    </row>
    <row r="29" spans="1:20" ht="8.1" customHeight="1">
      <c r="A29" s="1150" t="s">
        <v>26</v>
      </c>
      <c r="B29" s="1150" t="str">
        <f>'9月第三週明細'!W6</f>
        <v>103.3g</v>
      </c>
      <c r="C29" s="1150" t="s">
        <v>61</v>
      </c>
      <c r="D29" s="1150" t="str">
        <f>'9月第三週明細'!W10</f>
        <v>30.5g</v>
      </c>
      <c r="E29" s="1150" t="s">
        <v>26</v>
      </c>
      <c r="F29" s="1150" t="str">
        <f>'9月第三週明細'!W14</f>
        <v>110.4g</v>
      </c>
      <c r="G29" s="1150" t="s">
        <v>61</v>
      </c>
      <c r="H29" s="1150" t="str">
        <f>'9月第三週明細'!W18</f>
        <v>33.7g</v>
      </c>
      <c r="I29" s="1150" t="s">
        <v>26</v>
      </c>
      <c r="J29" s="1150" t="str">
        <f>'9月第三週明細'!W22</f>
        <v>106.4g</v>
      </c>
      <c r="K29" s="1150" t="s">
        <v>61</v>
      </c>
      <c r="L29" s="1150" t="str">
        <f>'9月第三週明細'!W26</f>
        <v>30.0g</v>
      </c>
      <c r="M29" s="1150" t="s">
        <v>26</v>
      </c>
      <c r="N29" s="1150" t="str">
        <f>'9月第三週明細'!W30</f>
        <v>101.9g</v>
      </c>
      <c r="O29" s="1150" t="s">
        <v>61</v>
      </c>
      <c r="P29" s="1150" t="str">
        <f>'9月第三週明細'!W34</f>
        <v>29.5g</v>
      </c>
      <c r="Q29" s="1150" t="s">
        <v>26</v>
      </c>
      <c r="R29" s="1150" t="str">
        <f>'9月第三週明細'!W38</f>
        <v>99.7g</v>
      </c>
      <c r="S29" s="1150" t="s">
        <v>61</v>
      </c>
      <c r="T29" s="1150" t="str">
        <f>'9月第三週明細'!W42</f>
        <v>29.0g</v>
      </c>
    </row>
    <row r="30" spans="1:20" ht="19.5" customHeight="1">
      <c r="A30" s="1178" t="s">
        <v>469</v>
      </c>
      <c r="B30" s="1177"/>
      <c r="C30" s="1177"/>
      <c r="D30" s="1176"/>
      <c r="E30" s="1172" t="s">
        <v>468</v>
      </c>
      <c r="F30" s="1172"/>
      <c r="G30" s="1172"/>
      <c r="H30" s="1172"/>
      <c r="I30" s="1172" t="s">
        <v>467</v>
      </c>
      <c r="J30" s="1172"/>
      <c r="K30" s="1172"/>
      <c r="L30" s="1172"/>
      <c r="M30" s="1172" t="s">
        <v>466</v>
      </c>
      <c r="N30" s="1172"/>
      <c r="O30" s="1172"/>
      <c r="P30" s="1172"/>
      <c r="Q30" s="1172" t="s">
        <v>465</v>
      </c>
      <c r="R30" s="1172"/>
      <c r="S30" s="1172"/>
      <c r="T30" s="1172"/>
    </row>
    <row r="31" spans="1:20" s="1151" customFormat="1" ht="18.95" customHeight="1">
      <c r="A31" s="1171" t="s">
        <v>124</v>
      </c>
      <c r="B31" s="1171"/>
      <c r="C31" s="1171"/>
      <c r="D31" s="1171"/>
      <c r="E31" s="1171" t="s">
        <v>464</v>
      </c>
      <c r="F31" s="1171"/>
      <c r="G31" s="1171"/>
      <c r="H31" s="1171"/>
      <c r="I31" s="1171" t="s">
        <v>124</v>
      </c>
      <c r="J31" s="1171"/>
      <c r="K31" s="1171"/>
      <c r="L31" s="1171"/>
      <c r="M31" s="1168" t="s">
        <v>463</v>
      </c>
      <c r="N31" s="1171"/>
      <c r="O31" s="1171"/>
      <c r="P31" s="1171"/>
      <c r="Q31" s="1171" t="s">
        <v>462</v>
      </c>
      <c r="R31" s="1171"/>
      <c r="S31" s="1171"/>
      <c r="T31" s="1171"/>
    </row>
    <row r="32" spans="1:20" s="1151" customFormat="1" ht="21" customHeight="1">
      <c r="A32" s="1167" t="s">
        <v>461</v>
      </c>
      <c r="B32" s="1167"/>
      <c r="C32" s="1167"/>
      <c r="D32" s="1167"/>
      <c r="E32" s="1166" t="s">
        <v>460</v>
      </c>
      <c r="F32" s="1165"/>
      <c r="G32" s="1165"/>
      <c r="H32" s="1164"/>
      <c r="I32" s="1167" t="s">
        <v>459</v>
      </c>
      <c r="J32" s="1167"/>
      <c r="K32" s="1167"/>
      <c r="L32" s="1167"/>
      <c r="M32" s="1165" t="s">
        <v>458</v>
      </c>
      <c r="N32" s="1165"/>
      <c r="O32" s="1165"/>
      <c r="P32" s="1164"/>
      <c r="Q32" s="1167" t="s">
        <v>457</v>
      </c>
      <c r="R32" s="1167"/>
      <c r="S32" s="1167"/>
      <c r="T32" s="1167"/>
    </row>
    <row r="33" spans="1:20" s="1151" customFormat="1" ht="21" customHeight="1">
      <c r="A33" s="1163" t="s">
        <v>456</v>
      </c>
      <c r="B33" s="1163"/>
      <c r="C33" s="1163"/>
      <c r="D33" s="1163"/>
      <c r="E33" s="1163" t="s">
        <v>455</v>
      </c>
      <c r="F33" s="1163"/>
      <c r="G33" s="1163"/>
      <c r="H33" s="1163"/>
      <c r="I33" s="1163" t="s">
        <v>454</v>
      </c>
      <c r="J33" s="1163"/>
      <c r="K33" s="1163"/>
      <c r="L33" s="1163"/>
      <c r="M33" s="1160" t="s">
        <v>453</v>
      </c>
      <c r="N33" s="1163"/>
      <c r="O33" s="1163"/>
      <c r="P33" s="1163"/>
      <c r="Q33" s="1163" t="s">
        <v>452</v>
      </c>
      <c r="R33" s="1163"/>
      <c r="S33" s="1163"/>
      <c r="T33" s="1163"/>
    </row>
    <row r="34" spans="1:20" s="1151" customFormat="1" ht="21" customHeight="1">
      <c r="A34" s="1163" t="s">
        <v>451</v>
      </c>
      <c r="B34" s="1163"/>
      <c r="C34" s="1163"/>
      <c r="D34" s="1163"/>
      <c r="E34" s="1163" t="s">
        <v>450</v>
      </c>
      <c r="F34" s="1163"/>
      <c r="G34" s="1163"/>
      <c r="H34" s="1163"/>
      <c r="I34" s="1163" t="s">
        <v>449</v>
      </c>
      <c r="J34" s="1163"/>
      <c r="K34" s="1163"/>
      <c r="L34" s="1163"/>
      <c r="M34" s="1160" t="s">
        <v>448</v>
      </c>
      <c r="N34" s="1163"/>
      <c r="O34" s="1163"/>
      <c r="P34" s="1163"/>
      <c r="Q34" s="1163" t="s">
        <v>447</v>
      </c>
      <c r="R34" s="1163"/>
      <c r="S34" s="1163"/>
      <c r="T34" s="1163"/>
    </row>
    <row r="35" spans="1:20" s="1151" customFormat="1" ht="18.95" customHeight="1">
      <c r="A35" s="1156" t="s">
        <v>446</v>
      </c>
      <c r="B35" s="1156"/>
      <c r="C35" s="1156"/>
      <c r="D35" s="1156"/>
      <c r="E35" s="1159" t="s">
        <v>445</v>
      </c>
      <c r="F35" s="1158"/>
      <c r="G35" s="1158"/>
      <c r="H35" s="1157"/>
      <c r="I35" s="1156" t="s">
        <v>199</v>
      </c>
      <c r="J35" s="1156"/>
      <c r="K35" s="1156"/>
      <c r="L35" s="1156"/>
      <c r="M35" s="1157" t="s">
        <v>199</v>
      </c>
      <c r="N35" s="1156"/>
      <c r="O35" s="1156"/>
      <c r="P35" s="1156"/>
      <c r="Q35" s="1156" t="s">
        <v>444</v>
      </c>
      <c r="R35" s="1156"/>
      <c r="S35" s="1156"/>
      <c r="T35" s="1156"/>
    </row>
    <row r="36" spans="1:20" s="1151" customFormat="1" ht="18.95" customHeight="1">
      <c r="A36" s="1153" t="s">
        <v>443</v>
      </c>
      <c r="B36" s="1153"/>
      <c r="C36" s="1153"/>
      <c r="D36" s="1153"/>
      <c r="E36" s="1153" t="s">
        <v>442</v>
      </c>
      <c r="F36" s="1153"/>
      <c r="G36" s="1153"/>
      <c r="H36" s="1153"/>
      <c r="I36" s="1153" t="s">
        <v>441</v>
      </c>
      <c r="J36" s="1153"/>
      <c r="K36" s="1153"/>
      <c r="L36" s="1153"/>
      <c r="M36" s="1154" t="s">
        <v>440</v>
      </c>
      <c r="N36" s="1153"/>
      <c r="O36" s="1153"/>
      <c r="P36" s="1153"/>
      <c r="Q36" s="1153" t="s">
        <v>439</v>
      </c>
      <c r="R36" s="1153"/>
      <c r="S36" s="1153"/>
      <c r="T36" s="1153"/>
    </row>
    <row r="37" spans="1:20" ht="8.1" customHeight="1">
      <c r="A37" s="1150" t="s">
        <v>409</v>
      </c>
      <c r="B37" s="1150" t="str">
        <f>'9月第四週明細'!W12</f>
        <v>816.7大卡</v>
      </c>
      <c r="C37" s="1150" t="s">
        <v>27</v>
      </c>
      <c r="D37" s="1150" t="str">
        <f>'9月第四週明細'!W8</f>
        <v>25.6g</v>
      </c>
      <c r="E37" s="1150" t="s">
        <v>409</v>
      </c>
      <c r="F37" s="1150" t="str">
        <f>'9月第四週明細'!W20</f>
        <v>781.0大卡</v>
      </c>
      <c r="G37" s="1150" t="s">
        <v>27</v>
      </c>
      <c r="H37" s="1150" t="str">
        <f>'9月第四週明細'!W16</f>
        <v>24.5g</v>
      </c>
      <c r="I37" s="1150" t="s">
        <v>409</v>
      </c>
      <c r="J37" s="1150" t="str">
        <f>'9月第四週明細'!W28</f>
        <v>720.5大卡</v>
      </c>
      <c r="K37" s="1150" t="s">
        <v>27</v>
      </c>
      <c r="L37" s="1150" t="str">
        <f>'9月第四週明細'!W24</f>
        <v>22.5g</v>
      </c>
      <c r="M37" s="1150" t="s">
        <v>409</v>
      </c>
      <c r="N37" s="1150" t="str">
        <f>'9月第四週明細'!W36</f>
        <v>736.4大卡</v>
      </c>
      <c r="O37" s="1150" t="s">
        <v>27</v>
      </c>
      <c r="P37" s="1150" t="str">
        <f>'9月第四週明細'!W32</f>
        <v>22.0g</v>
      </c>
      <c r="Q37" s="1150" t="s">
        <v>409</v>
      </c>
      <c r="R37" s="1150" t="str">
        <f>'9月第四週明細'!W44</f>
        <v>744.2大卡</v>
      </c>
      <c r="S37" s="1150" t="s">
        <v>27</v>
      </c>
      <c r="T37" s="1150" t="str">
        <f>'9月第四週明細'!W40</f>
        <v>23.8g</v>
      </c>
    </row>
    <row r="38" spans="1:20" ht="8.1" customHeight="1">
      <c r="A38" s="1150" t="s">
        <v>26</v>
      </c>
      <c r="B38" s="1150" t="str">
        <f>'9月第四週明細'!W6</f>
        <v>113.5g</v>
      </c>
      <c r="C38" s="1150" t="s">
        <v>61</v>
      </c>
      <c r="D38" s="1150" t="str">
        <f>'9月第四週明細'!W10</f>
        <v>36.5g</v>
      </c>
      <c r="E38" s="1150" t="s">
        <v>26</v>
      </c>
      <c r="F38" s="1150" t="str">
        <f>'9月第四週明細'!W14</f>
        <v>110.0g</v>
      </c>
      <c r="G38" s="1150" t="s">
        <v>61</v>
      </c>
      <c r="H38" s="1150" t="str">
        <f>'9月第四週明細'!W18</f>
        <v>30.3g</v>
      </c>
      <c r="I38" s="1150" t="s">
        <v>26</v>
      </c>
      <c r="J38" s="1150" t="str">
        <f>'9月第四週明細'!W22</f>
        <v>99.1g</v>
      </c>
      <c r="K38" s="1150" t="s">
        <v>61</v>
      </c>
      <c r="L38" s="1150" t="str">
        <f>'9月第四週明細'!W26</f>
        <v>27.4g</v>
      </c>
      <c r="M38" s="1150" t="s">
        <v>26</v>
      </c>
      <c r="N38" s="1150" t="str">
        <f>'9月第四週明細'!W30</f>
        <v>104.7g</v>
      </c>
      <c r="O38" s="1150" t="s">
        <v>61</v>
      </c>
      <c r="P38" s="1150" t="str">
        <f>'9月第四週明細'!W34</f>
        <v xml:space="preserve"> 29.8g</v>
      </c>
      <c r="Q38" s="1150" t="s">
        <v>26</v>
      </c>
      <c r="R38" s="1150" t="str">
        <f>'9月第四週明細'!W38</f>
        <v>102.4g</v>
      </c>
      <c r="S38" s="1150" t="s">
        <v>61</v>
      </c>
      <c r="T38" s="1150" t="str">
        <f>'9月第四週明細'!W42</f>
        <v>30.1g</v>
      </c>
    </row>
    <row r="39" spans="1:20" ht="19.5" customHeight="1">
      <c r="A39" s="1175" t="s">
        <v>438</v>
      </c>
      <c r="B39" s="1174"/>
      <c r="C39" s="1174"/>
      <c r="D39" s="1173"/>
      <c r="E39" s="1172" t="s">
        <v>437</v>
      </c>
      <c r="F39" s="1172"/>
      <c r="G39" s="1172"/>
      <c r="H39" s="1172"/>
      <c r="I39" s="1172" t="s">
        <v>436</v>
      </c>
      <c r="J39" s="1172"/>
      <c r="K39" s="1172"/>
      <c r="L39" s="1172"/>
      <c r="M39" s="1172" t="s">
        <v>435</v>
      </c>
      <c r="N39" s="1172"/>
      <c r="O39" s="1172"/>
      <c r="P39" s="1172"/>
      <c r="Q39" s="1172" t="s">
        <v>434</v>
      </c>
      <c r="R39" s="1172"/>
      <c r="S39" s="1172"/>
      <c r="T39" s="1172"/>
    </row>
    <row r="40" spans="1:20" s="1151" customFormat="1" ht="18.95" customHeight="1">
      <c r="A40" s="1171" t="s">
        <v>124</v>
      </c>
      <c r="B40" s="1171"/>
      <c r="C40" s="1171"/>
      <c r="D40" s="1171"/>
      <c r="E40" s="1168" t="s">
        <v>433</v>
      </c>
      <c r="F40" s="1171"/>
      <c r="G40" s="1171"/>
      <c r="H40" s="1171"/>
      <c r="I40" s="1171" t="s">
        <v>124</v>
      </c>
      <c r="J40" s="1171"/>
      <c r="K40" s="1171"/>
      <c r="L40" s="1171"/>
      <c r="M40" s="1171" t="s">
        <v>432</v>
      </c>
      <c r="N40" s="1171"/>
      <c r="O40" s="1171"/>
      <c r="P40" s="1171"/>
      <c r="Q40" s="1170" t="s">
        <v>431</v>
      </c>
      <c r="R40" s="1169"/>
      <c r="S40" s="1169"/>
      <c r="T40" s="1168"/>
    </row>
    <row r="41" spans="1:20" s="1151" customFormat="1" ht="21" customHeight="1">
      <c r="A41" s="1167" t="s">
        <v>430</v>
      </c>
      <c r="B41" s="1167"/>
      <c r="C41" s="1167"/>
      <c r="D41" s="1167"/>
      <c r="E41" s="1164" t="s">
        <v>429</v>
      </c>
      <c r="F41" s="1167"/>
      <c r="G41" s="1167"/>
      <c r="H41" s="1167"/>
      <c r="I41" s="1167" t="s">
        <v>428</v>
      </c>
      <c r="J41" s="1167"/>
      <c r="K41" s="1167"/>
      <c r="L41" s="1167"/>
      <c r="M41" s="1167" t="s">
        <v>427</v>
      </c>
      <c r="N41" s="1167"/>
      <c r="O41" s="1167"/>
      <c r="P41" s="1167"/>
      <c r="Q41" s="1166" t="s">
        <v>426</v>
      </c>
      <c r="R41" s="1165"/>
      <c r="S41" s="1165"/>
      <c r="T41" s="1164"/>
    </row>
    <row r="42" spans="1:20" s="1151" customFormat="1" ht="21" customHeight="1">
      <c r="A42" s="1163" t="s">
        <v>265</v>
      </c>
      <c r="B42" s="1163"/>
      <c r="C42" s="1163"/>
      <c r="D42" s="1163"/>
      <c r="E42" s="1160" t="s">
        <v>425</v>
      </c>
      <c r="F42" s="1163"/>
      <c r="G42" s="1163"/>
      <c r="H42" s="1163"/>
      <c r="I42" s="1163" t="s">
        <v>424</v>
      </c>
      <c r="J42" s="1163"/>
      <c r="K42" s="1163"/>
      <c r="L42" s="1163"/>
      <c r="M42" s="1163" t="s">
        <v>423</v>
      </c>
      <c r="N42" s="1163"/>
      <c r="O42" s="1163"/>
      <c r="P42" s="1163"/>
      <c r="Q42" s="1162" t="s">
        <v>422</v>
      </c>
      <c r="R42" s="1161"/>
      <c r="S42" s="1161"/>
      <c r="T42" s="1160"/>
    </row>
    <row r="43" spans="1:20" s="1151" customFormat="1" ht="21" customHeight="1">
      <c r="A43" s="1163" t="s">
        <v>421</v>
      </c>
      <c r="B43" s="1163"/>
      <c r="C43" s="1163"/>
      <c r="D43" s="1163"/>
      <c r="E43" s="1160" t="s">
        <v>420</v>
      </c>
      <c r="F43" s="1163"/>
      <c r="G43" s="1163"/>
      <c r="H43" s="1163"/>
      <c r="I43" s="1163" t="s">
        <v>419</v>
      </c>
      <c r="J43" s="1163"/>
      <c r="K43" s="1163"/>
      <c r="L43" s="1163"/>
      <c r="M43" s="1163" t="s">
        <v>418</v>
      </c>
      <c r="N43" s="1163"/>
      <c r="O43" s="1163"/>
      <c r="P43" s="1163"/>
      <c r="Q43" s="1162" t="s">
        <v>417</v>
      </c>
      <c r="R43" s="1161"/>
      <c r="S43" s="1161"/>
      <c r="T43" s="1160"/>
    </row>
    <row r="44" spans="1:20" s="1151" customFormat="1" ht="18.95" customHeight="1">
      <c r="A44" s="1159" t="s">
        <v>198</v>
      </c>
      <c r="B44" s="1158"/>
      <c r="C44" s="1158"/>
      <c r="D44" s="1157"/>
      <c r="E44" s="1159" t="s">
        <v>416</v>
      </c>
      <c r="F44" s="1158"/>
      <c r="G44" s="1158"/>
      <c r="H44" s="1157"/>
      <c r="I44" s="1159" t="s">
        <v>199</v>
      </c>
      <c r="J44" s="1158"/>
      <c r="K44" s="1158"/>
      <c r="L44" s="1157"/>
      <c r="M44" s="1156" t="s">
        <v>415</v>
      </c>
      <c r="N44" s="1156"/>
      <c r="O44" s="1156"/>
      <c r="P44" s="1156"/>
      <c r="Q44" s="1156" t="s">
        <v>199</v>
      </c>
      <c r="R44" s="1156"/>
      <c r="S44" s="1156"/>
      <c r="T44" s="1155"/>
    </row>
    <row r="45" spans="1:20" s="1151" customFormat="1" ht="18.95" customHeight="1">
      <c r="A45" s="1153" t="s">
        <v>414</v>
      </c>
      <c r="B45" s="1153"/>
      <c r="C45" s="1153"/>
      <c r="D45" s="1153"/>
      <c r="E45" s="1154" t="s">
        <v>413</v>
      </c>
      <c r="F45" s="1153"/>
      <c r="G45" s="1153"/>
      <c r="H45" s="1153"/>
      <c r="I45" s="1153" t="s">
        <v>412</v>
      </c>
      <c r="J45" s="1153"/>
      <c r="K45" s="1153"/>
      <c r="L45" s="1153"/>
      <c r="M45" s="1153" t="s">
        <v>411</v>
      </c>
      <c r="N45" s="1153"/>
      <c r="O45" s="1153"/>
      <c r="P45" s="1153"/>
      <c r="Q45" s="1153" t="s">
        <v>410</v>
      </c>
      <c r="R45" s="1153"/>
      <c r="S45" s="1153"/>
      <c r="T45" s="1152"/>
    </row>
    <row r="46" spans="1:20" ht="8.1" customHeight="1">
      <c r="A46" s="1150" t="s">
        <v>409</v>
      </c>
      <c r="B46" s="1150" t="str">
        <f>'9月第五週明細'!W12</f>
        <v>752.3大卡</v>
      </c>
      <c r="C46" s="1150" t="s">
        <v>27</v>
      </c>
      <c r="D46" s="1150" t="str">
        <f>'9月第五週明細'!W8</f>
        <v>23.0g</v>
      </c>
      <c r="E46" s="1150" t="s">
        <v>409</v>
      </c>
      <c r="F46" s="1150" t="str">
        <f>'9月第五週明細'!W20</f>
        <v>753.0大卡</v>
      </c>
      <c r="G46" s="1150" t="s">
        <v>27</v>
      </c>
      <c r="H46" s="1150" t="str">
        <f>'9月第五週明細'!W16</f>
        <v>23.8g</v>
      </c>
      <c r="I46" s="1150" t="s">
        <v>409</v>
      </c>
      <c r="J46" s="1150" t="str">
        <f>'9月第五週明細'!W28</f>
        <v>749.6大卡</v>
      </c>
      <c r="K46" s="1150" t="s">
        <v>27</v>
      </c>
      <c r="L46" s="1150" t="str">
        <f>'9月第五週明細'!W24</f>
        <v>24.9g</v>
      </c>
      <c r="M46" s="1150" t="s">
        <v>409</v>
      </c>
      <c r="N46" s="1150" t="str">
        <f>'9月第五週明細'!W36</f>
        <v>746.9大卡</v>
      </c>
      <c r="O46" s="1150" t="s">
        <v>27</v>
      </c>
      <c r="P46" s="1150" t="str">
        <f>'9月第五週明細'!W32</f>
        <v>24.5g</v>
      </c>
      <c r="Q46" s="1150" t="s">
        <v>409</v>
      </c>
      <c r="R46" s="1150" t="str">
        <f>'9月第五週明細'!W44</f>
        <v>730.4大卡</v>
      </c>
      <c r="S46" s="1150" t="s">
        <v>27</v>
      </c>
      <c r="T46" s="1150" t="str">
        <f>'9月第五週明細'!W40</f>
        <v>24.0g</v>
      </c>
    </row>
    <row r="47" spans="1:20" ht="8.1" customHeight="1">
      <c r="A47" s="1150" t="s">
        <v>26</v>
      </c>
      <c r="B47" s="1150" t="str">
        <f>'9月第五週明細'!W6</f>
        <v>105.4g</v>
      </c>
      <c r="C47" s="1150" t="s">
        <v>61</v>
      </c>
      <c r="D47" s="1150" t="str">
        <f>'9月第五週明細'!W10</f>
        <v>30.1g</v>
      </c>
      <c r="E47" s="1150" t="s">
        <v>26</v>
      </c>
      <c r="F47" s="1150" t="str">
        <f>'9月第五週明細'!W14</f>
        <v>105.1g</v>
      </c>
      <c r="G47" s="1150" t="s">
        <v>61</v>
      </c>
      <c r="H47" s="1150" t="str">
        <f>'9月第五週明細'!W18</f>
        <v>29.6g</v>
      </c>
      <c r="I47" s="1150" t="s">
        <v>26</v>
      </c>
      <c r="J47" s="1150" t="str">
        <f>'9月第五週明細'!W22</f>
        <v>100.5g</v>
      </c>
      <c r="K47" s="1150" t="s">
        <v>61</v>
      </c>
      <c r="L47" s="1150" t="str">
        <f>'9月第五週明細'!W26</f>
        <v xml:space="preserve"> 29.7g</v>
      </c>
      <c r="M47" s="1150" t="s">
        <v>26</v>
      </c>
      <c r="N47" s="1150" t="str">
        <f>'9月第五週明細'!W30</f>
        <v>102.6g</v>
      </c>
      <c r="O47" s="1150" t="s">
        <v>61</v>
      </c>
      <c r="P47" s="1150" t="str">
        <f>'9月第五週明細'!W34</f>
        <v>30.1g</v>
      </c>
      <c r="Q47" s="1150" t="s">
        <v>26</v>
      </c>
      <c r="R47" s="1150" t="str">
        <f>'9月第五週明細'!W38</f>
        <v>99.1g</v>
      </c>
      <c r="S47" s="1150" t="s">
        <v>61</v>
      </c>
      <c r="T47" s="1150" t="str">
        <f>'9月第五週明細'!W42</f>
        <v>29.5g</v>
      </c>
    </row>
    <row r="48" spans="1:20" ht="36.6" customHeight="1">
      <c r="A48" s="1149" t="s">
        <v>408</v>
      </c>
      <c r="B48" s="1148"/>
      <c r="C48" s="1148"/>
      <c r="D48" s="1148"/>
      <c r="E48" s="1148"/>
      <c r="F48" s="1148"/>
      <c r="G48" s="1148"/>
      <c r="H48" s="1148"/>
      <c r="I48" s="1148"/>
      <c r="J48" s="1148"/>
      <c r="K48" s="1148"/>
      <c r="L48" s="1148"/>
      <c r="M48" s="1148"/>
      <c r="N48" s="1148"/>
      <c r="O48" s="1148"/>
      <c r="P48" s="1148"/>
      <c r="Q48" s="1148"/>
      <c r="R48" s="1148"/>
      <c r="S48" s="1148"/>
      <c r="T48" s="1148"/>
    </row>
  </sheetData>
  <mergeCells count="165">
    <mergeCell ref="A48:T48"/>
    <mergeCell ref="Q4:T4"/>
    <mergeCell ref="Q5:T5"/>
    <mergeCell ref="A45:D45"/>
    <mergeCell ref="A43:D43"/>
    <mergeCell ref="A44:D44"/>
    <mergeCell ref="A41:D41"/>
    <mergeCell ref="Q7:T7"/>
    <mergeCell ref="Q8:T8"/>
    <mergeCell ref="Q9:T9"/>
    <mergeCell ref="M16:P16"/>
    <mergeCell ref="A39:D39"/>
    <mergeCell ref="I5:L5"/>
    <mergeCell ref="I6:L6"/>
    <mergeCell ref="A42:D42"/>
    <mergeCell ref="M13:P13"/>
    <mergeCell ref="A40:D40"/>
    <mergeCell ref="A14:D14"/>
    <mergeCell ref="E14:H14"/>
    <mergeCell ref="M12:P12"/>
    <mergeCell ref="Q12:T12"/>
    <mergeCell ref="A15:D15"/>
    <mergeCell ref="M14:P14"/>
    <mergeCell ref="E16:H16"/>
    <mergeCell ref="Q3:T3"/>
    <mergeCell ref="E13:H13"/>
    <mergeCell ref="I16:L16"/>
    <mergeCell ref="Q6:T6"/>
    <mergeCell ref="I3:L3"/>
    <mergeCell ref="I14:L14"/>
    <mergeCell ref="E15:H15"/>
    <mergeCell ref="I15:L15"/>
    <mergeCell ref="I13:L13"/>
    <mergeCell ref="A16:D16"/>
    <mergeCell ref="A13:D13"/>
    <mergeCell ref="A12:D12"/>
    <mergeCell ref="I12:L12"/>
    <mergeCell ref="Q21:T21"/>
    <mergeCell ref="Q13:T20"/>
    <mergeCell ref="I4:L4"/>
    <mergeCell ref="E12:H12"/>
    <mergeCell ref="A18:D18"/>
    <mergeCell ref="E18:H18"/>
    <mergeCell ref="I18:L18"/>
    <mergeCell ref="E17:H17"/>
    <mergeCell ref="I17:L17"/>
    <mergeCell ref="A17:D17"/>
    <mergeCell ref="I22:L22"/>
    <mergeCell ref="M22:P22"/>
    <mergeCell ref="A21:D21"/>
    <mergeCell ref="E21:H21"/>
    <mergeCell ref="I21:L21"/>
    <mergeCell ref="M21:P21"/>
    <mergeCell ref="I24:L24"/>
    <mergeCell ref="M24:P24"/>
    <mergeCell ref="Q22:T22"/>
    <mergeCell ref="A23:D23"/>
    <mergeCell ref="E23:H23"/>
    <mergeCell ref="I23:L23"/>
    <mergeCell ref="M23:P23"/>
    <mergeCell ref="Q23:T23"/>
    <mergeCell ref="A22:D22"/>
    <mergeCell ref="E22:H22"/>
    <mergeCell ref="I26:L26"/>
    <mergeCell ref="M26:P26"/>
    <mergeCell ref="Q24:T24"/>
    <mergeCell ref="A25:D25"/>
    <mergeCell ref="E25:H25"/>
    <mergeCell ref="I25:L25"/>
    <mergeCell ref="M25:P25"/>
    <mergeCell ref="Q25:T25"/>
    <mergeCell ref="A24:D24"/>
    <mergeCell ref="E24:H24"/>
    <mergeCell ref="M31:P31"/>
    <mergeCell ref="Q31:T31"/>
    <mergeCell ref="Q26:T26"/>
    <mergeCell ref="A27:D27"/>
    <mergeCell ref="E27:H27"/>
    <mergeCell ref="I27:L27"/>
    <mergeCell ref="M27:P27"/>
    <mergeCell ref="Q27:T27"/>
    <mergeCell ref="A26:D26"/>
    <mergeCell ref="E26:H26"/>
    <mergeCell ref="M32:P32"/>
    <mergeCell ref="Q32:T32"/>
    <mergeCell ref="I33:L33"/>
    <mergeCell ref="M33:P33"/>
    <mergeCell ref="Q33:T33"/>
    <mergeCell ref="A30:D30"/>
    <mergeCell ref="E30:H30"/>
    <mergeCell ref="I30:L30"/>
    <mergeCell ref="M30:P30"/>
    <mergeCell ref="Q30:T30"/>
    <mergeCell ref="M9:P9"/>
    <mergeCell ref="M17:P17"/>
    <mergeCell ref="M18:P18"/>
    <mergeCell ref="M15:P15"/>
    <mergeCell ref="M36:P36"/>
    <mergeCell ref="Q36:T36"/>
    <mergeCell ref="M34:P34"/>
    <mergeCell ref="Q34:T34"/>
    <mergeCell ref="M35:P35"/>
    <mergeCell ref="Q35:T35"/>
    <mergeCell ref="M3:P3"/>
    <mergeCell ref="M4:P4"/>
    <mergeCell ref="M5:P5"/>
    <mergeCell ref="M6:P6"/>
    <mergeCell ref="M7:P7"/>
    <mergeCell ref="M8:P8"/>
    <mergeCell ref="E43:H43"/>
    <mergeCell ref="E44:H44"/>
    <mergeCell ref="I7:L7"/>
    <mergeCell ref="I8:L8"/>
    <mergeCell ref="I9:L9"/>
    <mergeCell ref="I36:L36"/>
    <mergeCell ref="I32:L32"/>
    <mergeCell ref="I34:L34"/>
    <mergeCell ref="I35:L35"/>
    <mergeCell ref="I31:L31"/>
    <mergeCell ref="M44:P44"/>
    <mergeCell ref="E45:H45"/>
    <mergeCell ref="I39:L39"/>
    <mergeCell ref="I40:L40"/>
    <mergeCell ref="I41:L41"/>
    <mergeCell ref="I42:L42"/>
    <mergeCell ref="I43:L43"/>
    <mergeCell ref="I44:L44"/>
    <mergeCell ref="I45:L45"/>
    <mergeCell ref="E39:H39"/>
    <mergeCell ref="M39:P39"/>
    <mergeCell ref="M40:P40"/>
    <mergeCell ref="M41:P41"/>
    <mergeCell ref="M42:P42"/>
    <mergeCell ref="M43:P43"/>
    <mergeCell ref="A35:D35"/>
    <mergeCell ref="A36:D36"/>
    <mergeCell ref="E40:H40"/>
    <mergeCell ref="E41:H41"/>
    <mergeCell ref="E42:H42"/>
    <mergeCell ref="E3:H3"/>
    <mergeCell ref="E4:H4"/>
    <mergeCell ref="E5:H5"/>
    <mergeCell ref="E6:H6"/>
    <mergeCell ref="E7:H7"/>
    <mergeCell ref="E8:H8"/>
    <mergeCell ref="E9:H9"/>
    <mergeCell ref="A3:D11"/>
    <mergeCell ref="Q39:T39"/>
    <mergeCell ref="Q40:T40"/>
    <mergeCell ref="Q41:T41"/>
    <mergeCell ref="Q42:T42"/>
    <mergeCell ref="A31:D31"/>
    <mergeCell ref="A32:D32"/>
    <mergeCell ref="A33:D33"/>
    <mergeCell ref="A34:D34"/>
    <mergeCell ref="Q43:T43"/>
    <mergeCell ref="Q44:T44"/>
    <mergeCell ref="Q45:T45"/>
    <mergeCell ref="E31:H31"/>
    <mergeCell ref="E32:H32"/>
    <mergeCell ref="E33:H33"/>
    <mergeCell ref="E34:H34"/>
    <mergeCell ref="E35:H35"/>
    <mergeCell ref="E36:H36"/>
    <mergeCell ref="M45:P45"/>
  </mergeCells>
  <phoneticPr fontId="100" type="noConversion"/>
  <pageMargins left="0.39370078740157483" right="0.19685039370078741" top="3.937007874015748E-2" bottom="3.937007874015748E-2" header="0.51181102362204722" footer="0.51181102362204722"/>
  <pageSetup paperSize="9" scale="7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L53"/>
  <sheetViews>
    <sheetView view="pageBreakPreview" topLeftCell="A7" zoomScale="40" zoomScaleNormal="60" zoomScaleSheetLayoutView="40" workbookViewId="0">
      <selection activeCell="I21" sqref="I21"/>
    </sheetView>
  </sheetViews>
  <sheetFormatPr defaultColWidth="9" defaultRowHeight="26.25"/>
  <cols>
    <col min="1" max="1" width="1.875" customWidth="1"/>
    <col min="2" max="2" width="11.75" style="239" customWidth="1"/>
    <col min="3" max="3" width="9" hidden="1" customWidth="1"/>
    <col min="4" max="4" width="21.75" customWidth="1"/>
    <col min="5" max="5" width="6.5" style="240" customWidth="1"/>
    <col min="6" max="6" width="10.5" customWidth="1"/>
    <col min="7" max="7" width="27.5" customWidth="1"/>
    <col min="8" max="8" width="8.125" style="241" customWidth="1"/>
    <col min="9" max="9" width="11.125" customWidth="1"/>
    <col min="10" max="10" width="27.75" customWidth="1"/>
    <col min="11" max="11" width="6.25" style="241" customWidth="1"/>
    <col min="12" max="12" width="12.375" customWidth="1"/>
    <col min="13" max="13" width="28.25" customWidth="1"/>
    <col min="14" max="14" width="6.75" style="241" customWidth="1"/>
    <col min="15" max="15" width="12" customWidth="1"/>
    <col min="16" max="16" width="24.5" customWidth="1"/>
    <col min="17" max="17" width="7.25" style="242" customWidth="1"/>
    <col min="18" max="18" width="12.25" customWidth="1"/>
    <col min="19" max="19" width="25.875" customWidth="1"/>
    <col min="20" max="20" width="6" style="241" customWidth="1"/>
    <col min="21" max="21" width="11.375" customWidth="1"/>
    <col min="22" max="22" width="5.25" customWidth="1"/>
    <col min="23" max="23" width="13" style="243" customWidth="1"/>
    <col min="24" max="24" width="8.25" style="11" customWidth="1"/>
    <col min="25" max="25" width="13.625" style="244" customWidth="1"/>
    <col min="26" max="26" width="7.875" customWidth="1"/>
    <col min="27" max="27" width="6" hidden="1" customWidth="1"/>
    <col min="28" max="28" width="5.5" style="245" hidden="1" customWidth="1"/>
    <col min="29" max="29" width="7.75" hidden="1" customWidth="1"/>
    <col min="30" max="30" width="8" hidden="1" customWidth="1"/>
    <col min="31" max="31" width="7.875" hidden="1" customWidth="1"/>
    <col min="32" max="32" width="7.5" hidden="1" customWidth="1"/>
  </cols>
  <sheetData>
    <row r="1" spans="1:38" ht="43.5" customHeight="1">
      <c r="B1" s="1081" t="s">
        <v>389</v>
      </c>
      <c r="C1" s="1081"/>
      <c r="D1" s="1081"/>
      <c r="E1" s="1081"/>
      <c r="F1" s="1081"/>
      <c r="G1" s="1081"/>
      <c r="H1" s="1081"/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1081"/>
      <c r="Z1" s="1081"/>
      <c r="AA1" s="256"/>
      <c r="AB1" s="270"/>
      <c r="AC1" s="256"/>
      <c r="AD1" s="256"/>
      <c r="AE1" s="256"/>
      <c r="AF1" s="256"/>
      <c r="AG1" s="256"/>
    </row>
    <row r="2" spans="1:38" ht="13.5" customHeight="1">
      <c r="B2" s="1090"/>
      <c r="C2" s="1090"/>
      <c r="D2" s="1090"/>
      <c r="E2" s="1090"/>
      <c r="F2" s="1090"/>
      <c r="G2" s="1090"/>
      <c r="H2" s="246"/>
      <c r="I2" s="248"/>
      <c r="J2" s="248"/>
      <c r="K2" s="246"/>
      <c r="L2" s="257"/>
      <c r="M2" s="257"/>
      <c r="N2" s="257"/>
      <c r="O2" s="257"/>
      <c r="P2" s="257"/>
      <c r="Q2" s="246"/>
      <c r="R2" s="248"/>
      <c r="S2" s="248"/>
      <c r="T2" s="246"/>
      <c r="U2" s="248"/>
      <c r="V2" s="248"/>
      <c r="W2" s="248"/>
      <c r="X2" s="246"/>
      <c r="Y2" s="248"/>
      <c r="Z2" s="248"/>
      <c r="AA2" s="256"/>
      <c r="AB2" s="270"/>
      <c r="AC2" s="256"/>
      <c r="AD2" s="256"/>
      <c r="AE2" s="256"/>
      <c r="AF2" s="256"/>
      <c r="AG2" s="256"/>
    </row>
    <row r="3" spans="1:38" ht="32.25" customHeight="1">
      <c r="B3" s="164" t="s">
        <v>29</v>
      </c>
      <c r="C3" s="247"/>
      <c r="D3" s="248"/>
      <c r="E3" s="249"/>
      <c r="F3" s="248"/>
      <c r="G3" s="248"/>
      <c r="H3" s="248"/>
      <c r="I3" s="248"/>
      <c r="J3" s="248"/>
      <c r="K3" s="248"/>
      <c r="L3" s="257"/>
      <c r="M3" s="257"/>
      <c r="N3" s="257"/>
      <c r="O3" s="257"/>
      <c r="P3" s="257"/>
      <c r="Q3" s="248"/>
      <c r="R3" s="248"/>
      <c r="S3" s="256"/>
      <c r="T3" s="248"/>
      <c r="U3" s="248"/>
      <c r="V3" s="1091"/>
      <c r="W3" s="1091"/>
      <c r="X3" s="1091"/>
      <c r="Y3" s="271"/>
      <c r="Z3" s="272"/>
      <c r="AA3" s="256"/>
      <c r="AB3" s="270"/>
      <c r="AC3" s="256"/>
      <c r="AD3" s="256"/>
      <c r="AE3" s="256"/>
      <c r="AF3" s="256"/>
      <c r="AG3" s="256"/>
    </row>
    <row r="4" spans="1:38" s="235" customFormat="1" ht="54.75" thickBot="1">
      <c r="A4" s="632"/>
      <c r="B4" s="633" t="s">
        <v>30</v>
      </c>
      <c r="C4" s="634" t="s">
        <v>31</v>
      </c>
      <c r="D4" s="635" t="s">
        <v>32</v>
      </c>
      <c r="E4" s="636" t="s">
        <v>33</v>
      </c>
      <c r="F4" s="637" t="s">
        <v>34</v>
      </c>
      <c r="G4" s="635" t="s">
        <v>35</v>
      </c>
      <c r="H4" s="638" t="s">
        <v>33</v>
      </c>
      <c r="I4" s="637" t="s">
        <v>34</v>
      </c>
      <c r="J4" s="635" t="s">
        <v>36</v>
      </c>
      <c r="K4" s="638" t="s">
        <v>33</v>
      </c>
      <c r="L4" s="639" t="s">
        <v>34</v>
      </c>
      <c r="M4" s="635" t="s">
        <v>36</v>
      </c>
      <c r="N4" s="638" t="s">
        <v>33</v>
      </c>
      <c r="O4" s="637" t="s">
        <v>34</v>
      </c>
      <c r="P4" s="635" t="s">
        <v>36</v>
      </c>
      <c r="Q4" s="640" t="s">
        <v>33</v>
      </c>
      <c r="R4" s="639" t="s">
        <v>34</v>
      </c>
      <c r="S4" s="641" t="s">
        <v>37</v>
      </c>
      <c r="T4" s="638" t="s">
        <v>33</v>
      </c>
      <c r="U4" s="637" t="s">
        <v>34</v>
      </c>
      <c r="V4" s="642" t="s">
        <v>33</v>
      </c>
      <c r="W4" s="1092" t="s">
        <v>38</v>
      </c>
      <c r="X4" s="1093"/>
      <c r="Y4" s="643" t="s">
        <v>39</v>
      </c>
      <c r="Z4" s="644" t="s">
        <v>40</v>
      </c>
      <c r="AA4" s="645"/>
      <c r="AB4" s="645"/>
      <c r="AC4" s="646"/>
      <c r="AD4" s="646"/>
      <c r="AE4" s="646"/>
      <c r="AF4" s="646"/>
      <c r="AG4" s="647"/>
      <c r="AH4" s="648"/>
      <c r="AI4" s="648"/>
      <c r="AJ4" s="649"/>
    </row>
    <row r="5" spans="1:38" s="236" customFormat="1" ht="51.95" customHeight="1">
      <c r="A5" s="650"/>
      <c r="B5" s="168">
        <v>9</v>
      </c>
      <c r="C5" s="1074"/>
      <c r="D5" s="578" t="str">
        <f>'8~9月份菜單'!$A$14</f>
        <v>香Q米飯</v>
      </c>
      <c r="E5" s="651" t="s">
        <v>41</v>
      </c>
      <c r="F5" s="579"/>
      <c r="G5" s="578" t="str">
        <f>'8~9月份菜單'!$A$15</f>
        <v>台南虱目魚排(海加炸)</v>
      </c>
      <c r="H5" s="465" t="s">
        <v>114</v>
      </c>
      <c r="I5" s="579"/>
      <c r="J5" s="578" t="str">
        <f>'8~9月份菜單'!$A$16</f>
        <v>雙色蒲瓜</v>
      </c>
      <c r="K5" s="465" t="s">
        <v>139</v>
      </c>
      <c r="L5" s="579"/>
      <c r="M5" s="578" t="str">
        <f>'8~9月份菜單'!$A$17</f>
        <v>筍干扣肉(醃)</v>
      </c>
      <c r="N5" s="465" t="s">
        <v>145</v>
      </c>
      <c r="O5" s="579"/>
      <c r="P5" s="578" t="str">
        <f>'8~9月份菜單'!A18</f>
        <v>深色蔬菜</v>
      </c>
      <c r="Q5" s="652" t="s">
        <v>43</v>
      </c>
      <c r="R5" s="579"/>
      <c r="S5" s="578" t="str">
        <f>'8~9月份菜單'!$A$19</f>
        <v>粉絲蛋花湯</v>
      </c>
      <c r="T5" s="465" t="s">
        <v>42</v>
      </c>
      <c r="U5" s="579"/>
      <c r="V5" s="1086"/>
      <c r="W5" s="190" t="s">
        <v>26</v>
      </c>
      <c r="X5" s="191"/>
      <c r="Y5" s="273" t="s">
        <v>44</v>
      </c>
      <c r="Z5" s="311">
        <v>6</v>
      </c>
      <c r="AA5" s="209"/>
      <c r="AB5" s="210"/>
      <c r="AC5" s="209" t="s">
        <v>45</v>
      </c>
      <c r="AD5" s="209" t="s">
        <v>46</v>
      </c>
      <c r="AE5" s="209" t="s">
        <v>47</v>
      </c>
      <c r="AF5" s="209" t="s">
        <v>48</v>
      </c>
      <c r="AG5" s="293"/>
      <c r="AJ5" s="653"/>
    </row>
    <row r="6" spans="1:38" ht="27.95" customHeight="1">
      <c r="A6" s="353"/>
      <c r="B6" s="169" t="s">
        <v>71</v>
      </c>
      <c r="C6" s="1075"/>
      <c r="D6" s="432" t="s">
        <v>49</v>
      </c>
      <c r="E6" s="451"/>
      <c r="F6" s="443">
        <v>120</v>
      </c>
      <c r="G6" s="432" t="s">
        <v>348</v>
      </c>
      <c r="H6" s="433" t="s">
        <v>349</v>
      </c>
      <c r="I6" s="443">
        <v>50</v>
      </c>
      <c r="J6" s="432" t="s">
        <v>350</v>
      </c>
      <c r="K6" s="433"/>
      <c r="L6" s="443">
        <v>50</v>
      </c>
      <c r="M6" s="548" t="s">
        <v>188</v>
      </c>
      <c r="N6" s="553"/>
      <c r="O6" s="549">
        <v>60</v>
      </c>
      <c r="P6" s="432" t="str">
        <f>P5</f>
        <v>深色蔬菜</v>
      </c>
      <c r="Q6" s="442"/>
      <c r="R6" s="443">
        <v>100</v>
      </c>
      <c r="S6" s="548" t="s">
        <v>259</v>
      </c>
      <c r="T6" s="553"/>
      <c r="U6" s="549">
        <v>15</v>
      </c>
      <c r="V6" s="1087"/>
      <c r="W6" s="192">
        <f>SUM(Z5*15)+(Z7*5)+(Z9*15)</f>
        <v>101.5</v>
      </c>
      <c r="X6" s="193" t="s">
        <v>21</v>
      </c>
      <c r="Y6" s="274" t="s">
        <v>52</v>
      </c>
      <c r="Z6" s="275">
        <v>2.6</v>
      </c>
      <c r="AA6" s="210" t="s">
        <v>32</v>
      </c>
      <c r="AB6" s="210">
        <v>6</v>
      </c>
      <c r="AC6" s="210">
        <f>AB6*2</f>
        <v>12</v>
      </c>
      <c r="AD6" s="210"/>
      <c r="AE6" s="210">
        <f>AB6*15</f>
        <v>90</v>
      </c>
      <c r="AF6" s="210">
        <f>AC6*4+AE6*4</f>
        <v>408</v>
      </c>
      <c r="AG6" s="293"/>
      <c r="AJ6" s="654"/>
    </row>
    <row r="7" spans="1:38" ht="27.95" customHeight="1">
      <c r="A7" s="353"/>
      <c r="B7" s="169">
        <v>5</v>
      </c>
      <c r="C7" s="1075"/>
      <c r="D7" s="432"/>
      <c r="E7" s="451"/>
      <c r="F7" s="443"/>
      <c r="G7" s="432" t="s">
        <v>90</v>
      </c>
      <c r="H7" s="448"/>
      <c r="I7" s="443"/>
      <c r="J7" s="432" t="s">
        <v>313</v>
      </c>
      <c r="K7" s="448"/>
      <c r="L7" s="443">
        <v>10</v>
      </c>
      <c r="M7" s="548" t="s">
        <v>240</v>
      </c>
      <c r="N7" s="553"/>
      <c r="O7" s="549">
        <v>10</v>
      </c>
      <c r="P7" s="432" t="s">
        <v>53</v>
      </c>
      <c r="Q7" s="442"/>
      <c r="R7" s="443"/>
      <c r="S7" s="548" t="s">
        <v>25</v>
      </c>
      <c r="T7" s="553"/>
      <c r="U7" s="549">
        <v>10</v>
      </c>
      <c r="V7" s="1087"/>
      <c r="W7" s="194" t="s">
        <v>27</v>
      </c>
      <c r="X7" s="195"/>
      <c r="Y7" s="210" t="s">
        <v>55</v>
      </c>
      <c r="Z7" s="275">
        <v>2.2999999999999998</v>
      </c>
      <c r="AA7" s="215" t="s">
        <v>56</v>
      </c>
      <c r="AB7" s="210">
        <v>2</v>
      </c>
      <c r="AC7" s="276">
        <f>AB7*7</f>
        <v>14</v>
      </c>
      <c r="AD7" s="210">
        <f>AB7*5</f>
        <v>10</v>
      </c>
      <c r="AE7" s="210" t="s">
        <v>57</v>
      </c>
      <c r="AF7" s="277">
        <f>AC7*4+AD7*9</f>
        <v>146</v>
      </c>
      <c r="AG7" s="293"/>
      <c r="AJ7" s="654"/>
    </row>
    <row r="8" spans="1:38" ht="27.95" customHeight="1">
      <c r="A8" s="353"/>
      <c r="B8" s="169" t="s">
        <v>75</v>
      </c>
      <c r="C8" s="1075"/>
      <c r="D8" s="432"/>
      <c r="E8" s="451"/>
      <c r="F8" s="443"/>
      <c r="G8" s="434" t="s">
        <v>332</v>
      </c>
      <c r="H8" s="448"/>
      <c r="I8" s="443"/>
      <c r="J8" s="432" t="s">
        <v>109</v>
      </c>
      <c r="K8" s="448"/>
      <c r="L8" s="443"/>
      <c r="M8" s="548" t="s">
        <v>109</v>
      </c>
      <c r="N8" s="554"/>
      <c r="O8" s="549"/>
      <c r="P8" s="432"/>
      <c r="Q8" s="514"/>
      <c r="R8" s="443"/>
      <c r="S8" s="548" t="s">
        <v>313</v>
      </c>
      <c r="T8" s="553"/>
      <c r="U8" s="549">
        <v>5</v>
      </c>
      <c r="V8" s="1087"/>
      <c r="W8" s="192">
        <f>SUM(Z6*5)+(Z8*5)</f>
        <v>25.5</v>
      </c>
      <c r="X8" s="193" t="s">
        <v>21</v>
      </c>
      <c r="Y8" s="210" t="s">
        <v>59</v>
      </c>
      <c r="Z8" s="275">
        <v>2.5</v>
      </c>
      <c r="AA8" s="209" t="s">
        <v>60</v>
      </c>
      <c r="AB8" s="210">
        <v>1.5</v>
      </c>
      <c r="AC8" s="210">
        <f>AB8*1</f>
        <v>1.5</v>
      </c>
      <c r="AD8" s="210" t="s">
        <v>57</v>
      </c>
      <c r="AE8" s="210">
        <f>AB8*5</f>
        <v>7.5</v>
      </c>
      <c r="AF8" s="210">
        <f>AC8*4+AE8*4</f>
        <v>36</v>
      </c>
      <c r="AG8" s="293"/>
      <c r="AJ8" s="605" t="s">
        <v>51</v>
      </c>
      <c r="AK8" s="181"/>
      <c r="AL8" s="180">
        <v>20</v>
      </c>
    </row>
    <row r="9" spans="1:38" ht="27.95" customHeight="1">
      <c r="A9" s="353"/>
      <c r="B9" s="1072" t="s">
        <v>78</v>
      </c>
      <c r="C9" s="1075"/>
      <c r="D9" s="432"/>
      <c r="E9" s="451"/>
      <c r="F9" s="443"/>
      <c r="G9" s="432" t="s">
        <v>333</v>
      </c>
      <c r="H9" s="448"/>
      <c r="I9" s="443"/>
      <c r="J9" s="432"/>
      <c r="K9" s="448"/>
      <c r="L9" s="443"/>
      <c r="M9" s="560"/>
      <c r="N9" s="552"/>
      <c r="O9" s="562"/>
      <c r="P9" s="432"/>
      <c r="Q9" s="514"/>
      <c r="R9" s="443"/>
      <c r="S9" s="548" t="s">
        <v>50</v>
      </c>
      <c r="T9" s="554"/>
      <c r="U9" s="549">
        <v>20</v>
      </c>
      <c r="V9" s="1087"/>
      <c r="W9" s="194" t="s">
        <v>61</v>
      </c>
      <c r="X9" s="195"/>
      <c r="Y9" s="210" t="s">
        <v>62</v>
      </c>
      <c r="Z9" s="275">
        <v>0</v>
      </c>
      <c r="AA9" s="209" t="s">
        <v>63</v>
      </c>
      <c r="AB9" s="210">
        <v>2.5</v>
      </c>
      <c r="AC9" s="210"/>
      <c r="AD9" s="210">
        <f>AB9*5</f>
        <v>12.5</v>
      </c>
      <c r="AE9" s="210" t="s">
        <v>57</v>
      </c>
      <c r="AF9" s="210">
        <f>AD9*9</f>
        <v>112.5</v>
      </c>
      <c r="AG9" s="293"/>
      <c r="AJ9" s="605" t="s">
        <v>79</v>
      </c>
      <c r="AK9" s="181"/>
      <c r="AL9" s="180">
        <v>10</v>
      </c>
    </row>
    <row r="10" spans="1:38" ht="27.95" customHeight="1">
      <c r="A10" s="353"/>
      <c r="B10" s="1072"/>
      <c r="C10" s="1075"/>
      <c r="D10" s="432"/>
      <c r="E10" s="451"/>
      <c r="F10" s="443"/>
      <c r="G10" s="434"/>
      <c r="H10" s="447"/>
      <c r="I10" s="437"/>
      <c r="J10" s="432"/>
      <c r="K10" s="448"/>
      <c r="L10" s="443"/>
      <c r="M10" s="563"/>
      <c r="N10" s="558"/>
      <c r="O10" s="564"/>
      <c r="P10" s="432"/>
      <c r="Q10" s="514"/>
      <c r="R10" s="443"/>
      <c r="S10" s="548" t="s">
        <v>53</v>
      </c>
      <c r="T10" s="553"/>
      <c r="U10" s="549"/>
      <c r="V10" s="1087"/>
      <c r="W10" s="196">
        <f>SUM(Z5*2)+(Z6*7)</f>
        <v>30.2</v>
      </c>
      <c r="X10" s="193" t="s">
        <v>21</v>
      </c>
      <c r="Y10" s="278" t="s">
        <v>64</v>
      </c>
      <c r="Z10" s="279">
        <v>0</v>
      </c>
      <c r="AA10" s="209" t="s">
        <v>65</v>
      </c>
      <c r="AB10" s="210"/>
      <c r="AC10" s="209"/>
      <c r="AD10" s="209"/>
      <c r="AE10" s="209">
        <f>AB10*15</f>
        <v>0</v>
      </c>
      <c r="AF10" s="209"/>
      <c r="AG10" s="293"/>
      <c r="AJ10" s="605" t="s">
        <v>81</v>
      </c>
      <c r="AK10" s="181"/>
      <c r="AL10" s="180">
        <v>5</v>
      </c>
    </row>
    <row r="11" spans="1:38" ht="27.95" customHeight="1">
      <c r="A11" s="353"/>
      <c r="B11" s="589" t="s">
        <v>77</v>
      </c>
      <c r="C11" s="590"/>
      <c r="D11" s="432"/>
      <c r="E11" s="449"/>
      <c r="F11" s="443"/>
      <c r="G11" s="432"/>
      <c r="H11" s="448"/>
      <c r="I11" s="443"/>
      <c r="J11" s="432"/>
      <c r="K11" s="448"/>
      <c r="L11" s="443"/>
      <c r="M11" s="563"/>
      <c r="N11" s="558"/>
      <c r="O11" s="565"/>
      <c r="P11" s="432"/>
      <c r="Q11" s="514"/>
      <c r="R11" s="443"/>
      <c r="S11" s="435"/>
      <c r="T11" s="438"/>
      <c r="U11" s="437"/>
      <c r="V11" s="1087"/>
      <c r="W11" s="194" t="s">
        <v>66</v>
      </c>
      <c r="X11" s="195"/>
      <c r="Y11" s="280"/>
      <c r="Z11" s="275"/>
      <c r="AA11" s="209"/>
      <c r="AB11" s="210"/>
      <c r="AC11" s="209">
        <f>SUM(AC6:AC10)</f>
        <v>27.5</v>
      </c>
      <c r="AD11" s="209">
        <f>SUM(AD6:AD10)</f>
        <v>22.5</v>
      </c>
      <c r="AE11" s="209">
        <f>SUM(AE6:AE10)</f>
        <v>97.5</v>
      </c>
      <c r="AF11" s="209">
        <f>AC11*4+AD11*9+AE11*4</f>
        <v>702.5</v>
      </c>
      <c r="AG11" s="293"/>
      <c r="AJ11" s="605" t="s">
        <v>83</v>
      </c>
      <c r="AK11" s="181"/>
      <c r="AL11" s="180">
        <v>10</v>
      </c>
    </row>
    <row r="12" spans="1:38" ht="27.95" customHeight="1" thickBot="1">
      <c r="A12" s="353"/>
      <c r="B12" s="592"/>
      <c r="C12" s="171"/>
      <c r="D12" s="593"/>
      <c r="E12" s="250"/>
      <c r="F12" s="173"/>
      <c r="G12" s="594"/>
      <c r="H12" s="172"/>
      <c r="I12" s="173"/>
      <c r="J12" s="594"/>
      <c r="K12" s="172"/>
      <c r="L12" s="173"/>
      <c r="M12" s="594"/>
      <c r="N12" s="172"/>
      <c r="O12" s="173"/>
      <c r="P12" s="594"/>
      <c r="Q12" s="259"/>
      <c r="R12" s="173"/>
      <c r="S12" s="594"/>
      <c r="T12" s="172"/>
      <c r="U12" s="173"/>
      <c r="V12" s="1088"/>
      <c r="W12" s="596">
        <f>SUM(W6+W10)*4+(W8*9)</f>
        <v>756.3</v>
      </c>
      <c r="X12" s="197" t="s">
        <v>20</v>
      </c>
      <c r="Y12" s="507"/>
      <c r="Z12" s="281"/>
      <c r="AA12" s="209"/>
      <c r="AB12" s="210"/>
      <c r="AC12" s="282">
        <f>AC11*4/AF11</f>
        <v>0.15658362989323843</v>
      </c>
      <c r="AD12" s="282">
        <f>AD11*9/AF11</f>
        <v>0.28825622775800713</v>
      </c>
      <c r="AE12" s="282">
        <f>AE11*4/AF11</f>
        <v>0.55516014234875444</v>
      </c>
      <c r="AF12" s="209"/>
      <c r="AG12" s="293"/>
      <c r="AJ12" s="605" t="s">
        <v>50</v>
      </c>
      <c r="AK12" s="182"/>
      <c r="AL12" s="180">
        <v>5</v>
      </c>
    </row>
    <row r="13" spans="1:38" s="236" customFormat="1" ht="51.95" customHeight="1">
      <c r="A13" s="650"/>
      <c r="B13" s="168">
        <v>9</v>
      </c>
      <c r="C13" s="1074"/>
      <c r="D13" s="655" t="str">
        <f>'8~9月份菜單'!$G$14</f>
        <v>胚芽米飯</v>
      </c>
      <c r="E13" s="651" t="s">
        <v>41</v>
      </c>
      <c r="F13" s="602"/>
      <c r="G13" s="655" t="str">
        <f>'8~9月份菜單'!G15</f>
        <v>脆皮雞翅(炸)+烤腐皮肉捲(加)</v>
      </c>
      <c r="H13" s="465" t="s">
        <v>114</v>
      </c>
      <c r="I13" s="602"/>
      <c r="J13" s="716" t="str">
        <f>'8~9月份菜單'!$G$16</f>
        <v>瓜仔肉燥(醃)</v>
      </c>
      <c r="K13" s="465" t="s">
        <v>182</v>
      </c>
      <c r="L13" s="602"/>
      <c r="M13" s="655" t="str">
        <f>'8~9月份菜單'!$G$17</f>
        <v>清炒洋薯</v>
      </c>
      <c r="N13" s="465" t="s">
        <v>136</v>
      </c>
      <c r="O13" s="602"/>
      <c r="P13" s="655" t="str">
        <f>'8~9月份菜單'!$G$18</f>
        <v>深色蔬菜</v>
      </c>
      <c r="Q13" s="656" t="s">
        <v>43</v>
      </c>
      <c r="R13" s="602"/>
      <c r="S13" s="655" t="str">
        <f>'8~9月份菜單'!G19</f>
        <v>酸辣湯(豆)</v>
      </c>
      <c r="T13" s="465" t="s">
        <v>42</v>
      </c>
      <c r="U13" s="602"/>
      <c r="V13" s="1086"/>
      <c r="W13" s="190" t="s">
        <v>26</v>
      </c>
      <c r="X13" s="191"/>
      <c r="Y13" s="273" t="s">
        <v>44</v>
      </c>
      <c r="Z13" s="311">
        <v>6</v>
      </c>
      <c r="AA13" s="209"/>
      <c r="AB13" s="210"/>
      <c r="AC13" s="209" t="s">
        <v>45</v>
      </c>
      <c r="AD13" s="209" t="s">
        <v>46</v>
      </c>
      <c r="AE13" s="209" t="s">
        <v>47</v>
      </c>
      <c r="AF13" s="209" t="s">
        <v>48</v>
      </c>
      <c r="AG13" s="293"/>
      <c r="AJ13" s="653"/>
    </row>
    <row r="14" spans="1:38" ht="27.95" customHeight="1">
      <c r="A14" s="353"/>
      <c r="B14" s="169" t="s">
        <v>71</v>
      </c>
      <c r="C14" s="1075"/>
      <c r="D14" s="432" t="s">
        <v>49</v>
      </c>
      <c r="E14" s="451"/>
      <c r="F14" s="443">
        <v>80</v>
      </c>
      <c r="G14" s="432" t="s">
        <v>351</v>
      </c>
      <c r="H14" s="433"/>
      <c r="I14" s="187">
        <v>100</v>
      </c>
      <c r="J14" s="560" t="s">
        <v>84</v>
      </c>
      <c r="K14" s="561"/>
      <c r="L14" s="562">
        <v>20</v>
      </c>
      <c r="M14" s="657" t="s">
        <v>353</v>
      </c>
      <c r="N14" s="658"/>
      <c r="O14" s="186">
        <v>50</v>
      </c>
      <c r="P14" s="432" t="str">
        <f>P13</f>
        <v>深色蔬菜</v>
      </c>
      <c r="Q14" s="442"/>
      <c r="R14" s="443">
        <v>100</v>
      </c>
      <c r="S14" s="664" t="s">
        <v>120</v>
      </c>
      <c r="T14" s="684" t="s">
        <v>224</v>
      </c>
      <c r="U14" s="620">
        <v>25</v>
      </c>
      <c r="V14" s="1087"/>
      <c r="W14" s="192">
        <f>SUM(Z13*15)+(Z15*5)+(Z17*15)</f>
        <v>102</v>
      </c>
      <c r="X14" s="193" t="s">
        <v>21</v>
      </c>
      <c r="Y14" s="274" t="s">
        <v>52</v>
      </c>
      <c r="Z14" s="275">
        <v>2.5</v>
      </c>
      <c r="AA14" s="210" t="s">
        <v>32</v>
      </c>
      <c r="AB14" s="210">
        <v>6.2</v>
      </c>
      <c r="AC14" s="210">
        <f>AB14*2</f>
        <v>12.4</v>
      </c>
      <c r="AD14" s="210"/>
      <c r="AE14" s="210">
        <f>AB14*15</f>
        <v>93</v>
      </c>
      <c r="AF14" s="210">
        <f>AC14*4+AE14*4</f>
        <v>421.6</v>
      </c>
      <c r="AG14" s="293"/>
      <c r="AJ14" s="654"/>
    </row>
    <row r="15" spans="1:38" ht="27.95" customHeight="1">
      <c r="A15" s="353"/>
      <c r="B15" s="169">
        <v>6</v>
      </c>
      <c r="C15" s="1075"/>
      <c r="D15" s="432" t="s">
        <v>236</v>
      </c>
      <c r="E15" s="451"/>
      <c r="F15" s="443">
        <v>30</v>
      </c>
      <c r="G15" s="432" t="s">
        <v>111</v>
      </c>
      <c r="H15" s="446"/>
      <c r="I15" s="455"/>
      <c r="J15" s="560" t="s">
        <v>352</v>
      </c>
      <c r="K15" s="821" t="s">
        <v>225</v>
      </c>
      <c r="L15" s="562">
        <v>40</v>
      </c>
      <c r="M15" s="657" t="s">
        <v>109</v>
      </c>
      <c r="N15" s="380"/>
      <c r="O15" s="186"/>
      <c r="P15" s="432" t="s">
        <v>53</v>
      </c>
      <c r="Q15" s="442"/>
      <c r="R15" s="443"/>
      <c r="S15" s="822" t="s">
        <v>313</v>
      </c>
      <c r="T15" s="684"/>
      <c r="U15" s="510">
        <v>10</v>
      </c>
      <c r="V15" s="1087"/>
      <c r="W15" s="194" t="s">
        <v>27</v>
      </c>
      <c r="X15" s="195"/>
      <c r="Y15" s="210" t="s">
        <v>55</v>
      </c>
      <c r="Z15" s="275">
        <v>2.4</v>
      </c>
      <c r="AA15" s="215" t="s">
        <v>56</v>
      </c>
      <c r="AB15" s="210">
        <v>2</v>
      </c>
      <c r="AC15" s="276">
        <f>AB15*7</f>
        <v>14</v>
      </c>
      <c r="AD15" s="210">
        <f>AB15*5</f>
        <v>10</v>
      </c>
      <c r="AE15" s="210" t="s">
        <v>57</v>
      </c>
      <c r="AF15" s="277">
        <f>AC15*4+AD15*9</f>
        <v>146</v>
      </c>
      <c r="AG15" s="293"/>
      <c r="AJ15" s="654"/>
    </row>
    <row r="16" spans="1:38" ht="27.95" customHeight="1">
      <c r="A16" s="353"/>
      <c r="B16" s="169" t="s">
        <v>75</v>
      </c>
      <c r="C16" s="1075"/>
      <c r="D16" s="604"/>
      <c r="E16" s="449"/>
      <c r="F16" s="443"/>
      <c r="G16" s="432" t="s">
        <v>108</v>
      </c>
      <c r="H16" s="447"/>
      <c r="I16" s="455"/>
      <c r="J16" s="560" t="s">
        <v>53</v>
      </c>
      <c r="K16" s="547"/>
      <c r="L16" s="562"/>
      <c r="M16" s="657"/>
      <c r="N16" s="381"/>
      <c r="O16" s="186"/>
      <c r="P16" s="432"/>
      <c r="Q16" s="514"/>
      <c r="R16" s="443"/>
      <c r="S16" s="822" t="s">
        <v>329</v>
      </c>
      <c r="T16" s="684"/>
      <c r="U16" s="510">
        <v>10</v>
      </c>
      <c r="V16" s="1087"/>
      <c r="W16" s="192">
        <f>SUM(Z14*5)+(Z16*5)</f>
        <v>25</v>
      </c>
      <c r="X16" s="193" t="s">
        <v>21</v>
      </c>
      <c r="Y16" s="210" t="s">
        <v>59</v>
      </c>
      <c r="Z16" s="275">
        <v>2.5</v>
      </c>
      <c r="AA16" s="209" t="s">
        <v>60</v>
      </c>
      <c r="AB16" s="210">
        <v>1.7</v>
      </c>
      <c r="AC16" s="210">
        <f>AB16*1</f>
        <v>1.7</v>
      </c>
      <c r="AD16" s="210" t="s">
        <v>57</v>
      </c>
      <c r="AE16" s="210">
        <f>AB16*5</f>
        <v>8.5</v>
      </c>
      <c r="AF16" s="210">
        <f>AC16*4+AE16*4</f>
        <v>40.799999999999997</v>
      </c>
      <c r="AG16" s="293"/>
      <c r="AJ16" s="654"/>
    </row>
    <row r="17" spans="1:36" ht="27.95" customHeight="1">
      <c r="A17" s="353"/>
      <c r="B17" s="1072" t="s">
        <v>82</v>
      </c>
      <c r="C17" s="1075"/>
      <c r="D17" s="604"/>
      <c r="E17" s="449"/>
      <c r="F17" s="443"/>
      <c r="G17" s="432" t="s">
        <v>112</v>
      </c>
      <c r="H17" s="447"/>
      <c r="I17" s="455"/>
      <c r="J17" s="560" t="s">
        <v>73</v>
      </c>
      <c r="K17" s="547"/>
      <c r="L17" s="562"/>
      <c r="M17" s="657"/>
      <c r="N17" s="380"/>
      <c r="O17" s="186"/>
      <c r="P17" s="432"/>
      <c r="Q17" s="514"/>
      <c r="R17" s="443"/>
      <c r="S17" s="664" t="s">
        <v>215</v>
      </c>
      <c r="T17" s="823"/>
      <c r="U17" s="510">
        <v>5</v>
      </c>
      <c r="V17" s="1087"/>
      <c r="W17" s="194" t="s">
        <v>61</v>
      </c>
      <c r="X17" s="195"/>
      <c r="Y17" s="210" t="s">
        <v>62</v>
      </c>
      <c r="Z17" s="275">
        <v>0</v>
      </c>
      <c r="AA17" s="209" t="s">
        <v>63</v>
      </c>
      <c r="AB17" s="210">
        <v>2.5</v>
      </c>
      <c r="AC17" s="210"/>
      <c r="AD17" s="210">
        <f>AB17*5</f>
        <v>12.5</v>
      </c>
      <c r="AE17" s="210" t="s">
        <v>57</v>
      </c>
      <c r="AF17" s="210">
        <f>AD17*9</f>
        <v>112.5</v>
      </c>
      <c r="AG17" s="293"/>
      <c r="AJ17" s="654"/>
    </row>
    <row r="18" spans="1:36" ht="27.95" customHeight="1">
      <c r="A18" s="353"/>
      <c r="B18" s="1072"/>
      <c r="C18" s="1075"/>
      <c r="D18" s="604"/>
      <c r="E18" s="449"/>
      <c r="F18" s="443"/>
      <c r="G18" s="434" t="s">
        <v>113</v>
      </c>
      <c r="H18" s="447"/>
      <c r="I18" s="455"/>
      <c r="J18" s="560"/>
      <c r="K18" s="462"/>
      <c r="L18" s="562"/>
      <c r="M18" s="432"/>
      <c r="N18" s="380"/>
      <c r="O18" s="186"/>
      <c r="P18" s="432"/>
      <c r="Q18" s="514"/>
      <c r="R18" s="443"/>
      <c r="S18" s="824" t="s">
        <v>354</v>
      </c>
      <c r="T18" s="825"/>
      <c r="U18" s="510">
        <v>5</v>
      </c>
      <c r="V18" s="1087"/>
      <c r="W18" s="196">
        <f>SUM(Z13*2)+(Z14*7)</f>
        <v>29.5</v>
      </c>
      <c r="X18" s="193" t="s">
        <v>21</v>
      </c>
      <c r="Y18" s="278" t="s">
        <v>64</v>
      </c>
      <c r="Z18" s="279">
        <v>0</v>
      </c>
      <c r="AA18" s="209" t="s">
        <v>65</v>
      </c>
      <c r="AB18" s="210">
        <v>1</v>
      </c>
      <c r="AC18" s="209"/>
      <c r="AD18" s="209"/>
      <c r="AE18" s="209">
        <f>AB18*15</f>
        <v>15</v>
      </c>
      <c r="AF18" s="209"/>
      <c r="AG18" s="293"/>
      <c r="AJ18" s="654"/>
    </row>
    <row r="19" spans="1:36" ht="27.95" customHeight="1">
      <c r="A19" s="353"/>
      <c r="B19" s="589" t="s">
        <v>77</v>
      </c>
      <c r="C19" s="590"/>
      <c r="D19" s="604"/>
      <c r="E19" s="449"/>
      <c r="F19" s="443"/>
      <c r="G19" s="853" t="s">
        <v>107</v>
      </c>
      <c r="H19" s="859"/>
      <c r="I19" s="860"/>
      <c r="J19" s="560"/>
      <c r="K19" s="555"/>
      <c r="L19" s="566"/>
      <c r="M19" s="432"/>
      <c r="N19" s="448"/>
      <c r="O19" s="443"/>
      <c r="P19" s="432"/>
      <c r="Q19" s="514"/>
      <c r="R19" s="443"/>
      <c r="S19" s="435"/>
      <c r="T19" s="438"/>
      <c r="U19" s="437"/>
      <c r="V19" s="1087"/>
      <c r="W19" s="194" t="s">
        <v>66</v>
      </c>
      <c r="X19" s="195"/>
      <c r="Y19" s="280"/>
      <c r="Z19" s="275"/>
      <c r="AA19" s="209"/>
      <c r="AB19" s="210"/>
      <c r="AC19" s="209">
        <f>SUM(AC14:AC18)</f>
        <v>28.099999999999998</v>
      </c>
      <c r="AD19" s="209">
        <f>SUM(AD14:AD18)</f>
        <v>22.5</v>
      </c>
      <c r="AE19" s="209">
        <f>SUM(AE14:AE18)</f>
        <v>116.5</v>
      </c>
      <c r="AF19" s="209">
        <f>AC19*4+AD19*9+AE19*4</f>
        <v>780.9</v>
      </c>
      <c r="AG19" s="293"/>
      <c r="AJ19" s="654"/>
    </row>
    <row r="20" spans="1:36" ht="27.95" customHeight="1" thickBot="1">
      <c r="A20" s="353"/>
      <c r="B20" s="592"/>
      <c r="C20" s="171"/>
      <c r="D20" s="593"/>
      <c r="E20" s="250"/>
      <c r="F20" s="173"/>
      <c r="G20" s="432" t="s">
        <v>402</v>
      </c>
      <c r="H20" s="861" t="s">
        <v>218</v>
      </c>
      <c r="I20" s="173">
        <v>20</v>
      </c>
      <c r="J20" s="594"/>
      <c r="K20" s="172"/>
      <c r="L20" s="173"/>
      <c r="M20" s="594"/>
      <c r="N20" s="172"/>
      <c r="O20" s="173"/>
      <c r="P20" s="594"/>
      <c r="Q20" s="259"/>
      <c r="R20" s="173"/>
      <c r="S20" s="594"/>
      <c r="T20" s="172"/>
      <c r="U20" s="173"/>
      <c r="V20" s="1088"/>
      <c r="W20" s="596">
        <f>SUM(W14+W18)*4+(W16*9)</f>
        <v>751</v>
      </c>
      <c r="X20" s="197" t="s">
        <v>20</v>
      </c>
      <c r="Y20" s="507"/>
      <c r="Z20" s="281"/>
      <c r="AA20" s="209"/>
      <c r="AB20" s="210"/>
      <c r="AC20" s="282">
        <f>AC19*4/AF19</f>
        <v>0.14393648354462799</v>
      </c>
      <c r="AD20" s="282">
        <f>AD19*9/AF19</f>
        <v>0.25931617364579335</v>
      </c>
      <c r="AE20" s="282">
        <f>AE19*4/AF19</f>
        <v>0.59674734280957875</v>
      </c>
      <c r="AF20" s="209"/>
      <c r="AG20" s="293"/>
      <c r="AJ20" s="654"/>
    </row>
    <row r="21" spans="1:36" s="236" customFormat="1" ht="51.95" customHeight="1">
      <c r="A21" s="650"/>
      <c r="B21" s="168">
        <v>9</v>
      </c>
      <c r="C21" s="1074"/>
      <c r="D21" s="659" t="str">
        <f>'8~9月份菜單'!$M$14</f>
        <v>中華炒麵</v>
      </c>
      <c r="E21" s="660" t="s">
        <v>191</v>
      </c>
      <c r="F21" s="601"/>
      <c r="G21" s="599" t="str">
        <f>'8~9月份菜單'!$M$15</f>
        <v>京都肉排</v>
      </c>
      <c r="H21" s="600" t="s">
        <v>145</v>
      </c>
      <c r="I21" s="601"/>
      <c r="J21" s="599" t="str">
        <f>'8~9月份菜單'!M16</f>
        <v>港式蘿蔔糕(主冷)</v>
      </c>
      <c r="K21" s="600" t="s">
        <v>119</v>
      </c>
      <c r="L21" s="601"/>
      <c r="M21" s="599" t="str">
        <f>'8~9月份菜單'!M17</f>
        <v>黃金地瓜條</v>
      </c>
      <c r="N21" s="600" t="s">
        <v>137</v>
      </c>
      <c r="O21" s="601"/>
      <c r="P21" s="599" t="str">
        <f>'8~9月份菜單'!M18</f>
        <v>有機深色蔬菜</v>
      </c>
      <c r="Q21" s="661" t="s">
        <v>43</v>
      </c>
      <c r="R21" s="601"/>
      <c r="S21" s="599" t="str">
        <f>'8~9月份菜單'!M19</f>
        <v>綠豆小米甜湯</v>
      </c>
      <c r="T21" s="600" t="s">
        <v>42</v>
      </c>
      <c r="U21" s="662"/>
      <c r="V21" s="1094"/>
      <c r="W21" s="190" t="s">
        <v>26</v>
      </c>
      <c r="X21" s="191"/>
      <c r="Y21" s="273" t="s">
        <v>44</v>
      </c>
      <c r="Z21" s="311">
        <v>6</v>
      </c>
      <c r="AA21" s="209"/>
      <c r="AB21" s="210"/>
      <c r="AC21" s="209" t="s">
        <v>45</v>
      </c>
      <c r="AD21" s="209" t="s">
        <v>46</v>
      </c>
      <c r="AE21" s="209" t="s">
        <v>47</v>
      </c>
      <c r="AF21" s="209" t="s">
        <v>48</v>
      </c>
      <c r="AG21" s="293"/>
      <c r="AJ21" s="653"/>
    </row>
    <row r="22" spans="1:36" s="237" customFormat="1" ht="27.75" customHeight="1">
      <c r="A22" s="663"/>
      <c r="B22" s="169" t="s">
        <v>71</v>
      </c>
      <c r="C22" s="1075"/>
      <c r="D22" s="563" t="s">
        <v>99</v>
      </c>
      <c r="E22" s="556"/>
      <c r="F22" s="564">
        <v>250</v>
      </c>
      <c r="G22" s="435" t="s">
        <v>374</v>
      </c>
      <c r="H22" s="446"/>
      <c r="I22" s="437">
        <v>100</v>
      </c>
      <c r="J22" s="664" t="s">
        <v>231</v>
      </c>
      <c r="K22" s="665" t="s">
        <v>219</v>
      </c>
      <c r="L22" s="510">
        <v>25</v>
      </c>
      <c r="M22" s="567" t="s">
        <v>355</v>
      </c>
      <c r="N22" s="561"/>
      <c r="O22" s="562">
        <v>30</v>
      </c>
      <c r="P22" s="432" t="str">
        <f>P21</f>
        <v>有機深色蔬菜</v>
      </c>
      <c r="Q22" s="442"/>
      <c r="R22" s="443">
        <v>100</v>
      </c>
      <c r="S22" s="743" t="s">
        <v>233</v>
      </c>
      <c r="T22" s="199"/>
      <c r="U22" s="521">
        <v>10</v>
      </c>
      <c r="V22" s="1095"/>
      <c r="W22" s="192">
        <f>SUM(Z21*15)+(Z23*5)+(Z25*15)</f>
        <v>102.5</v>
      </c>
      <c r="X22" s="193" t="s">
        <v>21</v>
      </c>
      <c r="Y22" s="274" t="s">
        <v>52</v>
      </c>
      <c r="Z22" s="275">
        <v>2.5</v>
      </c>
      <c r="AA22" s="210" t="s">
        <v>32</v>
      </c>
      <c r="AB22" s="210">
        <v>6.2</v>
      </c>
      <c r="AC22" s="210">
        <f>AB22*2</f>
        <v>12.4</v>
      </c>
      <c r="AD22" s="210"/>
      <c r="AE22" s="210">
        <f>AB22*15</f>
        <v>93</v>
      </c>
      <c r="AF22" s="210">
        <f>AC22*4+AE22*4</f>
        <v>421.6</v>
      </c>
      <c r="AG22" s="293"/>
      <c r="AH22" s="435" t="s">
        <v>220</v>
      </c>
      <c r="AI22" s="436"/>
      <c r="AJ22" s="437">
        <v>30</v>
      </c>
    </row>
    <row r="23" spans="1:36" s="237" customFormat="1" ht="27.95" customHeight="1">
      <c r="A23" s="663"/>
      <c r="B23" s="169">
        <v>7</v>
      </c>
      <c r="C23" s="1075"/>
      <c r="D23" s="563" t="s">
        <v>25</v>
      </c>
      <c r="E23" s="557"/>
      <c r="F23" s="564">
        <v>40</v>
      </c>
      <c r="G23" s="435" t="s">
        <v>73</v>
      </c>
      <c r="H23" s="446"/>
      <c r="I23" s="455"/>
      <c r="J23" s="667"/>
      <c r="K23" s="509"/>
      <c r="L23" s="510"/>
      <c r="M23" s="568" t="s">
        <v>365</v>
      </c>
      <c r="N23" s="561"/>
      <c r="O23" s="562"/>
      <c r="P23" s="432" t="s">
        <v>53</v>
      </c>
      <c r="Q23" s="442"/>
      <c r="R23" s="443"/>
      <c r="S23" s="200" t="s">
        <v>234</v>
      </c>
      <c r="T23" s="738"/>
      <c r="U23" s="739">
        <v>5</v>
      </c>
      <c r="V23" s="1095"/>
      <c r="W23" s="194" t="s">
        <v>27</v>
      </c>
      <c r="X23" s="195"/>
      <c r="Y23" s="210" t="s">
        <v>55</v>
      </c>
      <c r="Z23" s="275">
        <v>2.5</v>
      </c>
      <c r="AA23" s="215" t="s">
        <v>56</v>
      </c>
      <c r="AB23" s="210">
        <v>2.1</v>
      </c>
      <c r="AC23" s="276">
        <f>AB23*7</f>
        <v>14.700000000000001</v>
      </c>
      <c r="AD23" s="210">
        <f>AB23*5</f>
        <v>10.5</v>
      </c>
      <c r="AE23" s="210" t="s">
        <v>57</v>
      </c>
      <c r="AF23" s="277">
        <f>AC23*4+AD23*9</f>
        <v>153.30000000000001</v>
      </c>
      <c r="AG23" s="293"/>
      <c r="AH23" s="435" t="s">
        <v>221</v>
      </c>
      <c r="AI23" s="436"/>
      <c r="AJ23" s="437">
        <v>15</v>
      </c>
    </row>
    <row r="24" spans="1:36" s="237" customFormat="1" ht="27.95" customHeight="1">
      <c r="A24" s="663"/>
      <c r="B24" s="169" t="s">
        <v>75</v>
      </c>
      <c r="C24" s="1075"/>
      <c r="D24" s="563" t="s">
        <v>54</v>
      </c>
      <c r="E24" s="557"/>
      <c r="F24" s="564">
        <v>5</v>
      </c>
      <c r="G24" s="435" t="s">
        <v>53</v>
      </c>
      <c r="H24" s="447"/>
      <c r="I24" s="455"/>
      <c r="J24" s="667"/>
      <c r="K24" s="665"/>
      <c r="L24" s="510"/>
      <c r="M24" s="568"/>
      <c r="N24" s="558"/>
      <c r="O24" s="564"/>
      <c r="P24" s="432"/>
      <c r="Q24" s="514"/>
      <c r="R24" s="443"/>
      <c r="S24" s="200" t="s">
        <v>235</v>
      </c>
      <c r="T24" s="738"/>
      <c r="U24" s="739"/>
      <c r="V24" s="1095"/>
      <c r="W24" s="192">
        <f>SUM(Z22*5)+(Z24*5)</f>
        <v>25</v>
      </c>
      <c r="X24" s="193" t="s">
        <v>21</v>
      </c>
      <c r="Y24" s="210" t="s">
        <v>59</v>
      </c>
      <c r="Z24" s="275">
        <v>2.5</v>
      </c>
      <c r="AA24" s="209" t="s">
        <v>60</v>
      </c>
      <c r="AB24" s="210">
        <v>1.6</v>
      </c>
      <c r="AC24" s="210">
        <f>AB24*1</f>
        <v>1.6</v>
      </c>
      <c r="AD24" s="210" t="s">
        <v>57</v>
      </c>
      <c r="AE24" s="210">
        <f>AB24*5</f>
        <v>8</v>
      </c>
      <c r="AF24" s="210">
        <f>AC24*4+AE24*4</f>
        <v>38.4</v>
      </c>
      <c r="AG24" s="293"/>
      <c r="AH24" s="435" t="s">
        <v>222</v>
      </c>
      <c r="AI24" s="438"/>
      <c r="AJ24" s="437"/>
    </row>
    <row r="25" spans="1:36" s="237" customFormat="1" ht="27.95" customHeight="1">
      <c r="A25" s="663"/>
      <c r="B25" s="1072" t="s">
        <v>86</v>
      </c>
      <c r="C25" s="1075"/>
      <c r="D25" s="563" t="s">
        <v>230</v>
      </c>
      <c r="E25" s="557"/>
      <c r="F25" s="564">
        <v>5</v>
      </c>
      <c r="G25" s="435" t="s">
        <v>91</v>
      </c>
      <c r="H25" s="447"/>
      <c r="I25" s="455"/>
      <c r="J25" s="667"/>
      <c r="K25" s="509"/>
      <c r="L25" s="510"/>
      <c r="M25" s="432"/>
      <c r="N25" s="514"/>
      <c r="O25" s="443"/>
      <c r="P25" s="432"/>
      <c r="Q25" s="514"/>
      <c r="R25" s="443"/>
      <c r="S25" s="200"/>
      <c r="T25" s="740"/>
      <c r="U25" s="741"/>
      <c r="V25" s="1095"/>
      <c r="W25" s="194" t="s">
        <v>61</v>
      </c>
      <c r="X25" s="195"/>
      <c r="Y25" s="210" t="s">
        <v>62</v>
      </c>
      <c r="Z25" s="275">
        <v>0</v>
      </c>
      <c r="AA25" s="209" t="s">
        <v>63</v>
      </c>
      <c r="AB25" s="210">
        <v>2.5</v>
      </c>
      <c r="AC25" s="210"/>
      <c r="AD25" s="210">
        <f>AB25*5</f>
        <v>12.5</v>
      </c>
      <c r="AE25" s="210" t="s">
        <v>57</v>
      </c>
      <c r="AF25" s="210">
        <f>AD25*9</f>
        <v>112.5</v>
      </c>
      <c r="AG25" s="293"/>
      <c r="AH25" s="435" t="s">
        <v>70</v>
      </c>
      <c r="AI25" s="436"/>
      <c r="AJ25" s="437"/>
    </row>
    <row r="26" spans="1:36" s="237" customFormat="1" ht="27.95" customHeight="1">
      <c r="A26" s="663"/>
      <c r="B26" s="1072"/>
      <c r="C26" s="1075"/>
      <c r="D26" s="563" t="s">
        <v>53</v>
      </c>
      <c r="E26" s="557"/>
      <c r="F26" s="564"/>
      <c r="G26" s="432"/>
      <c r="H26" s="447"/>
      <c r="I26" s="455"/>
      <c r="J26" s="432"/>
      <c r="K26" s="448"/>
      <c r="L26" s="443"/>
      <c r="M26" s="432"/>
      <c r="N26" s="448"/>
      <c r="O26" s="443"/>
      <c r="P26" s="432"/>
      <c r="Q26" s="514"/>
      <c r="R26" s="443"/>
      <c r="S26" s="185"/>
      <c r="T26" s="740"/>
      <c r="U26" s="741"/>
      <c r="V26" s="1095"/>
      <c r="W26" s="196">
        <f>SUM(Z21*2)+(Z22*7)</f>
        <v>29.5</v>
      </c>
      <c r="X26" s="193" t="s">
        <v>21</v>
      </c>
      <c r="Y26" s="278" t="s">
        <v>64</v>
      </c>
      <c r="Z26" s="275">
        <v>0</v>
      </c>
      <c r="AA26" s="209" t="s">
        <v>65</v>
      </c>
      <c r="AB26" s="210"/>
      <c r="AC26" s="209"/>
      <c r="AD26" s="209"/>
      <c r="AE26" s="209">
        <f>AB26*15</f>
        <v>0</v>
      </c>
      <c r="AF26" s="209"/>
      <c r="AG26" s="293"/>
      <c r="AJ26" s="666"/>
    </row>
    <row r="27" spans="1:36" s="237" customFormat="1" ht="27.95" customHeight="1">
      <c r="A27" s="663"/>
      <c r="B27" s="589" t="s">
        <v>77</v>
      </c>
      <c r="C27" s="590"/>
      <c r="D27" s="563"/>
      <c r="E27" s="557"/>
      <c r="F27" s="668"/>
      <c r="G27" s="432"/>
      <c r="H27" s="448"/>
      <c r="I27" s="443"/>
      <c r="J27" s="258"/>
      <c r="K27" s="448"/>
      <c r="L27" s="443"/>
      <c r="M27" s="432"/>
      <c r="N27" s="448"/>
      <c r="O27" s="443"/>
      <c r="P27" s="432"/>
      <c r="Q27" s="514"/>
      <c r="R27" s="443"/>
      <c r="S27" s="200"/>
      <c r="T27" s="608"/>
      <c r="U27" s="203"/>
      <c r="V27" s="1095"/>
      <c r="W27" s="194" t="s">
        <v>66</v>
      </c>
      <c r="X27" s="195"/>
      <c r="Y27" s="280"/>
      <c r="Z27" s="275"/>
      <c r="AA27" s="209"/>
      <c r="AB27" s="210"/>
      <c r="AC27" s="209">
        <f>SUM(AC22:AC26)</f>
        <v>28.700000000000003</v>
      </c>
      <c r="AD27" s="209">
        <f>SUM(AD22:AD26)</f>
        <v>23</v>
      </c>
      <c r="AE27" s="209">
        <f>SUM(AE22:AE26)</f>
        <v>101</v>
      </c>
      <c r="AF27" s="209">
        <f>AC27*4+AD27*9+AE27*4</f>
        <v>725.8</v>
      </c>
      <c r="AG27" s="293"/>
      <c r="AJ27" s="666"/>
    </row>
    <row r="28" spans="1:36" s="237" customFormat="1" ht="27.95" customHeight="1" thickBot="1">
      <c r="A28" s="663"/>
      <c r="B28" s="592"/>
      <c r="C28" s="176"/>
      <c r="D28" s="593"/>
      <c r="E28" s="250"/>
      <c r="F28" s="173"/>
      <c r="G28" s="594"/>
      <c r="H28" s="172"/>
      <c r="I28" s="173"/>
      <c r="J28" s="594"/>
      <c r="K28" s="172"/>
      <c r="L28" s="173"/>
      <c r="M28" s="594"/>
      <c r="N28" s="172"/>
      <c r="O28" s="173"/>
      <c r="P28" s="594"/>
      <c r="Q28" s="259"/>
      <c r="R28" s="173"/>
      <c r="S28" s="622"/>
      <c r="T28" s="204"/>
      <c r="U28" s="205"/>
      <c r="V28" s="1096"/>
      <c r="W28" s="596">
        <f>SUM(W22+W26)*4+(W24*9)</f>
        <v>753</v>
      </c>
      <c r="X28" s="197" t="s">
        <v>20</v>
      </c>
      <c r="Y28" s="507"/>
      <c r="Z28" s="283"/>
      <c r="AA28" s="209"/>
      <c r="AB28" s="210"/>
      <c r="AC28" s="282">
        <f>AC27*4/AF27</f>
        <v>0.15817029484706532</v>
      </c>
      <c r="AD28" s="282">
        <f>AD27*9/AF27</f>
        <v>0.28520253513364563</v>
      </c>
      <c r="AE28" s="282">
        <f>AE27*4/AF27</f>
        <v>0.55662717001928907</v>
      </c>
      <c r="AF28" s="209"/>
      <c r="AG28" s="293"/>
      <c r="AJ28" s="666"/>
    </row>
    <row r="29" spans="1:36" s="238" customFormat="1" ht="48" customHeight="1">
      <c r="A29" s="669"/>
      <c r="B29" s="251">
        <v>9</v>
      </c>
      <c r="C29" s="1102"/>
      <c r="D29" s="578" t="str">
        <f>'8~9月份菜單'!S14</f>
        <v xml:space="preserve"> 糙 米 飯</v>
      </c>
      <c r="E29" s="652" t="s">
        <v>41</v>
      </c>
      <c r="F29" s="598"/>
      <c r="G29" s="578" t="str">
        <f>'8~9月份菜單'!S15</f>
        <v>三杯雞</v>
      </c>
      <c r="H29" s="465" t="s">
        <v>139</v>
      </c>
      <c r="I29" s="598"/>
      <c r="J29" s="578" t="str">
        <f>'8~9月份菜單'!S16</f>
        <v>黃瓜鮮菇</v>
      </c>
      <c r="K29" s="670" t="s">
        <v>139</v>
      </c>
      <c r="L29" s="598"/>
      <c r="M29" s="578" t="str">
        <f>'8~9月份菜單'!S17</f>
        <v>芹香帶絲</v>
      </c>
      <c r="N29" s="670" t="s">
        <v>139</v>
      </c>
      <c r="O29" s="598"/>
      <c r="P29" s="578" t="str">
        <f>'8~9月份菜單'!S18</f>
        <v>淺色蔬菜</v>
      </c>
      <c r="Q29" s="652" t="s">
        <v>43</v>
      </c>
      <c r="R29" s="598"/>
      <c r="S29" s="578" t="str">
        <f>'8~9月份菜單'!S19</f>
        <v>日式味噌湯(豆)</v>
      </c>
      <c r="T29" s="465" t="s">
        <v>42</v>
      </c>
      <c r="U29" s="598"/>
      <c r="V29" s="1097"/>
      <c r="W29" s="260" t="s">
        <v>26</v>
      </c>
      <c r="X29" s="261"/>
      <c r="Y29" s="284" t="s">
        <v>44</v>
      </c>
      <c r="Z29" s="311">
        <v>6</v>
      </c>
      <c r="AA29" s="142"/>
      <c r="AB29" s="138"/>
      <c r="AC29" s="142" t="s">
        <v>45</v>
      </c>
      <c r="AD29" s="142" t="s">
        <v>46</v>
      </c>
      <c r="AE29" s="142" t="s">
        <v>47</v>
      </c>
      <c r="AF29" s="142" t="s">
        <v>48</v>
      </c>
      <c r="AG29" s="132"/>
      <c r="AJ29" s="671"/>
    </row>
    <row r="30" spans="1:36" ht="27.95" customHeight="1">
      <c r="A30" s="353"/>
      <c r="B30" s="252" t="s">
        <v>71</v>
      </c>
      <c r="C30" s="1103"/>
      <c r="D30" s="435" t="s">
        <v>49</v>
      </c>
      <c r="E30" s="672"/>
      <c r="F30" s="437">
        <v>80</v>
      </c>
      <c r="G30" s="520" t="s">
        <v>339</v>
      </c>
      <c r="H30" s="450"/>
      <c r="I30" s="437">
        <v>100</v>
      </c>
      <c r="J30" s="560" t="s">
        <v>356</v>
      </c>
      <c r="K30" s="551"/>
      <c r="L30" s="562">
        <v>60</v>
      </c>
      <c r="M30" s="504" t="s">
        <v>357</v>
      </c>
      <c r="N30" s="826"/>
      <c r="O30" s="505">
        <v>60</v>
      </c>
      <c r="P30" s="435" t="str">
        <f>P29</f>
        <v>淺色蔬菜</v>
      </c>
      <c r="Q30" s="446"/>
      <c r="R30" s="437">
        <v>100</v>
      </c>
      <c r="S30" s="743" t="s">
        <v>120</v>
      </c>
      <c r="T30" s="199" t="s">
        <v>224</v>
      </c>
      <c r="U30" s="521">
        <v>30</v>
      </c>
      <c r="V30" s="1098"/>
      <c r="W30" s="262">
        <f>SUM(Z29*15)+(Z31*5)+(Z33*15)</f>
        <v>102</v>
      </c>
      <c r="X30" s="263" t="s">
        <v>21</v>
      </c>
      <c r="Y30" s="285" t="s">
        <v>52</v>
      </c>
      <c r="Z30" s="286">
        <v>2.5</v>
      </c>
      <c r="AA30" s="210" t="s">
        <v>32</v>
      </c>
      <c r="AB30" s="210">
        <v>6</v>
      </c>
      <c r="AC30" s="210">
        <f>AB30*2</f>
        <v>12</v>
      </c>
      <c r="AD30" s="210"/>
      <c r="AE30" s="210">
        <f>AB30*15</f>
        <v>90</v>
      </c>
      <c r="AF30" s="210">
        <f>AC30*4+AE30*4</f>
        <v>408</v>
      </c>
      <c r="AG30" s="673"/>
      <c r="AJ30" s="654"/>
    </row>
    <row r="31" spans="1:36" ht="27.95" customHeight="1">
      <c r="A31" s="353"/>
      <c r="B31" s="252">
        <v>8</v>
      </c>
      <c r="C31" s="1103"/>
      <c r="D31" s="435" t="s">
        <v>68</v>
      </c>
      <c r="E31" s="672"/>
      <c r="F31" s="437">
        <v>30</v>
      </c>
      <c r="G31" s="435" t="s">
        <v>237</v>
      </c>
      <c r="H31" s="450"/>
      <c r="I31" s="437"/>
      <c r="J31" s="560" t="s">
        <v>213</v>
      </c>
      <c r="K31" s="551"/>
      <c r="L31" s="562">
        <v>10</v>
      </c>
      <c r="M31" s="504" t="s">
        <v>313</v>
      </c>
      <c r="N31" s="827"/>
      <c r="O31" s="505">
        <v>10</v>
      </c>
      <c r="P31" s="435" t="s">
        <v>53</v>
      </c>
      <c r="Q31" s="446"/>
      <c r="R31" s="437"/>
      <c r="S31" s="200" t="s">
        <v>83</v>
      </c>
      <c r="T31" s="738"/>
      <c r="U31" s="739">
        <v>20</v>
      </c>
      <c r="V31" s="1098"/>
      <c r="W31" s="264" t="s">
        <v>27</v>
      </c>
      <c r="X31" s="265"/>
      <c r="Y31" s="287" t="s">
        <v>55</v>
      </c>
      <c r="Z31" s="286">
        <v>2.4</v>
      </c>
      <c r="AA31" s="215" t="s">
        <v>56</v>
      </c>
      <c r="AB31" s="210">
        <v>2</v>
      </c>
      <c r="AC31" s="276">
        <f>AB31*7</f>
        <v>14</v>
      </c>
      <c r="AD31" s="210">
        <f>AB31*5</f>
        <v>10</v>
      </c>
      <c r="AE31" s="210" t="s">
        <v>57</v>
      </c>
      <c r="AF31" s="277">
        <f>AC31*4+AD31*9</f>
        <v>146</v>
      </c>
      <c r="AG31" s="673"/>
      <c r="AJ31" s="654"/>
    </row>
    <row r="32" spans="1:36" ht="27.95" customHeight="1">
      <c r="A32" s="353"/>
      <c r="B32" s="252" t="s">
        <v>75</v>
      </c>
      <c r="C32" s="1103"/>
      <c r="D32" s="674"/>
      <c r="E32" s="675"/>
      <c r="F32" s="437"/>
      <c r="G32" s="435" t="s">
        <v>109</v>
      </c>
      <c r="H32" s="450"/>
      <c r="I32" s="437"/>
      <c r="J32" s="560" t="s">
        <v>239</v>
      </c>
      <c r="K32" s="552"/>
      <c r="L32" s="562"/>
      <c r="M32" s="504" t="s">
        <v>243</v>
      </c>
      <c r="N32" s="828"/>
      <c r="O32" s="505">
        <v>5</v>
      </c>
      <c r="P32" s="435"/>
      <c r="Q32" s="447"/>
      <c r="R32" s="437"/>
      <c r="S32" s="200" t="s">
        <v>92</v>
      </c>
      <c r="T32" s="738"/>
      <c r="U32" s="739"/>
      <c r="V32" s="1098"/>
      <c r="W32" s="262">
        <f>SUM(Z30*5)+(Z32*5)</f>
        <v>25</v>
      </c>
      <c r="X32" s="263" t="s">
        <v>21</v>
      </c>
      <c r="Y32" s="287" t="s">
        <v>59</v>
      </c>
      <c r="Z32" s="275">
        <v>2.5</v>
      </c>
      <c r="AA32" s="209" t="s">
        <v>60</v>
      </c>
      <c r="AB32" s="210">
        <v>1.8</v>
      </c>
      <c r="AC32" s="210">
        <f>AB32*1</f>
        <v>1.8</v>
      </c>
      <c r="AD32" s="210" t="s">
        <v>57</v>
      </c>
      <c r="AE32" s="210">
        <f>AB32*5</f>
        <v>9</v>
      </c>
      <c r="AF32" s="210">
        <f>AC32*4+AE32*4</f>
        <v>43.2</v>
      </c>
      <c r="AG32" s="673"/>
      <c r="AJ32" s="654"/>
    </row>
    <row r="33" spans="1:36" ht="27.95" customHeight="1">
      <c r="A33" s="353"/>
      <c r="B33" s="1101" t="s">
        <v>89</v>
      </c>
      <c r="C33" s="1103"/>
      <c r="D33" s="674"/>
      <c r="E33" s="675"/>
      <c r="F33" s="437"/>
      <c r="G33" s="435" t="s">
        <v>134</v>
      </c>
      <c r="H33" s="450"/>
      <c r="I33" s="437"/>
      <c r="J33" s="434"/>
      <c r="K33" s="552"/>
      <c r="L33" s="562"/>
      <c r="M33" s="504" t="s">
        <v>109</v>
      </c>
      <c r="N33" s="684"/>
      <c r="O33" s="505"/>
      <c r="P33" s="435"/>
      <c r="Q33" s="447"/>
      <c r="R33" s="437"/>
      <c r="S33" s="200" t="s">
        <v>93</v>
      </c>
      <c r="T33" s="740"/>
      <c r="U33" s="741"/>
      <c r="V33" s="1098"/>
      <c r="W33" s="264" t="s">
        <v>61</v>
      </c>
      <c r="X33" s="265"/>
      <c r="Y33" s="287" t="s">
        <v>62</v>
      </c>
      <c r="Z33" s="286">
        <v>0</v>
      </c>
      <c r="AA33" s="209" t="s">
        <v>63</v>
      </c>
      <c r="AB33" s="210">
        <v>2.5</v>
      </c>
      <c r="AC33" s="210"/>
      <c r="AD33" s="210">
        <f>AB33*5</f>
        <v>12.5</v>
      </c>
      <c r="AE33" s="210" t="s">
        <v>57</v>
      </c>
      <c r="AF33" s="210">
        <f>AD33*9</f>
        <v>112.5</v>
      </c>
      <c r="AG33" s="673"/>
      <c r="AJ33" s="654"/>
    </row>
    <row r="34" spans="1:36" ht="27.95" customHeight="1">
      <c r="A34" s="353"/>
      <c r="B34" s="1101"/>
      <c r="C34" s="1103"/>
      <c r="D34" s="674"/>
      <c r="E34" s="675"/>
      <c r="F34" s="437"/>
      <c r="G34" s="435" t="s">
        <v>238</v>
      </c>
      <c r="H34" s="519"/>
      <c r="I34" s="443"/>
      <c r="J34" s="432"/>
      <c r="K34" s="552"/>
      <c r="L34" s="562"/>
      <c r="M34" s="435"/>
      <c r="N34" s="447"/>
      <c r="O34" s="437"/>
      <c r="P34" s="435"/>
      <c r="Q34" s="447"/>
      <c r="R34" s="437"/>
      <c r="S34" s="185" t="s">
        <v>70</v>
      </c>
      <c r="T34" s="740"/>
      <c r="U34" s="741"/>
      <c r="V34" s="1098"/>
      <c r="W34" s="266">
        <f>SUM(Z29*2)+(Z30*7)</f>
        <v>29.5</v>
      </c>
      <c r="X34" s="263" t="s">
        <v>21</v>
      </c>
      <c r="Y34" s="288" t="s">
        <v>64</v>
      </c>
      <c r="Z34" s="286">
        <v>0</v>
      </c>
      <c r="AA34" s="209" t="s">
        <v>65</v>
      </c>
      <c r="AB34" s="210">
        <v>1</v>
      </c>
      <c r="AC34" s="209"/>
      <c r="AD34" s="209"/>
      <c r="AE34" s="209">
        <f>AB34*15</f>
        <v>15</v>
      </c>
      <c r="AF34" s="209"/>
      <c r="AG34" s="673"/>
      <c r="AJ34" s="654"/>
    </row>
    <row r="35" spans="1:36" ht="27.95" customHeight="1">
      <c r="A35" s="353"/>
      <c r="B35" s="676" t="s">
        <v>77</v>
      </c>
      <c r="C35" s="677"/>
      <c r="D35" s="674"/>
      <c r="E35" s="675"/>
      <c r="F35" s="437"/>
      <c r="G35" s="435"/>
      <c r="H35" s="438"/>
      <c r="I35" s="437"/>
      <c r="J35" s="435"/>
      <c r="K35" s="438"/>
      <c r="L35" s="437"/>
      <c r="M35" s="435"/>
      <c r="N35" s="438"/>
      <c r="O35" s="437"/>
      <c r="P35" s="435"/>
      <c r="Q35" s="447"/>
      <c r="R35" s="437"/>
      <c r="S35" s="435"/>
      <c r="T35" s="438"/>
      <c r="U35" s="437"/>
      <c r="V35" s="1098"/>
      <c r="W35" s="264" t="s">
        <v>66</v>
      </c>
      <c r="X35" s="265"/>
      <c r="Y35" s="289"/>
      <c r="Z35" s="286"/>
      <c r="AA35" s="209"/>
      <c r="AB35" s="210"/>
      <c r="AC35" s="209">
        <f>SUM(AC30:AC34)</f>
        <v>27.8</v>
      </c>
      <c r="AD35" s="209">
        <f>SUM(AD30:AD34)</f>
        <v>22.5</v>
      </c>
      <c r="AE35" s="209">
        <f>SUM(AE30:AE34)</f>
        <v>114</v>
      </c>
      <c r="AF35" s="209">
        <f>AC35*4+AD35*9+AE35*4</f>
        <v>769.7</v>
      </c>
      <c r="AG35" s="673"/>
      <c r="AJ35" s="654"/>
    </row>
    <row r="36" spans="1:36" ht="27.95" customHeight="1" thickBot="1">
      <c r="A36" s="353"/>
      <c r="B36" s="678"/>
      <c r="C36" s="253"/>
      <c r="D36" s="679"/>
      <c r="E36" s="254"/>
      <c r="F36" s="205"/>
      <c r="G36" s="622"/>
      <c r="H36" s="204"/>
      <c r="I36" s="205"/>
      <c r="J36" s="622"/>
      <c r="K36" s="204"/>
      <c r="L36" s="205"/>
      <c r="M36" s="622"/>
      <c r="N36" s="204"/>
      <c r="O36" s="205"/>
      <c r="P36" s="622"/>
      <c r="Q36" s="267"/>
      <c r="R36" s="205"/>
      <c r="S36" s="622"/>
      <c r="T36" s="204"/>
      <c r="U36" s="205"/>
      <c r="V36" s="1099"/>
      <c r="W36" s="680">
        <f>SUM(W30+W34)*4+(W32*9)</f>
        <v>751</v>
      </c>
      <c r="X36" s="197" t="s">
        <v>20</v>
      </c>
      <c r="Y36" s="290"/>
      <c r="Z36" s="291"/>
      <c r="AA36" s="209"/>
      <c r="AB36" s="210"/>
      <c r="AC36" s="282">
        <f>AC35*4/AF35</f>
        <v>0.14447187215798363</v>
      </c>
      <c r="AD36" s="282">
        <f>AD35*9/AF35</f>
        <v>0.26308951539560865</v>
      </c>
      <c r="AE36" s="282">
        <f>AE35*4/AF35</f>
        <v>0.59243861244640761</v>
      </c>
      <c r="AF36" s="209"/>
      <c r="AG36" s="673"/>
      <c r="AJ36" s="654"/>
    </row>
    <row r="37" spans="1:36" ht="39" customHeight="1">
      <c r="A37" s="727"/>
      <c r="B37" s="251">
        <v>9</v>
      </c>
      <c r="C37" s="1102"/>
      <c r="D37" s="578"/>
      <c r="E37" s="652"/>
      <c r="F37" s="598"/>
      <c r="G37" s="578"/>
      <c r="H37" s="465"/>
      <c r="I37" s="598"/>
      <c r="J37" s="578"/>
      <c r="K37" s="670"/>
      <c r="L37" s="598"/>
      <c r="M37" s="578"/>
      <c r="N37" s="670"/>
      <c r="O37" s="598"/>
      <c r="P37" s="578"/>
      <c r="Q37" s="652"/>
      <c r="R37" s="598"/>
      <c r="S37" s="578"/>
      <c r="T37" s="465"/>
      <c r="U37" s="598"/>
      <c r="V37" s="1097"/>
      <c r="W37" s="260" t="s">
        <v>26</v>
      </c>
      <c r="X37" s="261"/>
      <c r="Y37" s="284" t="s">
        <v>44</v>
      </c>
      <c r="Z37" s="311">
        <v>6</v>
      </c>
      <c r="AA37" s="209"/>
      <c r="AB37" s="210"/>
      <c r="AC37" s="282"/>
      <c r="AD37" s="282"/>
      <c r="AE37" s="282"/>
      <c r="AF37" s="209"/>
      <c r="AG37" s="673"/>
      <c r="AJ37" s="654"/>
    </row>
    <row r="38" spans="1:36" ht="27.95" customHeight="1">
      <c r="A38" s="727"/>
      <c r="B38" s="252" t="s">
        <v>71</v>
      </c>
      <c r="C38" s="1104"/>
      <c r="D38" s="681"/>
      <c r="E38" s="682"/>
      <c r="F38" s="683"/>
      <c r="G38" s="435"/>
      <c r="H38" s="436"/>
      <c r="I38" s="437"/>
      <c r="J38" s="560"/>
      <c r="K38" s="551"/>
      <c r="L38" s="562"/>
      <c r="M38" s="548"/>
      <c r="N38" s="553"/>
      <c r="O38" s="549"/>
      <c r="P38" s="435"/>
      <c r="Q38" s="446"/>
      <c r="R38" s="437"/>
      <c r="S38" s="435"/>
      <c r="T38" s="436"/>
      <c r="U38" s="437"/>
      <c r="V38" s="1098"/>
      <c r="W38" s="262">
        <f>SUM(Z37*15)+(Z39*5)+(Z41*15)</f>
        <v>102</v>
      </c>
      <c r="X38" s="263" t="s">
        <v>21</v>
      </c>
      <c r="Y38" s="285" t="s">
        <v>52</v>
      </c>
      <c r="Z38" s="728">
        <v>2.5</v>
      </c>
      <c r="AA38" s="209"/>
      <c r="AB38" s="210"/>
      <c r="AC38" s="282"/>
      <c r="AD38" s="282"/>
      <c r="AE38" s="282"/>
      <c r="AF38" s="209"/>
      <c r="AG38" s="673"/>
      <c r="AJ38" s="654"/>
    </row>
    <row r="39" spans="1:36" ht="27.95" customHeight="1">
      <c r="A39" s="727"/>
      <c r="B39" s="252">
        <v>9</v>
      </c>
      <c r="C39" s="1104"/>
      <c r="D39" s="681"/>
      <c r="E39" s="682"/>
      <c r="F39" s="683"/>
      <c r="G39" s="435"/>
      <c r="H39" s="436"/>
      <c r="I39" s="437"/>
      <c r="J39" s="560"/>
      <c r="K39" s="551"/>
      <c r="L39" s="562"/>
      <c r="M39" s="548"/>
      <c r="N39" s="553"/>
      <c r="O39" s="549"/>
      <c r="P39" s="435"/>
      <c r="Q39" s="446"/>
      <c r="R39" s="437"/>
      <c r="S39" s="435"/>
      <c r="T39" s="436"/>
      <c r="U39" s="437"/>
      <c r="V39" s="1098"/>
      <c r="W39" s="264" t="s">
        <v>27</v>
      </c>
      <c r="X39" s="265"/>
      <c r="Y39" s="287" t="s">
        <v>55</v>
      </c>
      <c r="Z39" s="728">
        <v>2.4</v>
      </c>
      <c r="AA39" s="209"/>
      <c r="AB39" s="210"/>
      <c r="AC39" s="282"/>
      <c r="AD39" s="282"/>
      <c r="AE39" s="282"/>
      <c r="AF39" s="209"/>
      <c r="AG39" s="673"/>
      <c r="AJ39" s="654"/>
    </row>
    <row r="40" spans="1:36" ht="27.95" customHeight="1">
      <c r="A40" s="727"/>
      <c r="B40" s="252" t="s">
        <v>75</v>
      </c>
      <c r="C40" s="1104"/>
      <c r="D40" s="686"/>
      <c r="E40" s="687"/>
      <c r="F40" s="683"/>
      <c r="G40" s="432"/>
      <c r="H40" s="448"/>
      <c r="I40" s="443"/>
      <c r="J40" s="560"/>
      <c r="K40" s="552"/>
      <c r="L40" s="562"/>
      <c r="M40" s="548"/>
      <c r="N40" s="554"/>
      <c r="O40" s="549"/>
      <c r="P40" s="435"/>
      <c r="Q40" s="447"/>
      <c r="R40" s="437"/>
      <c r="S40" s="435"/>
      <c r="T40" s="438"/>
      <c r="U40" s="437"/>
      <c r="V40" s="1098"/>
      <c r="W40" s="262">
        <f>SUM(Z38*5)+(Z40*5)</f>
        <v>25</v>
      </c>
      <c r="X40" s="263" t="s">
        <v>21</v>
      </c>
      <c r="Y40" s="287" t="s">
        <v>59</v>
      </c>
      <c r="Z40" s="729">
        <v>2.5</v>
      </c>
      <c r="AA40" s="209"/>
      <c r="AB40" s="210"/>
      <c r="AC40" s="282"/>
      <c r="AD40" s="282"/>
      <c r="AE40" s="282"/>
      <c r="AF40" s="209"/>
      <c r="AG40" s="673"/>
      <c r="AJ40" s="654"/>
    </row>
    <row r="41" spans="1:36" ht="27.95" customHeight="1">
      <c r="A41" s="727"/>
      <c r="B41" s="1101" t="s">
        <v>256</v>
      </c>
      <c r="C41" s="1104"/>
      <c r="D41" s="686"/>
      <c r="E41" s="687"/>
      <c r="F41" s="683"/>
      <c r="G41" s="432"/>
      <c r="H41" s="448"/>
      <c r="I41" s="443"/>
      <c r="J41" s="434"/>
      <c r="K41" s="552"/>
      <c r="L41" s="562"/>
      <c r="M41" s="435"/>
      <c r="N41" s="438"/>
      <c r="O41" s="437"/>
      <c r="P41" s="435"/>
      <c r="Q41" s="447"/>
      <c r="R41" s="437"/>
      <c r="S41" s="435"/>
      <c r="T41" s="438"/>
      <c r="U41" s="437"/>
      <c r="V41" s="1098"/>
      <c r="W41" s="264" t="s">
        <v>61</v>
      </c>
      <c r="X41" s="265"/>
      <c r="Y41" s="287" t="s">
        <v>62</v>
      </c>
      <c r="Z41" s="728">
        <v>0</v>
      </c>
      <c r="AA41" s="209"/>
      <c r="AB41" s="210"/>
      <c r="AC41" s="282"/>
      <c r="AD41" s="282"/>
      <c r="AE41" s="282"/>
      <c r="AF41" s="209"/>
      <c r="AG41" s="673"/>
      <c r="AJ41" s="654"/>
    </row>
    <row r="42" spans="1:36" ht="27.95" customHeight="1">
      <c r="A42" s="727"/>
      <c r="B42" s="1101"/>
      <c r="C42" s="1104"/>
      <c r="D42" s="674"/>
      <c r="E42" s="675"/>
      <c r="F42" s="437"/>
      <c r="G42" s="434"/>
      <c r="H42" s="448"/>
      <c r="I42" s="443"/>
      <c r="J42" s="432"/>
      <c r="K42" s="552"/>
      <c r="L42" s="562"/>
      <c r="M42" s="435"/>
      <c r="N42" s="438"/>
      <c r="O42" s="437"/>
      <c r="P42" s="435"/>
      <c r="Q42" s="447"/>
      <c r="R42" s="437"/>
      <c r="S42" s="435"/>
      <c r="T42" s="438"/>
      <c r="U42" s="437"/>
      <c r="V42" s="1098"/>
      <c r="W42" s="266">
        <f>SUM(Z37*2)+(Z38*7)</f>
        <v>29.5</v>
      </c>
      <c r="X42" s="263" t="s">
        <v>21</v>
      </c>
      <c r="Y42" s="288" t="s">
        <v>64</v>
      </c>
      <c r="Z42" s="728">
        <v>0</v>
      </c>
      <c r="AA42" s="209"/>
      <c r="AB42" s="210"/>
      <c r="AC42" s="282"/>
      <c r="AD42" s="282"/>
      <c r="AE42" s="282"/>
      <c r="AF42" s="209"/>
      <c r="AG42" s="673"/>
      <c r="AJ42" s="654"/>
    </row>
    <row r="43" spans="1:36" ht="27.95" customHeight="1">
      <c r="A43" s="727"/>
      <c r="B43" s="730" t="s">
        <v>77</v>
      </c>
      <c r="C43" s="731"/>
      <c r="D43" s="674"/>
      <c r="E43" s="675"/>
      <c r="F43" s="437"/>
      <c r="G43" s="435"/>
      <c r="H43" s="438"/>
      <c r="I43" s="437"/>
      <c r="J43" s="435"/>
      <c r="K43" s="438"/>
      <c r="L43" s="437"/>
      <c r="M43" s="435"/>
      <c r="N43" s="438"/>
      <c r="O43" s="437"/>
      <c r="P43" s="435"/>
      <c r="Q43" s="447"/>
      <c r="R43" s="437"/>
      <c r="S43" s="435"/>
      <c r="T43" s="438"/>
      <c r="U43" s="437"/>
      <c r="V43" s="1098"/>
      <c r="W43" s="264" t="s">
        <v>66</v>
      </c>
      <c r="X43" s="265"/>
      <c r="Y43" s="289"/>
      <c r="Z43" s="728"/>
      <c r="AA43" s="209"/>
      <c r="AB43" s="210"/>
      <c r="AC43" s="282"/>
      <c r="AD43" s="282"/>
      <c r="AE43" s="282"/>
      <c r="AF43" s="209"/>
      <c r="AG43" s="673"/>
      <c r="AJ43" s="654"/>
    </row>
    <row r="44" spans="1:36" ht="27.95" customHeight="1" thickBot="1">
      <c r="A44" s="727"/>
      <c r="B44" s="678"/>
      <c r="C44" s="253"/>
      <c r="D44" s="679"/>
      <c r="E44" s="732"/>
      <c r="F44" s="733"/>
      <c r="G44" s="622"/>
      <c r="H44" s="734"/>
      <c r="I44" s="733"/>
      <c r="J44" s="622"/>
      <c r="K44" s="734"/>
      <c r="L44" s="733"/>
      <c r="M44" s="622"/>
      <c r="N44" s="734"/>
      <c r="O44" s="733"/>
      <c r="P44" s="622"/>
      <c r="Q44" s="735"/>
      <c r="R44" s="733"/>
      <c r="S44" s="622"/>
      <c r="T44" s="734"/>
      <c r="U44" s="733"/>
      <c r="V44" s="1099"/>
      <c r="W44" s="680">
        <f>SUM(W38+W42)*4+(W40*9)</f>
        <v>751</v>
      </c>
      <c r="X44" s="736" t="s">
        <v>20</v>
      </c>
      <c r="Y44" s="290"/>
      <c r="Z44" s="737"/>
      <c r="AA44" s="209"/>
      <c r="AB44" s="210"/>
      <c r="AC44" s="282"/>
      <c r="AD44" s="282"/>
      <c r="AE44" s="282"/>
      <c r="AF44" s="209"/>
      <c r="AG44" s="673"/>
      <c r="AJ44" s="654"/>
    </row>
    <row r="45" spans="1:36" ht="40.5" customHeight="1">
      <c r="A45" s="353"/>
      <c r="B45" s="1071" t="s">
        <v>386</v>
      </c>
      <c r="C45" s="1071"/>
      <c r="D45" s="1071"/>
      <c r="E45" s="1071"/>
      <c r="F45" s="1071"/>
      <c r="G45" s="1071"/>
      <c r="H45" s="1071"/>
      <c r="I45" s="1071"/>
      <c r="J45" s="1071"/>
      <c r="K45" s="1071"/>
      <c r="L45" s="1071"/>
      <c r="M45" s="1071"/>
      <c r="N45" s="1071"/>
      <c r="O45" s="1071"/>
      <c r="P45" s="1071"/>
      <c r="Q45" s="1071"/>
      <c r="R45" s="1071"/>
      <c r="S45" s="1071"/>
      <c r="T45" s="1071"/>
      <c r="U45" s="1071"/>
      <c r="V45" s="1071"/>
      <c r="W45" s="1071"/>
      <c r="X45" s="1071"/>
      <c r="Y45" s="1071"/>
      <c r="Z45" s="292"/>
      <c r="AA45" s="209"/>
      <c r="AB45" s="210"/>
      <c r="AC45" s="209"/>
      <c r="AD45" s="209"/>
      <c r="AE45" s="209"/>
      <c r="AF45" s="209"/>
      <c r="AG45" s="293"/>
      <c r="AJ45" s="654"/>
    </row>
    <row r="46" spans="1:36">
      <c r="A46" s="353"/>
      <c r="B46" s="255"/>
      <c r="C46" s="256"/>
      <c r="D46" s="1100"/>
      <c r="E46" s="1100"/>
      <c r="F46" s="1100"/>
      <c r="G46" s="1100"/>
      <c r="H46" s="230"/>
      <c r="I46" s="256"/>
      <c r="J46" s="256"/>
      <c r="K46" s="230"/>
      <c r="L46" s="256"/>
      <c r="M46" s="256"/>
      <c r="N46" s="230"/>
      <c r="O46" s="256"/>
      <c r="P46" s="256"/>
      <c r="Q46" s="230"/>
      <c r="R46" s="256"/>
      <c r="S46" s="256"/>
      <c r="T46" s="230"/>
      <c r="U46" s="256"/>
      <c r="V46" s="256"/>
      <c r="W46" s="256"/>
      <c r="X46" s="506"/>
      <c r="Y46" s="270"/>
      <c r="Z46" s="256"/>
      <c r="AA46" s="256"/>
      <c r="AB46" s="270"/>
      <c r="AC46" s="256"/>
      <c r="AD46" s="256"/>
      <c r="AE46" s="256"/>
      <c r="AF46" s="256"/>
      <c r="AG46" s="256"/>
      <c r="AJ46" s="654"/>
    </row>
    <row r="47" spans="1:36">
      <c r="A47" s="353"/>
      <c r="B47" s="255"/>
      <c r="C47" s="256"/>
      <c r="D47" s="256"/>
      <c r="E47" s="688"/>
      <c r="F47" s="256"/>
      <c r="G47" s="256"/>
      <c r="H47" s="689"/>
      <c r="I47" s="256"/>
      <c r="J47" s="256"/>
      <c r="K47" s="689"/>
      <c r="L47" s="256"/>
      <c r="M47" s="256"/>
      <c r="N47" s="689"/>
      <c r="O47" s="256"/>
      <c r="P47" s="256"/>
      <c r="Q47" s="689"/>
      <c r="R47" s="256"/>
      <c r="S47" s="256"/>
      <c r="T47" s="689"/>
      <c r="U47" s="256"/>
      <c r="V47" s="256"/>
      <c r="W47" s="256"/>
      <c r="X47" s="506"/>
      <c r="Y47" s="270"/>
      <c r="Z47" s="256"/>
      <c r="AA47" s="256"/>
      <c r="AB47" s="270"/>
      <c r="AC47" s="256"/>
      <c r="AD47" s="256"/>
      <c r="AE47" s="256"/>
      <c r="AF47" s="256"/>
      <c r="AG47" s="256"/>
      <c r="AJ47" s="654"/>
    </row>
    <row r="48" spans="1:36">
      <c r="A48" s="353"/>
      <c r="AJ48" s="654"/>
    </row>
    <row r="49" spans="1:36">
      <c r="A49" s="353"/>
      <c r="AJ49" s="654"/>
    </row>
    <row r="50" spans="1:36">
      <c r="A50" s="353"/>
      <c r="AJ50" s="654"/>
    </row>
    <row r="51" spans="1:36">
      <c r="A51" s="353"/>
      <c r="AJ51" s="654"/>
    </row>
    <row r="52" spans="1:36">
      <c r="A52" s="353"/>
      <c r="AJ52" s="654"/>
    </row>
    <row r="53" spans="1:36">
      <c r="A53" s="690"/>
      <c r="B53" s="691"/>
      <c r="C53" s="692"/>
      <c r="D53" s="692"/>
      <c r="E53" s="693"/>
      <c r="F53" s="692"/>
      <c r="G53" s="692"/>
      <c r="H53" s="694"/>
      <c r="I53" s="692"/>
      <c r="J53" s="692"/>
      <c r="K53" s="694"/>
      <c r="L53" s="692"/>
      <c r="M53" s="692"/>
      <c r="N53" s="694"/>
      <c r="O53" s="692"/>
      <c r="P53" s="692"/>
      <c r="Q53" s="695"/>
      <c r="R53" s="692"/>
      <c r="S53" s="692"/>
      <c r="T53" s="694"/>
      <c r="U53" s="692"/>
      <c r="V53" s="692"/>
      <c r="W53" s="696"/>
      <c r="X53" s="628"/>
      <c r="Y53" s="697"/>
      <c r="Z53" s="692"/>
      <c r="AA53" s="692"/>
      <c r="AB53" s="698"/>
      <c r="AC53" s="692"/>
      <c r="AD53" s="692"/>
      <c r="AE53" s="692"/>
      <c r="AF53" s="692"/>
      <c r="AG53" s="692"/>
      <c r="AH53" s="692"/>
      <c r="AI53" s="692"/>
      <c r="AJ53" s="699"/>
    </row>
  </sheetData>
  <mergeCells count="21">
    <mergeCell ref="D46:G46"/>
    <mergeCell ref="B9:B10"/>
    <mergeCell ref="B17:B18"/>
    <mergeCell ref="B25:B26"/>
    <mergeCell ref="B33:B34"/>
    <mergeCell ref="C5:C10"/>
    <mergeCell ref="C13:C18"/>
    <mergeCell ref="C21:C26"/>
    <mergeCell ref="C29:C34"/>
    <mergeCell ref="C37:C42"/>
    <mergeCell ref="B41:B42"/>
    <mergeCell ref="B1:Z1"/>
    <mergeCell ref="B2:G2"/>
    <mergeCell ref="V3:X3"/>
    <mergeCell ref="W4:X4"/>
    <mergeCell ref="B45:Y45"/>
    <mergeCell ref="V5:V12"/>
    <mergeCell ref="V13:V20"/>
    <mergeCell ref="V21:V28"/>
    <mergeCell ref="V29:V36"/>
    <mergeCell ref="V37:V44"/>
  </mergeCells>
  <phoneticPr fontId="100" type="noConversion"/>
  <pageMargins left="0.62986111111111098" right="0.156944444444444" top="0.39305555555555599" bottom="0.156944444444444" header="0.51180555555555596" footer="0.23611111111111099"/>
  <pageSetup paperSize="9" scale="36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AQ53"/>
  <sheetViews>
    <sheetView view="pageBreakPreview" zoomScale="40" zoomScaleNormal="60" zoomScaleSheetLayoutView="40" workbookViewId="0">
      <selection activeCell="J16" sqref="J16"/>
    </sheetView>
  </sheetViews>
  <sheetFormatPr defaultColWidth="9" defaultRowHeight="26.25"/>
  <cols>
    <col min="1" max="1" width="1.875" style="1" customWidth="1"/>
    <col min="2" max="2" width="9.625" style="162" customWidth="1"/>
    <col min="3" max="3" width="9" style="1" hidden="1" customWidth="1"/>
    <col min="4" max="4" width="19.5" style="1" customWidth="1"/>
    <col min="5" max="5" width="5.625" style="64" customWidth="1"/>
    <col min="6" max="6" width="11.25" style="1" customWidth="1"/>
    <col min="7" max="7" width="28.5" style="1" customWidth="1"/>
    <col min="8" max="8" width="6.125" style="64" customWidth="1"/>
    <col min="9" max="9" width="9.625" style="1" customWidth="1"/>
    <col min="10" max="10" width="28.5" style="1" customWidth="1"/>
    <col min="11" max="11" width="6.125" style="64" customWidth="1"/>
    <col min="12" max="12" width="9.625" style="1" customWidth="1"/>
    <col min="13" max="13" width="27.375" style="1" customWidth="1"/>
    <col min="14" max="14" width="7.375" style="64" customWidth="1"/>
    <col min="15" max="15" width="9.625" style="1" customWidth="1"/>
    <col min="16" max="16" width="27" style="1" customWidth="1"/>
    <col min="17" max="17" width="6.625" style="64" customWidth="1"/>
    <col min="18" max="18" width="10.625" style="1" customWidth="1"/>
    <col min="19" max="19" width="29.625" style="1" customWidth="1"/>
    <col min="20" max="20" width="6.375" style="64" customWidth="1"/>
    <col min="21" max="21" width="12.125" style="1" customWidth="1"/>
    <col min="22" max="22" width="5.25" style="1" customWidth="1"/>
    <col min="23" max="23" width="12" style="10" customWidth="1"/>
    <col min="24" max="24" width="7.625" style="11" customWidth="1"/>
    <col min="25" max="25" width="13.875" style="12" customWidth="1"/>
    <col min="26" max="26" width="9" style="1" customWidth="1"/>
    <col min="27" max="27" width="6" style="1" hidden="1" customWidth="1"/>
    <col min="28" max="28" width="5.5" style="7" hidden="1" customWidth="1"/>
    <col min="29" max="29" width="7.75" style="1" hidden="1" customWidth="1"/>
    <col min="30" max="30" width="8" style="1" hidden="1" customWidth="1"/>
    <col min="31" max="31" width="7.875" style="1" hidden="1" customWidth="1"/>
    <col min="32" max="32" width="7.5" style="1" hidden="1" customWidth="1"/>
    <col min="33" max="34" width="9" style="1"/>
    <col min="35" max="35" width="9" style="1" customWidth="1"/>
    <col min="36" max="36" width="8.25" style="1" customWidth="1"/>
    <col min="37" max="16384" width="9" style="1"/>
  </cols>
  <sheetData>
    <row r="1" spans="1:40" ht="50.25">
      <c r="B1" s="1081" t="s">
        <v>390</v>
      </c>
      <c r="C1" s="1081"/>
      <c r="D1" s="1081"/>
      <c r="E1" s="1081"/>
      <c r="F1" s="1081"/>
      <c r="G1" s="1081"/>
      <c r="H1" s="1081"/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1081"/>
      <c r="Z1" s="16"/>
      <c r="AA1" s="65"/>
      <c r="AB1" s="102"/>
    </row>
    <row r="2" spans="1:40" ht="16.5" customHeight="1">
      <c r="B2" s="1113"/>
      <c r="C2" s="1113"/>
      <c r="D2" s="1113"/>
      <c r="E2" s="1113"/>
      <c r="F2" s="1113"/>
      <c r="G2" s="1113"/>
      <c r="H2" s="163"/>
      <c r="I2" s="16"/>
      <c r="J2" s="16"/>
      <c r="K2" s="163"/>
      <c r="L2" s="16"/>
      <c r="M2" s="16"/>
      <c r="N2" s="163"/>
      <c r="O2" s="16"/>
      <c r="P2" s="16"/>
      <c r="Q2" s="163"/>
      <c r="R2" s="16"/>
      <c r="S2" s="16"/>
      <c r="T2" s="163"/>
      <c r="U2" s="16"/>
      <c r="V2" s="16"/>
      <c r="W2" s="16"/>
      <c r="X2" s="103"/>
      <c r="Y2" s="16"/>
      <c r="Z2" s="16"/>
      <c r="AA2" s="65"/>
      <c r="AB2" s="102"/>
    </row>
    <row r="3" spans="1:40" ht="31.5" customHeight="1">
      <c r="B3" s="164" t="s">
        <v>29</v>
      </c>
      <c r="C3" s="15"/>
      <c r="D3" s="16"/>
      <c r="E3" s="165"/>
      <c r="F3" s="16"/>
      <c r="G3" s="16"/>
      <c r="H3" s="165"/>
      <c r="I3" s="16"/>
      <c r="J3" s="16"/>
      <c r="K3" s="165"/>
      <c r="L3" s="16"/>
      <c r="M3" s="16"/>
      <c r="N3" s="165"/>
      <c r="O3" s="16"/>
      <c r="P3" s="16"/>
      <c r="Q3" s="165"/>
      <c r="R3" s="16"/>
      <c r="S3" s="65"/>
      <c r="T3" s="165"/>
      <c r="U3" s="16"/>
      <c r="V3" s="1082"/>
      <c r="W3" s="1083"/>
      <c r="X3" s="1083"/>
      <c r="Y3" s="104"/>
      <c r="Z3" s="66"/>
      <c r="AA3" s="65"/>
      <c r="AB3" s="102"/>
      <c r="AH3" s="229"/>
      <c r="AI3" s="230"/>
      <c r="AJ3" s="229"/>
    </row>
    <row r="4" spans="1:40" s="2" customFormat="1" ht="54.75" thickBot="1">
      <c r="A4" s="534"/>
      <c r="B4" s="535" t="s">
        <v>30</v>
      </c>
      <c r="C4" s="536" t="s">
        <v>31</v>
      </c>
      <c r="D4" s="537" t="s">
        <v>32</v>
      </c>
      <c r="E4" s="538" t="s">
        <v>33</v>
      </c>
      <c r="F4" s="539" t="s">
        <v>34</v>
      </c>
      <c r="G4" s="537" t="s">
        <v>35</v>
      </c>
      <c r="H4" s="538" t="s">
        <v>33</v>
      </c>
      <c r="I4" s="540" t="s">
        <v>34</v>
      </c>
      <c r="J4" s="537" t="s">
        <v>36</v>
      </c>
      <c r="K4" s="538" t="s">
        <v>33</v>
      </c>
      <c r="L4" s="540" t="s">
        <v>34</v>
      </c>
      <c r="M4" s="537" t="s">
        <v>36</v>
      </c>
      <c r="N4" s="538" t="s">
        <v>33</v>
      </c>
      <c r="O4" s="540" t="s">
        <v>34</v>
      </c>
      <c r="P4" s="537" t="s">
        <v>36</v>
      </c>
      <c r="Q4" s="538" t="s">
        <v>33</v>
      </c>
      <c r="R4" s="540" t="s">
        <v>34</v>
      </c>
      <c r="S4" s="541" t="s">
        <v>37</v>
      </c>
      <c r="T4" s="538" t="s">
        <v>33</v>
      </c>
      <c r="U4" s="542" t="s">
        <v>34</v>
      </c>
      <c r="V4" s="543" t="s">
        <v>33</v>
      </c>
      <c r="W4" s="1114" t="s">
        <v>38</v>
      </c>
      <c r="X4" s="1115"/>
      <c r="Y4" s="544" t="s">
        <v>39</v>
      </c>
      <c r="Z4" s="545" t="s">
        <v>40</v>
      </c>
      <c r="AA4" s="546"/>
      <c r="AB4" s="546"/>
      <c r="AC4" s="572"/>
      <c r="AD4" s="572"/>
      <c r="AE4" s="572"/>
      <c r="AF4" s="572"/>
      <c r="AG4" s="573"/>
      <c r="AH4" s="574"/>
      <c r="AI4" s="575"/>
      <c r="AJ4" s="576"/>
    </row>
    <row r="5" spans="1:40" s="3" customFormat="1" ht="51.95" customHeight="1">
      <c r="A5" s="577"/>
      <c r="B5" s="168">
        <v>9</v>
      </c>
      <c r="C5" s="1074"/>
      <c r="D5" s="578" t="str">
        <f>'8~9月份菜單'!A24</f>
        <v>香Q米飯</v>
      </c>
      <c r="E5" s="465" t="s">
        <v>41</v>
      </c>
      <c r="F5" s="579"/>
      <c r="G5" s="578" t="str">
        <f>'8~9月份菜單'!A25</f>
        <v>麥香雞排(炸)</v>
      </c>
      <c r="H5" s="465" t="s">
        <v>114</v>
      </c>
      <c r="I5" s="579"/>
      <c r="J5" s="578" t="str">
        <f>'8~9月份菜單'!A26</f>
        <v>蕃茄燴蛋</v>
      </c>
      <c r="K5" s="465" t="s">
        <v>242</v>
      </c>
      <c r="L5" s="579"/>
      <c r="M5" s="578" t="str">
        <f>'8~9月份菜單'!A27</f>
        <v>肉燥銀芽</v>
      </c>
      <c r="N5" s="465" t="s">
        <v>136</v>
      </c>
      <c r="O5" s="579"/>
      <c r="P5" s="578" t="str">
        <f>'8~9月份菜單'!A28</f>
        <v>深色蔬菜</v>
      </c>
      <c r="Q5" s="465" t="s">
        <v>43</v>
      </c>
      <c r="R5" s="579"/>
      <c r="S5" s="578" t="str">
        <f>'8~9月份菜單'!A29</f>
        <v>海芽蛋花湯</v>
      </c>
      <c r="T5" s="465" t="s">
        <v>42</v>
      </c>
      <c r="U5" s="579"/>
      <c r="V5" s="1105"/>
      <c r="W5" s="190" t="s">
        <v>26</v>
      </c>
      <c r="X5" s="580"/>
      <c r="Y5" s="208" t="s">
        <v>44</v>
      </c>
      <c r="Z5" s="311">
        <v>6</v>
      </c>
      <c r="AA5" s="209"/>
      <c r="AB5" s="210"/>
      <c r="AC5" s="211" t="s">
        <v>45</v>
      </c>
      <c r="AD5" s="211" t="s">
        <v>46</v>
      </c>
      <c r="AE5" s="211" t="s">
        <v>47</v>
      </c>
      <c r="AF5" s="211" t="s">
        <v>48</v>
      </c>
      <c r="AG5" s="581"/>
      <c r="AH5" s="229"/>
      <c r="AI5" s="230"/>
      <c r="AJ5" s="582"/>
    </row>
    <row r="6" spans="1:40" ht="27.95" customHeight="1">
      <c r="A6" s="583"/>
      <c r="B6" s="169" t="s">
        <v>71</v>
      </c>
      <c r="C6" s="1075"/>
      <c r="D6" s="432" t="s">
        <v>49</v>
      </c>
      <c r="E6" s="433"/>
      <c r="F6" s="443">
        <v>120</v>
      </c>
      <c r="G6" s="435" t="s">
        <v>334</v>
      </c>
      <c r="H6" s="436"/>
      <c r="I6" s="437">
        <v>100</v>
      </c>
      <c r="J6" s="435" t="s">
        <v>146</v>
      </c>
      <c r="K6" s="436"/>
      <c r="L6" s="437">
        <v>50</v>
      </c>
      <c r="M6" s="432" t="s">
        <v>232</v>
      </c>
      <c r="N6" s="433"/>
      <c r="O6" s="443">
        <v>60</v>
      </c>
      <c r="P6" s="432" t="str">
        <f>P5</f>
        <v>深色蔬菜</v>
      </c>
      <c r="Q6" s="433"/>
      <c r="R6" s="443">
        <v>100</v>
      </c>
      <c r="S6" s="435" t="s">
        <v>141</v>
      </c>
      <c r="T6" s="446"/>
      <c r="U6" s="437">
        <v>40</v>
      </c>
      <c r="V6" s="1106"/>
      <c r="W6" s="192">
        <f>SUM(Z5*15)+(Z7*5)+(Z9*15)</f>
        <v>102</v>
      </c>
      <c r="X6" s="193" t="s">
        <v>21</v>
      </c>
      <c r="Y6" s="212" t="s">
        <v>52</v>
      </c>
      <c r="Z6" s="584">
        <v>2.5</v>
      </c>
      <c r="AA6" s="210" t="s">
        <v>32</v>
      </c>
      <c r="AB6" s="210">
        <v>6</v>
      </c>
      <c r="AC6" s="213">
        <f>AB6*2</f>
        <v>12</v>
      </c>
      <c r="AD6" s="213"/>
      <c r="AE6" s="213">
        <f>AB6*15</f>
        <v>90</v>
      </c>
      <c r="AF6" s="213">
        <f>AC6*4+AE6*4</f>
        <v>408</v>
      </c>
      <c r="AG6" s="211"/>
      <c r="AH6" s="229"/>
      <c r="AI6" s="231"/>
      <c r="AJ6" s="582"/>
    </row>
    <row r="7" spans="1:40" ht="27.95" customHeight="1">
      <c r="A7" s="583"/>
      <c r="B7" s="169">
        <v>12</v>
      </c>
      <c r="C7" s="1075"/>
      <c r="D7" s="432"/>
      <c r="E7" s="433"/>
      <c r="F7" s="443"/>
      <c r="G7" s="435" t="s">
        <v>91</v>
      </c>
      <c r="H7" s="433"/>
      <c r="I7" s="817"/>
      <c r="J7" s="435" t="s">
        <v>142</v>
      </c>
      <c r="K7" s="436"/>
      <c r="L7" s="437">
        <v>15</v>
      </c>
      <c r="M7" s="432" t="s">
        <v>313</v>
      </c>
      <c r="N7" s="448"/>
      <c r="O7" s="443">
        <v>5</v>
      </c>
      <c r="P7" s="432" t="s">
        <v>109</v>
      </c>
      <c r="Q7" s="433"/>
      <c r="R7" s="443"/>
      <c r="S7" s="435" t="s">
        <v>142</v>
      </c>
      <c r="T7" s="447"/>
      <c r="U7" s="437">
        <v>5</v>
      </c>
      <c r="V7" s="1106"/>
      <c r="W7" s="194" t="s">
        <v>27</v>
      </c>
      <c r="X7" s="195"/>
      <c r="Y7" s="214" t="s">
        <v>55</v>
      </c>
      <c r="Z7" s="584">
        <v>2.4</v>
      </c>
      <c r="AA7" s="215" t="s">
        <v>56</v>
      </c>
      <c r="AB7" s="210">
        <v>2</v>
      </c>
      <c r="AC7" s="216">
        <f>AB7*7</f>
        <v>14</v>
      </c>
      <c r="AD7" s="213">
        <f>AB7*5</f>
        <v>10</v>
      </c>
      <c r="AE7" s="213" t="s">
        <v>57</v>
      </c>
      <c r="AF7" s="217">
        <f>AC7*4+AD7*9</f>
        <v>146</v>
      </c>
      <c r="AG7" s="211"/>
      <c r="AJ7" s="585"/>
    </row>
    <row r="8" spans="1:40" ht="27.95" customHeight="1">
      <c r="A8" s="583"/>
      <c r="B8" s="169" t="s">
        <v>75</v>
      </c>
      <c r="C8" s="1075"/>
      <c r="D8" s="432"/>
      <c r="E8" s="433"/>
      <c r="F8" s="443"/>
      <c r="G8" s="432" t="s">
        <v>53</v>
      </c>
      <c r="H8" s="448"/>
      <c r="I8" s="817"/>
      <c r="J8" s="435" t="s">
        <v>144</v>
      </c>
      <c r="K8" s="436"/>
      <c r="L8" s="437"/>
      <c r="M8" s="432" t="s">
        <v>117</v>
      </c>
      <c r="N8" s="448"/>
      <c r="O8" s="443">
        <v>5</v>
      </c>
      <c r="P8" s="432"/>
      <c r="Q8" s="448"/>
      <c r="R8" s="443"/>
      <c r="S8" s="435" t="s">
        <v>143</v>
      </c>
      <c r="T8" s="447"/>
      <c r="U8" s="437"/>
      <c r="V8" s="1106"/>
      <c r="W8" s="192">
        <f>SUM(Z6*5)+(Z8*5)</f>
        <v>25</v>
      </c>
      <c r="X8" s="193" t="s">
        <v>21</v>
      </c>
      <c r="Y8" s="214" t="s">
        <v>59</v>
      </c>
      <c r="Z8" s="584">
        <v>2.5</v>
      </c>
      <c r="AA8" s="209" t="s">
        <v>60</v>
      </c>
      <c r="AB8" s="210">
        <v>1.5</v>
      </c>
      <c r="AC8" s="213">
        <f>AB8*1</f>
        <v>1.5</v>
      </c>
      <c r="AD8" s="213" t="s">
        <v>57</v>
      </c>
      <c r="AE8" s="213">
        <f>AB8*5</f>
        <v>7.5</v>
      </c>
      <c r="AF8" s="213">
        <f>AC8*4+AE8*4</f>
        <v>36</v>
      </c>
      <c r="AG8" s="211"/>
      <c r="AJ8" s="585"/>
    </row>
    <row r="9" spans="1:40" ht="27.95" customHeight="1">
      <c r="A9" s="583"/>
      <c r="B9" s="1072" t="s">
        <v>78</v>
      </c>
      <c r="C9" s="1075"/>
      <c r="D9" s="432"/>
      <c r="E9" s="433"/>
      <c r="F9" s="443"/>
      <c r="G9" s="432" t="s">
        <v>111</v>
      </c>
      <c r="H9" s="448"/>
      <c r="I9" s="817"/>
      <c r="J9" s="435"/>
      <c r="K9" s="438"/>
      <c r="L9" s="437"/>
      <c r="M9" s="432" t="s">
        <v>176</v>
      </c>
      <c r="N9" s="448"/>
      <c r="O9" s="443"/>
      <c r="P9" s="432"/>
      <c r="Q9" s="448"/>
      <c r="R9" s="443"/>
      <c r="S9" s="435" t="s">
        <v>144</v>
      </c>
      <c r="T9" s="447"/>
      <c r="U9" s="437"/>
      <c r="V9" s="1106"/>
      <c r="W9" s="194" t="s">
        <v>61</v>
      </c>
      <c r="X9" s="195"/>
      <c r="Y9" s="214" t="s">
        <v>62</v>
      </c>
      <c r="Z9" s="584">
        <v>0</v>
      </c>
      <c r="AA9" s="209" t="s">
        <v>63</v>
      </c>
      <c r="AB9" s="210">
        <v>2.5</v>
      </c>
      <c r="AC9" s="213"/>
      <c r="AD9" s="213">
        <f>AB9*5</f>
        <v>12.5</v>
      </c>
      <c r="AE9" s="213" t="s">
        <v>57</v>
      </c>
      <c r="AF9" s="213">
        <f>AD9*9</f>
        <v>112.5</v>
      </c>
      <c r="AG9" s="211"/>
      <c r="AH9" s="4"/>
      <c r="AI9" s="4"/>
      <c r="AJ9" s="586"/>
      <c r="AK9" s="4"/>
      <c r="AL9" s="4"/>
      <c r="AM9" s="4"/>
      <c r="AN9" s="4"/>
    </row>
    <row r="10" spans="1:40" ht="27.95" customHeight="1">
      <c r="A10" s="583"/>
      <c r="B10" s="1072"/>
      <c r="C10" s="1075"/>
      <c r="D10" s="432"/>
      <c r="E10" s="433"/>
      <c r="F10" s="443"/>
      <c r="G10" s="432" t="s">
        <v>112</v>
      </c>
      <c r="H10" s="449"/>
      <c r="I10" s="443"/>
      <c r="J10" s="435"/>
      <c r="K10" s="438"/>
      <c r="L10" s="437"/>
      <c r="M10" s="432"/>
      <c r="N10" s="448"/>
      <c r="O10" s="443"/>
      <c r="P10" s="432"/>
      <c r="Q10" s="448"/>
      <c r="R10" s="443"/>
      <c r="S10" s="185"/>
      <c r="T10" s="201"/>
      <c r="U10" s="202"/>
      <c r="V10" s="1106"/>
      <c r="W10" s="196">
        <f>SUM(Z5*2)+(Z6*7)</f>
        <v>29.5</v>
      </c>
      <c r="X10" s="193" t="s">
        <v>21</v>
      </c>
      <c r="Y10" s="218" t="s">
        <v>64</v>
      </c>
      <c r="Z10" s="587">
        <v>0</v>
      </c>
      <c r="AA10" s="209" t="s">
        <v>65</v>
      </c>
      <c r="AB10" s="210"/>
      <c r="AC10" s="211"/>
      <c r="AD10" s="211"/>
      <c r="AE10" s="211">
        <f>AB10*15</f>
        <v>0</v>
      </c>
      <c r="AF10" s="211"/>
      <c r="AG10" s="211"/>
      <c r="AH10" s="4"/>
      <c r="AI10" s="232"/>
      <c r="AJ10" s="588"/>
      <c r="AK10" s="232"/>
      <c r="AL10" s="4"/>
      <c r="AM10" s="4"/>
      <c r="AN10" s="4"/>
    </row>
    <row r="11" spans="1:40" ht="27.95" customHeight="1">
      <c r="A11" s="583"/>
      <c r="B11" s="589" t="s">
        <v>77</v>
      </c>
      <c r="C11" s="590"/>
      <c r="D11" s="432"/>
      <c r="E11" s="448"/>
      <c r="F11" s="443"/>
      <c r="G11" s="434" t="s">
        <v>113</v>
      </c>
      <c r="H11" s="438"/>
      <c r="I11" s="437"/>
      <c r="J11" s="432"/>
      <c r="K11" s="448"/>
      <c r="L11" s="443"/>
      <c r="M11" s="435"/>
      <c r="N11" s="447"/>
      <c r="O11" s="455"/>
      <c r="P11" s="432"/>
      <c r="Q11" s="448"/>
      <c r="R11" s="443"/>
      <c r="S11" s="432"/>
      <c r="T11" s="448"/>
      <c r="U11" s="443"/>
      <c r="V11" s="1106"/>
      <c r="W11" s="194" t="s">
        <v>66</v>
      </c>
      <c r="X11" s="195"/>
      <c r="Y11" s="219"/>
      <c r="Z11" s="584"/>
      <c r="AA11" s="209"/>
      <c r="AB11" s="210"/>
      <c r="AC11" s="211">
        <f>SUM(AC6:AC10)</f>
        <v>27.5</v>
      </c>
      <c r="AD11" s="211">
        <f>SUM(AD6:AD10)</f>
        <v>22.5</v>
      </c>
      <c r="AE11" s="211">
        <f>SUM(AE6:AE10)</f>
        <v>97.5</v>
      </c>
      <c r="AF11" s="211">
        <f>AC11*4+AD11*9+AE11*4</f>
        <v>702.5</v>
      </c>
      <c r="AG11" s="211"/>
      <c r="AI11" s="232"/>
      <c r="AJ11" s="588"/>
      <c r="AK11" s="232"/>
    </row>
    <row r="12" spans="1:40" ht="27.95" customHeight="1" thickBot="1">
      <c r="A12" s="583"/>
      <c r="B12" s="592"/>
      <c r="C12" s="171"/>
      <c r="D12" s="593"/>
      <c r="E12" s="172"/>
      <c r="F12" s="173"/>
      <c r="G12" s="432" t="s">
        <v>107</v>
      </c>
      <c r="H12" s="734"/>
      <c r="I12" s="733"/>
      <c r="J12" s="594"/>
      <c r="K12" s="172"/>
      <c r="L12" s="173"/>
      <c r="M12" s="594"/>
      <c r="N12" s="595"/>
      <c r="O12" s="173"/>
      <c r="P12" s="594"/>
      <c r="Q12" s="172"/>
      <c r="R12" s="173"/>
      <c r="S12" s="594"/>
      <c r="T12" s="172"/>
      <c r="U12" s="173"/>
      <c r="V12" s="1107"/>
      <c r="W12" s="596">
        <f>SUM(W6+W10)*4+(W8*9)</f>
        <v>751</v>
      </c>
      <c r="X12" s="197" t="s">
        <v>20</v>
      </c>
      <c r="Y12" s="220"/>
      <c r="Z12" s="221"/>
      <c r="AA12" s="209"/>
      <c r="AB12" s="210"/>
      <c r="AC12" s="222">
        <f>AC11*4/AF11</f>
        <v>0.15658362989323843</v>
      </c>
      <c r="AD12" s="222">
        <f>AD11*9/AF11</f>
        <v>0.28825622775800713</v>
      </c>
      <c r="AE12" s="222">
        <f>AE11*4/AF11</f>
        <v>0.55516014234875444</v>
      </c>
      <c r="AF12" s="211"/>
      <c r="AG12" s="211"/>
      <c r="AI12" s="232"/>
      <c r="AJ12" s="597"/>
      <c r="AK12" s="232"/>
    </row>
    <row r="13" spans="1:40" s="3" customFormat="1" ht="51.95" customHeight="1">
      <c r="A13" s="577"/>
      <c r="B13" s="168">
        <v>9</v>
      </c>
      <c r="C13" s="1074"/>
      <c r="D13" s="578" t="str">
        <f>'8~9月份菜單'!G24</f>
        <v>小 米 飯</v>
      </c>
      <c r="E13" s="465" t="s">
        <v>41</v>
      </c>
      <c r="F13" s="598"/>
      <c r="G13" s="578" t="str">
        <f>'8~9月份菜單'!G25</f>
        <v>香酥旗魚排(海加炸)+柴魚蒸蛋</v>
      </c>
      <c r="H13" s="465" t="s">
        <v>114</v>
      </c>
      <c r="I13" s="598"/>
      <c r="J13" s="578" t="str">
        <f>'8~9月份菜單'!G26</f>
        <v>干片肉絲(豆)</v>
      </c>
      <c r="K13" s="465" t="s">
        <v>139</v>
      </c>
      <c r="L13" s="598"/>
      <c r="M13" s="599" t="str">
        <f>'8~9月份菜單'!G27</f>
        <v>鮮炒高麗菜</v>
      </c>
      <c r="N13" s="600" t="s">
        <v>136</v>
      </c>
      <c r="O13" s="601"/>
      <c r="P13" s="578" t="str">
        <f>'8~9月份菜單'!G28</f>
        <v>深色蔬菜</v>
      </c>
      <c r="Q13" s="465" t="s">
        <v>43</v>
      </c>
      <c r="R13" s="598"/>
      <c r="S13" s="578" t="str">
        <f>'8~9月份菜單'!G29</f>
        <v>洋芋排骨湯</v>
      </c>
      <c r="T13" s="465" t="s">
        <v>42</v>
      </c>
      <c r="U13" s="602"/>
      <c r="V13" s="1105"/>
      <c r="W13" s="190" t="s">
        <v>26</v>
      </c>
      <c r="X13" s="191"/>
      <c r="Y13" s="208" t="s">
        <v>44</v>
      </c>
      <c r="Z13" s="311">
        <v>6</v>
      </c>
      <c r="AA13" s="209"/>
      <c r="AB13" s="210"/>
      <c r="AC13" s="211" t="s">
        <v>45</v>
      </c>
      <c r="AD13" s="211" t="s">
        <v>46</v>
      </c>
      <c r="AE13" s="211" t="s">
        <v>47</v>
      </c>
      <c r="AF13" s="211" t="s">
        <v>48</v>
      </c>
      <c r="AG13" s="581"/>
      <c r="AI13" s="232"/>
      <c r="AJ13" s="597"/>
      <c r="AK13" s="232"/>
    </row>
    <row r="14" spans="1:40" ht="27.95" customHeight="1">
      <c r="A14" s="583"/>
      <c r="B14" s="169" t="s">
        <v>71</v>
      </c>
      <c r="C14" s="1075"/>
      <c r="D14" s="432" t="s">
        <v>49</v>
      </c>
      <c r="E14" s="433"/>
      <c r="F14" s="443">
        <v>80</v>
      </c>
      <c r="G14" s="432" t="s">
        <v>359</v>
      </c>
      <c r="H14" s="433" t="s">
        <v>349</v>
      </c>
      <c r="I14" s="443">
        <v>50</v>
      </c>
      <c r="J14" s="432" t="s">
        <v>122</v>
      </c>
      <c r="K14" s="433" t="s">
        <v>224</v>
      </c>
      <c r="L14" s="443">
        <v>60</v>
      </c>
      <c r="M14" s="435" t="s">
        <v>125</v>
      </c>
      <c r="N14" s="436"/>
      <c r="O14" s="437">
        <v>60</v>
      </c>
      <c r="P14" s="432" t="str">
        <f>P13</f>
        <v>深色蔬菜</v>
      </c>
      <c r="Q14" s="433"/>
      <c r="R14" s="443">
        <v>100</v>
      </c>
      <c r="S14" s="548" t="s">
        <v>336</v>
      </c>
      <c r="T14" s="553"/>
      <c r="U14" s="742">
        <v>20</v>
      </c>
      <c r="V14" s="1106"/>
      <c r="W14" s="192">
        <f>SUM(Z13*15)+(Z15*5)+(Z17*15)</f>
        <v>101.5</v>
      </c>
      <c r="X14" s="193" t="s">
        <v>21</v>
      </c>
      <c r="Y14" s="212" t="s">
        <v>52</v>
      </c>
      <c r="Z14" s="584">
        <v>2.5</v>
      </c>
      <c r="AA14" s="210" t="s">
        <v>32</v>
      </c>
      <c r="AB14" s="210">
        <v>6</v>
      </c>
      <c r="AC14" s="213">
        <f>AB14*2</f>
        <v>12</v>
      </c>
      <c r="AD14" s="213"/>
      <c r="AE14" s="213">
        <f>AB14*15</f>
        <v>90</v>
      </c>
      <c r="AF14" s="213">
        <f>AC14*4+AE14*4</f>
        <v>408</v>
      </c>
      <c r="AG14" s="211"/>
      <c r="AI14" s="439" t="s">
        <v>96</v>
      </c>
      <c r="AJ14" s="603"/>
      <c r="AK14" s="29">
        <v>40</v>
      </c>
    </row>
    <row r="15" spans="1:40" ht="27.95" customHeight="1">
      <c r="A15" s="583"/>
      <c r="B15" s="169">
        <v>13</v>
      </c>
      <c r="C15" s="1075"/>
      <c r="D15" s="432" t="s">
        <v>234</v>
      </c>
      <c r="E15" s="433"/>
      <c r="F15" s="443">
        <v>30</v>
      </c>
      <c r="G15" s="432" t="s">
        <v>112</v>
      </c>
      <c r="H15" s="448"/>
      <c r="I15" s="443"/>
      <c r="J15" s="432" t="s">
        <v>110</v>
      </c>
      <c r="K15" s="448"/>
      <c r="L15" s="443">
        <v>5</v>
      </c>
      <c r="M15" s="435" t="s">
        <v>109</v>
      </c>
      <c r="N15" s="436"/>
      <c r="O15" s="437"/>
      <c r="P15" s="432" t="s">
        <v>53</v>
      </c>
      <c r="Q15" s="433"/>
      <c r="R15" s="443"/>
      <c r="S15" s="563" t="s">
        <v>87</v>
      </c>
      <c r="T15" s="554"/>
      <c r="U15" s="742">
        <v>15</v>
      </c>
      <c r="V15" s="1106"/>
      <c r="W15" s="194" t="s">
        <v>27</v>
      </c>
      <c r="X15" s="195"/>
      <c r="Y15" s="214" t="s">
        <v>55</v>
      </c>
      <c r="Z15" s="584">
        <v>2.2999999999999998</v>
      </c>
      <c r="AA15" s="215" t="s">
        <v>56</v>
      </c>
      <c r="AB15" s="210">
        <v>2.2000000000000002</v>
      </c>
      <c r="AC15" s="216">
        <f>AB15*7</f>
        <v>15.400000000000002</v>
      </c>
      <c r="AD15" s="213">
        <f>AB15*5</f>
        <v>11</v>
      </c>
      <c r="AE15" s="213" t="s">
        <v>57</v>
      </c>
      <c r="AF15" s="217">
        <f>AC15*4+AD15*9</f>
        <v>160.60000000000002</v>
      </c>
      <c r="AG15" s="211"/>
      <c r="AI15" s="439" t="s">
        <v>54</v>
      </c>
      <c r="AJ15" s="603"/>
      <c r="AK15" s="29">
        <v>10</v>
      </c>
    </row>
    <row r="16" spans="1:40" ht="27.95" customHeight="1">
      <c r="A16" s="583"/>
      <c r="B16" s="169" t="s">
        <v>75</v>
      </c>
      <c r="C16" s="1075"/>
      <c r="D16" s="604"/>
      <c r="E16" s="448"/>
      <c r="F16" s="443"/>
      <c r="G16" s="434" t="s">
        <v>113</v>
      </c>
      <c r="H16" s="448"/>
      <c r="I16" s="443"/>
      <c r="J16" s="605" t="s">
        <v>111</v>
      </c>
      <c r="K16" s="93"/>
      <c r="L16" s="437"/>
      <c r="M16" s="435"/>
      <c r="N16" s="438"/>
      <c r="O16" s="437"/>
      <c r="P16" s="432"/>
      <c r="Q16" s="448"/>
      <c r="R16" s="443"/>
      <c r="S16" s="548" t="s">
        <v>134</v>
      </c>
      <c r="T16" s="554"/>
      <c r="U16" s="742"/>
      <c r="V16" s="1106"/>
      <c r="W16" s="192">
        <f>SUM(Z14*5)+(Z16*5)</f>
        <v>25</v>
      </c>
      <c r="X16" s="193" t="s">
        <v>21</v>
      </c>
      <c r="Y16" s="214" t="s">
        <v>59</v>
      </c>
      <c r="Z16" s="584">
        <v>2.5</v>
      </c>
      <c r="AA16" s="209" t="s">
        <v>60</v>
      </c>
      <c r="AB16" s="210">
        <v>1.6</v>
      </c>
      <c r="AC16" s="213">
        <f>AB16*1</f>
        <v>1.6</v>
      </c>
      <c r="AD16" s="213" t="s">
        <v>57</v>
      </c>
      <c r="AE16" s="213">
        <f>AB16*5</f>
        <v>8</v>
      </c>
      <c r="AF16" s="213">
        <f>AC16*4+AE16*4</f>
        <v>38.4</v>
      </c>
      <c r="AG16" s="211"/>
      <c r="AI16" s="439" t="s">
        <v>94</v>
      </c>
      <c r="AJ16" s="603"/>
      <c r="AK16" s="29">
        <v>10</v>
      </c>
    </row>
    <row r="17" spans="1:43" ht="27.95" customHeight="1">
      <c r="A17" s="583"/>
      <c r="B17" s="1072" t="s">
        <v>82</v>
      </c>
      <c r="C17" s="1075"/>
      <c r="D17" s="604"/>
      <c r="E17" s="448" t="s">
        <v>174</v>
      </c>
      <c r="F17" s="443"/>
      <c r="G17" s="853" t="s">
        <v>107</v>
      </c>
      <c r="H17" s="857"/>
      <c r="I17" s="858"/>
      <c r="J17" s="432" t="s">
        <v>109</v>
      </c>
      <c r="K17" s="606"/>
      <c r="L17" s="443"/>
      <c r="M17" s="435"/>
      <c r="N17" s="438"/>
      <c r="O17" s="437"/>
      <c r="P17" s="432"/>
      <c r="Q17" s="448"/>
      <c r="R17" s="443"/>
      <c r="S17" s="185"/>
      <c r="T17" s="740"/>
      <c r="U17" s="741"/>
      <c r="V17" s="1106"/>
      <c r="W17" s="194" t="s">
        <v>61</v>
      </c>
      <c r="X17" s="195"/>
      <c r="Y17" s="214" t="s">
        <v>62</v>
      </c>
      <c r="Z17" s="584">
        <v>0</v>
      </c>
      <c r="AA17" s="209" t="s">
        <v>63</v>
      </c>
      <c r="AB17" s="210">
        <v>2.5</v>
      </c>
      <c r="AC17" s="213"/>
      <c r="AD17" s="213">
        <f>AB17*5</f>
        <v>12.5</v>
      </c>
      <c r="AE17" s="213" t="s">
        <v>57</v>
      </c>
      <c r="AF17" s="213">
        <f>AD17*9</f>
        <v>112.5</v>
      </c>
      <c r="AG17" s="211"/>
      <c r="AH17" s="148"/>
      <c r="AI17" s="420" t="s">
        <v>110</v>
      </c>
      <c r="AJ17" s="607"/>
      <c r="AK17" s="53">
        <v>5</v>
      </c>
    </row>
    <row r="18" spans="1:43" ht="27.95" customHeight="1">
      <c r="A18" s="583"/>
      <c r="B18" s="1072"/>
      <c r="C18" s="1075"/>
      <c r="D18" s="604"/>
      <c r="E18" s="448"/>
      <c r="F18" s="443"/>
      <c r="G18" s="435" t="s">
        <v>142</v>
      </c>
      <c r="H18" s="447"/>
      <c r="I18" s="437">
        <v>30</v>
      </c>
      <c r="J18" s="432"/>
      <c r="K18" s="448"/>
      <c r="L18" s="443"/>
      <c r="M18" s="435"/>
      <c r="N18" s="447"/>
      <c r="O18" s="455"/>
      <c r="P18" s="432"/>
      <c r="Q18" s="448"/>
      <c r="R18" s="443"/>
      <c r="S18" s="185"/>
      <c r="T18" s="740"/>
      <c r="U18" s="741"/>
      <c r="V18" s="1106"/>
      <c r="W18" s="196">
        <f>SUM(Z13*2)+(Z14*7)</f>
        <v>29.5</v>
      </c>
      <c r="X18" s="193" t="s">
        <v>21</v>
      </c>
      <c r="Y18" s="218" t="s">
        <v>64</v>
      </c>
      <c r="Z18" s="587">
        <v>0</v>
      </c>
      <c r="AA18" s="209" t="s">
        <v>65</v>
      </c>
      <c r="AB18" s="210">
        <v>1</v>
      </c>
      <c r="AC18" s="211"/>
      <c r="AD18" s="211"/>
      <c r="AE18" s="211">
        <f>AB18*15</f>
        <v>15</v>
      </c>
      <c r="AF18" s="211"/>
      <c r="AG18" s="211"/>
      <c r="AI18" s="420" t="s">
        <v>105</v>
      </c>
      <c r="AJ18" s="607"/>
      <c r="AK18" s="53">
        <v>10</v>
      </c>
    </row>
    <row r="19" spans="1:43" ht="27.95" customHeight="1">
      <c r="A19" s="583"/>
      <c r="B19" s="589" t="s">
        <v>77</v>
      </c>
      <c r="C19" s="590"/>
      <c r="D19" s="604"/>
      <c r="E19" s="448"/>
      <c r="F19" s="443"/>
      <c r="G19" s="523" t="s">
        <v>366</v>
      </c>
      <c r="H19" s="524"/>
      <c r="I19" s="522"/>
      <c r="J19" s="432"/>
      <c r="K19" s="448"/>
      <c r="L19" s="443"/>
      <c r="M19" s="432"/>
      <c r="N19" s="514"/>
      <c r="O19" s="515"/>
      <c r="P19" s="432"/>
      <c r="Q19" s="448"/>
      <c r="R19" s="443"/>
      <c r="S19" s="200"/>
      <c r="T19" s="608"/>
      <c r="U19" s="203"/>
      <c r="V19" s="1106"/>
      <c r="W19" s="194" t="s">
        <v>66</v>
      </c>
      <c r="X19" s="195"/>
      <c r="Y19" s="219"/>
      <c r="Z19" s="584"/>
      <c r="AA19" s="209"/>
      <c r="AB19" s="210"/>
      <c r="AC19" s="211">
        <f>SUM(AC14:AC18)</f>
        <v>29.000000000000004</v>
      </c>
      <c r="AD19" s="211">
        <f>SUM(AD14:AD18)</f>
        <v>23.5</v>
      </c>
      <c r="AE19" s="211">
        <f>SUM(AE14:AE18)</f>
        <v>113</v>
      </c>
      <c r="AF19" s="211">
        <f>AC19*4+AD19*9+AE19*4</f>
        <v>779.5</v>
      </c>
      <c r="AG19" s="211"/>
      <c r="AI19" s="420" t="s">
        <v>106</v>
      </c>
      <c r="AJ19" s="607"/>
      <c r="AK19" s="59"/>
    </row>
    <row r="20" spans="1:43" ht="27.95" customHeight="1" thickBot="1">
      <c r="A20" s="583"/>
      <c r="B20" s="592"/>
      <c r="C20" s="171"/>
      <c r="D20" s="593"/>
      <c r="E20" s="172"/>
      <c r="F20" s="173"/>
      <c r="G20" s="594"/>
      <c r="H20" s="172"/>
      <c r="I20" s="173"/>
      <c r="J20" s="594"/>
      <c r="K20" s="172"/>
      <c r="L20" s="173"/>
      <c r="M20" s="609"/>
      <c r="N20" s="183"/>
      <c r="O20" s="184"/>
      <c r="P20" s="594"/>
      <c r="Q20" s="172"/>
      <c r="R20" s="173"/>
      <c r="S20" s="594"/>
      <c r="T20" s="172"/>
      <c r="U20" s="173"/>
      <c r="V20" s="1107"/>
      <c r="W20" s="596">
        <f>SUM(W14+W18)*4+(W16*9)</f>
        <v>749</v>
      </c>
      <c r="X20" s="197" t="s">
        <v>20</v>
      </c>
      <c r="Y20" s="220"/>
      <c r="Z20" s="221"/>
      <c r="AA20" s="209"/>
      <c r="AB20" s="210"/>
      <c r="AC20" s="222">
        <f>AC19*4/AF19</f>
        <v>0.14881334188582426</v>
      </c>
      <c r="AD20" s="222">
        <f>AD19*9/AF19</f>
        <v>0.27132777421423987</v>
      </c>
      <c r="AE20" s="222">
        <f>AE19*4/AF19</f>
        <v>0.5798588838999359</v>
      </c>
      <c r="AF20" s="211"/>
      <c r="AG20" s="211"/>
      <c r="AJ20" s="585"/>
      <c r="AK20" s="233"/>
      <c r="AL20" s="4"/>
      <c r="AM20" s="4"/>
      <c r="AN20" s="4"/>
      <c r="AO20" s="4"/>
      <c r="AP20" s="4"/>
    </row>
    <row r="21" spans="1:43" s="3" customFormat="1" ht="51.95" customHeight="1">
      <c r="A21" s="577"/>
      <c r="B21" s="168">
        <v>9</v>
      </c>
      <c r="C21" s="1074"/>
      <c r="D21" s="578" t="str">
        <f>'8~9月份菜單'!M24</f>
        <v>義式肉醬麵</v>
      </c>
      <c r="E21" s="465" t="s">
        <v>189</v>
      </c>
      <c r="F21" s="598"/>
      <c r="G21" s="578" t="str">
        <f>'8~9月份菜單'!M25</f>
        <v>蔥油雞排</v>
      </c>
      <c r="H21" s="465" t="s">
        <v>246</v>
      </c>
      <c r="I21" s="598"/>
      <c r="J21" s="578" t="str">
        <f>'8~9月份菜單'!M26</f>
        <v>香濃豆沙包(主冷)</v>
      </c>
      <c r="K21" s="465" t="s">
        <v>244</v>
      </c>
      <c r="L21" s="598"/>
      <c r="M21" s="578" t="str">
        <f>'8~9月份菜單'!M27</f>
        <v>三杯米血</v>
      </c>
      <c r="N21" s="465" t="s">
        <v>139</v>
      </c>
      <c r="O21" s="598"/>
      <c r="P21" s="578" t="str">
        <f>'8~9月份菜單'!M28</f>
        <v>有機深色蔬菜</v>
      </c>
      <c r="Q21" s="465" t="s">
        <v>43</v>
      </c>
      <c r="R21" s="598"/>
      <c r="S21" s="578" t="str">
        <f>'8~9月份菜單'!M29</f>
        <v>美式濃湯</v>
      </c>
      <c r="T21" s="465" t="s">
        <v>42</v>
      </c>
      <c r="U21" s="598"/>
      <c r="V21" s="1108"/>
      <c r="W21" s="190" t="s">
        <v>26</v>
      </c>
      <c r="X21" s="191"/>
      <c r="Y21" s="208" t="s">
        <v>44</v>
      </c>
      <c r="Z21" s="311">
        <v>6</v>
      </c>
      <c r="AA21" s="209"/>
      <c r="AB21" s="210"/>
      <c r="AC21" s="211" t="s">
        <v>45</v>
      </c>
      <c r="AD21" s="211" t="s">
        <v>46</v>
      </c>
      <c r="AE21" s="211" t="s">
        <v>47</v>
      </c>
      <c r="AF21" s="211" t="s">
        <v>48</v>
      </c>
      <c r="AG21" s="581"/>
      <c r="AJ21" s="610"/>
      <c r="AK21" s="4"/>
      <c r="AL21" s="4"/>
      <c r="AM21" s="4"/>
      <c r="AN21" s="4"/>
      <c r="AO21" s="4"/>
      <c r="AP21" s="4"/>
    </row>
    <row r="22" spans="1:43" s="4" customFormat="1" ht="27.75" customHeight="1">
      <c r="A22" s="611"/>
      <c r="B22" s="169" t="s">
        <v>71</v>
      </c>
      <c r="C22" s="1075"/>
      <c r="D22" s="432" t="s">
        <v>147</v>
      </c>
      <c r="E22" s="442"/>
      <c r="F22" s="443">
        <v>250</v>
      </c>
      <c r="G22" s="435" t="s">
        <v>334</v>
      </c>
      <c r="H22" s="436"/>
      <c r="I22" s="437">
        <v>100</v>
      </c>
      <c r="J22" s="560" t="s">
        <v>360</v>
      </c>
      <c r="K22" s="561" t="s">
        <v>219</v>
      </c>
      <c r="L22" s="562">
        <v>25</v>
      </c>
      <c r="M22" s="560" t="s">
        <v>212</v>
      </c>
      <c r="N22" s="561"/>
      <c r="O22" s="562">
        <v>30</v>
      </c>
      <c r="P22" s="432" t="str">
        <f>P21</f>
        <v>有機深色蔬菜</v>
      </c>
      <c r="Q22" s="433"/>
      <c r="R22" s="443">
        <v>100</v>
      </c>
      <c r="S22" s="435" t="s">
        <v>51</v>
      </c>
      <c r="T22" s="446"/>
      <c r="U22" s="437">
        <v>20</v>
      </c>
      <c r="V22" s="1089"/>
      <c r="W22" s="192">
        <f>SUM(Z21*15)+(Z23*5)+(Z25*15)</f>
        <v>102.5</v>
      </c>
      <c r="X22" s="193" t="s">
        <v>21</v>
      </c>
      <c r="Y22" s="212" t="s">
        <v>52</v>
      </c>
      <c r="Z22" s="584">
        <v>2.5</v>
      </c>
      <c r="AA22" s="210" t="s">
        <v>32</v>
      </c>
      <c r="AB22" s="210">
        <v>6</v>
      </c>
      <c r="AC22" s="213">
        <f>AB22*2</f>
        <v>12</v>
      </c>
      <c r="AD22" s="213"/>
      <c r="AE22" s="213">
        <f>AB22*15</f>
        <v>90</v>
      </c>
      <c r="AF22" s="213">
        <f>AC22*4+AE22*4</f>
        <v>408</v>
      </c>
      <c r="AG22" s="224"/>
      <c r="AJ22" s="586"/>
    </row>
    <row r="23" spans="1:43" s="4" customFormat="1" ht="27.95" customHeight="1">
      <c r="A23" s="611"/>
      <c r="B23" s="169">
        <v>14</v>
      </c>
      <c r="C23" s="1075"/>
      <c r="D23" s="432" t="s">
        <v>117</v>
      </c>
      <c r="E23" s="442"/>
      <c r="F23" s="443">
        <v>10</v>
      </c>
      <c r="G23" s="435" t="s">
        <v>111</v>
      </c>
      <c r="H23" s="433"/>
      <c r="I23" s="187"/>
      <c r="J23" s="560"/>
      <c r="K23" s="561"/>
      <c r="L23" s="559"/>
      <c r="M23" s="568" t="s">
        <v>237</v>
      </c>
      <c r="N23" s="561"/>
      <c r="O23" s="562"/>
      <c r="P23" s="432" t="s">
        <v>53</v>
      </c>
      <c r="Q23" s="433"/>
      <c r="R23" s="443"/>
      <c r="S23" s="435" t="s">
        <v>358</v>
      </c>
      <c r="T23" s="446"/>
      <c r="U23" s="437">
        <v>10</v>
      </c>
      <c r="V23" s="1089"/>
      <c r="W23" s="194" t="s">
        <v>27</v>
      </c>
      <c r="X23" s="195"/>
      <c r="Y23" s="214" t="s">
        <v>55</v>
      </c>
      <c r="Z23" s="584">
        <v>2.5</v>
      </c>
      <c r="AA23" s="215" t="s">
        <v>56</v>
      </c>
      <c r="AB23" s="210">
        <v>2</v>
      </c>
      <c r="AC23" s="216">
        <f>AB23*7</f>
        <v>14</v>
      </c>
      <c r="AD23" s="213">
        <f>AB23*5</f>
        <v>10</v>
      </c>
      <c r="AE23" s="213" t="s">
        <v>57</v>
      </c>
      <c r="AF23" s="217">
        <f>AC23*4+AD23*9</f>
        <v>146</v>
      </c>
      <c r="AG23" s="224"/>
      <c r="AJ23" s="586"/>
    </row>
    <row r="24" spans="1:43" s="4" customFormat="1" ht="27.95" customHeight="1">
      <c r="A24" s="611"/>
      <c r="B24" s="169" t="s">
        <v>75</v>
      </c>
      <c r="C24" s="1075"/>
      <c r="D24" s="432" t="s">
        <v>135</v>
      </c>
      <c r="E24" s="444"/>
      <c r="F24" s="443">
        <v>30</v>
      </c>
      <c r="G24" s="432" t="s">
        <v>116</v>
      </c>
      <c r="H24" s="448"/>
      <c r="I24" s="187"/>
      <c r="J24" s="560"/>
      <c r="K24" s="547"/>
      <c r="L24" s="559"/>
      <c r="M24" s="568" t="s">
        <v>109</v>
      </c>
      <c r="N24" s="547"/>
      <c r="O24" s="562"/>
      <c r="P24" s="432"/>
      <c r="Q24" s="448"/>
      <c r="R24" s="443"/>
      <c r="S24" s="435" t="s">
        <v>81</v>
      </c>
      <c r="T24" s="446"/>
      <c r="U24" s="437">
        <v>10</v>
      </c>
      <c r="V24" s="1089"/>
      <c r="W24" s="192">
        <f>SUM(Z22*5)+(Z24*5)</f>
        <v>25</v>
      </c>
      <c r="X24" s="193" t="s">
        <v>21</v>
      </c>
      <c r="Y24" s="214" t="s">
        <v>59</v>
      </c>
      <c r="Z24" s="584">
        <v>2.5</v>
      </c>
      <c r="AA24" s="209" t="s">
        <v>60</v>
      </c>
      <c r="AB24" s="210">
        <v>1.5</v>
      </c>
      <c r="AC24" s="213">
        <f>AB24*1</f>
        <v>1.5</v>
      </c>
      <c r="AD24" s="213" t="s">
        <v>57</v>
      </c>
      <c r="AE24" s="213">
        <f>AB24*5</f>
        <v>7.5</v>
      </c>
      <c r="AF24" s="213">
        <f>AC24*4+AE24*4</f>
        <v>36</v>
      </c>
      <c r="AG24" s="224"/>
      <c r="AJ24" s="586"/>
    </row>
    <row r="25" spans="1:43" s="4" customFormat="1" ht="27.95" customHeight="1">
      <c r="A25" s="611"/>
      <c r="B25" s="1072" t="s">
        <v>86</v>
      </c>
      <c r="C25" s="1075"/>
      <c r="D25" s="432" t="s">
        <v>217</v>
      </c>
      <c r="E25" s="444"/>
      <c r="F25" s="443"/>
      <c r="G25" s="432" t="s">
        <v>108</v>
      </c>
      <c r="H25" s="448"/>
      <c r="I25" s="187"/>
      <c r="J25" s="560"/>
      <c r="K25" s="547"/>
      <c r="L25" s="559"/>
      <c r="M25" s="830" t="s">
        <v>238</v>
      </c>
      <c r="N25" s="554"/>
      <c r="O25" s="549"/>
      <c r="P25" s="432"/>
      <c r="Q25" s="448"/>
      <c r="R25" s="443"/>
      <c r="S25" s="435" t="s">
        <v>50</v>
      </c>
      <c r="T25" s="447"/>
      <c r="U25" s="437">
        <v>5</v>
      </c>
      <c r="V25" s="1089"/>
      <c r="W25" s="194" t="s">
        <v>61</v>
      </c>
      <c r="X25" s="195"/>
      <c r="Y25" s="214" t="s">
        <v>62</v>
      </c>
      <c r="Z25" s="584">
        <v>0</v>
      </c>
      <c r="AA25" s="209" t="s">
        <v>63</v>
      </c>
      <c r="AB25" s="210">
        <v>2.5</v>
      </c>
      <c r="AC25" s="213"/>
      <c r="AD25" s="213">
        <f>AB25*5</f>
        <v>12.5</v>
      </c>
      <c r="AE25" s="213" t="s">
        <v>57</v>
      </c>
      <c r="AF25" s="213">
        <f>AD25*9</f>
        <v>112.5</v>
      </c>
      <c r="AG25" s="224"/>
      <c r="AJ25" s="586"/>
    </row>
    <row r="26" spans="1:43" s="4" customFormat="1" ht="27.95" customHeight="1">
      <c r="A26" s="611"/>
      <c r="B26" s="1072"/>
      <c r="C26" s="1075"/>
      <c r="D26" s="432"/>
      <c r="E26" s="444"/>
      <c r="F26" s="443"/>
      <c r="G26" s="434" t="s">
        <v>245</v>
      </c>
      <c r="H26" s="449"/>
      <c r="I26" s="443"/>
      <c r="J26" s="560"/>
      <c r="K26" s="547"/>
      <c r="L26" s="559"/>
      <c r="M26" s="432" t="s">
        <v>111</v>
      </c>
      <c r="N26" s="514"/>
      <c r="O26" s="443"/>
      <c r="P26" s="432"/>
      <c r="Q26" s="448"/>
      <c r="R26" s="443"/>
      <c r="S26" s="432"/>
      <c r="T26" s="448"/>
      <c r="U26" s="443"/>
      <c r="V26" s="1089"/>
      <c r="W26" s="196">
        <f>SUM(Z21*2)+(Z22*7)</f>
        <v>29.5</v>
      </c>
      <c r="X26" s="193" t="s">
        <v>21</v>
      </c>
      <c r="Y26" s="218" t="s">
        <v>64</v>
      </c>
      <c r="Z26" s="584">
        <v>0</v>
      </c>
      <c r="AA26" s="209" t="s">
        <v>65</v>
      </c>
      <c r="AB26" s="210"/>
      <c r="AC26" s="211"/>
      <c r="AD26" s="211"/>
      <c r="AE26" s="211">
        <f>AB26*15</f>
        <v>0</v>
      </c>
      <c r="AF26" s="211"/>
      <c r="AG26" s="224"/>
      <c r="AJ26" s="586"/>
    </row>
    <row r="27" spans="1:43" s="4" customFormat="1" ht="27.95" customHeight="1">
      <c r="A27" s="611"/>
      <c r="B27" s="589" t="s">
        <v>77</v>
      </c>
      <c r="C27" s="590"/>
      <c r="D27" s="432"/>
      <c r="E27" s="448"/>
      <c r="F27" s="443"/>
      <c r="G27" s="432"/>
      <c r="H27" s="449"/>
      <c r="I27" s="443"/>
      <c r="J27" s="185"/>
      <c r="K27" s="612"/>
      <c r="L27" s="186"/>
      <c r="M27" s="432"/>
      <c r="N27" s="448"/>
      <c r="O27" s="443"/>
      <c r="P27" s="432"/>
      <c r="Q27" s="448"/>
      <c r="R27" s="443"/>
      <c r="S27" s="432"/>
      <c r="T27" s="448"/>
      <c r="U27" s="443"/>
      <c r="V27" s="1089"/>
      <c r="W27" s="194" t="s">
        <v>66</v>
      </c>
      <c r="X27" s="195"/>
      <c r="Y27" s="219"/>
      <c r="Z27" s="584"/>
      <c r="AA27" s="209"/>
      <c r="AB27" s="210"/>
      <c r="AC27" s="211">
        <f>SUM(AC22:AC26)</f>
        <v>27.5</v>
      </c>
      <c r="AD27" s="211">
        <f>SUM(AD22:AD26)</f>
        <v>22.5</v>
      </c>
      <c r="AE27" s="211">
        <f>SUM(AE22:AE26)</f>
        <v>97.5</v>
      </c>
      <c r="AF27" s="211">
        <f>AC27*4+AD27*9+AE27*4</f>
        <v>702.5</v>
      </c>
      <c r="AG27" s="224"/>
      <c r="AJ27" s="586"/>
    </row>
    <row r="28" spans="1:43" s="4" customFormat="1" ht="27.95" customHeight="1" thickBot="1">
      <c r="A28" s="611"/>
      <c r="B28" s="592"/>
      <c r="C28" s="176"/>
      <c r="D28" s="594"/>
      <c r="E28" s="172"/>
      <c r="F28" s="173"/>
      <c r="G28" s="594"/>
      <c r="H28" s="172"/>
      <c r="I28" s="173"/>
      <c r="J28" s="609"/>
      <c r="K28" s="183"/>
      <c r="L28" s="184"/>
      <c r="M28" s="594"/>
      <c r="N28" s="172"/>
      <c r="O28" s="173"/>
      <c r="P28" s="594"/>
      <c r="Q28" s="172"/>
      <c r="R28" s="173"/>
      <c r="S28" s="594"/>
      <c r="T28" s="172"/>
      <c r="U28" s="173"/>
      <c r="V28" s="1109"/>
      <c r="W28" s="596">
        <f>SUM(W22+W26)*4+(W24*9)</f>
        <v>753</v>
      </c>
      <c r="X28" s="197" t="s">
        <v>20</v>
      </c>
      <c r="Y28" s="220"/>
      <c r="Z28" s="223"/>
      <c r="AA28" s="209"/>
      <c r="AB28" s="210"/>
      <c r="AC28" s="222">
        <f>AC27*4/AF27</f>
        <v>0.15658362989323843</v>
      </c>
      <c r="AD28" s="222">
        <f>AD27*9/AF27</f>
        <v>0.28825622775800713</v>
      </c>
      <c r="AE28" s="222">
        <f>AE27*4/AF27</f>
        <v>0.55516014234875444</v>
      </c>
      <c r="AF28" s="224"/>
      <c r="AG28" s="224"/>
      <c r="AJ28" s="586"/>
      <c r="AN28" s="234"/>
      <c r="AO28" s="146"/>
      <c r="AP28" s="146"/>
      <c r="AQ28" s="146"/>
    </row>
    <row r="29" spans="1:43" s="3" customFormat="1" ht="51.95" customHeight="1">
      <c r="A29" s="577"/>
      <c r="B29" s="169">
        <v>9</v>
      </c>
      <c r="C29" s="1116"/>
      <c r="D29" s="613" t="str">
        <f>'8~9月份菜單'!S24</f>
        <v>胚芽米飯</v>
      </c>
      <c r="E29" s="614" t="s">
        <v>41</v>
      </c>
      <c r="F29" s="615"/>
      <c r="G29" s="613" t="str">
        <f>'8~9月份菜單'!S25</f>
        <v>黑椒肉柳</v>
      </c>
      <c r="H29" s="614" t="s">
        <v>139</v>
      </c>
      <c r="I29" s="615"/>
      <c r="J29" s="613" t="str">
        <f>'8~9月份菜單'!S26</f>
        <v>白珍鮮菇</v>
      </c>
      <c r="K29" s="614" t="s">
        <v>139</v>
      </c>
      <c r="L29" s="615"/>
      <c r="M29" s="613" t="str">
        <f>'8~9月份菜單'!S27</f>
        <v>焗烤洋薯</v>
      </c>
      <c r="N29" s="600" t="s">
        <v>137</v>
      </c>
      <c r="O29" s="615"/>
      <c r="P29" s="613" t="str">
        <f>'8~9月份菜單'!S28</f>
        <v>深色蔬菜</v>
      </c>
      <c r="Q29" s="614" t="s">
        <v>43</v>
      </c>
      <c r="R29" s="615"/>
      <c r="S29" s="613" t="str">
        <f>'8~9月份菜單'!S29</f>
        <v>柴魚味噌湯(豆)</v>
      </c>
      <c r="T29" s="614" t="s">
        <v>42</v>
      </c>
      <c r="U29" s="616"/>
      <c r="V29" s="1110"/>
      <c r="W29" s="194" t="s">
        <v>26</v>
      </c>
      <c r="X29" s="198"/>
      <c r="Y29" s="214" t="s">
        <v>44</v>
      </c>
      <c r="Z29" s="311">
        <v>6</v>
      </c>
      <c r="AA29" s="209"/>
      <c r="AB29" s="210"/>
      <c r="AC29" s="211" t="s">
        <v>45</v>
      </c>
      <c r="AD29" s="211" t="s">
        <v>46</v>
      </c>
      <c r="AE29" s="211" t="s">
        <v>47</v>
      </c>
      <c r="AF29" s="211" t="s">
        <v>48</v>
      </c>
      <c r="AG29" s="581"/>
      <c r="AJ29" s="610"/>
    </row>
    <row r="30" spans="1:43" ht="27.95" customHeight="1">
      <c r="A30" s="583"/>
      <c r="B30" s="169" t="s">
        <v>71</v>
      </c>
      <c r="C30" s="1075"/>
      <c r="D30" s="432" t="s">
        <v>49</v>
      </c>
      <c r="E30" s="433"/>
      <c r="F30" s="443">
        <v>80</v>
      </c>
      <c r="G30" s="520" t="s">
        <v>247</v>
      </c>
      <c r="H30" s="456"/>
      <c r="I30" s="437">
        <v>70</v>
      </c>
      <c r="J30" s="432" t="s">
        <v>340</v>
      </c>
      <c r="K30" s="433"/>
      <c r="L30" s="443">
        <v>60</v>
      </c>
      <c r="M30" s="432" t="s">
        <v>336</v>
      </c>
      <c r="N30" s="433"/>
      <c r="O30" s="443">
        <v>50</v>
      </c>
      <c r="P30" s="432" t="str">
        <f>P29</f>
        <v>深色蔬菜</v>
      </c>
      <c r="Q30" s="433"/>
      <c r="R30" s="443">
        <v>100</v>
      </c>
      <c r="S30" s="703" t="s">
        <v>120</v>
      </c>
      <c r="T30" s="199" t="s">
        <v>224</v>
      </c>
      <c r="U30" s="521">
        <v>30</v>
      </c>
      <c r="V30" s="1111"/>
      <c r="W30" s="192">
        <f>SUM(Z29*15)+(Z31*5)+(Z33*15)</f>
        <v>101</v>
      </c>
      <c r="X30" s="193" t="s">
        <v>21</v>
      </c>
      <c r="Y30" s="212" t="s">
        <v>52</v>
      </c>
      <c r="Z30" s="584">
        <v>2.5</v>
      </c>
      <c r="AA30" s="210" t="s">
        <v>32</v>
      </c>
      <c r="AB30" s="210">
        <v>6</v>
      </c>
      <c r="AC30" s="213">
        <f>AB30*2</f>
        <v>12</v>
      </c>
      <c r="AD30" s="213"/>
      <c r="AE30" s="213">
        <f>AB30*15</f>
        <v>90</v>
      </c>
      <c r="AF30" s="213">
        <f>AC30*4+AE30*4</f>
        <v>408</v>
      </c>
      <c r="AG30" s="211"/>
      <c r="AH30" s="435" t="s">
        <v>67</v>
      </c>
      <c r="AI30" s="436"/>
      <c r="AJ30" s="617">
        <v>45</v>
      </c>
    </row>
    <row r="31" spans="1:43" ht="27.95" customHeight="1">
      <c r="A31" s="583"/>
      <c r="B31" s="169">
        <v>15</v>
      </c>
      <c r="C31" s="1075"/>
      <c r="D31" s="432" t="s">
        <v>236</v>
      </c>
      <c r="E31" s="433"/>
      <c r="F31" s="443">
        <v>30</v>
      </c>
      <c r="G31" s="435" t="s">
        <v>73</v>
      </c>
      <c r="H31" s="452"/>
      <c r="I31" s="441"/>
      <c r="J31" s="432" t="s">
        <v>361</v>
      </c>
      <c r="K31" s="433"/>
      <c r="L31" s="443">
        <v>10</v>
      </c>
      <c r="M31" s="435" t="s">
        <v>362</v>
      </c>
      <c r="N31" s="436"/>
      <c r="O31" s="437">
        <v>5</v>
      </c>
      <c r="P31" s="432" t="s">
        <v>53</v>
      </c>
      <c r="Q31" s="448"/>
      <c r="R31" s="443"/>
      <c r="S31" s="200" t="s">
        <v>83</v>
      </c>
      <c r="T31" s="738"/>
      <c r="U31" s="739">
        <v>20</v>
      </c>
      <c r="V31" s="1111"/>
      <c r="W31" s="194" t="s">
        <v>27</v>
      </c>
      <c r="X31" s="195"/>
      <c r="Y31" s="214" t="s">
        <v>55</v>
      </c>
      <c r="Z31" s="584">
        <v>2.2000000000000002</v>
      </c>
      <c r="AA31" s="215" t="s">
        <v>56</v>
      </c>
      <c r="AB31" s="210">
        <v>2.2999999999999998</v>
      </c>
      <c r="AC31" s="216">
        <f>AB31*7</f>
        <v>16.099999999999998</v>
      </c>
      <c r="AD31" s="213">
        <f>AB31*5</f>
        <v>11.5</v>
      </c>
      <c r="AE31" s="213" t="s">
        <v>57</v>
      </c>
      <c r="AF31" s="217">
        <f>AC31*4+AD31*9</f>
        <v>167.89999999999998</v>
      </c>
      <c r="AG31" s="211"/>
      <c r="AH31" s="435" t="s">
        <v>95</v>
      </c>
      <c r="AI31" s="438"/>
      <c r="AJ31" s="617">
        <v>5</v>
      </c>
    </row>
    <row r="32" spans="1:43" ht="27.95" customHeight="1">
      <c r="A32" s="583"/>
      <c r="B32" s="169" t="s">
        <v>75</v>
      </c>
      <c r="C32" s="1075"/>
      <c r="D32" s="604"/>
      <c r="E32" s="448"/>
      <c r="F32" s="443"/>
      <c r="G32" s="508" t="s">
        <v>91</v>
      </c>
      <c r="H32" s="456"/>
      <c r="I32" s="441"/>
      <c r="J32" s="432" t="s">
        <v>241</v>
      </c>
      <c r="K32" s="448"/>
      <c r="L32" s="443"/>
      <c r="M32" s="432" t="s">
        <v>363</v>
      </c>
      <c r="N32" s="448"/>
      <c r="O32" s="443"/>
      <c r="P32" s="432"/>
      <c r="Q32" s="448"/>
      <c r="R32" s="443"/>
      <c r="S32" s="200" t="s">
        <v>92</v>
      </c>
      <c r="T32" s="738"/>
      <c r="U32" s="739"/>
      <c r="V32" s="1111"/>
      <c r="W32" s="192">
        <f>SUM(Z30*5)+(Z32*5)</f>
        <v>25</v>
      </c>
      <c r="X32" s="193" t="s">
        <v>21</v>
      </c>
      <c r="Y32" s="214" t="s">
        <v>59</v>
      </c>
      <c r="Z32" s="584">
        <v>2.5</v>
      </c>
      <c r="AA32" s="209" t="s">
        <v>60</v>
      </c>
      <c r="AB32" s="210">
        <v>1.5</v>
      </c>
      <c r="AC32" s="213">
        <f>AB32*1</f>
        <v>1.5</v>
      </c>
      <c r="AD32" s="213" t="s">
        <v>57</v>
      </c>
      <c r="AE32" s="213">
        <f>AB32*5</f>
        <v>7.5</v>
      </c>
      <c r="AF32" s="213">
        <f>AC32*4+AE32*4</f>
        <v>36</v>
      </c>
      <c r="AG32" s="211"/>
      <c r="AH32" s="435" t="s">
        <v>88</v>
      </c>
      <c r="AI32" s="438"/>
      <c r="AJ32" s="617"/>
    </row>
    <row r="33" spans="1:36" ht="27.95" customHeight="1">
      <c r="A33" s="583"/>
      <c r="B33" s="1072" t="s">
        <v>89</v>
      </c>
      <c r="C33" s="1075"/>
      <c r="D33" s="604"/>
      <c r="E33" s="448"/>
      <c r="F33" s="443"/>
      <c r="G33" s="508" t="s">
        <v>101</v>
      </c>
      <c r="H33" s="831"/>
      <c r="I33" s="685"/>
      <c r="J33" s="435"/>
      <c r="K33" s="447"/>
      <c r="L33" s="437"/>
      <c r="M33" s="432" t="s">
        <v>109</v>
      </c>
      <c r="N33" s="448"/>
      <c r="O33" s="443"/>
      <c r="P33" s="432"/>
      <c r="Q33" s="448"/>
      <c r="R33" s="443"/>
      <c r="S33" s="200" t="s">
        <v>93</v>
      </c>
      <c r="T33" s="740"/>
      <c r="U33" s="741"/>
      <c r="V33" s="1111"/>
      <c r="W33" s="194" t="s">
        <v>61</v>
      </c>
      <c r="X33" s="195"/>
      <c r="Y33" s="214" t="s">
        <v>62</v>
      </c>
      <c r="Z33" s="584">
        <v>0</v>
      </c>
      <c r="AA33" s="209" t="s">
        <v>63</v>
      </c>
      <c r="AB33" s="210">
        <v>2.5</v>
      </c>
      <c r="AC33" s="213"/>
      <c r="AD33" s="213">
        <f>AB33*5</f>
        <v>12.5</v>
      </c>
      <c r="AE33" s="213" t="s">
        <v>57</v>
      </c>
      <c r="AF33" s="213">
        <f>AD33*9</f>
        <v>112.5</v>
      </c>
      <c r="AG33" s="211"/>
      <c r="AH33" s="432"/>
      <c r="AI33" s="448"/>
      <c r="AJ33" s="618"/>
    </row>
    <row r="34" spans="1:36" ht="27.95" customHeight="1">
      <c r="A34" s="583"/>
      <c r="B34" s="1072"/>
      <c r="C34" s="1075"/>
      <c r="D34" s="604"/>
      <c r="E34" s="448"/>
      <c r="F34" s="443"/>
      <c r="G34" s="508" t="s">
        <v>248</v>
      </c>
      <c r="H34" s="829"/>
      <c r="I34" s="685"/>
      <c r="J34" s="435"/>
      <c r="K34" s="447"/>
      <c r="L34" s="437"/>
      <c r="M34" s="432"/>
      <c r="N34" s="448"/>
      <c r="O34" s="443"/>
      <c r="P34" s="432"/>
      <c r="Q34" s="448"/>
      <c r="R34" s="443"/>
      <c r="S34" s="185" t="s">
        <v>70</v>
      </c>
      <c r="T34" s="740"/>
      <c r="U34" s="741"/>
      <c r="V34" s="1111"/>
      <c r="W34" s="196">
        <f>SUM(Z29*2)+(Z30*7)</f>
        <v>29.5</v>
      </c>
      <c r="X34" s="193" t="s">
        <v>21</v>
      </c>
      <c r="Y34" s="218" t="s">
        <v>64</v>
      </c>
      <c r="Z34" s="584">
        <v>0</v>
      </c>
      <c r="AA34" s="209" t="s">
        <v>65</v>
      </c>
      <c r="AB34" s="210">
        <v>1</v>
      </c>
      <c r="AC34" s="211"/>
      <c r="AD34" s="211"/>
      <c r="AE34" s="211">
        <f>AB34*15</f>
        <v>15</v>
      </c>
      <c r="AF34" s="211"/>
      <c r="AG34" s="211"/>
      <c r="AJ34" s="585"/>
    </row>
    <row r="35" spans="1:36" ht="27.95" customHeight="1">
      <c r="A35" s="583"/>
      <c r="B35" s="589" t="s">
        <v>77</v>
      </c>
      <c r="C35" s="590"/>
      <c r="D35" s="604"/>
      <c r="E35" s="448"/>
      <c r="F35" s="443"/>
      <c r="G35" s="432"/>
      <c r="H35" s="447"/>
      <c r="I35" s="437"/>
      <c r="J35" s="435"/>
      <c r="K35" s="447"/>
      <c r="L35" s="437"/>
      <c r="M35" s="432"/>
      <c r="N35" s="448"/>
      <c r="O35" s="443"/>
      <c r="P35" s="432"/>
      <c r="Q35" s="448"/>
      <c r="R35" s="443"/>
      <c r="S35" s="200"/>
      <c r="T35" s="608"/>
      <c r="U35" s="203"/>
      <c r="V35" s="1111"/>
      <c r="W35" s="194" t="s">
        <v>66</v>
      </c>
      <c r="X35" s="195"/>
      <c r="Y35" s="219"/>
      <c r="Z35" s="584"/>
      <c r="AA35" s="209"/>
      <c r="AB35" s="210"/>
      <c r="AC35" s="211">
        <f>SUM(AC30:AC34)</f>
        <v>29.599999999999998</v>
      </c>
      <c r="AD35" s="211">
        <f>SUM(AD30:AD34)</f>
        <v>24</v>
      </c>
      <c r="AE35" s="211">
        <f>SUM(AE30:AE34)</f>
        <v>112.5</v>
      </c>
      <c r="AF35" s="211">
        <f>AC35*4+AD35*9+AE35*4</f>
        <v>784.4</v>
      </c>
      <c r="AG35" s="211"/>
      <c r="AJ35" s="585"/>
    </row>
    <row r="36" spans="1:36" ht="27.95" customHeight="1" thickBot="1">
      <c r="A36" s="583"/>
      <c r="B36" s="177"/>
      <c r="C36" s="178"/>
      <c r="D36" s="604"/>
      <c r="E36" s="448"/>
      <c r="F36" s="443"/>
      <c r="G36" s="432"/>
      <c r="H36" s="448"/>
      <c r="I36" s="443"/>
      <c r="J36" s="432"/>
      <c r="K36" s="448"/>
      <c r="L36" s="443"/>
      <c r="M36" s="185"/>
      <c r="N36" s="612"/>
      <c r="O36" s="186"/>
      <c r="P36" s="432"/>
      <c r="Q36" s="448"/>
      <c r="R36" s="443"/>
      <c r="S36" s="435"/>
      <c r="T36" s="438"/>
      <c r="U36" s="437"/>
      <c r="V36" s="1112"/>
      <c r="W36" s="192">
        <f>SUM(W30+W34)*4+(W32*9)</f>
        <v>747</v>
      </c>
      <c r="X36" s="197" t="s">
        <v>20</v>
      </c>
      <c r="Y36" s="225"/>
      <c r="Z36" s="584"/>
      <c r="AA36" s="209"/>
      <c r="AB36" s="210"/>
      <c r="AC36" s="222">
        <f>AC35*4/AF35</f>
        <v>0.15094339622641509</v>
      </c>
      <c r="AD36" s="222">
        <f>AD35*9/AF35</f>
        <v>0.27536970933197347</v>
      </c>
      <c r="AE36" s="222">
        <f>AE35*4/AF35</f>
        <v>0.57368689444161147</v>
      </c>
      <c r="AF36" s="211"/>
      <c r="AG36" s="211"/>
      <c r="AJ36" s="585"/>
    </row>
    <row r="37" spans="1:36" s="3" customFormat="1" ht="51.95" customHeight="1">
      <c r="A37" s="577"/>
      <c r="B37" s="168">
        <v>9</v>
      </c>
      <c r="C37" s="1074"/>
      <c r="D37" s="578" t="str">
        <f>'8~9月份菜單'!Y24</f>
        <v>香Q白飯</v>
      </c>
      <c r="E37" s="465" t="s">
        <v>41</v>
      </c>
      <c r="F37" s="598"/>
      <c r="G37" s="578" t="str">
        <f>'8~9月份菜單'!Y25</f>
        <v>蔥爆雞丁</v>
      </c>
      <c r="H37" s="465" t="s">
        <v>139</v>
      </c>
      <c r="I37" s="598"/>
      <c r="J37" s="599" t="str">
        <f>'8~9月份菜單'!Y26</f>
        <v>紅仁炒蛋</v>
      </c>
      <c r="K37" s="600" t="s">
        <v>136</v>
      </c>
      <c r="L37" s="601"/>
      <c r="M37" s="578" t="str">
        <f>'8~9月份菜單'!Y27</f>
        <v>章魚丸(加)</v>
      </c>
      <c r="N37" s="465" t="s">
        <v>137</v>
      </c>
      <c r="O37" s="598"/>
      <c r="P37" s="578" t="str">
        <f>'8~9月份菜單'!Y28</f>
        <v>淺色蔬菜</v>
      </c>
      <c r="Q37" s="465" t="s">
        <v>43</v>
      </c>
      <c r="R37" s="598"/>
      <c r="S37" s="578" t="str">
        <f>'8~9月份菜單'!Y29</f>
        <v>芹香菜頭湯</v>
      </c>
      <c r="T37" s="465" t="s">
        <v>42</v>
      </c>
      <c r="U37" s="598"/>
      <c r="V37" s="1086"/>
      <c r="W37" s="190" t="s">
        <v>26</v>
      </c>
      <c r="X37" s="191"/>
      <c r="Y37" s="208" t="s">
        <v>44</v>
      </c>
      <c r="Z37" s="311">
        <v>6</v>
      </c>
      <c r="AA37" s="209"/>
      <c r="AB37" s="210"/>
      <c r="AC37" s="211" t="s">
        <v>45</v>
      </c>
      <c r="AD37" s="211" t="s">
        <v>46</v>
      </c>
      <c r="AE37" s="211" t="s">
        <v>47</v>
      </c>
      <c r="AF37" s="211" t="s">
        <v>48</v>
      </c>
      <c r="AG37" s="581"/>
      <c r="AJ37" s="610"/>
    </row>
    <row r="38" spans="1:36" ht="27.95" customHeight="1">
      <c r="A38" s="583"/>
      <c r="B38" s="169" t="s">
        <v>71</v>
      </c>
      <c r="C38" s="1075"/>
      <c r="D38" s="432" t="s">
        <v>49</v>
      </c>
      <c r="E38" s="433"/>
      <c r="F38" s="443">
        <v>120</v>
      </c>
      <c r="G38" s="520" t="s">
        <v>339</v>
      </c>
      <c r="H38" s="450"/>
      <c r="I38" s="437">
        <v>100</v>
      </c>
      <c r="J38" s="471" t="s">
        <v>313</v>
      </c>
      <c r="K38" s="619"/>
      <c r="L38" s="620">
        <v>40</v>
      </c>
      <c r="M38" s="435" t="s">
        <v>364</v>
      </c>
      <c r="N38" s="436" t="s">
        <v>218</v>
      </c>
      <c r="O38" s="437">
        <v>20</v>
      </c>
      <c r="P38" s="432" t="str">
        <f>P37</f>
        <v>淺色蔬菜</v>
      </c>
      <c r="Q38" s="433"/>
      <c r="R38" s="443">
        <v>100</v>
      </c>
      <c r="S38" s="703" t="s">
        <v>123</v>
      </c>
      <c r="T38" s="199"/>
      <c r="U38" s="521">
        <v>40</v>
      </c>
      <c r="V38" s="1087"/>
      <c r="W38" s="192">
        <f>SUM(Z37*15)+(Z39*5)+(Z41*15)</f>
        <v>101.5</v>
      </c>
      <c r="X38" s="193" t="s">
        <v>21</v>
      </c>
      <c r="Y38" s="212" t="s">
        <v>52</v>
      </c>
      <c r="Z38" s="226">
        <v>2.5</v>
      </c>
      <c r="AA38" s="210" t="s">
        <v>32</v>
      </c>
      <c r="AB38" s="210">
        <v>6</v>
      </c>
      <c r="AC38" s="213">
        <f>AB38*2</f>
        <v>12</v>
      </c>
      <c r="AD38" s="213"/>
      <c r="AE38" s="213">
        <f>AB38*15</f>
        <v>90</v>
      </c>
      <c r="AF38" s="213">
        <f>AC38*4+AE38*4</f>
        <v>408</v>
      </c>
      <c r="AG38" s="211"/>
      <c r="AJ38" s="585"/>
    </row>
    <row r="39" spans="1:36" ht="27.95" customHeight="1">
      <c r="A39" s="583"/>
      <c r="B39" s="169">
        <v>16</v>
      </c>
      <c r="C39" s="1075"/>
      <c r="D39" s="432"/>
      <c r="E39" s="433"/>
      <c r="F39" s="443"/>
      <c r="G39" s="435" t="s">
        <v>109</v>
      </c>
      <c r="H39" s="450"/>
      <c r="I39" s="437"/>
      <c r="J39" s="435" t="s">
        <v>50</v>
      </c>
      <c r="K39" s="447"/>
      <c r="L39" s="437">
        <v>25</v>
      </c>
      <c r="M39" s="435"/>
      <c r="N39" s="436"/>
      <c r="O39" s="437"/>
      <c r="P39" s="432" t="s">
        <v>53</v>
      </c>
      <c r="Q39" s="448"/>
      <c r="R39" s="443"/>
      <c r="S39" s="200" t="s">
        <v>243</v>
      </c>
      <c r="T39" s="738"/>
      <c r="U39" s="739">
        <v>3</v>
      </c>
      <c r="V39" s="1087"/>
      <c r="W39" s="194" t="s">
        <v>27</v>
      </c>
      <c r="X39" s="195"/>
      <c r="Y39" s="214" t="s">
        <v>55</v>
      </c>
      <c r="Z39" s="226">
        <v>2.2999999999999998</v>
      </c>
      <c r="AA39" s="215" t="s">
        <v>56</v>
      </c>
      <c r="AB39" s="210">
        <v>2.2999999999999998</v>
      </c>
      <c r="AC39" s="216">
        <f>AB39*7</f>
        <v>16.099999999999998</v>
      </c>
      <c r="AD39" s="213">
        <f>AB39*5</f>
        <v>11.5</v>
      </c>
      <c r="AE39" s="213" t="s">
        <v>57</v>
      </c>
      <c r="AF39" s="217">
        <f>AC39*4+AD39*9</f>
        <v>167.89999999999998</v>
      </c>
      <c r="AG39" s="211"/>
      <c r="AJ39" s="585"/>
    </row>
    <row r="40" spans="1:36" ht="27.95" customHeight="1">
      <c r="A40" s="583"/>
      <c r="B40" s="169" t="s">
        <v>75</v>
      </c>
      <c r="C40" s="1075"/>
      <c r="D40" s="432"/>
      <c r="E40" s="433"/>
      <c r="F40" s="443"/>
      <c r="G40" s="435" t="s">
        <v>111</v>
      </c>
      <c r="H40" s="450"/>
      <c r="I40" s="437"/>
      <c r="J40" s="471" t="s">
        <v>109</v>
      </c>
      <c r="K40" s="619"/>
      <c r="L40" s="620"/>
      <c r="M40" s="435"/>
      <c r="N40" s="438"/>
      <c r="O40" s="437"/>
      <c r="P40" s="432"/>
      <c r="Q40" s="448"/>
      <c r="R40" s="443"/>
      <c r="S40" s="200" t="s">
        <v>134</v>
      </c>
      <c r="T40" s="738"/>
      <c r="U40" s="739"/>
      <c r="V40" s="1087"/>
      <c r="W40" s="192">
        <f>SUM(Z38*5)+(Z40*5)</f>
        <v>25</v>
      </c>
      <c r="X40" s="193" t="s">
        <v>21</v>
      </c>
      <c r="Y40" s="214" t="s">
        <v>59</v>
      </c>
      <c r="Z40" s="584">
        <v>2.5</v>
      </c>
      <c r="AA40" s="209" t="s">
        <v>60</v>
      </c>
      <c r="AB40" s="210">
        <v>1.6</v>
      </c>
      <c r="AC40" s="213">
        <f>AB40*1</f>
        <v>1.6</v>
      </c>
      <c r="AD40" s="213" t="s">
        <v>57</v>
      </c>
      <c r="AE40" s="213">
        <f>AB40*5</f>
        <v>8</v>
      </c>
      <c r="AF40" s="213">
        <f>AC40*4+AE40*4</f>
        <v>38.4</v>
      </c>
      <c r="AG40" s="211"/>
      <c r="AJ40" s="585"/>
    </row>
    <row r="41" spans="1:36" ht="27.95" customHeight="1">
      <c r="A41" s="583"/>
      <c r="B41" s="1072" t="s">
        <v>76</v>
      </c>
      <c r="C41" s="1075"/>
      <c r="D41" s="432"/>
      <c r="E41" s="433"/>
      <c r="F41" s="443"/>
      <c r="G41" s="435" t="s">
        <v>245</v>
      </c>
      <c r="H41" s="519"/>
      <c r="I41" s="443"/>
      <c r="J41" s="471"/>
      <c r="K41" s="619"/>
      <c r="L41" s="620"/>
      <c r="M41" s="435"/>
      <c r="N41" s="438"/>
      <c r="O41" s="437"/>
      <c r="P41" s="432"/>
      <c r="Q41" s="448"/>
      <c r="R41" s="443"/>
      <c r="S41" s="200"/>
      <c r="T41" s="740"/>
      <c r="U41" s="741"/>
      <c r="V41" s="1087"/>
      <c r="W41" s="194" t="s">
        <v>61</v>
      </c>
      <c r="X41" s="195"/>
      <c r="Y41" s="214" t="s">
        <v>62</v>
      </c>
      <c r="Z41" s="226">
        <v>0</v>
      </c>
      <c r="AA41" s="209" t="s">
        <v>63</v>
      </c>
      <c r="AB41" s="210">
        <v>2.5</v>
      </c>
      <c r="AC41" s="213"/>
      <c r="AD41" s="213">
        <f>AB41*5</f>
        <v>12.5</v>
      </c>
      <c r="AE41" s="213" t="s">
        <v>57</v>
      </c>
      <c r="AF41" s="213">
        <f>AD41*9</f>
        <v>112.5</v>
      </c>
      <c r="AG41" s="211"/>
      <c r="AJ41" s="585"/>
    </row>
    <row r="42" spans="1:36" ht="27.95" customHeight="1">
      <c r="A42" s="583"/>
      <c r="B42" s="1072"/>
      <c r="C42" s="1075"/>
      <c r="D42" s="604"/>
      <c r="E42" s="448"/>
      <c r="F42" s="443"/>
      <c r="G42" s="435"/>
      <c r="H42" s="519"/>
      <c r="I42" s="443"/>
      <c r="J42" s="432"/>
      <c r="K42" s="591"/>
      <c r="L42" s="443"/>
      <c r="M42" s="435"/>
      <c r="N42" s="438"/>
      <c r="O42" s="437"/>
      <c r="P42" s="432"/>
      <c r="Q42" s="448"/>
      <c r="R42" s="443"/>
      <c r="S42" s="185"/>
      <c r="T42" s="740"/>
      <c r="U42" s="741"/>
      <c r="V42" s="1087"/>
      <c r="W42" s="196">
        <f>SUM(Z37*2)+(Z38*7)</f>
        <v>29.5</v>
      </c>
      <c r="X42" s="193" t="s">
        <v>21</v>
      </c>
      <c r="Y42" s="218" t="s">
        <v>64</v>
      </c>
      <c r="Z42" s="226">
        <v>0</v>
      </c>
      <c r="AA42" s="209" t="s">
        <v>65</v>
      </c>
      <c r="AB42" s="210"/>
      <c r="AC42" s="211"/>
      <c r="AD42" s="211"/>
      <c r="AE42" s="211">
        <f>AB42*15</f>
        <v>0</v>
      </c>
      <c r="AF42" s="211"/>
      <c r="AG42" s="211"/>
      <c r="AJ42" s="585"/>
    </row>
    <row r="43" spans="1:36" ht="27.95" customHeight="1">
      <c r="A43" s="583"/>
      <c r="B43" s="589" t="s">
        <v>77</v>
      </c>
      <c r="C43" s="590"/>
      <c r="D43" s="604"/>
      <c r="E43" s="448"/>
      <c r="F43" s="443"/>
      <c r="G43" s="432"/>
      <c r="H43" s="449"/>
      <c r="I43" s="443"/>
      <c r="J43" s="432"/>
      <c r="K43" s="448"/>
      <c r="L43" s="443"/>
      <c r="M43" s="432"/>
      <c r="N43" s="448"/>
      <c r="O43" s="443"/>
      <c r="P43" s="432"/>
      <c r="Q43" s="448"/>
      <c r="R43" s="443"/>
      <c r="S43" s="435"/>
      <c r="T43" s="438"/>
      <c r="U43" s="437"/>
      <c r="V43" s="1087"/>
      <c r="W43" s="194" t="s">
        <v>66</v>
      </c>
      <c r="X43" s="195"/>
      <c r="Y43" s="219"/>
      <c r="Z43" s="226"/>
      <c r="AA43" s="209"/>
      <c r="AB43" s="210"/>
      <c r="AC43" s="211">
        <f>SUM(AC38:AC42)</f>
        <v>29.7</v>
      </c>
      <c r="AD43" s="211">
        <f>SUM(AD38:AD42)</f>
        <v>24</v>
      </c>
      <c r="AE43" s="211">
        <f>SUM(AE38:AE42)</f>
        <v>98</v>
      </c>
      <c r="AF43" s="211">
        <f>AC43*4+AD43*9+AE43*4</f>
        <v>726.8</v>
      </c>
      <c r="AG43" s="211"/>
      <c r="AJ43" s="585"/>
    </row>
    <row r="44" spans="1:36" ht="27.95" customHeight="1" thickBot="1">
      <c r="A44" s="583"/>
      <c r="B44" s="592"/>
      <c r="C44" s="176"/>
      <c r="D44" s="593"/>
      <c r="E44" s="172"/>
      <c r="F44" s="173"/>
      <c r="G44" s="621"/>
      <c r="H44" s="179"/>
      <c r="I44" s="188"/>
      <c r="J44" s="594"/>
      <c r="K44" s="172"/>
      <c r="L44" s="173"/>
      <c r="M44" s="594"/>
      <c r="N44" s="172"/>
      <c r="O44" s="173"/>
      <c r="P44" s="594"/>
      <c r="Q44" s="172"/>
      <c r="R44" s="173"/>
      <c r="S44" s="622"/>
      <c r="T44" s="204"/>
      <c r="U44" s="205"/>
      <c r="V44" s="1088"/>
      <c r="W44" s="596">
        <f>SUM(W38+W42)*4+(W40*9)</f>
        <v>749</v>
      </c>
      <c r="X44" s="197" t="s">
        <v>20</v>
      </c>
      <c r="Y44" s="227"/>
      <c r="Z44" s="228"/>
      <c r="AA44" s="209"/>
      <c r="AB44" s="210"/>
      <c r="AC44" s="211"/>
      <c r="AD44" s="211"/>
      <c r="AE44" s="211"/>
      <c r="AF44" s="211"/>
      <c r="AG44" s="211"/>
      <c r="AJ44" s="585"/>
    </row>
    <row r="45" spans="1:36" ht="40.5" customHeight="1">
      <c r="A45" s="583"/>
      <c r="B45" s="1071" t="s">
        <v>386</v>
      </c>
      <c r="C45" s="1071"/>
      <c r="D45" s="1071"/>
      <c r="E45" s="1071"/>
      <c r="F45" s="1071"/>
      <c r="G45" s="1071"/>
      <c r="H45" s="1071"/>
      <c r="I45" s="1071"/>
      <c r="J45" s="1071"/>
      <c r="K45" s="1071"/>
      <c r="L45" s="1071"/>
      <c r="M45" s="1071"/>
      <c r="N45" s="1071"/>
      <c r="O45" s="1071"/>
      <c r="P45" s="1071"/>
      <c r="Q45" s="1071"/>
      <c r="R45" s="1071"/>
      <c r="S45" s="1071"/>
      <c r="T45" s="1071"/>
      <c r="U45" s="1071"/>
      <c r="V45" s="1071"/>
      <c r="W45" s="1071"/>
      <c r="X45" s="1071"/>
      <c r="Y45" s="1071"/>
      <c r="AJ45" s="585"/>
    </row>
    <row r="46" spans="1:36">
      <c r="A46" s="583"/>
      <c r="AJ46" s="585"/>
    </row>
    <row r="47" spans="1:36">
      <c r="A47" s="583"/>
      <c r="AJ47" s="585"/>
    </row>
    <row r="48" spans="1:36">
      <c r="A48" s="583"/>
      <c r="AJ48" s="585"/>
    </row>
    <row r="49" spans="1:36">
      <c r="A49" s="583"/>
      <c r="AJ49" s="585"/>
    </row>
    <row r="50" spans="1:36">
      <c r="A50" s="583"/>
      <c r="AJ50" s="585"/>
    </row>
    <row r="51" spans="1:36">
      <c r="A51" s="583"/>
      <c r="AJ51" s="585"/>
    </row>
    <row r="52" spans="1:36">
      <c r="A52" s="583"/>
      <c r="AJ52" s="585"/>
    </row>
    <row r="53" spans="1:36">
      <c r="A53" s="623"/>
      <c r="B53" s="624"/>
      <c r="C53" s="625"/>
      <c r="D53" s="625"/>
      <c r="E53" s="626"/>
      <c r="F53" s="625"/>
      <c r="G53" s="625"/>
      <c r="H53" s="626"/>
      <c r="I53" s="625"/>
      <c r="J53" s="625"/>
      <c r="K53" s="626"/>
      <c r="L53" s="625"/>
      <c r="M53" s="625"/>
      <c r="N53" s="626"/>
      <c r="O53" s="625"/>
      <c r="P53" s="625"/>
      <c r="Q53" s="626"/>
      <c r="R53" s="625"/>
      <c r="S53" s="625"/>
      <c r="T53" s="626"/>
      <c r="U53" s="625"/>
      <c r="V53" s="625"/>
      <c r="W53" s="627"/>
      <c r="X53" s="628"/>
      <c r="Y53" s="629"/>
      <c r="Z53" s="625"/>
      <c r="AA53" s="625"/>
      <c r="AB53" s="630"/>
      <c r="AC53" s="625"/>
      <c r="AD53" s="625"/>
      <c r="AE53" s="625"/>
      <c r="AF53" s="625"/>
      <c r="AG53" s="625"/>
      <c r="AH53" s="625"/>
      <c r="AI53" s="625"/>
      <c r="AJ53" s="631"/>
    </row>
  </sheetData>
  <mergeCells count="20">
    <mergeCell ref="B45:Y45"/>
    <mergeCell ref="B9:B10"/>
    <mergeCell ref="B17:B18"/>
    <mergeCell ref="B25:B26"/>
    <mergeCell ref="B33:B34"/>
    <mergeCell ref="B41:B42"/>
    <mergeCell ref="C5:C10"/>
    <mergeCell ref="C13:C18"/>
    <mergeCell ref="C21:C26"/>
    <mergeCell ref="C29:C34"/>
    <mergeCell ref="C37:C42"/>
    <mergeCell ref="V5:V12"/>
    <mergeCell ref="V13:V20"/>
    <mergeCell ref="V21:V28"/>
    <mergeCell ref="V29:V36"/>
    <mergeCell ref="V37:V44"/>
    <mergeCell ref="B1:Y1"/>
    <mergeCell ref="B2:G2"/>
    <mergeCell ref="V3:X3"/>
    <mergeCell ref="W4:X4"/>
  </mergeCells>
  <phoneticPr fontId="100" type="noConversion"/>
  <pageMargins left="0.70833333333333304" right="0.156944444444444" top="0.196527777777778" bottom="0.156944444444444" header="0.51180555555555596" footer="0.23611111111111099"/>
  <pageSetup paperSize="9" scale="4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B1:AO46"/>
  <sheetViews>
    <sheetView view="pageBreakPreview" topLeftCell="A13" zoomScale="30" zoomScaleNormal="100" zoomScaleSheetLayoutView="30" workbookViewId="0">
      <selection activeCell="I21" sqref="I21"/>
    </sheetView>
  </sheetViews>
  <sheetFormatPr defaultColWidth="9" defaultRowHeight="27.75"/>
  <cols>
    <col min="1" max="1" width="1.875" style="1" customWidth="1"/>
    <col min="2" max="2" width="12.75" style="5" customWidth="1"/>
    <col min="3" max="3" width="7.875" style="1" hidden="1" customWidth="1"/>
    <col min="4" max="4" width="27.75" style="1" customWidth="1"/>
    <col min="5" max="5" width="7.375" style="6" customWidth="1"/>
    <col min="6" max="6" width="11.875" style="1" customWidth="1"/>
    <col min="7" max="7" width="39" style="1" customWidth="1"/>
    <col min="8" max="8" width="8.375" style="6" customWidth="1"/>
    <col min="9" max="9" width="13.375" style="7" customWidth="1"/>
    <col min="10" max="10" width="37.5" style="1" customWidth="1"/>
    <col min="11" max="11" width="8.25" style="8" customWidth="1"/>
    <col min="12" max="12" width="14.75" style="7" customWidth="1"/>
    <col min="13" max="13" width="43.875" style="1" customWidth="1"/>
    <col min="14" max="14" width="9.125" style="9" customWidth="1"/>
    <col min="15" max="15" width="13.75" style="7" customWidth="1"/>
    <col min="16" max="16" width="39.375" style="1" customWidth="1"/>
    <col min="17" max="17" width="8.625" style="9" customWidth="1"/>
    <col min="18" max="18" width="13.75" style="7" customWidth="1"/>
    <col min="19" max="19" width="39.5" style="1" customWidth="1"/>
    <col min="20" max="20" width="8.25" style="6" customWidth="1"/>
    <col min="21" max="21" width="13.75" style="7" customWidth="1"/>
    <col min="22" max="22" width="7.625" style="1" customWidth="1"/>
    <col min="23" max="23" width="17.75" style="10" customWidth="1"/>
    <col min="24" max="24" width="10.125" style="10" customWidth="1"/>
    <col min="25" max="25" width="16.25" style="11" customWidth="1"/>
    <col min="26" max="26" width="16.25" style="12" customWidth="1"/>
    <col min="27" max="27" width="6" style="1" hidden="1" customWidth="1"/>
    <col min="28" max="28" width="5.5" style="7" hidden="1" customWidth="1"/>
    <col min="29" max="29" width="7.75" style="1" hidden="1" customWidth="1"/>
    <col min="30" max="30" width="8" style="1" hidden="1" customWidth="1"/>
    <col min="31" max="31" width="7.875" style="1" hidden="1" customWidth="1"/>
    <col min="32" max="32" width="7.5" style="1" hidden="1" customWidth="1"/>
    <col min="33" max="16384" width="9" style="1"/>
  </cols>
  <sheetData>
    <row r="1" spans="2:38" ht="88.15" customHeight="1">
      <c r="B1" s="1117" t="s">
        <v>391</v>
      </c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  <c r="O1" s="1117"/>
      <c r="P1" s="1117"/>
      <c r="Q1" s="1117"/>
      <c r="R1" s="1117"/>
      <c r="S1" s="1117"/>
      <c r="T1" s="1117"/>
      <c r="U1" s="1117"/>
      <c r="V1" s="1117"/>
      <c r="W1" s="1117"/>
      <c r="X1" s="1117"/>
      <c r="Y1" s="1117"/>
      <c r="Z1" s="1117"/>
      <c r="AA1" s="65"/>
      <c r="AB1" s="102"/>
      <c r="AC1" s="65"/>
      <c r="AD1" s="65"/>
      <c r="AE1" s="65"/>
      <c r="AF1" s="65"/>
    </row>
    <row r="2" spans="2:38" ht="16.5" customHeight="1">
      <c r="B2" s="1113"/>
      <c r="C2" s="1113"/>
      <c r="D2" s="1113"/>
      <c r="E2" s="1113"/>
      <c r="F2" s="1113"/>
      <c r="G2" s="1113"/>
      <c r="H2" s="13"/>
      <c r="I2" s="16"/>
      <c r="J2" s="16"/>
      <c r="K2" s="57"/>
      <c r="L2" s="16"/>
      <c r="M2" s="16"/>
      <c r="N2" s="13"/>
      <c r="O2" s="16"/>
      <c r="P2" s="16"/>
      <c r="Q2" s="13"/>
      <c r="R2" s="16"/>
      <c r="S2" s="16"/>
      <c r="T2" s="13"/>
      <c r="U2" s="16"/>
      <c r="V2" s="16"/>
      <c r="W2" s="16"/>
      <c r="X2" s="16"/>
      <c r="Y2" s="103"/>
      <c r="Z2" s="16"/>
      <c r="AA2" s="65"/>
      <c r="AB2" s="102"/>
      <c r="AC2" s="65"/>
      <c r="AD2" s="65"/>
      <c r="AE2" s="65"/>
      <c r="AF2" s="65"/>
    </row>
    <row r="3" spans="2:38" ht="31.5" customHeight="1">
      <c r="B3" s="14" t="s">
        <v>29</v>
      </c>
      <c r="C3" s="15"/>
      <c r="D3" s="16"/>
      <c r="E3" s="16"/>
      <c r="F3" s="16"/>
      <c r="G3" s="16"/>
      <c r="H3" s="16"/>
      <c r="I3" s="16"/>
      <c r="J3" s="16"/>
      <c r="K3" s="58"/>
      <c r="L3" s="16"/>
      <c r="M3" s="16"/>
      <c r="N3" s="16"/>
      <c r="O3" s="16"/>
      <c r="P3" s="16"/>
      <c r="Q3" s="16"/>
      <c r="R3" s="16"/>
      <c r="S3" s="65"/>
      <c r="T3" s="16"/>
      <c r="U3" s="16"/>
      <c r="V3" s="16"/>
      <c r="W3" s="66"/>
      <c r="X3" s="1118"/>
      <c r="Y3" s="1118"/>
      <c r="Z3" s="104"/>
      <c r="AA3" s="65"/>
      <c r="AB3" s="102"/>
      <c r="AC3" s="65"/>
      <c r="AD3" s="65"/>
      <c r="AE3" s="65"/>
      <c r="AF3" s="65"/>
    </row>
    <row r="4" spans="2:38" s="2" customFormat="1" ht="75.599999999999994" customHeight="1" thickBot="1">
      <c r="B4" s="17" t="s">
        <v>30</v>
      </c>
      <c r="C4" s="18" t="s">
        <v>31</v>
      </c>
      <c r="D4" s="19" t="s">
        <v>32</v>
      </c>
      <c r="E4" s="20" t="s">
        <v>33</v>
      </c>
      <c r="F4" s="21" t="s">
        <v>34</v>
      </c>
      <c r="G4" s="19" t="s">
        <v>35</v>
      </c>
      <c r="H4" s="20" t="s">
        <v>33</v>
      </c>
      <c r="I4" s="21" t="s">
        <v>34</v>
      </c>
      <c r="J4" s="19" t="s">
        <v>36</v>
      </c>
      <c r="K4" s="20" t="s">
        <v>33</v>
      </c>
      <c r="L4" s="21" t="s">
        <v>34</v>
      </c>
      <c r="M4" s="19" t="s">
        <v>36</v>
      </c>
      <c r="N4" s="20" t="s">
        <v>33</v>
      </c>
      <c r="O4" s="21" t="s">
        <v>34</v>
      </c>
      <c r="P4" s="19" t="s">
        <v>36</v>
      </c>
      <c r="Q4" s="20" t="s">
        <v>33</v>
      </c>
      <c r="R4" s="67" t="s">
        <v>34</v>
      </c>
      <c r="S4" s="68" t="s">
        <v>37</v>
      </c>
      <c r="T4" s="20" t="s">
        <v>33</v>
      </c>
      <c r="U4" s="21" t="s">
        <v>34</v>
      </c>
      <c r="V4" s="69" t="s">
        <v>33</v>
      </c>
      <c r="W4" s="1119" t="s">
        <v>38</v>
      </c>
      <c r="X4" s="1120"/>
      <c r="Y4" s="105" t="s">
        <v>39</v>
      </c>
      <c r="Z4" s="106" t="s">
        <v>40</v>
      </c>
      <c r="AA4" s="102"/>
      <c r="AB4" s="102"/>
      <c r="AC4" s="65"/>
      <c r="AD4" s="65"/>
      <c r="AE4" s="65"/>
      <c r="AF4" s="65"/>
    </row>
    <row r="5" spans="2:38" s="3" customFormat="1" ht="62.45" customHeight="1">
      <c r="B5" s="22">
        <v>9</v>
      </c>
      <c r="C5" s="1126"/>
      <c r="D5" s="758" t="str">
        <f>'8~9月份菜單'!$A$34</f>
        <v>香Q米飯</v>
      </c>
      <c r="E5" s="656" t="s">
        <v>41</v>
      </c>
      <c r="F5" s="759"/>
      <c r="G5" s="758" t="str">
        <f>'8~9月份菜單'!$A$35</f>
        <v>客家封肉</v>
      </c>
      <c r="H5" s="656" t="s">
        <v>139</v>
      </c>
      <c r="I5" s="759"/>
      <c r="J5" s="758" t="str">
        <f>'8~9月份菜單'!$A$36</f>
        <v>鮮嫩蒸蛋</v>
      </c>
      <c r="K5" s="656" t="s">
        <v>136</v>
      </c>
      <c r="L5" s="759"/>
      <c r="M5" s="758" t="str">
        <f>'8~9月份菜單'!$A$37</f>
        <v>開陽白菜</v>
      </c>
      <c r="N5" s="656" t="s">
        <v>139</v>
      </c>
      <c r="O5" s="759"/>
      <c r="P5" s="758" t="str">
        <f>'8~9月份菜單'!$A$38</f>
        <v>淺色蔬菜</v>
      </c>
      <c r="Q5" s="656" t="s">
        <v>43</v>
      </c>
      <c r="R5" s="759"/>
      <c r="S5" s="758" t="str">
        <f>'8~9月份菜單'!$A$39</f>
        <v>什錦腐羹湯(豆)</v>
      </c>
      <c r="T5" s="656" t="s">
        <v>42</v>
      </c>
      <c r="U5" s="759"/>
      <c r="V5" s="1131"/>
      <c r="W5" s="83" t="s">
        <v>26</v>
      </c>
      <c r="X5" s="799"/>
      <c r="Y5" s="120" t="s">
        <v>44</v>
      </c>
      <c r="Z5" s="800">
        <v>6</v>
      </c>
      <c r="AA5" s="65"/>
      <c r="AB5" s="102"/>
      <c r="AC5" s="65" t="s">
        <v>45</v>
      </c>
      <c r="AD5" s="65" t="s">
        <v>46</v>
      </c>
      <c r="AE5" s="65" t="s">
        <v>47</v>
      </c>
      <c r="AF5" s="65" t="s">
        <v>48</v>
      </c>
      <c r="AI5" s="145"/>
      <c r="AJ5" s="146"/>
      <c r="AK5" s="146"/>
      <c r="AL5" s="146"/>
    </row>
    <row r="6" spans="2:38" ht="38.65" customHeight="1">
      <c r="B6" s="26" t="s">
        <v>71</v>
      </c>
      <c r="C6" s="1127"/>
      <c r="D6" s="760" t="s">
        <v>49</v>
      </c>
      <c r="E6" s="805"/>
      <c r="F6" s="762">
        <v>120</v>
      </c>
      <c r="G6" s="760" t="s">
        <v>240</v>
      </c>
      <c r="H6" s="761"/>
      <c r="I6" s="762">
        <v>60</v>
      </c>
      <c r="J6" s="765" t="s">
        <v>142</v>
      </c>
      <c r="K6" s="763"/>
      <c r="L6" s="764">
        <v>15</v>
      </c>
      <c r="M6" s="760" t="s">
        <v>128</v>
      </c>
      <c r="N6" s="761"/>
      <c r="O6" s="762">
        <v>60</v>
      </c>
      <c r="P6" s="760" t="str">
        <f>P5</f>
        <v>淺色蔬菜</v>
      </c>
      <c r="Q6" s="761"/>
      <c r="R6" s="762">
        <v>100</v>
      </c>
      <c r="S6" s="765" t="s">
        <v>323</v>
      </c>
      <c r="T6" s="763" t="s">
        <v>224</v>
      </c>
      <c r="U6" s="764">
        <v>25</v>
      </c>
      <c r="V6" s="1132"/>
      <c r="W6" s="85">
        <f>SUM(Z5*15)+(Z7*5)+(Z9*15)</f>
        <v>102</v>
      </c>
      <c r="X6" s="86" t="s">
        <v>21</v>
      </c>
      <c r="Y6" s="123" t="s">
        <v>52</v>
      </c>
      <c r="Z6" s="801">
        <v>2.5</v>
      </c>
      <c r="AA6" s="102" t="s">
        <v>32</v>
      </c>
      <c r="AB6" s="102">
        <v>6</v>
      </c>
      <c r="AC6" s="102">
        <f>AB6*2</f>
        <v>12</v>
      </c>
      <c r="AD6" s="102"/>
      <c r="AE6" s="102">
        <f>AB6*15</f>
        <v>90</v>
      </c>
      <c r="AF6" s="102">
        <f>AC6*4+AE6*4</f>
        <v>408</v>
      </c>
      <c r="AI6" s="146"/>
      <c r="AJ6" s="146"/>
      <c r="AK6" s="146"/>
      <c r="AL6" s="146"/>
    </row>
    <row r="7" spans="2:38" ht="38.65" customHeight="1">
      <c r="B7" s="26">
        <v>19</v>
      </c>
      <c r="C7" s="1127"/>
      <c r="D7" s="760"/>
      <c r="E7" s="805"/>
      <c r="F7" s="762"/>
      <c r="G7" s="760" t="s">
        <v>111</v>
      </c>
      <c r="H7" s="761"/>
      <c r="I7" s="762"/>
      <c r="J7" s="765" t="s">
        <v>366</v>
      </c>
      <c r="K7" s="763"/>
      <c r="L7" s="764">
        <v>15</v>
      </c>
      <c r="M7" s="760" t="s">
        <v>313</v>
      </c>
      <c r="N7" s="766"/>
      <c r="O7" s="762">
        <v>5</v>
      </c>
      <c r="P7" s="760" t="s">
        <v>109</v>
      </c>
      <c r="Q7" s="761"/>
      <c r="R7" s="762"/>
      <c r="S7" s="765" t="s">
        <v>97</v>
      </c>
      <c r="T7" s="767"/>
      <c r="U7" s="764">
        <v>10</v>
      </c>
      <c r="V7" s="1132"/>
      <c r="W7" s="87" t="s">
        <v>27</v>
      </c>
      <c r="X7" s="88"/>
      <c r="Y7" s="124" t="s">
        <v>55</v>
      </c>
      <c r="Z7" s="801">
        <v>2.4</v>
      </c>
      <c r="AA7" s="112" t="s">
        <v>56</v>
      </c>
      <c r="AB7" s="102">
        <v>2</v>
      </c>
      <c r="AC7" s="113">
        <f>AB7*7</f>
        <v>14</v>
      </c>
      <c r="AD7" s="102">
        <f>AB7*5</f>
        <v>10</v>
      </c>
      <c r="AE7" s="102" t="s">
        <v>57</v>
      </c>
      <c r="AF7" s="114">
        <f>AC7*4+AD7*9</f>
        <v>146</v>
      </c>
    </row>
    <row r="8" spans="2:38" ht="38.65" customHeight="1">
      <c r="B8" s="26" t="s">
        <v>75</v>
      </c>
      <c r="C8" s="1127"/>
      <c r="D8" s="760"/>
      <c r="E8" s="805"/>
      <c r="F8" s="762"/>
      <c r="G8" s="760" t="s">
        <v>134</v>
      </c>
      <c r="H8" s="761"/>
      <c r="I8" s="762"/>
      <c r="J8" s="765"/>
      <c r="K8" s="763"/>
      <c r="L8" s="764"/>
      <c r="M8" s="760" t="s">
        <v>226</v>
      </c>
      <c r="N8" s="766"/>
      <c r="O8" s="762"/>
      <c r="P8" s="760"/>
      <c r="Q8" s="766"/>
      <c r="R8" s="762"/>
      <c r="S8" s="765" t="s">
        <v>329</v>
      </c>
      <c r="T8" s="767"/>
      <c r="U8" s="764">
        <v>10</v>
      </c>
      <c r="V8" s="1132"/>
      <c r="W8" s="85">
        <f>SUM(Z6*5)+(Z8*5)</f>
        <v>25</v>
      </c>
      <c r="X8" s="86" t="s">
        <v>21</v>
      </c>
      <c r="Y8" s="124" t="s">
        <v>59</v>
      </c>
      <c r="Z8" s="801">
        <v>2.5</v>
      </c>
      <c r="AA8" s="65" t="s">
        <v>60</v>
      </c>
      <c r="AB8" s="102">
        <v>1.5</v>
      </c>
      <c r="AC8" s="102">
        <f>AB8*1</f>
        <v>1.5</v>
      </c>
      <c r="AD8" s="102" t="s">
        <v>57</v>
      </c>
      <c r="AE8" s="102">
        <f>AB8*5</f>
        <v>7.5</v>
      </c>
      <c r="AF8" s="102">
        <f>AC8*4+AE8*4</f>
        <v>36</v>
      </c>
    </row>
    <row r="9" spans="2:38" ht="38.65" customHeight="1">
      <c r="B9" s="1124" t="s">
        <v>78</v>
      </c>
      <c r="C9" s="1127"/>
      <c r="D9" s="760"/>
      <c r="E9" s="805"/>
      <c r="F9" s="762"/>
      <c r="G9" s="760" t="s">
        <v>108</v>
      </c>
      <c r="H9" s="766"/>
      <c r="I9" s="762"/>
      <c r="J9" s="765"/>
      <c r="K9" s="767"/>
      <c r="L9" s="764"/>
      <c r="M9" s="760" t="s">
        <v>109</v>
      </c>
      <c r="N9" s="766"/>
      <c r="O9" s="762"/>
      <c r="P9" s="760"/>
      <c r="Q9" s="766"/>
      <c r="R9" s="762"/>
      <c r="S9" s="765" t="s">
        <v>105</v>
      </c>
      <c r="T9" s="767"/>
      <c r="U9" s="764">
        <v>5</v>
      </c>
      <c r="V9" s="1132"/>
      <c r="W9" s="87" t="s">
        <v>61</v>
      </c>
      <c r="X9" s="88"/>
      <c r="Y9" s="124" t="s">
        <v>62</v>
      </c>
      <c r="Z9" s="801">
        <v>0</v>
      </c>
      <c r="AA9" s="65" t="s">
        <v>63</v>
      </c>
      <c r="AB9" s="102">
        <v>2.5</v>
      </c>
      <c r="AC9" s="102"/>
      <c r="AD9" s="102">
        <f>AB9*5</f>
        <v>12.5</v>
      </c>
      <c r="AE9" s="102" t="s">
        <v>57</v>
      </c>
      <c r="AF9" s="102">
        <f>AD9*9</f>
        <v>112.5</v>
      </c>
    </row>
    <row r="10" spans="2:38" ht="38.65" customHeight="1">
      <c r="B10" s="1124"/>
      <c r="C10" s="1127"/>
      <c r="D10" s="760"/>
      <c r="E10" s="805"/>
      <c r="F10" s="762"/>
      <c r="G10" s="832" t="s">
        <v>144</v>
      </c>
      <c r="H10" s="833"/>
      <c r="I10" s="834"/>
      <c r="J10" s="765"/>
      <c r="K10" s="767"/>
      <c r="L10" s="764"/>
      <c r="M10" s="760"/>
      <c r="N10" s="766"/>
      <c r="O10" s="762"/>
      <c r="P10" s="760"/>
      <c r="Q10" s="766"/>
      <c r="R10" s="762"/>
      <c r="S10" s="770" t="s">
        <v>50</v>
      </c>
      <c r="T10" s="771"/>
      <c r="U10" s="772">
        <v>5</v>
      </c>
      <c r="V10" s="1132"/>
      <c r="W10" s="89">
        <f>SUM(Z5*2)+(Z6*7)</f>
        <v>29.5</v>
      </c>
      <c r="X10" s="86" t="s">
        <v>21</v>
      </c>
      <c r="Y10" s="128" t="s">
        <v>64</v>
      </c>
      <c r="Z10" s="802">
        <v>0</v>
      </c>
      <c r="AA10" s="65" t="s">
        <v>65</v>
      </c>
      <c r="AB10" s="102"/>
      <c r="AC10" s="65"/>
      <c r="AD10" s="65"/>
      <c r="AE10" s="65">
        <f>AB10*15</f>
        <v>0</v>
      </c>
      <c r="AF10" s="65"/>
    </row>
    <row r="11" spans="2:38" ht="38.65" customHeight="1">
      <c r="B11" s="809" t="s">
        <v>77</v>
      </c>
      <c r="C11" s="773"/>
      <c r="D11" s="760"/>
      <c r="E11" s="806"/>
      <c r="F11" s="762"/>
      <c r="G11" s="832" t="s">
        <v>115</v>
      </c>
      <c r="H11" s="833"/>
      <c r="I11" s="834"/>
      <c r="J11" s="760"/>
      <c r="K11" s="766"/>
      <c r="L11" s="762"/>
      <c r="M11" s="765"/>
      <c r="N11" s="767"/>
      <c r="O11" s="774"/>
      <c r="P11" s="760"/>
      <c r="Q11" s="766"/>
      <c r="R11" s="762"/>
      <c r="S11" s="760"/>
      <c r="T11" s="766"/>
      <c r="U11" s="762"/>
      <c r="V11" s="1132"/>
      <c r="W11" s="87" t="s">
        <v>66</v>
      </c>
      <c r="X11" s="88"/>
      <c r="Y11" s="129"/>
      <c r="Z11" s="801"/>
      <c r="AA11" s="65"/>
      <c r="AB11" s="102"/>
      <c r="AC11" s="65">
        <f>SUM(AC6:AC10)</f>
        <v>27.5</v>
      </c>
      <c r="AD11" s="65">
        <f>SUM(AD6:AD10)</f>
        <v>22.5</v>
      </c>
      <c r="AE11" s="65">
        <f>SUM(AE6:AE10)</f>
        <v>97.5</v>
      </c>
      <c r="AF11" s="65">
        <f>AC11*4+AD11*9+AE11*4</f>
        <v>702.5</v>
      </c>
    </row>
    <row r="12" spans="2:38" ht="38.65" customHeight="1" thickBot="1">
      <c r="B12" s="810"/>
      <c r="C12" s="775"/>
      <c r="D12" s="776"/>
      <c r="E12" s="807"/>
      <c r="F12" s="778"/>
      <c r="G12" s="779"/>
      <c r="H12" s="777"/>
      <c r="I12" s="778"/>
      <c r="J12" s="779"/>
      <c r="K12" s="777"/>
      <c r="L12" s="778"/>
      <c r="M12" s="779"/>
      <c r="N12" s="761"/>
      <c r="O12" s="778"/>
      <c r="P12" s="779"/>
      <c r="Q12" s="777"/>
      <c r="R12" s="778"/>
      <c r="S12" s="779"/>
      <c r="T12" s="777"/>
      <c r="U12" s="778"/>
      <c r="V12" s="1133"/>
      <c r="W12" s="803">
        <f>SUM(W6+W10)*4+(W8*9)</f>
        <v>751</v>
      </c>
      <c r="X12" s="91" t="s">
        <v>20</v>
      </c>
      <c r="Y12" s="130"/>
      <c r="Z12" s="804"/>
      <c r="AA12" s="65"/>
      <c r="AB12" s="102"/>
      <c r="AC12" s="119">
        <f>AC11*4/AF11</f>
        <v>0.15658362989323843</v>
      </c>
      <c r="AD12" s="119">
        <f>AD11*9/AF11</f>
        <v>0.28825622775800713</v>
      </c>
      <c r="AE12" s="119">
        <f>AE11*4/AF11</f>
        <v>0.55516014234875444</v>
      </c>
      <c r="AF12" s="65"/>
    </row>
    <row r="13" spans="2:38" s="3" customFormat="1" ht="74.45" customHeight="1">
      <c r="B13" s="22">
        <v>9</v>
      </c>
      <c r="C13" s="1126"/>
      <c r="D13" s="758" t="str">
        <f>'8~9月份菜單'!$G$34</f>
        <v>糙 米 飯</v>
      </c>
      <c r="E13" s="656" t="s">
        <v>41</v>
      </c>
      <c r="F13" s="780"/>
      <c r="G13" s="758" t="str">
        <f>'8~9月份菜單'!$G$35</f>
        <v>脆皮雞排(炸)+芋頭糕(主冷)</v>
      </c>
      <c r="H13" s="656" t="s">
        <v>114</v>
      </c>
      <c r="I13" s="780"/>
      <c r="J13" s="758" t="str">
        <f>'8~9月份菜單'!$G$36</f>
        <v>胡瓜鮮燴</v>
      </c>
      <c r="K13" s="656" t="s">
        <v>139</v>
      </c>
      <c r="L13" s="780"/>
      <c r="M13" s="781" t="str">
        <f>'8~9月份菜單'!$G$37</f>
        <v>麻婆豆腐(豆)</v>
      </c>
      <c r="N13" s="808" t="s">
        <v>139</v>
      </c>
      <c r="O13" s="782"/>
      <c r="P13" s="758" t="str">
        <f>'8~9月份菜單'!$G$38</f>
        <v>深色蔬菜</v>
      </c>
      <c r="Q13" s="656" t="s">
        <v>43</v>
      </c>
      <c r="R13" s="780"/>
      <c r="S13" s="758" t="str">
        <f>'8~9月份菜單'!$G$39</f>
        <v>脆筍排骨湯(醃)</v>
      </c>
      <c r="T13" s="656" t="s">
        <v>42</v>
      </c>
      <c r="U13" s="780"/>
      <c r="V13" s="1131"/>
      <c r="W13" s="83" t="s">
        <v>26</v>
      </c>
      <c r="X13" s="84"/>
      <c r="Y13" s="120" t="s">
        <v>44</v>
      </c>
      <c r="Z13" s="800">
        <v>6</v>
      </c>
      <c r="AA13" s="121"/>
      <c r="AB13" s="122"/>
      <c r="AC13" s="121" t="s">
        <v>45</v>
      </c>
      <c r="AD13" s="121" t="s">
        <v>46</v>
      </c>
      <c r="AE13" s="121" t="s">
        <v>47</v>
      </c>
      <c r="AF13" s="121" t="s">
        <v>48</v>
      </c>
      <c r="AG13" s="147"/>
      <c r="AH13" s="148"/>
    </row>
    <row r="14" spans="2:38" ht="38.65" customHeight="1">
      <c r="B14" s="26" t="s">
        <v>71</v>
      </c>
      <c r="C14" s="1127"/>
      <c r="D14" s="760" t="s">
        <v>49</v>
      </c>
      <c r="E14" s="761"/>
      <c r="F14" s="762">
        <v>80</v>
      </c>
      <c r="G14" s="760" t="s">
        <v>369</v>
      </c>
      <c r="H14" s="761"/>
      <c r="I14" s="835">
        <v>100</v>
      </c>
      <c r="J14" s="760" t="s">
        <v>368</v>
      </c>
      <c r="K14" s="761"/>
      <c r="L14" s="762">
        <v>60</v>
      </c>
      <c r="M14" s="765" t="s">
        <v>120</v>
      </c>
      <c r="N14" s="837" t="s">
        <v>224</v>
      </c>
      <c r="O14" s="764">
        <v>60</v>
      </c>
      <c r="P14" s="760" t="str">
        <f>P13</f>
        <v>深色蔬菜</v>
      </c>
      <c r="Q14" s="761"/>
      <c r="R14" s="762">
        <v>100</v>
      </c>
      <c r="S14" s="783" t="s">
        <v>186</v>
      </c>
      <c r="T14" s="838" t="s">
        <v>225</v>
      </c>
      <c r="U14" s="784">
        <v>30</v>
      </c>
      <c r="V14" s="1132"/>
      <c r="W14" s="85">
        <f>SUM(Z13*15)+(Z15*5)+(Z17*15)</f>
        <v>101.5</v>
      </c>
      <c r="X14" s="86" t="s">
        <v>21</v>
      </c>
      <c r="Y14" s="123" t="s">
        <v>52</v>
      </c>
      <c r="Z14" s="801">
        <v>2.5</v>
      </c>
      <c r="AA14" s="122" t="s">
        <v>32</v>
      </c>
      <c r="AB14" s="122">
        <v>6</v>
      </c>
      <c r="AC14" s="122">
        <f>AB14*2</f>
        <v>12</v>
      </c>
      <c r="AD14" s="122"/>
      <c r="AE14" s="122">
        <f>AB14*15</f>
        <v>90</v>
      </c>
      <c r="AF14" s="122">
        <f>AC14*4+AE14*4</f>
        <v>408</v>
      </c>
      <c r="AG14" s="147"/>
      <c r="AH14" s="148"/>
    </row>
    <row r="15" spans="2:38" ht="38.65" customHeight="1">
      <c r="B15" s="26">
        <v>20</v>
      </c>
      <c r="C15" s="1127"/>
      <c r="D15" s="760" t="s">
        <v>175</v>
      </c>
      <c r="E15" s="761"/>
      <c r="F15" s="762">
        <v>30</v>
      </c>
      <c r="G15" s="760" t="s">
        <v>111</v>
      </c>
      <c r="H15" s="763"/>
      <c r="I15" s="774"/>
      <c r="J15" s="760" t="s">
        <v>362</v>
      </c>
      <c r="K15" s="766"/>
      <c r="L15" s="762">
        <v>5</v>
      </c>
      <c r="M15" s="765" t="s">
        <v>84</v>
      </c>
      <c r="N15" s="763"/>
      <c r="O15" s="764">
        <v>10</v>
      </c>
      <c r="P15" s="760" t="s">
        <v>53</v>
      </c>
      <c r="Q15" s="761"/>
      <c r="R15" s="762"/>
      <c r="S15" s="785" t="s">
        <v>87</v>
      </c>
      <c r="T15" s="786"/>
      <c r="U15" s="784">
        <v>15</v>
      </c>
      <c r="V15" s="1132"/>
      <c r="W15" s="87" t="s">
        <v>27</v>
      </c>
      <c r="X15" s="88"/>
      <c r="Y15" s="124" t="s">
        <v>55</v>
      </c>
      <c r="Z15" s="801">
        <v>2.2999999999999998</v>
      </c>
      <c r="AA15" s="125" t="s">
        <v>56</v>
      </c>
      <c r="AB15" s="122">
        <v>2.2000000000000002</v>
      </c>
      <c r="AC15" s="126">
        <f>AB15*7</f>
        <v>15.400000000000002</v>
      </c>
      <c r="AD15" s="122">
        <f>AB15*5</f>
        <v>11</v>
      </c>
      <c r="AE15" s="122" t="s">
        <v>57</v>
      </c>
      <c r="AF15" s="127">
        <f>AC15*4+AD15*9</f>
        <v>160.60000000000002</v>
      </c>
      <c r="AG15" s="147"/>
      <c r="AH15" s="148"/>
    </row>
    <row r="16" spans="2:38" ht="38.65" customHeight="1">
      <c r="B16" s="26" t="s">
        <v>75</v>
      </c>
      <c r="C16" s="1127"/>
      <c r="D16" s="787"/>
      <c r="E16" s="766"/>
      <c r="F16" s="762"/>
      <c r="G16" s="760" t="s">
        <v>108</v>
      </c>
      <c r="H16" s="767"/>
      <c r="I16" s="774"/>
      <c r="J16" s="760" t="s">
        <v>109</v>
      </c>
      <c r="K16" s="788"/>
      <c r="L16" s="764"/>
      <c r="M16" s="765" t="s">
        <v>53</v>
      </c>
      <c r="N16" s="763"/>
      <c r="O16" s="764"/>
      <c r="P16" s="760"/>
      <c r="Q16" s="766"/>
      <c r="R16" s="762"/>
      <c r="S16" s="783" t="s">
        <v>134</v>
      </c>
      <c r="T16" s="786"/>
      <c r="U16" s="784"/>
      <c r="V16" s="1132"/>
      <c r="W16" s="85">
        <f>SUM(Z14*5)+(Z16*5)</f>
        <v>25</v>
      </c>
      <c r="X16" s="86" t="s">
        <v>21</v>
      </c>
      <c r="Y16" s="124" t="s">
        <v>59</v>
      </c>
      <c r="Z16" s="801">
        <v>2.5</v>
      </c>
      <c r="AA16" s="121" t="s">
        <v>60</v>
      </c>
      <c r="AB16" s="122">
        <v>1.6</v>
      </c>
      <c r="AC16" s="122">
        <f>AB16*1</f>
        <v>1.6</v>
      </c>
      <c r="AD16" s="122" t="s">
        <v>57</v>
      </c>
      <c r="AE16" s="122">
        <f>AB16*5</f>
        <v>8</v>
      </c>
      <c r="AF16" s="122">
        <f>AC16*4+AE16*4</f>
        <v>38.4</v>
      </c>
      <c r="AG16" s="147"/>
      <c r="AH16" s="148"/>
      <c r="AJ16" s="435" t="s">
        <v>51</v>
      </c>
      <c r="AK16" s="446"/>
      <c r="AL16" s="437">
        <v>20</v>
      </c>
    </row>
    <row r="17" spans="2:40" ht="38.65" customHeight="1">
      <c r="B17" s="1124" t="s">
        <v>82</v>
      </c>
      <c r="C17" s="1127"/>
      <c r="D17" s="787"/>
      <c r="E17" s="766" t="s">
        <v>174</v>
      </c>
      <c r="F17" s="762"/>
      <c r="G17" s="760" t="s">
        <v>112</v>
      </c>
      <c r="H17" s="767"/>
      <c r="I17" s="774"/>
      <c r="J17" s="760"/>
      <c r="K17" s="789"/>
      <c r="L17" s="762"/>
      <c r="M17" s="765" t="s">
        <v>111</v>
      </c>
      <c r="N17" s="763"/>
      <c r="O17" s="764"/>
      <c r="P17" s="760"/>
      <c r="Q17" s="766"/>
      <c r="R17" s="762"/>
      <c r="S17" s="770"/>
      <c r="T17" s="790"/>
      <c r="U17" s="791"/>
      <c r="V17" s="1132"/>
      <c r="W17" s="87" t="s">
        <v>61</v>
      </c>
      <c r="X17" s="88"/>
      <c r="Y17" s="124" t="s">
        <v>62</v>
      </c>
      <c r="Z17" s="801">
        <v>0</v>
      </c>
      <c r="AA17" s="121" t="s">
        <v>63</v>
      </c>
      <c r="AB17" s="122">
        <v>2.5</v>
      </c>
      <c r="AC17" s="122"/>
      <c r="AD17" s="122">
        <f>AB17*5</f>
        <v>12.5</v>
      </c>
      <c r="AE17" s="122" t="s">
        <v>57</v>
      </c>
      <c r="AF17" s="122">
        <f>AD17*9</f>
        <v>112.5</v>
      </c>
      <c r="AG17" s="147"/>
      <c r="AH17" s="148"/>
      <c r="AJ17" s="435" t="s">
        <v>79</v>
      </c>
      <c r="AK17" s="446"/>
      <c r="AL17" s="437">
        <v>10</v>
      </c>
    </row>
    <row r="18" spans="2:40" ht="38.65" customHeight="1">
      <c r="B18" s="1124"/>
      <c r="C18" s="1127"/>
      <c r="D18" s="787"/>
      <c r="E18" s="766"/>
      <c r="F18" s="762"/>
      <c r="G18" s="836" t="s">
        <v>113</v>
      </c>
      <c r="H18" s="767"/>
      <c r="I18" s="774"/>
      <c r="J18" s="760"/>
      <c r="K18" s="766"/>
      <c r="L18" s="762"/>
      <c r="M18" s="765"/>
      <c r="N18" s="767"/>
      <c r="O18" s="764"/>
      <c r="P18" s="760"/>
      <c r="Q18" s="766"/>
      <c r="R18" s="762"/>
      <c r="S18" s="770"/>
      <c r="T18" s="790"/>
      <c r="U18" s="791"/>
      <c r="V18" s="1132"/>
      <c r="W18" s="89">
        <f>SUM(Z13*2)+(Z14*7)</f>
        <v>29.5</v>
      </c>
      <c r="X18" s="86" t="s">
        <v>21</v>
      </c>
      <c r="Y18" s="128" t="s">
        <v>64</v>
      </c>
      <c r="Z18" s="802">
        <v>0</v>
      </c>
      <c r="AA18" s="121" t="s">
        <v>65</v>
      </c>
      <c r="AB18" s="122">
        <v>1</v>
      </c>
      <c r="AC18" s="121"/>
      <c r="AD18" s="121"/>
      <c r="AE18" s="121">
        <f>AB18*15</f>
        <v>15</v>
      </c>
      <c r="AF18" s="121"/>
      <c r="AG18" s="147"/>
      <c r="AH18" s="148"/>
      <c r="AJ18" s="435" t="s">
        <v>81</v>
      </c>
      <c r="AK18" s="446"/>
      <c r="AL18" s="437">
        <v>10</v>
      </c>
    </row>
    <row r="19" spans="2:40" ht="38.65" customHeight="1">
      <c r="B19" s="809" t="s">
        <v>77</v>
      </c>
      <c r="C19" s="773"/>
      <c r="D19" s="787"/>
      <c r="E19" s="766"/>
      <c r="F19" s="762"/>
      <c r="G19" s="862" t="s">
        <v>107</v>
      </c>
      <c r="H19" s="863"/>
      <c r="I19" s="864"/>
      <c r="J19" s="760"/>
      <c r="K19" s="766"/>
      <c r="L19" s="762"/>
      <c r="M19" s="760"/>
      <c r="N19" s="766"/>
      <c r="O19" s="792"/>
      <c r="P19" s="760"/>
      <c r="Q19" s="766"/>
      <c r="R19" s="762"/>
      <c r="S19" s="793"/>
      <c r="T19" s="794"/>
      <c r="U19" s="795"/>
      <c r="V19" s="1132"/>
      <c r="W19" s="87" t="s">
        <v>66</v>
      </c>
      <c r="X19" s="88"/>
      <c r="Y19" s="129"/>
      <c r="Z19" s="801"/>
      <c r="AA19" s="121"/>
      <c r="AB19" s="122"/>
      <c r="AC19" s="121">
        <f>SUM(AC14:AC18)</f>
        <v>29.000000000000004</v>
      </c>
      <c r="AD19" s="121">
        <f>SUM(AD14:AD18)</f>
        <v>23.5</v>
      </c>
      <c r="AE19" s="121">
        <f>SUM(AE14:AE18)</f>
        <v>113</v>
      </c>
      <c r="AF19" s="121">
        <f>AC19*4+AD19*9+AE19*4</f>
        <v>779.5</v>
      </c>
      <c r="AG19" s="147"/>
      <c r="AH19" s="148"/>
      <c r="AJ19" s="435" t="s">
        <v>83</v>
      </c>
      <c r="AK19" s="446"/>
      <c r="AL19" s="437">
        <v>10</v>
      </c>
    </row>
    <row r="20" spans="2:40" ht="38.65" customHeight="1" thickBot="1">
      <c r="B20" s="810"/>
      <c r="C20" s="775"/>
      <c r="D20" s="776"/>
      <c r="E20" s="777"/>
      <c r="F20" s="778"/>
      <c r="G20" s="779" t="s">
        <v>404</v>
      </c>
      <c r="H20" s="865" t="s">
        <v>219</v>
      </c>
      <c r="I20" s="778">
        <v>20</v>
      </c>
      <c r="J20" s="779"/>
      <c r="K20" s="777"/>
      <c r="L20" s="778"/>
      <c r="M20" s="796"/>
      <c r="N20" s="797"/>
      <c r="O20" s="798"/>
      <c r="P20" s="779"/>
      <c r="Q20" s="777"/>
      <c r="R20" s="778"/>
      <c r="S20" s="779"/>
      <c r="T20" s="777"/>
      <c r="U20" s="778"/>
      <c r="V20" s="1133"/>
      <c r="W20" s="803">
        <f>SUM(W14+W18)*4+(W16*9)</f>
        <v>749</v>
      </c>
      <c r="X20" s="91" t="s">
        <v>20</v>
      </c>
      <c r="Y20" s="130"/>
      <c r="Z20" s="804"/>
      <c r="AA20" s="121"/>
      <c r="AB20" s="122"/>
      <c r="AC20" s="131">
        <f>AC19*4/AF19</f>
        <v>0.14881334188582426</v>
      </c>
      <c r="AD20" s="131">
        <f>AD19*9/AF19</f>
        <v>0.27132777421423987</v>
      </c>
      <c r="AE20" s="131">
        <f>AE19*4/AF19</f>
        <v>0.5798588838999359</v>
      </c>
      <c r="AF20" s="121"/>
      <c r="AG20" s="147"/>
      <c r="AH20" s="148"/>
      <c r="AJ20" s="435" t="s">
        <v>50</v>
      </c>
      <c r="AK20" s="447"/>
      <c r="AL20" s="437">
        <v>5</v>
      </c>
    </row>
    <row r="21" spans="2:40" s="3" customFormat="1" ht="69.599999999999994" customHeight="1">
      <c r="B21" s="22">
        <v>9</v>
      </c>
      <c r="C21" s="1128"/>
      <c r="D21" s="39" t="str">
        <f>'8~9月份菜單'!M34</f>
        <v>什錦炒飯</v>
      </c>
      <c r="E21" s="40" t="s">
        <v>252</v>
      </c>
      <c r="F21" s="41"/>
      <c r="G21" s="39" t="str">
        <f>'8~9月份菜單'!M35</f>
        <v>御品肉排</v>
      </c>
      <c r="H21" s="42" t="s">
        <v>145</v>
      </c>
      <c r="I21" s="41"/>
      <c r="J21" s="39" t="str">
        <f>'8~9月份菜單'!M36</f>
        <v>宜蘭蔥肉餡餅(加)</v>
      </c>
      <c r="K21" s="82" t="s">
        <v>137</v>
      </c>
      <c r="L21" s="41"/>
      <c r="M21" s="39" t="str">
        <f>'8~9月份菜單'!M37</f>
        <v>麥香薯條(炸)</v>
      </c>
      <c r="N21" s="24" t="s">
        <v>114</v>
      </c>
      <c r="O21" s="41"/>
      <c r="P21" s="39" t="str">
        <f>'8~9月份菜單'!M38</f>
        <v>有機深色蔬菜</v>
      </c>
      <c r="Q21" s="40" t="s">
        <v>43</v>
      </c>
      <c r="R21" s="81"/>
      <c r="S21" s="50" t="str">
        <f>'8~9月份菜單'!M39</f>
        <v>椰香芋頭甜湯</v>
      </c>
      <c r="T21" s="92" t="s">
        <v>42</v>
      </c>
      <c r="U21" s="52"/>
      <c r="V21" s="1134"/>
      <c r="W21" s="83" t="s">
        <v>26</v>
      </c>
      <c r="X21" s="84"/>
      <c r="Y21" s="120" t="s">
        <v>44</v>
      </c>
      <c r="Z21" s="425">
        <v>6</v>
      </c>
      <c r="AA21" s="132"/>
      <c r="AB21" s="133"/>
      <c r="AC21" s="132" t="s">
        <v>45</v>
      </c>
      <c r="AD21" s="132" t="s">
        <v>46</v>
      </c>
      <c r="AE21" s="132" t="s">
        <v>47</v>
      </c>
      <c r="AF21" s="132" t="s">
        <v>48</v>
      </c>
      <c r="AG21" s="149"/>
      <c r="AH21" s="148"/>
      <c r="AK21" s="145"/>
      <c r="AL21" s="146"/>
      <c r="AM21" s="146"/>
      <c r="AN21" s="146"/>
    </row>
    <row r="22" spans="2:40" s="4" customFormat="1" ht="38.65" customHeight="1">
      <c r="B22" s="26" t="s">
        <v>71</v>
      </c>
      <c r="C22" s="1129"/>
      <c r="D22" s="765" t="s">
        <v>49</v>
      </c>
      <c r="E22" s="763"/>
      <c r="F22" s="764">
        <v>120</v>
      </c>
      <c r="G22" s="765" t="s">
        <v>374</v>
      </c>
      <c r="H22" s="763"/>
      <c r="I22" s="764">
        <v>100</v>
      </c>
      <c r="J22" s="710" t="s">
        <v>370</v>
      </c>
      <c r="K22" s="460" t="s">
        <v>218</v>
      </c>
      <c r="L22" s="461">
        <v>20</v>
      </c>
      <c r="M22" s="454" t="s">
        <v>371</v>
      </c>
      <c r="N22" s="1122"/>
      <c r="O22" s="441">
        <v>20</v>
      </c>
      <c r="P22" s="439" t="str">
        <f>P21</f>
        <v>有機深色蔬菜</v>
      </c>
      <c r="Q22" s="456"/>
      <c r="R22" s="389">
        <v>100</v>
      </c>
      <c r="S22" s="439" t="s">
        <v>372</v>
      </c>
      <c r="T22" s="456"/>
      <c r="U22" s="441">
        <v>20</v>
      </c>
      <c r="V22" s="1135"/>
      <c r="W22" s="85">
        <f>SUM(Z21*15)+(Z23*5)+(Z25*15)</f>
        <v>101.5</v>
      </c>
      <c r="X22" s="86" t="s">
        <v>21</v>
      </c>
      <c r="Y22" s="123" t="s">
        <v>52</v>
      </c>
      <c r="Z22" s="427">
        <v>2.5</v>
      </c>
      <c r="AA22" s="133" t="s">
        <v>32</v>
      </c>
      <c r="AB22" s="133">
        <v>6</v>
      </c>
      <c r="AC22" s="133">
        <f>AB22*2</f>
        <v>12</v>
      </c>
      <c r="AD22" s="133"/>
      <c r="AE22" s="133">
        <f>AB22*15</f>
        <v>90</v>
      </c>
      <c r="AF22" s="133">
        <f>AC22*4+AE22*4</f>
        <v>408</v>
      </c>
      <c r="AG22" s="149"/>
      <c r="AH22" s="148"/>
      <c r="AK22" s="146"/>
      <c r="AL22" s="146"/>
      <c r="AM22" s="146"/>
      <c r="AN22" s="146"/>
    </row>
    <row r="23" spans="2:40" s="4" customFormat="1" ht="38.65" customHeight="1">
      <c r="B23" s="26">
        <v>21</v>
      </c>
      <c r="C23" s="1129"/>
      <c r="D23" s="765" t="s">
        <v>110</v>
      </c>
      <c r="E23" s="763"/>
      <c r="F23" s="764">
        <v>5</v>
      </c>
      <c r="G23" s="765" t="s">
        <v>73</v>
      </c>
      <c r="H23" s="763"/>
      <c r="I23" s="774"/>
      <c r="J23" s="1121"/>
      <c r="K23" s="460"/>
      <c r="L23" s="461"/>
      <c r="M23" s="439"/>
      <c r="N23" s="1123"/>
      <c r="O23" s="441"/>
      <c r="P23" s="439" t="s">
        <v>53</v>
      </c>
      <c r="Q23" s="456"/>
      <c r="R23" s="389"/>
      <c r="S23" s="457" t="s">
        <v>373</v>
      </c>
      <c r="T23" s="440"/>
      <c r="U23" s="441"/>
      <c r="V23" s="1135"/>
      <c r="W23" s="87" t="s">
        <v>27</v>
      </c>
      <c r="X23" s="88"/>
      <c r="Y23" s="124" t="s">
        <v>55</v>
      </c>
      <c r="Z23" s="427">
        <v>2.2999999999999998</v>
      </c>
      <c r="AA23" s="134" t="s">
        <v>56</v>
      </c>
      <c r="AB23" s="133">
        <v>2</v>
      </c>
      <c r="AC23" s="135">
        <f>AB23*7</f>
        <v>14</v>
      </c>
      <c r="AD23" s="133">
        <f>AB23*5</f>
        <v>10</v>
      </c>
      <c r="AE23" s="133" t="s">
        <v>57</v>
      </c>
      <c r="AF23" s="136">
        <f>AC23*4+AD23*9</f>
        <v>146</v>
      </c>
      <c r="AG23" s="149"/>
      <c r="AH23" s="148"/>
      <c r="AK23" s="170" t="s">
        <v>102</v>
      </c>
      <c r="AL23" s="174"/>
      <c r="AM23" s="175">
        <v>20</v>
      </c>
    </row>
    <row r="24" spans="2:40" s="4" customFormat="1" ht="38.65" customHeight="1">
      <c r="B24" s="26" t="s">
        <v>75</v>
      </c>
      <c r="C24" s="1129"/>
      <c r="D24" s="765" t="s">
        <v>51</v>
      </c>
      <c r="E24" s="767"/>
      <c r="F24" s="764">
        <v>5</v>
      </c>
      <c r="G24" s="765" t="s">
        <v>53</v>
      </c>
      <c r="H24" s="767"/>
      <c r="I24" s="774"/>
      <c r="J24" s="1121"/>
      <c r="K24" s="468"/>
      <c r="L24" s="470"/>
      <c r="M24" s="420"/>
      <c r="N24" s="421"/>
      <c r="O24" s="422"/>
      <c r="P24" s="439"/>
      <c r="Q24" s="440"/>
      <c r="R24" s="389"/>
      <c r="S24" s="439" t="s">
        <v>235</v>
      </c>
      <c r="T24" s="440"/>
      <c r="U24" s="441"/>
      <c r="V24" s="1135"/>
      <c r="W24" s="85">
        <f>SUM(Z22*5)+(Z24*5)</f>
        <v>25</v>
      </c>
      <c r="X24" s="86" t="s">
        <v>21</v>
      </c>
      <c r="Y24" s="124" t="s">
        <v>59</v>
      </c>
      <c r="Z24" s="426">
        <v>2.5</v>
      </c>
      <c r="AA24" s="132" t="s">
        <v>60</v>
      </c>
      <c r="AB24" s="133">
        <v>1.5</v>
      </c>
      <c r="AC24" s="133">
        <f>AB24*1</f>
        <v>1.5</v>
      </c>
      <c r="AD24" s="133" t="s">
        <v>57</v>
      </c>
      <c r="AE24" s="133">
        <f>AB24*5</f>
        <v>7.5</v>
      </c>
      <c r="AF24" s="133">
        <f>AC24*4+AE24*4</f>
        <v>36</v>
      </c>
      <c r="AG24" s="149"/>
      <c r="AH24" s="148"/>
      <c r="AK24" s="170" t="s">
        <v>103</v>
      </c>
      <c r="AL24" s="174"/>
      <c r="AM24" s="175">
        <v>10</v>
      </c>
    </row>
    <row r="25" spans="2:40" s="4" customFormat="1" ht="38.65" customHeight="1">
      <c r="B25" s="1124" t="s">
        <v>86</v>
      </c>
      <c r="C25" s="1129"/>
      <c r="D25" s="839" t="s">
        <v>142</v>
      </c>
      <c r="E25" s="767"/>
      <c r="F25" s="764">
        <v>5</v>
      </c>
      <c r="G25" s="765" t="s">
        <v>91</v>
      </c>
      <c r="H25" s="767"/>
      <c r="I25" s="774"/>
      <c r="J25" s="420"/>
      <c r="K25" s="423"/>
      <c r="L25" s="422"/>
      <c r="M25" s="439"/>
      <c r="N25" s="452"/>
      <c r="O25" s="441"/>
      <c r="P25" s="439"/>
      <c r="Q25" s="440"/>
      <c r="R25" s="389"/>
      <c r="S25" s="439"/>
      <c r="T25" s="440"/>
      <c r="U25" s="441"/>
      <c r="V25" s="1135"/>
      <c r="W25" s="87" t="s">
        <v>61</v>
      </c>
      <c r="X25" s="88"/>
      <c r="Y25" s="124" t="s">
        <v>62</v>
      </c>
      <c r="Z25" s="427">
        <v>0</v>
      </c>
      <c r="AA25" s="132" t="s">
        <v>63</v>
      </c>
      <c r="AB25" s="133">
        <v>2.5</v>
      </c>
      <c r="AC25" s="133"/>
      <c r="AD25" s="133">
        <f>AB25*5</f>
        <v>12.5</v>
      </c>
      <c r="AE25" s="133" t="s">
        <v>57</v>
      </c>
      <c r="AF25" s="133">
        <f>AD25*9</f>
        <v>112.5</v>
      </c>
      <c r="AG25" s="149"/>
      <c r="AH25" s="148"/>
      <c r="AJ25" s="150"/>
      <c r="AK25" s="170" t="s">
        <v>85</v>
      </c>
      <c r="AL25" s="174"/>
      <c r="AM25" s="175"/>
    </row>
    <row r="26" spans="2:40" s="4" customFormat="1" ht="38.65" customHeight="1">
      <c r="B26" s="1125"/>
      <c r="C26" s="1130"/>
      <c r="D26" s="765"/>
      <c r="E26" s="767"/>
      <c r="F26" s="764"/>
      <c r="G26" s="454"/>
      <c r="H26" s="440"/>
      <c r="I26" s="441"/>
      <c r="J26" s="711"/>
      <c r="K26" s="440"/>
      <c r="L26" s="441"/>
      <c r="M26" s="463"/>
      <c r="N26" s="712"/>
      <c r="O26" s="464"/>
      <c r="P26" s="439"/>
      <c r="Q26" s="440"/>
      <c r="R26" s="389"/>
      <c r="S26" s="439"/>
      <c r="T26" s="440"/>
      <c r="U26" s="441"/>
      <c r="V26" s="1135"/>
      <c r="W26" s="89">
        <f>SUM(Z21*2)+(Z22*7)</f>
        <v>29.5</v>
      </c>
      <c r="X26" s="86" t="s">
        <v>21</v>
      </c>
      <c r="Y26" s="128" t="s">
        <v>64</v>
      </c>
      <c r="Z26" s="427">
        <v>0</v>
      </c>
      <c r="AA26" s="132" t="s">
        <v>65</v>
      </c>
      <c r="AB26" s="133"/>
      <c r="AC26" s="132"/>
      <c r="AD26" s="132"/>
      <c r="AE26" s="132">
        <f>AB26*15</f>
        <v>0</v>
      </c>
      <c r="AF26" s="132"/>
      <c r="AG26" s="149"/>
      <c r="AH26" s="148"/>
      <c r="AK26" s="170"/>
      <c r="AL26" s="174"/>
      <c r="AM26" s="175"/>
    </row>
    <row r="27" spans="2:40" s="4" customFormat="1" ht="38.65" customHeight="1">
      <c r="B27" s="31" t="s">
        <v>77</v>
      </c>
      <c r="C27" s="32"/>
      <c r="D27" s="765"/>
      <c r="E27" s="767"/>
      <c r="F27" s="764"/>
      <c r="G27" s="439"/>
      <c r="H27" s="440"/>
      <c r="I27" s="441"/>
      <c r="J27" s="420"/>
      <c r="K27" s="440"/>
      <c r="L27" s="441"/>
      <c r="M27" s="420"/>
      <c r="N27" s="423"/>
      <c r="O27" s="441"/>
      <c r="P27" s="439"/>
      <c r="Q27" s="440"/>
      <c r="R27" s="389"/>
      <c r="S27" s="713"/>
      <c r="T27" s="393"/>
      <c r="U27" s="441"/>
      <c r="V27" s="1135"/>
      <c r="W27" s="87" t="s">
        <v>66</v>
      </c>
      <c r="X27" s="88"/>
      <c r="Y27" s="129"/>
      <c r="Z27" s="427"/>
      <c r="AA27" s="132"/>
      <c r="AB27" s="133"/>
      <c r="AC27" s="132">
        <f>SUM(AC22:AC26)</f>
        <v>27.5</v>
      </c>
      <c r="AD27" s="132">
        <f>SUM(AD22:AD26)</f>
        <v>22.5</v>
      </c>
      <c r="AE27" s="132">
        <f>SUM(AE22:AE26)</f>
        <v>97.5</v>
      </c>
      <c r="AF27" s="132">
        <f>AC27*4+AD27*9+AE27*4</f>
        <v>702.5</v>
      </c>
      <c r="AG27" s="149"/>
      <c r="AH27" s="148"/>
    </row>
    <row r="28" spans="2:40" s="4" customFormat="1" ht="38.65" customHeight="1" thickBot="1">
      <c r="B28" s="33"/>
      <c r="C28" s="34"/>
      <c r="D28" s="469"/>
      <c r="E28" s="467"/>
      <c r="F28" s="466"/>
      <c r="G28" s="48"/>
      <c r="H28" s="49"/>
      <c r="I28" s="60"/>
      <c r="J28" s="48"/>
      <c r="K28" s="46"/>
      <c r="L28" s="60"/>
      <c r="M28" s="30"/>
      <c r="N28" s="43"/>
      <c r="O28" s="153"/>
      <c r="P28" s="48"/>
      <c r="Q28" s="46"/>
      <c r="R28" s="94"/>
      <c r="S28" s="95"/>
      <c r="T28" s="96"/>
      <c r="U28" s="60"/>
      <c r="V28" s="1136"/>
      <c r="W28" s="90">
        <f>SUM(W22+W26)*4+(W24*9)</f>
        <v>749</v>
      </c>
      <c r="X28" s="91" t="s">
        <v>20</v>
      </c>
      <c r="Y28" s="130"/>
      <c r="Z28" s="428"/>
      <c r="AA28" s="132"/>
      <c r="AB28" s="133"/>
      <c r="AC28" s="137">
        <f>AC27*4/AF27</f>
        <v>0.15658362989323843</v>
      </c>
      <c r="AD28" s="137">
        <f>AD27*9/AF27</f>
        <v>0.28825622775800713</v>
      </c>
      <c r="AE28" s="137">
        <f>AE27*4/AF27</f>
        <v>0.55516014234875444</v>
      </c>
      <c r="AF28" s="132"/>
      <c r="AG28" s="149"/>
      <c r="AH28" s="148"/>
    </row>
    <row r="29" spans="2:40" s="3" customFormat="1" ht="74.45" customHeight="1">
      <c r="B29" s="22">
        <v>9</v>
      </c>
      <c r="C29" s="1128"/>
      <c r="D29" s="39" t="str">
        <f>'8~9月份菜單'!S34</f>
        <v>麥 片 飯</v>
      </c>
      <c r="E29" s="40" t="s">
        <v>41</v>
      </c>
      <c r="F29" s="41"/>
      <c r="G29" s="39" t="str">
        <f>'8~9月份菜單'!S35</f>
        <v>蔥爆肉絲</v>
      </c>
      <c r="H29" s="40" t="s">
        <v>136</v>
      </c>
      <c r="I29" s="41"/>
      <c r="J29" s="39" t="str">
        <f>'8~9月份菜單'!S36</f>
        <v>玉米炒蛋</v>
      </c>
      <c r="K29" s="40" t="s">
        <v>136</v>
      </c>
      <c r="L29" s="41"/>
      <c r="M29" s="39" t="str">
        <f>'8~9月份菜單'!S37</f>
        <v>中式香腸(加)</v>
      </c>
      <c r="N29" s="42" t="s">
        <v>137</v>
      </c>
      <c r="O29" s="41"/>
      <c r="P29" s="39" t="str">
        <f>'8~9月份菜單'!S38</f>
        <v>深色蔬菜</v>
      </c>
      <c r="Q29" s="40" t="s">
        <v>43</v>
      </c>
      <c r="R29" s="81"/>
      <c r="S29" s="39" t="str">
        <f>'8~9月份菜單'!S39</f>
        <v>養生雞湯</v>
      </c>
      <c r="T29" s="82" t="s">
        <v>42</v>
      </c>
      <c r="U29" s="41"/>
      <c r="V29" s="1137" t="s">
        <v>399</v>
      </c>
      <c r="W29" s="83" t="s">
        <v>26</v>
      </c>
      <c r="X29" s="84"/>
      <c r="Y29" s="120" t="s">
        <v>44</v>
      </c>
      <c r="Z29" s="425">
        <v>6</v>
      </c>
      <c r="AA29" s="132"/>
      <c r="AB29" s="133"/>
      <c r="AC29" s="132" t="s">
        <v>45</v>
      </c>
      <c r="AD29" s="132" t="s">
        <v>46</v>
      </c>
      <c r="AE29" s="132" t="s">
        <v>47</v>
      </c>
      <c r="AF29" s="132" t="s">
        <v>48</v>
      </c>
      <c r="AG29" s="149"/>
      <c r="AH29" s="148"/>
      <c r="AK29" s="550" t="s">
        <v>249</v>
      </c>
      <c r="AL29" s="755"/>
      <c r="AM29" s="549">
        <v>15</v>
      </c>
    </row>
    <row r="30" spans="2:40" ht="38.65" customHeight="1">
      <c r="B30" s="26" t="s">
        <v>71</v>
      </c>
      <c r="C30" s="1129"/>
      <c r="D30" s="439" t="s">
        <v>49</v>
      </c>
      <c r="E30" s="456"/>
      <c r="F30" s="441">
        <v>80</v>
      </c>
      <c r="G30" s="420" t="s">
        <v>110</v>
      </c>
      <c r="H30" s="456"/>
      <c r="I30" s="441">
        <v>60</v>
      </c>
      <c r="J30" s="760" t="s">
        <v>140</v>
      </c>
      <c r="K30" s="761"/>
      <c r="L30" s="762">
        <v>40</v>
      </c>
      <c r="M30" s="420" t="s">
        <v>376</v>
      </c>
      <c r="N30" s="421" t="s">
        <v>218</v>
      </c>
      <c r="O30" s="422">
        <v>20</v>
      </c>
      <c r="P30" s="439" t="str">
        <f>P29</f>
        <v>深色蔬菜</v>
      </c>
      <c r="Q30" s="456"/>
      <c r="R30" s="389">
        <v>100</v>
      </c>
      <c r="S30" s="439" t="s">
        <v>340</v>
      </c>
      <c r="T30" s="456"/>
      <c r="U30" s="441">
        <v>40</v>
      </c>
      <c r="V30" s="1138"/>
      <c r="W30" s="85">
        <f>SUM(Z29*15)+(Z31*5)+(Z33*15)</f>
        <v>101.5</v>
      </c>
      <c r="X30" s="86" t="s">
        <v>21</v>
      </c>
      <c r="Y30" s="123" t="s">
        <v>52</v>
      </c>
      <c r="Z30" s="427">
        <v>2.2000000000000002</v>
      </c>
      <c r="AA30" s="133" t="s">
        <v>32</v>
      </c>
      <c r="AB30" s="133">
        <v>6</v>
      </c>
      <c r="AC30" s="133">
        <f>AB30*2</f>
        <v>12</v>
      </c>
      <c r="AD30" s="133"/>
      <c r="AE30" s="133">
        <f>AB30*15</f>
        <v>90</v>
      </c>
      <c r="AF30" s="133">
        <f>AC30*4+AE30*4</f>
        <v>408</v>
      </c>
      <c r="AG30" s="149"/>
      <c r="AH30" s="148"/>
      <c r="AK30" s="548" t="s">
        <v>250</v>
      </c>
      <c r="AL30" s="755"/>
      <c r="AM30" s="549">
        <v>15</v>
      </c>
    </row>
    <row r="31" spans="2:40" ht="38.65" customHeight="1">
      <c r="B31" s="26">
        <v>22</v>
      </c>
      <c r="C31" s="1129"/>
      <c r="D31" s="439" t="s">
        <v>118</v>
      </c>
      <c r="E31" s="456"/>
      <c r="F31" s="441">
        <v>30</v>
      </c>
      <c r="G31" s="439" t="s">
        <v>101</v>
      </c>
      <c r="H31" s="452"/>
      <c r="I31" s="441"/>
      <c r="J31" s="760" t="s">
        <v>375</v>
      </c>
      <c r="K31" s="766"/>
      <c r="L31" s="762">
        <v>10</v>
      </c>
      <c r="M31" s="420"/>
      <c r="N31" s="421"/>
      <c r="O31" s="422"/>
      <c r="P31" s="439" t="s">
        <v>53</v>
      </c>
      <c r="Q31" s="440"/>
      <c r="R31" s="389"/>
      <c r="S31" s="158" t="s">
        <v>251</v>
      </c>
      <c r="T31" s="452"/>
      <c r="U31" s="441">
        <v>10</v>
      </c>
      <c r="V31" s="1138"/>
      <c r="W31" s="87" t="s">
        <v>27</v>
      </c>
      <c r="X31" s="88"/>
      <c r="Y31" s="124" t="s">
        <v>55</v>
      </c>
      <c r="Z31" s="427">
        <v>2.2999999999999998</v>
      </c>
      <c r="AA31" s="134" t="s">
        <v>56</v>
      </c>
      <c r="AB31" s="133">
        <v>2.2999999999999998</v>
      </c>
      <c r="AC31" s="135">
        <f>AB31*7</f>
        <v>16.099999999999998</v>
      </c>
      <c r="AD31" s="133">
        <f>AB31*5</f>
        <v>11.5</v>
      </c>
      <c r="AE31" s="133" t="s">
        <v>57</v>
      </c>
      <c r="AF31" s="136">
        <f>AC31*4+AD31*9</f>
        <v>167.89999999999998</v>
      </c>
      <c r="AG31" s="149"/>
      <c r="AH31" s="148"/>
      <c r="AK31" s="548" t="s">
        <v>235</v>
      </c>
      <c r="AL31" s="755"/>
      <c r="AM31" s="549"/>
    </row>
    <row r="32" spans="2:40" ht="38.65" customHeight="1">
      <c r="B32" s="26" t="s">
        <v>75</v>
      </c>
      <c r="C32" s="1129"/>
      <c r="D32" s="714"/>
      <c r="E32" s="440"/>
      <c r="F32" s="441"/>
      <c r="G32" s="439" t="s">
        <v>70</v>
      </c>
      <c r="H32" s="452"/>
      <c r="I32" s="441"/>
      <c r="J32" s="760" t="s">
        <v>133</v>
      </c>
      <c r="K32" s="766"/>
      <c r="L32" s="762">
        <v>5</v>
      </c>
      <c r="M32" s="420"/>
      <c r="N32" s="421"/>
      <c r="O32" s="422"/>
      <c r="P32" s="439"/>
      <c r="Q32" s="440"/>
      <c r="R32" s="389"/>
      <c r="S32" s="439" t="s">
        <v>134</v>
      </c>
      <c r="T32" s="452"/>
      <c r="U32" s="441"/>
      <c r="V32" s="1138"/>
      <c r="W32" s="85">
        <f>SUM(Z30*5)+(Z32*5)</f>
        <v>23.5</v>
      </c>
      <c r="X32" s="86" t="s">
        <v>21</v>
      </c>
      <c r="Y32" s="124" t="s">
        <v>59</v>
      </c>
      <c r="Z32" s="426">
        <v>2.5</v>
      </c>
      <c r="AA32" s="132" t="s">
        <v>60</v>
      </c>
      <c r="AB32" s="133">
        <v>1.5</v>
      </c>
      <c r="AC32" s="133">
        <f>AB32*1</f>
        <v>1.5</v>
      </c>
      <c r="AD32" s="133" t="s">
        <v>57</v>
      </c>
      <c r="AE32" s="133">
        <f>AB32*5</f>
        <v>7.5</v>
      </c>
      <c r="AF32" s="133">
        <f>AC32*4+AE32*4</f>
        <v>36</v>
      </c>
      <c r="AG32" s="149"/>
      <c r="AH32" s="148"/>
      <c r="AK32" s="548"/>
      <c r="AL32" s="755"/>
      <c r="AM32" s="549"/>
    </row>
    <row r="33" spans="2:41" ht="38.65" customHeight="1">
      <c r="B33" s="1124" t="s">
        <v>89</v>
      </c>
      <c r="C33" s="1129"/>
      <c r="D33" s="714"/>
      <c r="E33" s="440"/>
      <c r="F33" s="441"/>
      <c r="G33" s="439" t="s">
        <v>73</v>
      </c>
      <c r="H33" s="440"/>
      <c r="I33" s="441"/>
      <c r="J33" s="765" t="s">
        <v>50</v>
      </c>
      <c r="K33" s="766"/>
      <c r="L33" s="762">
        <v>20</v>
      </c>
      <c r="M33" s="420"/>
      <c r="N33" s="423"/>
      <c r="O33" s="422"/>
      <c r="P33" s="439"/>
      <c r="Q33" s="440"/>
      <c r="R33" s="389"/>
      <c r="S33" s="439"/>
      <c r="T33" s="452"/>
      <c r="U33" s="441"/>
      <c r="V33" s="1138"/>
      <c r="W33" s="87" t="s">
        <v>61</v>
      </c>
      <c r="X33" s="88"/>
      <c r="Y33" s="124" t="s">
        <v>62</v>
      </c>
      <c r="Z33" s="427">
        <v>0</v>
      </c>
      <c r="AA33" s="132" t="s">
        <v>63</v>
      </c>
      <c r="AB33" s="133">
        <v>2.5</v>
      </c>
      <c r="AC33" s="133"/>
      <c r="AD33" s="133">
        <f>AB33*5</f>
        <v>12.5</v>
      </c>
      <c r="AE33" s="133" t="s">
        <v>57</v>
      </c>
      <c r="AF33" s="133">
        <f>AD33*9</f>
        <v>112.5</v>
      </c>
      <c r="AG33" s="149"/>
      <c r="AH33" s="148"/>
    </row>
    <row r="34" spans="2:41" ht="38.65" customHeight="1">
      <c r="B34" s="1125"/>
      <c r="C34" s="1130"/>
      <c r="D34" s="714"/>
      <c r="E34" s="440"/>
      <c r="F34" s="441"/>
      <c r="G34" s="439"/>
      <c r="H34" s="440"/>
      <c r="I34" s="441"/>
      <c r="J34" s="760" t="s">
        <v>109</v>
      </c>
      <c r="K34" s="766"/>
      <c r="L34" s="762"/>
      <c r="M34" s="439"/>
      <c r="N34" s="440"/>
      <c r="O34" s="441"/>
      <c r="P34" s="439"/>
      <c r="Q34" s="440"/>
      <c r="R34" s="389"/>
      <c r="S34" s="439"/>
      <c r="T34" s="456"/>
      <c r="U34" s="441"/>
      <c r="V34" s="1138"/>
      <c r="W34" s="89">
        <f>SUM(Z29*2)+(Z30*7)</f>
        <v>27.400000000000002</v>
      </c>
      <c r="X34" s="86" t="s">
        <v>21</v>
      </c>
      <c r="Y34" s="128" t="s">
        <v>64</v>
      </c>
      <c r="Z34" s="427">
        <v>0</v>
      </c>
      <c r="AA34" s="132" t="s">
        <v>65</v>
      </c>
      <c r="AB34" s="133">
        <v>1</v>
      </c>
      <c r="AC34" s="132"/>
      <c r="AD34" s="132"/>
      <c r="AE34" s="132">
        <f>AB34*15</f>
        <v>15</v>
      </c>
      <c r="AF34" s="132"/>
      <c r="AG34" s="149"/>
      <c r="AH34" s="148"/>
    </row>
    <row r="35" spans="2:41" ht="38.65" customHeight="1">
      <c r="B35" s="31" t="s">
        <v>77</v>
      </c>
      <c r="C35" s="32"/>
      <c r="D35" s="714"/>
      <c r="E35" s="440"/>
      <c r="F35" s="441"/>
      <c r="G35" s="439"/>
      <c r="H35" s="440"/>
      <c r="I35" s="441"/>
      <c r="J35" s="439"/>
      <c r="K35" s="440"/>
      <c r="L35" s="441"/>
      <c r="M35" s="439"/>
      <c r="N35" s="440"/>
      <c r="O35" s="441"/>
      <c r="P35" s="439"/>
      <c r="Q35" s="440"/>
      <c r="R35" s="389"/>
      <c r="S35" s="439"/>
      <c r="T35" s="456"/>
      <c r="U35" s="441"/>
      <c r="V35" s="1138"/>
      <c r="W35" s="87" t="s">
        <v>66</v>
      </c>
      <c r="X35" s="88"/>
      <c r="Y35" s="129"/>
      <c r="Z35" s="427"/>
      <c r="AA35" s="132"/>
      <c r="AB35" s="133"/>
      <c r="AC35" s="132">
        <f>SUM(AC30:AC34)</f>
        <v>29.599999999999998</v>
      </c>
      <c r="AD35" s="132">
        <f>SUM(AD30:AD34)</f>
        <v>24</v>
      </c>
      <c r="AE35" s="132">
        <f>SUM(AE30:AE34)</f>
        <v>112.5</v>
      </c>
      <c r="AF35" s="132">
        <f>AC35*4+AD35*9+AE35*4</f>
        <v>784.4</v>
      </c>
      <c r="AG35" s="149"/>
      <c r="AH35" s="148"/>
    </row>
    <row r="36" spans="2:41" ht="38.65" customHeight="1" thickBot="1">
      <c r="B36" s="33"/>
      <c r="C36" s="34"/>
      <c r="D36" s="45"/>
      <c r="E36" s="46"/>
      <c r="F36" s="47"/>
      <c r="G36" s="48"/>
      <c r="H36" s="49"/>
      <c r="I36" s="60"/>
      <c r="J36" s="48"/>
      <c r="K36" s="46"/>
      <c r="L36" s="60"/>
      <c r="M36" s="48"/>
      <c r="N36" s="46"/>
      <c r="O36" s="60"/>
      <c r="P36" s="48"/>
      <c r="Q36" s="46"/>
      <c r="R36" s="94"/>
      <c r="S36" s="48"/>
      <c r="T36" s="46"/>
      <c r="U36" s="60"/>
      <c r="V36" s="1139"/>
      <c r="W36" s="90">
        <f>SUM(W30+W34)*4+(W32*9)</f>
        <v>727.1</v>
      </c>
      <c r="X36" s="91" t="s">
        <v>20</v>
      </c>
      <c r="Y36" s="130"/>
      <c r="Z36" s="428"/>
      <c r="AA36" s="132"/>
      <c r="AB36" s="133"/>
      <c r="AC36" s="137">
        <f>AC35*4/AF35</f>
        <v>0.15094339622641509</v>
      </c>
      <c r="AD36" s="137">
        <f>AD35*9/AF35</f>
        <v>0.27536970933197347</v>
      </c>
      <c r="AE36" s="137">
        <f>AE35*4/AF35</f>
        <v>0.57368689444161147</v>
      </c>
      <c r="AF36" s="132"/>
      <c r="AG36" s="149"/>
      <c r="AH36" s="148"/>
    </row>
    <row r="37" spans="2:41" s="3" customFormat="1" ht="70.150000000000006" customHeight="1">
      <c r="B37" s="22">
        <v>9</v>
      </c>
      <c r="C37" s="1128"/>
      <c r="D37" s="50" t="str">
        <f>'8~9月份菜單'!Y34</f>
        <v>香Q白飯</v>
      </c>
      <c r="E37" s="51" t="s">
        <v>41</v>
      </c>
      <c r="F37" s="52"/>
      <c r="G37" s="50" t="str">
        <f>'8~9月份菜單'!Y35</f>
        <v>大鵬展翅</v>
      </c>
      <c r="H37" s="51" t="s">
        <v>137</v>
      </c>
      <c r="I37" s="52"/>
      <c r="J37" s="50" t="str">
        <f>'8~9月份菜單'!Y36</f>
        <v>南洋咖哩</v>
      </c>
      <c r="K37" s="388" t="s">
        <v>139</v>
      </c>
      <c r="L37" s="52"/>
      <c r="M37" s="50" t="str">
        <f>'8~9月份菜單'!Y37</f>
        <v>茄汁魚丁(海)</v>
      </c>
      <c r="N37" s="51" t="s">
        <v>136</v>
      </c>
      <c r="O37" s="52"/>
      <c r="P37" s="50" t="str">
        <f>'8~9月份菜單'!Y38</f>
        <v>淺色蔬菜</v>
      </c>
      <c r="Q37" s="51" t="s">
        <v>43</v>
      </c>
      <c r="R37" s="97"/>
      <c r="S37" s="50" t="str">
        <f>'8~9月份菜單'!Y39</f>
        <v>和風味噌湯(豆)</v>
      </c>
      <c r="T37" s="92" t="s">
        <v>42</v>
      </c>
      <c r="U37" s="52"/>
      <c r="V37" s="1134"/>
      <c r="W37" s="83" t="s">
        <v>26</v>
      </c>
      <c r="X37" s="84"/>
      <c r="Y37" s="120" t="s">
        <v>44</v>
      </c>
      <c r="Z37" s="425">
        <v>6</v>
      </c>
      <c r="AA37" s="132"/>
      <c r="AB37" s="133"/>
      <c r="AC37" s="132" t="s">
        <v>45</v>
      </c>
      <c r="AD37" s="132" t="s">
        <v>46</v>
      </c>
      <c r="AE37" s="132" t="s">
        <v>47</v>
      </c>
      <c r="AF37" s="132" t="s">
        <v>48</v>
      </c>
      <c r="AG37" s="149"/>
      <c r="AH37" s="148"/>
    </row>
    <row r="38" spans="2:41" ht="38.65" customHeight="1">
      <c r="B38" s="26" t="s">
        <v>71</v>
      </c>
      <c r="C38" s="1129"/>
      <c r="D38" s="439" t="s">
        <v>49</v>
      </c>
      <c r="E38" s="456"/>
      <c r="F38" s="441">
        <v>120</v>
      </c>
      <c r="G38" s="420" t="s">
        <v>377</v>
      </c>
      <c r="H38" s="456"/>
      <c r="I38" s="441">
        <v>100</v>
      </c>
      <c r="J38" s="760" t="s">
        <v>330</v>
      </c>
      <c r="K38" s="761"/>
      <c r="L38" s="762">
        <v>50</v>
      </c>
      <c r="M38" s="439" t="s">
        <v>335</v>
      </c>
      <c r="N38" s="456" t="s">
        <v>229</v>
      </c>
      <c r="O38" s="441">
        <v>30</v>
      </c>
      <c r="P38" s="439" t="str">
        <f>P37</f>
        <v>淺色蔬菜</v>
      </c>
      <c r="Q38" s="456"/>
      <c r="R38" s="389">
        <v>100</v>
      </c>
      <c r="S38" s="840" t="s">
        <v>120</v>
      </c>
      <c r="T38" s="841" t="s">
        <v>224</v>
      </c>
      <c r="U38" s="842">
        <v>30</v>
      </c>
      <c r="V38" s="1135"/>
      <c r="W38" s="85">
        <f>SUM(Z37*15)+(Z39*5)+(Z41*15)</f>
        <v>102</v>
      </c>
      <c r="X38" s="86" t="s">
        <v>21</v>
      </c>
      <c r="Y38" s="123" t="s">
        <v>52</v>
      </c>
      <c r="Z38" s="429">
        <v>2.5</v>
      </c>
      <c r="AA38" s="138" t="s">
        <v>32</v>
      </c>
      <c r="AB38" s="138">
        <v>6</v>
      </c>
      <c r="AC38" s="138">
        <f>AB38*2</f>
        <v>12</v>
      </c>
      <c r="AD38" s="138"/>
      <c r="AE38" s="138">
        <f>AB38*15</f>
        <v>90</v>
      </c>
      <c r="AF38" s="138">
        <f>AC38*4+AE38*4</f>
        <v>408</v>
      </c>
      <c r="AG38" s="151"/>
      <c r="AH38" s="148"/>
    </row>
    <row r="39" spans="2:41" ht="38.65" customHeight="1">
      <c r="B39" s="26">
        <v>23</v>
      </c>
      <c r="C39" s="1129"/>
      <c r="D39" s="439"/>
      <c r="E39" s="456"/>
      <c r="F39" s="441"/>
      <c r="G39" s="420" t="s">
        <v>73</v>
      </c>
      <c r="H39" s="456"/>
      <c r="I39" s="441"/>
      <c r="J39" s="760" t="s">
        <v>337</v>
      </c>
      <c r="K39" s="761"/>
      <c r="L39" s="762">
        <v>10</v>
      </c>
      <c r="M39" s="439" t="s">
        <v>338</v>
      </c>
      <c r="N39" s="456"/>
      <c r="O39" s="441"/>
      <c r="P39" s="439" t="s">
        <v>53</v>
      </c>
      <c r="Q39" s="456"/>
      <c r="R39" s="389"/>
      <c r="S39" s="793" t="s">
        <v>83</v>
      </c>
      <c r="T39" s="843"/>
      <c r="U39" s="844">
        <v>20</v>
      </c>
      <c r="V39" s="1135"/>
      <c r="W39" s="87" t="s">
        <v>27</v>
      </c>
      <c r="X39" s="88"/>
      <c r="Y39" s="124" t="s">
        <v>55</v>
      </c>
      <c r="Z39" s="429">
        <v>2.4</v>
      </c>
      <c r="AA39" s="139" t="s">
        <v>56</v>
      </c>
      <c r="AB39" s="138">
        <v>2.2999999999999998</v>
      </c>
      <c r="AC39" s="140">
        <f>AB39*7</f>
        <v>16.099999999999998</v>
      </c>
      <c r="AD39" s="138">
        <f>AB39*5</f>
        <v>11.5</v>
      </c>
      <c r="AE39" s="138" t="s">
        <v>57</v>
      </c>
      <c r="AF39" s="141">
        <f>AC39*4+AD39*9</f>
        <v>167.89999999999998</v>
      </c>
      <c r="AG39" s="151"/>
      <c r="AH39" s="148"/>
    </row>
    <row r="40" spans="2:41" ht="38.65" customHeight="1">
      <c r="B40" s="26" t="s">
        <v>75</v>
      </c>
      <c r="C40" s="1129"/>
      <c r="D40" s="439"/>
      <c r="E40" s="456"/>
      <c r="F40" s="441"/>
      <c r="G40" s="420" t="s">
        <v>91</v>
      </c>
      <c r="H40" s="452"/>
      <c r="I40" s="441"/>
      <c r="J40" s="760" t="s">
        <v>58</v>
      </c>
      <c r="K40" s="761"/>
      <c r="L40" s="762">
        <v>5</v>
      </c>
      <c r="M40" s="439" t="s">
        <v>109</v>
      </c>
      <c r="N40" s="456"/>
      <c r="O40" s="441"/>
      <c r="P40" s="439"/>
      <c r="Q40" s="456"/>
      <c r="R40" s="389"/>
      <c r="S40" s="793" t="s">
        <v>92</v>
      </c>
      <c r="T40" s="843"/>
      <c r="U40" s="844"/>
      <c r="V40" s="1135"/>
      <c r="W40" s="85">
        <f>SUM(Z38*5)+(Z40*5)</f>
        <v>25</v>
      </c>
      <c r="X40" s="86" t="s">
        <v>21</v>
      </c>
      <c r="Y40" s="124" t="s">
        <v>59</v>
      </c>
      <c r="Z40" s="426">
        <v>2.5</v>
      </c>
      <c r="AA40" s="142" t="s">
        <v>60</v>
      </c>
      <c r="AB40" s="138">
        <v>1.6</v>
      </c>
      <c r="AC40" s="138">
        <f>AB40*1</f>
        <v>1.6</v>
      </c>
      <c r="AD40" s="138" t="s">
        <v>57</v>
      </c>
      <c r="AE40" s="138">
        <f>AB40*5</f>
        <v>8</v>
      </c>
      <c r="AF40" s="138">
        <f>AC40*4+AE40*4</f>
        <v>38.4</v>
      </c>
      <c r="AG40" s="151"/>
      <c r="AH40" s="148"/>
    </row>
    <row r="41" spans="2:41" ht="38.65" customHeight="1">
      <c r="B41" s="1124" t="s">
        <v>76</v>
      </c>
      <c r="C41" s="1129"/>
      <c r="D41" s="439"/>
      <c r="E41" s="456"/>
      <c r="F41" s="441"/>
      <c r="G41" s="420" t="s">
        <v>101</v>
      </c>
      <c r="H41" s="452"/>
      <c r="I41" s="441"/>
      <c r="J41" s="765" t="s">
        <v>98</v>
      </c>
      <c r="K41" s="768"/>
      <c r="L41" s="762"/>
      <c r="M41" s="439"/>
      <c r="N41" s="452"/>
      <c r="O41" s="441"/>
      <c r="P41" s="439"/>
      <c r="Q41" s="456"/>
      <c r="R41" s="389"/>
      <c r="S41" s="793" t="s">
        <v>93</v>
      </c>
      <c r="T41" s="790"/>
      <c r="U41" s="791"/>
      <c r="V41" s="1135"/>
      <c r="W41" s="87" t="s">
        <v>61</v>
      </c>
      <c r="X41" s="88"/>
      <c r="Y41" s="124" t="s">
        <v>62</v>
      </c>
      <c r="Z41" s="429">
        <v>0</v>
      </c>
      <c r="AA41" s="142" t="s">
        <v>63</v>
      </c>
      <c r="AB41" s="138">
        <v>2.5</v>
      </c>
      <c r="AC41" s="138"/>
      <c r="AD41" s="138">
        <f>AB41*5</f>
        <v>12.5</v>
      </c>
      <c r="AE41" s="138" t="s">
        <v>57</v>
      </c>
      <c r="AF41" s="138">
        <f>AD41*9</f>
        <v>112.5</v>
      </c>
      <c r="AG41" s="151"/>
      <c r="AH41" s="148"/>
    </row>
    <row r="42" spans="2:41" ht="38.65" customHeight="1">
      <c r="B42" s="1125"/>
      <c r="C42" s="1130"/>
      <c r="D42" s="715"/>
      <c r="E42" s="423"/>
      <c r="F42" s="422"/>
      <c r="G42" s="420"/>
      <c r="H42" s="452"/>
      <c r="I42" s="441"/>
      <c r="J42" s="765"/>
      <c r="K42" s="769"/>
      <c r="L42" s="764"/>
      <c r="M42" s="439"/>
      <c r="N42" s="440"/>
      <c r="O42" s="441"/>
      <c r="P42" s="420"/>
      <c r="Q42" s="423"/>
      <c r="R42" s="61"/>
      <c r="S42" s="770" t="s">
        <v>70</v>
      </c>
      <c r="T42" s="790"/>
      <c r="U42" s="791"/>
      <c r="V42" s="1135"/>
      <c r="W42" s="89">
        <f>SUM(Z37*2)+(Z38*7)</f>
        <v>29.5</v>
      </c>
      <c r="X42" s="86" t="s">
        <v>21</v>
      </c>
      <c r="Y42" s="128" t="s">
        <v>64</v>
      </c>
      <c r="Z42" s="429">
        <v>0</v>
      </c>
      <c r="AA42" s="142" t="s">
        <v>65</v>
      </c>
      <c r="AB42" s="138"/>
      <c r="AC42" s="142"/>
      <c r="AD42" s="142"/>
      <c r="AE42" s="142">
        <f>AB42*15</f>
        <v>0</v>
      </c>
      <c r="AF42" s="142"/>
      <c r="AG42" s="151"/>
      <c r="AH42" s="148"/>
      <c r="AM42" s="27" t="s">
        <v>122</v>
      </c>
      <c r="AN42" s="28"/>
      <c r="AO42" s="29">
        <v>50</v>
      </c>
    </row>
    <row r="43" spans="2:41" ht="38.65" customHeight="1">
      <c r="B43" s="31" t="s">
        <v>77</v>
      </c>
      <c r="C43" s="32"/>
      <c r="D43" s="715"/>
      <c r="E43" s="423"/>
      <c r="F43" s="422"/>
      <c r="G43" s="420"/>
      <c r="H43" s="452"/>
      <c r="I43" s="441"/>
      <c r="J43" s="420"/>
      <c r="K43" s="423"/>
      <c r="L43" s="422"/>
      <c r="M43" s="439"/>
      <c r="N43" s="440"/>
      <c r="O43" s="441"/>
      <c r="P43" s="420"/>
      <c r="Q43" s="423"/>
      <c r="R43" s="61"/>
      <c r="S43" s="439"/>
      <c r="T43" s="440"/>
      <c r="U43" s="441"/>
      <c r="V43" s="1135"/>
      <c r="W43" s="87" t="s">
        <v>66</v>
      </c>
      <c r="X43" s="88"/>
      <c r="Y43" s="129"/>
      <c r="Z43" s="429"/>
      <c r="AA43" s="142"/>
      <c r="AB43" s="138"/>
      <c r="AC43" s="142">
        <f>SUM(AC38:AC42)</f>
        <v>29.7</v>
      </c>
      <c r="AD43" s="142">
        <f>SUM(AD38:AD42)</f>
        <v>24</v>
      </c>
      <c r="AE43" s="142">
        <f>SUM(AE38:AE42)</f>
        <v>98</v>
      </c>
      <c r="AF43" s="142">
        <f>AC43*4+AD43*9+AE43*4</f>
        <v>726.8</v>
      </c>
      <c r="AG43" s="151"/>
      <c r="AH43" s="148"/>
      <c r="AM43" s="27" t="s">
        <v>74</v>
      </c>
      <c r="AN43" s="28"/>
      <c r="AO43" s="29">
        <v>20</v>
      </c>
    </row>
    <row r="44" spans="2:41" ht="37.15" customHeight="1" thickBot="1">
      <c r="B44" s="33"/>
      <c r="C44" s="34"/>
      <c r="D44" s="54"/>
      <c r="E44" s="55"/>
      <c r="F44" s="56"/>
      <c r="G44" s="38"/>
      <c r="H44" s="36"/>
      <c r="I44" s="37"/>
      <c r="J44" s="62"/>
      <c r="K44" s="55"/>
      <c r="L44" s="63"/>
      <c r="M44" s="62"/>
      <c r="N44" s="55"/>
      <c r="O44" s="63"/>
      <c r="P44" s="62"/>
      <c r="Q44" s="55"/>
      <c r="R44" s="98"/>
      <c r="S44" s="62"/>
      <c r="T44" s="99"/>
      <c r="U44" s="100"/>
      <c r="V44" s="1136"/>
      <c r="W44" s="90">
        <f>SUM(W38+W42)*4+(W40*9)</f>
        <v>751</v>
      </c>
      <c r="X44" s="91" t="s">
        <v>20</v>
      </c>
      <c r="Y44" s="143"/>
      <c r="Z44" s="430"/>
      <c r="AA44" s="142"/>
      <c r="AB44" s="138"/>
      <c r="AC44" s="144">
        <f>AC43*4/AF43</f>
        <v>0.16345624656026417</v>
      </c>
      <c r="AD44" s="144">
        <f>AD43*9/AF43</f>
        <v>0.29719317556411667</v>
      </c>
      <c r="AE44" s="144">
        <f>AE43*4/AF43</f>
        <v>0.53935057787561924</v>
      </c>
      <c r="AF44" s="142"/>
      <c r="AG44" s="151"/>
      <c r="AH44" s="148"/>
      <c r="AM44" s="27"/>
      <c r="AN44" s="28"/>
      <c r="AO44" s="29"/>
    </row>
    <row r="45" spans="2:41" ht="3.75" hidden="1" customHeight="1" thickBot="1">
      <c r="N45" s="64"/>
      <c r="Q45" s="10"/>
      <c r="R45" s="12"/>
      <c r="S45" s="11"/>
      <c r="T45" s="101"/>
      <c r="V45" s="7"/>
      <c r="W45" s="1"/>
      <c r="X45" s="1"/>
      <c r="Y45" s="1"/>
      <c r="Z45" s="431"/>
      <c r="AB45" s="1"/>
    </row>
    <row r="46" spans="2:41" ht="41.45" customHeight="1">
      <c r="B46" s="1071" t="s">
        <v>386</v>
      </c>
      <c r="C46" s="1071"/>
      <c r="D46" s="1071"/>
      <c r="E46" s="1071"/>
      <c r="F46" s="1071"/>
      <c r="G46" s="1071"/>
      <c r="H46" s="1071"/>
      <c r="I46" s="1071"/>
      <c r="J46" s="1071"/>
      <c r="K46" s="1071"/>
      <c r="L46" s="1071"/>
      <c r="M46" s="1071"/>
      <c r="N46" s="1071"/>
      <c r="O46" s="1071"/>
      <c r="P46" s="1071"/>
      <c r="Q46" s="1071"/>
      <c r="R46" s="1071"/>
      <c r="S46" s="1071"/>
      <c r="T46" s="1071"/>
      <c r="U46" s="1071"/>
      <c r="V46" s="1071"/>
      <c r="W46" s="1071"/>
      <c r="X46" s="1071"/>
      <c r="Y46" s="1071"/>
      <c r="Z46" s="1"/>
      <c r="AB46" s="1"/>
    </row>
  </sheetData>
  <mergeCells count="22">
    <mergeCell ref="B46:Y46"/>
    <mergeCell ref="B9:B10"/>
    <mergeCell ref="B17:B18"/>
    <mergeCell ref="B25:B26"/>
    <mergeCell ref="B33:B34"/>
    <mergeCell ref="B41:B42"/>
    <mergeCell ref="C5:C10"/>
    <mergeCell ref="C13:C18"/>
    <mergeCell ref="C21:C26"/>
    <mergeCell ref="C29:C34"/>
    <mergeCell ref="C37:C42"/>
    <mergeCell ref="V5:V12"/>
    <mergeCell ref="V13:V20"/>
    <mergeCell ref="V21:V28"/>
    <mergeCell ref="V29:V36"/>
    <mergeCell ref="V37:V44"/>
    <mergeCell ref="B1:Z1"/>
    <mergeCell ref="B2:G2"/>
    <mergeCell ref="X3:Y3"/>
    <mergeCell ref="W4:X4"/>
    <mergeCell ref="J23:J24"/>
    <mergeCell ref="N22:N23"/>
  </mergeCells>
  <phoneticPr fontId="100" type="noConversion"/>
  <pageMargins left="0.90486111111111101" right="0.31458333333333299" top="0.35416666666666702" bottom="0.35416666666666702" header="0.31458333333333299" footer="0.31458333333333299"/>
  <pageSetup paperSize="9" scale="29" orientation="landscape" r:id="rId1"/>
  <colBreaks count="1" manualBreakCount="1">
    <brk id="26" max="53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B1:AN46"/>
  <sheetViews>
    <sheetView view="pageBreakPreview" zoomScale="30" zoomScaleNormal="100" zoomScaleSheetLayoutView="30" workbookViewId="0">
      <selection activeCell="K22" sqref="K22"/>
    </sheetView>
  </sheetViews>
  <sheetFormatPr defaultColWidth="9" defaultRowHeight="27.75"/>
  <cols>
    <col min="1" max="1" width="1.875" style="1" customWidth="1"/>
    <col min="2" max="2" width="12.75" style="5" customWidth="1"/>
    <col min="3" max="3" width="7.875" style="1" hidden="1" customWidth="1"/>
    <col min="4" max="4" width="27.75" style="1" customWidth="1"/>
    <col min="5" max="5" width="7.375" style="6" customWidth="1"/>
    <col min="6" max="6" width="11.875" style="1" customWidth="1"/>
    <col min="7" max="7" width="39" style="1" customWidth="1"/>
    <col min="8" max="8" width="8.375" style="6" customWidth="1"/>
    <col min="9" max="9" width="13.375" style="7" customWidth="1"/>
    <col min="10" max="10" width="37.5" style="1" customWidth="1"/>
    <col min="11" max="11" width="8.25" style="8" customWidth="1"/>
    <col min="12" max="12" width="14.75" style="7" customWidth="1"/>
    <col min="13" max="13" width="43.875" style="1" customWidth="1"/>
    <col min="14" max="14" width="9.125" style="9" customWidth="1"/>
    <col min="15" max="15" width="13.75" style="7" customWidth="1"/>
    <col min="16" max="16" width="39.375" style="1" customWidth="1"/>
    <col min="17" max="17" width="8.625" style="9" customWidth="1"/>
    <col min="18" max="18" width="13.75" style="7" customWidth="1"/>
    <col min="19" max="19" width="39.5" style="1" customWidth="1"/>
    <col min="20" max="20" width="8.25" style="6" customWidth="1"/>
    <col min="21" max="21" width="13.75" style="7" customWidth="1"/>
    <col min="22" max="22" width="7.625" style="1" customWidth="1"/>
    <col min="23" max="23" width="17.75" style="10" customWidth="1"/>
    <col min="24" max="24" width="10.125" style="10" customWidth="1"/>
    <col min="25" max="25" width="16.625" style="11" customWidth="1"/>
    <col min="26" max="26" width="16.625" style="12" customWidth="1"/>
    <col min="27" max="27" width="6" style="1" hidden="1" customWidth="1"/>
    <col min="28" max="28" width="5.5" style="7" hidden="1" customWidth="1"/>
    <col min="29" max="29" width="7.75" style="1" hidden="1" customWidth="1"/>
    <col min="30" max="30" width="8" style="1" hidden="1" customWidth="1"/>
    <col min="31" max="31" width="7.875" style="1" hidden="1" customWidth="1"/>
    <col min="32" max="32" width="7.5" style="1" hidden="1" customWidth="1"/>
    <col min="33" max="16384" width="9" style="1"/>
  </cols>
  <sheetData>
    <row r="1" spans="2:38" ht="88.15" customHeight="1">
      <c r="B1" s="1117" t="s">
        <v>392</v>
      </c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  <c r="O1" s="1117"/>
      <c r="P1" s="1117"/>
      <c r="Q1" s="1117"/>
      <c r="R1" s="1117"/>
      <c r="S1" s="1117"/>
      <c r="T1" s="1117"/>
      <c r="U1" s="1117"/>
      <c r="V1" s="1117"/>
      <c r="W1" s="1117"/>
      <c r="X1" s="1117"/>
      <c r="Y1" s="1117"/>
      <c r="Z1" s="1117"/>
      <c r="AA1" s="65"/>
      <c r="AB1" s="102"/>
      <c r="AC1" s="65"/>
      <c r="AD1" s="65"/>
      <c r="AE1" s="65"/>
      <c r="AF1" s="65"/>
    </row>
    <row r="2" spans="2:38" ht="16.5" customHeight="1">
      <c r="B2" s="1113"/>
      <c r="C2" s="1113"/>
      <c r="D2" s="1113"/>
      <c r="E2" s="1113"/>
      <c r="F2" s="1113"/>
      <c r="G2" s="1113"/>
      <c r="H2" s="13"/>
      <c r="I2" s="16"/>
      <c r="J2" s="16"/>
      <c r="K2" s="57"/>
      <c r="L2" s="16"/>
      <c r="M2" s="16"/>
      <c r="N2" s="13"/>
      <c r="O2" s="16"/>
      <c r="P2" s="16"/>
      <c r="Q2" s="13"/>
      <c r="R2" s="16"/>
      <c r="S2" s="16"/>
      <c r="T2" s="13"/>
      <c r="U2" s="16"/>
      <c r="V2" s="16"/>
      <c r="W2" s="16"/>
      <c r="X2" s="16"/>
      <c r="Y2" s="103"/>
      <c r="Z2" s="16"/>
      <c r="AA2" s="65"/>
      <c r="AB2" s="102"/>
      <c r="AC2" s="65"/>
      <c r="AD2" s="65"/>
      <c r="AE2" s="65"/>
      <c r="AF2" s="65"/>
    </row>
    <row r="3" spans="2:38" ht="31.5" customHeight="1">
      <c r="B3" s="14" t="s">
        <v>29</v>
      </c>
      <c r="C3" s="15"/>
      <c r="D3" s="16"/>
      <c r="E3" s="16"/>
      <c r="F3" s="16"/>
      <c r="G3" s="16"/>
      <c r="H3" s="16"/>
      <c r="I3" s="16"/>
      <c r="J3" s="16"/>
      <c r="K3" s="58"/>
      <c r="L3" s="16"/>
      <c r="M3" s="16"/>
      <c r="N3" s="16"/>
      <c r="O3" s="16"/>
      <c r="P3" s="16"/>
      <c r="Q3" s="16"/>
      <c r="R3" s="16"/>
      <c r="S3" s="65"/>
      <c r="T3" s="16"/>
      <c r="U3" s="16"/>
      <c r="V3" s="16"/>
      <c r="W3" s="66"/>
      <c r="X3" s="1118"/>
      <c r="Y3" s="1118"/>
      <c r="Z3" s="104"/>
      <c r="AA3" s="65"/>
      <c r="AB3" s="102"/>
      <c r="AC3" s="65"/>
      <c r="AD3" s="65"/>
      <c r="AE3" s="65"/>
      <c r="AF3" s="65"/>
    </row>
    <row r="4" spans="2:38" s="2" customFormat="1" ht="75.599999999999994" customHeight="1" thickBot="1">
      <c r="B4" s="17" t="s">
        <v>30</v>
      </c>
      <c r="C4" s="18" t="s">
        <v>31</v>
      </c>
      <c r="D4" s="19" t="s">
        <v>32</v>
      </c>
      <c r="E4" s="20" t="s">
        <v>33</v>
      </c>
      <c r="F4" s="21" t="s">
        <v>34</v>
      </c>
      <c r="G4" s="19" t="s">
        <v>35</v>
      </c>
      <c r="H4" s="20" t="s">
        <v>33</v>
      </c>
      <c r="I4" s="21" t="s">
        <v>34</v>
      </c>
      <c r="J4" s="19" t="s">
        <v>36</v>
      </c>
      <c r="K4" s="20" t="s">
        <v>33</v>
      </c>
      <c r="L4" s="21" t="s">
        <v>34</v>
      </c>
      <c r="M4" s="19" t="s">
        <v>36</v>
      </c>
      <c r="N4" s="20" t="s">
        <v>33</v>
      </c>
      <c r="O4" s="21" t="s">
        <v>34</v>
      </c>
      <c r="P4" s="19" t="s">
        <v>36</v>
      </c>
      <c r="Q4" s="20" t="s">
        <v>33</v>
      </c>
      <c r="R4" s="67" t="s">
        <v>34</v>
      </c>
      <c r="S4" s="68" t="s">
        <v>37</v>
      </c>
      <c r="T4" s="20" t="s">
        <v>33</v>
      </c>
      <c r="U4" s="21" t="s">
        <v>34</v>
      </c>
      <c r="V4" s="69" t="s">
        <v>33</v>
      </c>
      <c r="W4" s="1119" t="s">
        <v>38</v>
      </c>
      <c r="X4" s="1120"/>
      <c r="Y4" s="105" t="s">
        <v>39</v>
      </c>
      <c r="Z4" s="106" t="s">
        <v>40</v>
      </c>
      <c r="AA4" s="102"/>
      <c r="AB4" s="102"/>
      <c r="AC4" s="65"/>
      <c r="AD4" s="65"/>
      <c r="AE4" s="65"/>
      <c r="AF4" s="65"/>
    </row>
    <row r="5" spans="2:38" s="3" customFormat="1" ht="62.45" customHeight="1">
      <c r="B5" s="22">
        <v>9</v>
      </c>
      <c r="C5" s="1128"/>
      <c r="D5" s="23" t="str">
        <f>'8~9月份菜單'!A44</f>
        <v>香Q白飯</v>
      </c>
      <c r="E5" s="24" t="s">
        <v>41</v>
      </c>
      <c r="F5" s="25"/>
      <c r="G5" s="23" t="str">
        <f>'8~9月份菜單'!A45</f>
        <v>高鐵里肌</v>
      </c>
      <c r="H5" s="24" t="s">
        <v>139</v>
      </c>
      <c r="I5" s="25"/>
      <c r="J5" s="23" t="str">
        <f>'8~9月份菜單'!A46</f>
        <v>絞肉干丁(豆)</v>
      </c>
      <c r="K5" s="24" t="s">
        <v>139</v>
      </c>
      <c r="L5" s="25"/>
      <c r="M5" s="23" t="str">
        <f>'8~9月份菜單'!A47</f>
        <v>開陽黃瓜</v>
      </c>
      <c r="N5" s="24" t="s">
        <v>182</v>
      </c>
      <c r="O5" s="25"/>
      <c r="P5" s="23" t="str">
        <f>'8~9月份菜單'!A48</f>
        <v>淺色蔬菜</v>
      </c>
      <c r="Q5" s="24" t="s">
        <v>43</v>
      </c>
      <c r="R5" s="25"/>
      <c r="S5" s="23" t="str">
        <f>'8~9月份菜單'!A49</f>
        <v>肉羹湯(醃)</v>
      </c>
      <c r="T5" s="24" t="s">
        <v>42</v>
      </c>
      <c r="U5" s="25"/>
      <c r="V5" s="1144"/>
      <c r="W5" s="70" t="s">
        <v>26</v>
      </c>
      <c r="X5" s="71"/>
      <c r="Y5" s="107" t="s">
        <v>44</v>
      </c>
      <c r="Z5" s="108">
        <v>6</v>
      </c>
      <c r="AA5" s="65"/>
      <c r="AB5" s="102"/>
      <c r="AC5" s="65" t="s">
        <v>45</v>
      </c>
      <c r="AD5" s="65" t="s">
        <v>46</v>
      </c>
      <c r="AE5" s="65" t="s">
        <v>47</v>
      </c>
      <c r="AF5" s="65" t="s">
        <v>48</v>
      </c>
      <c r="AI5" s="145"/>
      <c r="AJ5" s="146"/>
      <c r="AK5" s="146"/>
      <c r="AL5" s="146"/>
    </row>
    <row r="6" spans="2:38" ht="38.65" customHeight="1">
      <c r="B6" s="26" t="s">
        <v>71</v>
      </c>
      <c r="C6" s="1129"/>
      <c r="D6" s="439" t="s">
        <v>49</v>
      </c>
      <c r="E6" s="456"/>
      <c r="F6" s="441">
        <v>120</v>
      </c>
      <c r="G6" s="439" t="s">
        <v>374</v>
      </c>
      <c r="H6" s="456"/>
      <c r="I6" s="441">
        <v>100</v>
      </c>
      <c r="J6" s="420" t="s">
        <v>121</v>
      </c>
      <c r="K6" s="421" t="s">
        <v>224</v>
      </c>
      <c r="L6" s="422">
        <v>60</v>
      </c>
      <c r="M6" s="439" t="s">
        <v>356</v>
      </c>
      <c r="N6" s="456"/>
      <c r="O6" s="441">
        <v>60</v>
      </c>
      <c r="P6" s="439" t="str">
        <f>P5</f>
        <v>淺色蔬菜</v>
      </c>
      <c r="Q6" s="456"/>
      <c r="R6" s="441">
        <v>100</v>
      </c>
      <c r="S6" s="717" t="s">
        <v>120</v>
      </c>
      <c r="T6" s="383"/>
      <c r="U6" s="718">
        <v>10</v>
      </c>
      <c r="V6" s="1145"/>
      <c r="W6" s="72">
        <f>SUM(Z5*15)+(Z7*5)+(Z9*15)</f>
        <v>101.5</v>
      </c>
      <c r="X6" s="73" t="s">
        <v>21</v>
      </c>
      <c r="Y6" s="109" t="s">
        <v>52</v>
      </c>
      <c r="Z6" s="110">
        <v>2.5</v>
      </c>
      <c r="AA6" s="102" t="s">
        <v>32</v>
      </c>
      <c r="AB6" s="102">
        <v>6</v>
      </c>
      <c r="AC6" s="102">
        <f>AB6*2</f>
        <v>12</v>
      </c>
      <c r="AD6" s="102"/>
      <c r="AE6" s="102">
        <f>AB6*15</f>
        <v>90</v>
      </c>
      <c r="AF6" s="102">
        <f>AC6*4+AE6*4</f>
        <v>408</v>
      </c>
      <c r="AI6" s="146"/>
      <c r="AJ6" s="146"/>
      <c r="AK6" s="146"/>
      <c r="AL6" s="146"/>
    </row>
    <row r="7" spans="2:38" ht="38.65" customHeight="1">
      <c r="B7" s="26">
        <v>26</v>
      </c>
      <c r="C7" s="1129"/>
      <c r="D7" s="439"/>
      <c r="E7" s="456"/>
      <c r="F7" s="441"/>
      <c r="G7" s="439" t="s">
        <v>73</v>
      </c>
      <c r="H7" s="456"/>
      <c r="I7" s="453"/>
      <c r="J7" s="420" t="s">
        <v>117</v>
      </c>
      <c r="K7" s="421"/>
      <c r="L7" s="422">
        <v>10</v>
      </c>
      <c r="M7" s="439" t="s">
        <v>226</v>
      </c>
      <c r="N7" s="456"/>
      <c r="O7" s="441"/>
      <c r="P7" s="439" t="s">
        <v>109</v>
      </c>
      <c r="Q7" s="456"/>
      <c r="R7" s="441"/>
      <c r="S7" s="439" t="s">
        <v>110</v>
      </c>
      <c r="T7" s="440"/>
      <c r="U7" s="441">
        <v>5</v>
      </c>
      <c r="V7" s="1145"/>
      <c r="W7" s="75" t="s">
        <v>27</v>
      </c>
      <c r="X7" s="76"/>
      <c r="Y7" s="111" t="s">
        <v>55</v>
      </c>
      <c r="Z7" s="110">
        <v>2.2999999999999998</v>
      </c>
      <c r="AA7" s="112" t="s">
        <v>56</v>
      </c>
      <c r="AB7" s="102">
        <v>2</v>
      </c>
      <c r="AC7" s="113">
        <f>AB7*7</f>
        <v>14</v>
      </c>
      <c r="AD7" s="102">
        <f>AB7*5</f>
        <v>10</v>
      </c>
      <c r="AE7" s="102" t="s">
        <v>57</v>
      </c>
      <c r="AF7" s="114">
        <f>AC7*4+AD7*9</f>
        <v>146</v>
      </c>
    </row>
    <row r="8" spans="2:38" ht="38.65" customHeight="1">
      <c r="B8" s="26" t="s">
        <v>75</v>
      </c>
      <c r="C8" s="1129"/>
      <c r="D8" s="439"/>
      <c r="E8" s="456"/>
      <c r="F8" s="441"/>
      <c r="G8" s="439" t="s">
        <v>53</v>
      </c>
      <c r="H8" s="452"/>
      <c r="I8" s="453"/>
      <c r="J8" s="420" t="s">
        <v>109</v>
      </c>
      <c r="K8" s="423"/>
      <c r="L8" s="422"/>
      <c r="M8" s="439" t="s">
        <v>109</v>
      </c>
      <c r="N8" s="456"/>
      <c r="O8" s="441"/>
      <c r="P8" s="439"/>
      <c r="Q8" s="456"/>
      <c r="R8" s="441"/>
      <c r="S8" s="74" t="s">
        <v>324</v>
      </c>
      <c r="T8" s="384" t="s">
        <v>225</v>
      </c>
      <c r="U8" s="385">
        <v>20</v>
      </c>
      <c r="V8" s="1145"/>
      <c r="W8" s="72">
        <f>SUM(Z6*5)+(Z8*5)</f>
        <v>25</v>
      </c>
      <c r="X8" s="73" t="s">
        <v>21</v>
      </c>
      <c r="Y8" s="111" t="s">
        <v>59</v>
      </c>
      <c r="Z8" s="400">
        <v>2.5</v>
      </c>
      <c r="AA8" s="65" t="s">
        <v>60</v>
      </c>
      <c r="AB8" s="102">
        <v>1.5</v>
      </c>
      <c r="AC8" s="102">
        <f>AB8*1</f>
        <v>1.5</v>
      </c>
      <c r="AD8" s="102" t="s">
        <v>57</v>
      </c>
      <c r="AE8" s="102">
        <f>AB8*5</f>
        <v>7.5</v>
      </c>
      <c r="AF8" s="102">
        <f>AC8*4+AE8*4</f>
        <v>36</v>
      </c>
    </row>
    <row r="9" spans="2:38" ht="38.65" customHeight="1">
      <c r="B9" s="1124" t="s">
        <v>78</v>
      </c>
      <c r="C9" s="1129"/>
      <c r="D9" s="439"/>
      <c r="E9" s="456"/>
      <c r="F9" s="441"/>
      <c r="G9" s="439" t="s">
        <v>91</v>
      </c>
      <c r="H9" s="452"/>
      <c r="I9" s="453"/>
      <c r="J9" s="420" t="s">
        <v>111</v>
      </c>
      <c r="K9" s="423"/>
      <c r="L9" s="422"/>
      <c r="M9" s="439"/>
      <c r="N9" s="440"/>
      <c r="O9" s="441"/>
      <c r="P9" s="439"/>
      <c r="Q9" s="456"/>
      <c r="R9" s="441"/>
      <c r="S9" s="74" t="s">
        <v>313</v>
      </c>
      <c r="T9" s="395"/>
      <c r="U9" s="386">
        <v>5</v>
      </c>
      <c r="V9" s="1145"/>
      <c r="W9" s="75" t="s">
        <v>61</v>
      </c>
      <c r="X9" s="76"/>
      <c r="Y9" s="111" t="s">
        <v>62</v>
      </c>
      <c r="Z9" s="110">
        <v>0</v>
      </c>
      <c r="AA9" s="65" t="s">
        <v>63</v>
      </c>
      <c r="AB9" s="102">
        <v>2.5</v>
      </c>
      <c r="AC9" s="102"/>
      <c r="AD9" s="102">
        <f>AB9*5</f>
        <v>12.5</v>
      </c>
      <c r="AE9" s="102" t="s">
        <v>57</v>
      </c>
      <c r="AF9" s="102">
        <f>AD9*9</f>
        <v>112.5</v>
      </c>
    </row>
    <row r="10" spans="2:38" ht="38.65" customHeight="1">
      <c r="B10" s="1125"/>
      <c r="C10" s="1130"/>
      <c r="D10" s="714"/>
      <c r="E10" s="440"/>
      <c r="F10" s="441"/>
      <c r="G10" s="719"/>
      <c r="H10" s="720"/>
      <c r="I10" s="721"/>
      <c r="J10" s="420"/>
      <c r="K10" s="423"/>
      <c r="L10" s="422"/>
      <c r="M10" s="439"/>
      <c r="N10" s="440"/>
      <c r="O10" s="441"/>
      <c r="P10" s="439"/>
      <c r="Q10" s="440"/>
      <c r="R10" s="441"/>
      <c r="S10" s="387" t="s">
        <v>142</v>
      </c>
      <c r="T10" s="395"/>
      <c r="U10" s="386">
        <v>5</v>
      </c>
      <c r="V10" s="1145"/>
      <c r="W10" s="77">
        <f>SUM(Z5*2)+(Z6*7)</f>
        <v>29.5</v>
      </c>
      <c r="X10" s="73" t="s">
        <v>21</v>
      </c>
      <c r="Y10" s="115" t="s">
        <v>64</v>
      </c>
      <c r="Z10" s="110">
        <v>0</v>
      </c>
      <c r="AA10" s="65" t="s">
        <v>65</v>
      </c>
      <c r="AB10" s="102"/>
      <c r="AC10" s="65"/>
      <c r="AD10" s="65"/>
      <c r="AE10" s="65">
        <f>AB10*15</f>
        <v>0</v>
      </c>
      <c r="AF10" s="65"/>
    </row>
    <row r="11" spans="2:38" ht="38.65" customHeight="1">
      <c r="B11" s="31" t="s">
        <v>77</v>
      </c>
      <c r="C11" s="32"/>
      <c r="D11" s="714"/>
      <c r="E11" s="440"/>
      <c r="F11" s="441"/>
      <c r="G11" s="439"/>
      <c r="H11" s="456"/>
      <c r="I11" s="441"/>
      <c r="J11" s="439"/>
      <c r="K11" s="440"/>
      <c r="L11" s="441"/>
      <c r="M11" s="439"/>
      <c r="N11" s="440"/>
      <c r="O11" s="441"/>
      <c r="P11" s="439"/>
      <c r="Q11" s="440"/>
      <c r="R11" s="441"/>
      <c r="S11" s="74" t="s">
        <v>109</v>
      </c>
      <c r="T11" s="396"/>
      <c r="U11" s="78"/>
      <c r="V11" s="1145"/>
      <c r="W11" s="75" t="s">
        <v>66</v>
      </c>
      <c r="X11" s="76"/>
      <c r="Y11" s="116"/>
      <c r="Z11" s="110"/>
      <c r="AA11" s="65"/>
      <c r="AB11" s="102"/>
      <c r="AC11" s="65">
        <f>SUM(AC6:AC10)</f>
        <v>27.5</v>
      </c>
      <c r="AD11" s="65">
        <f>SUM(AD6:AD10)</f>
        <v>22.5</v>
      </c>
      <c r="AE11" s="65">
        <f>SUM(AE6:AE10)</f>
        <v>97.5</v>
      </c>
      <c r="AF11" s="65">
        <f>AC11*4+AD11*9+AE11*4</f>
        <v>702.5</v>
      </c>
    </row>
    <row r="12" spans="2:38" ht="38.65" customHeight="1" thickBot="1">
      <c r="B12" s="33"/>
      <c r="C12" s="34"/>
      <c r="D12" s="35"/>
      <c r="E12" s="36"/>
      <c r="F12" s="37"/>
      <c r="G12" s="38"/>
      <c r="H12" s="36"/>
      <c r="I12" s="37"/>
      <c r="J12" s="38"/>
      <c r="K12" s="36"/>
      <c r="L12" s="37"/>
      <c r="M12" s="38"/>
      <c r="N12" s="36"/>
      <c r="O12" s="37"/>
      <c r="P12" s="38"/>
      <c r="Q12" s="36"/>
      <c r="R12" s="37"/>
      <c r="S12" s="38"/>
      <c r="T12" s="36"/>
      <c r="U12" s="37"/>
      <c r="V12" s="1146"/>
      <c r="W12" s="79">
        <f>SUM(W6+W10)*4+(W8*9)</f>
        <v>749</v>
      </c>
      <c r="X12" s="80" t="s">
        <v>20</v>
      </c>
      <c r="Y12" s="117"/>
      <c r="Z12" s="118"/>
      <c r="AA12" s="65"/>
      <c r="AB12" s="102"/>
      <c r="AC12" s="119">
        <f>AC11*4/AF11</f>
        <v>0.15658362989323843</v>
      </c>
      <c r="AD12" s="119">
        <f>AD11*9/AF11</f>
        <v>0.28825622775800713</v>
      </c>
      <c r="AE12" s="119">
        <f>AE11*4/AF11</f>
        <v>0.55516014234875444</v>
      </c>
      <c r="AF12" s="65"/>
    </row>
    <row r="13" spans="2:38" s="3" customFormat="1" ht="74.45" customHeight="1">
      <c r="B13" s="22">
        <v>9</v>
      </c>
      <c r="C13" s="1141"/>
      <c r="D13" s="23" t="str">
        <f>'8~9月份菜單'!G44</f>
        <v>小 米 飯</v>
      </c>
      <c r="E13" s="24" t="s">
        <v>41</v>
      </c>
      <c r="F13" s="25"/>
      <c r="G13" s="23" t="str">
        <f>'8~9月份菜單'!G45</f>
        <v>燒烤雞排+港式燒賣(加)</v>
      </c>
      <c r="H13" s="24" t="s">
        <v>137</v>
      </c>
      <c r="I13" s="25"/>
      <c r="J13" s="23" t="str">
        <f>'8~9月份菜單'!G46</f>
        <v>香菇白菜</v>
      </c>
      <c r="K13" s="24" t="s">
        <v>182</v>
      </c>
      <c r="L13" s="25"/>
      <c r="M13" s="23" t="str">
        <f>'8~9月份菜單'!G47</f>
        <v>塔香鮑菇</v>
      </c>
      <c r="N13" s="24" t="s">
        <v>136</v>
      </c>
      <c r="O13" s="25"/>
      <c r="P13" s="23" t="str">
        <f>'8~9月份菜單'!G48</f>
        <v>深色蔬菜</v>
      </c>
      <c r="Q13" s="24" t="s">
        <v>43</v>
      </c>
      <c r="R13" s="25"/>
      <c r="S13" s="23" t="str">
        <f>'8~9月份菜單'!G49</f>
        <v>蘿蔔大骨湯</v>
      </c>
      <c r="T13" s="24" t="s">
        <v>42</v>
      </c>
      <c r="U13" s="25"/>
      <c r="V13" s="1144"/>
      <c r="W13" s="158" t="s">
        <v>26</v>
      </c>
      <c r="X13" s="398"/>
      <c r="Y13" s="365" t="s">
        <v>44</v>
      </c>
      <c r="Z13" s="108">
        <v>6</v>
      </c>
      <c r="AA13" s="121"/>
      <c r="AB13" s="122"/>
      <c r="AC13" s="121" t="s">
        <v>45</v>
      </c>
      <c r="AD13" s="121" t="s">
        <v>46</v>
      </c>
      <c r="AE13" s="121" t="s">
        <v>47</v>
      </c>
      <c r="AF13" s="121" t="s">
        <v>48</v>
      </c>
      <c r="AG13" s="147"/>
      <c r="AH13" s="148"/>
    </row>
    <row r="14" spans="2:38" ht="38.65" customHeight="1">
      <c r="B14" s="26" t="s">
        <v>71</v>
      </c>
      <c r="C14" s="1142"/>
      <c r="D14" s="420" t="s">
        <v>49</v>
      </c>
      <c r="E14" s="421"/>
      <c r="F14" s="422">
        <v>80</v>
      </c>
      <c r="G14" s="454" t="s">
        <v>379</v>
      </c>
      <c r="H14" s="456"/>
      <c r="I14" s="441">
        <v>100</v>
      </c>
      <c r="J14" s="439" t="s">
        <v>128</v>
      </c>
      <c r="K14" s="456"/>
      <c r="L14" s="441">
        <v>70</v>
      </c>
      <c r="M14" s="463" t="s">
        <v>378</v>
      </c>
      <c r="N14" s="458"/>
      <c r="O14" s="464">
        <v>50</v>
      </c>
      <c r="P14" s="439" t="str">
        <f>P13</f>
        <v>深色蔬菜</v>
      </c>
      <c r="Q14" s="456"/>
      <c r="R14" s="441">
        <v>100</v>
      </c>
      <c r="S14" s="439" t="s">
        <v>380</v>
      </c>
      <c r="T14" s="456"/>
      <c r="U14" s="441">
        <v>30</v>
      </c>
      <c r="V14" s="1145"/>
      <c r="W14" s="156">
        <f>SUM(Z13*15)+(Z15*5)+(Z17*15)</f>
        <v>101</v>
      </c>
      <c r="X14" s="157" t="s">
        <v>21</v>
      </c>
      <c r="Y14" s="363" t="s">
        <v>52</v>
      </c>
      <c r="Z14" s="364">
        <v>2.5</v>
      </c>
      <c r="AA14" s="122" t="s">
        <v>32</v>
      </c>
      <c r="AB14" s="122">
        <v>6</v>
      </c>
      <c r="AC14" s="122">
        <f>AB14*2</f>
        <v>12</v>
      </c>
      <c r="AD14" s="122"/>
      <c r="AE14" s="122">
        <f>AB14*15</f>
        <v>90</v>
      </c>
      <c r="AF14" s="122">
        <f>AC14*4+AE14*4</f>
        <v>408</v>
      </c>
      <c r="AG14" s="147"/>
      <c r="AH14" s="148"/>
    </row>
    <row r="15" spans="2:38" ht="38.65" customHeight="1">
      <c r="B15" s="26">
        <v>27</v>
      </c>
      <c r="C15" s="1142"/>
      <c r="D15" s="420" t="s">
        <v>234</v>
      </c>
      <c r="E15" s="421"/>
      <c r="F15" s="422">
        <v>30</v>
      </c>
      <c r="G15" s="439" t="s">
        <v>111</v>
      </c>
      <c r="H15" s="456"/>
      <c r="I15" s="441"/>
      <c r="J15" s="439" t="s">
        <v>381</v>
      </c>
      <c r="K15" s="456"/>
      <c r="L15" s="441">
        <v>5</v>
      </c>
      <c r="M15" s="463" t="s">
        <v>237</v>
      </c>
      <c r="N15" s="458"/>
      <c r="O15" s="464"/>
      <c r="P15" s="439" t="s">
        <v>53</v>
      </c>
      <c r="Q15" s="456"/>
      <c r="R15" s="441"/>
      <c r="S15" s="785" t="s">
        <v>87</v>
      </c>
      <c r="T15" s="786"/>
      <c r="U15" s="784">
        <v>15</v>
      </c>
      <c r="V15" s="1145"/>
      <c r="W15" s="158" t="s">
        <v>27</v>
      </c>
      <c r="X15" s="159"/>
      <c r="Y15" s="365" t="s">
        <v>55</v>
      </c>
      <c r="Z15" s="364">
        <v>2.2000000000000002</v>
      </c>
      <c r="AA15" s="125" t="s">
        <v>56</v>
      </c>
      <c r="AB15" s="122">
        <v>2.2000000000000002</v>
      </c>
      <c r="AC15" s="126">
        <f>AB15*7</f>
        <v>15.400000000000002</v>
      </c>
      <c r="AD15" s="122">
        <f>AB15*5</f>
        <v>11</v>
      </c>
      <c r="AE15" s="122" t="s">
        <v>57</v>
      </c>
      <c r="AF15" s="127">
        <f>AC15*4+AD15*9</f>
        <v>160.60000000000002</v>
      </c>
      <c r="AG15" s="147"/>
      <c r="AH15" s="148"/>
    </row>
    <row r="16" spans="2:38" ht="38.65" customHeight="1">
      <c r="B16" s="26" t="s">
        <v>75</v>
      </c>
      <c r="C16" s="1142"/>
      <c r="D16" s="420"/>
      <c r="E16" s="421"/>
      <c r="F16" s="422"/>
      <c r="G16" s="439" t="s">
        <v>116</v>
      </c>
      <c r="H16" s="722"/>
      <c r="I16" s="422"/>
      <c r="J16" s="439" t="s">
        <v>109</v>
      </c>
      <c r="K16" s="456"/>
      <c r="L16" s="441"/>
      <c r="M16" s="463" t="s">
        <v>109</v>
      </c>
      <c r="N16" s="458"/>
      <c r="O16" s="464"/>
      <c r="P16" s="439"/>
      <c r="Q16" s="456"/>
      <c r="R16" s="441"/>
      <c r="S16" s="439"/>
      <c r="T16" s="456"/>
      <c r="U16" s="441"/>
      <c r="V16" s="1145"/>
      <c r="W16" s="156">
        <f>SUM(Z14*5)+(Z16*5)</f>
        <v>25</v>
      </c>
      <c r="X16" s="157" t="s">
        <v>21</v>
      </c>
      <c r="Y16" s="365" t="s">
        <v>59</v>
      </c>
      <c r="Z16" s="400">
        <v>2.5</v>
      </c>
      <c r="AA16" s="121" t="s">
        <v>60</v>
      </c>
      <c r="AB16" s="122">
        <v>1.6</v>
      </c>
      <c r="AC16" s="122">
        <f>AB16*1</f>
        <v>1.6</v>
      </c>
      <c r="AD16" s="122" t="s">
        <v>57</v>
      </c>
      <c r="AE16" s="122">
        <f>AB16*5</f>
        <v>8</v>
      </c>
      <c r="AF16" s="122">
        <f>AC16*4+AE16*4</f>
        <v>38.4</v>
      </c>
      <c r="AG16" s="147"/>
      <c r="AH16" s="148"/>
    </row>
    <row r="17" spans="2:40" ht="38.65" customHeight="1">
      <c r="B17" s="1124" t="s">
        <v>82</v>
      </c>
      <c r="C17" s="1142"/>
      <c r="D17" s="420"/>
      <c r="E17" s="421"/>
      <c r="F17" s="422"/>
      <c r="G17" s="866" t="s">
        <v>253</v>
      </c>
      <c r="H17" s="867"/>
      <c r="I17" s="868"/>
      <c r="J17" s="439"/>
      <c r="K17" s="440"/>
      <c r="L17" s="441"/>
      <c r="M17" s="723" t="s">
        <v>111</v>
      </c>
      <c r="N17" s="724"/>
      <c r="O17" s="397"/>
      <c r="P17" s="439"/>
      <c r="Q17" s="456"/>
      <c r="R17" s="441"/>
      <c r="S17" s="439"/>
      <c r="T17" s="456"/>
      <c r="U17" s="441"/>
      <c r="V17" s="1145"/>
      <c r="W17" s="158" t="s">
        <v>61</v>
      </c>
      <c r="X17" s="159"/>
      <c r="Y17" s="365" t="s">
        <v>62</v>
      </c>
      <c r="Z17" s="364">
        <v>0</v>
      </c>
      <c r="AA17" s="121" t="s">
        <v>63</v>
      </c>
      <c r="AB17" s="122">
        <v>2.5</v>
      </c>
      <c r="AC17" s="122"/>
      <c r="AD17" s="122">
        <f>AB17*5</f>
        <v>12.5</v>
      </c>
      <c r="AE17" s="122" t="s">
        <v>57</v>
      </c>
      <c r="AF17" s="122">
        <f>AD17*9</f>
        <v>112.5</v>
      </c>
      <c r="AG17" s="147"/>
      <c r="AH17" s="148"/>
    </row>
    <row r="18" spans="2:40" ht="38.65" customHeight="1">
      <c r="B18" s="1125"/>
      <c r="C18" s="1143"/>
      <c r="D18" s="715"/>
      <c r="E18" s="423"/>
      <c r="F18" s="422"/>
      <c r="G18" s="439" t="s">
        <v>405</v>
      </c>
      <c r="H18" s="421" t="s">
        <v>218</v>
      </c>
      <c r="I18" s="422">
        <v>20</v>
      </c>
      <c r="J18" s="420"/>
      <c r="K18" s="423"/>
      <c r="L18" s="422"/>
      <c r="M18" s="469"/>
      <c r="N18" s="468"/>
      <c r="O18" s="470"/>
      <c r="P18" s="420"/>
      <c r="Q18" s="423"/>
      <c r="R18" s="422"/>
      <c r="S18" s="439"/>
      <c r="T18" s="440"/>
      <c r="U18" s="441"/>
      <c r="V18" s="1145"/>
      <c r="W18" s="160">
        <f>SUM(Z13*2)+(Z14*7)</f>
        <v>29.5</v>
      </c>
      <c r="X18" s="157" t="s">
        <v>21</v>
      </c>
      <c r="Y18" s="366" t="s">
        <v>64</v>
      </c>
      <c r="Z18" s="364">
        <v>0</v>
      </c>
      <c r="AA18" s="121" t="s">
        <v>65</v>
      </c>
      <c r="AB18" s="122">
        <v>1</v>
      </c>
      <c r="AC18" s="121"/>
      <c r="AD18" s="121"/>
      <c r="AE18" s="121">
        <f>AB18*15</f>
        <v>15</v>
      </c>
      <c r="AF18" s="121"/>
      <c r="AG18" s="147"/>
      <c r="AH18" s="148"/>
    </row>
    <row r="19" spans="2:40" ht="38.65" customHeight="1">
      <c r="B19" s="31" t="s">
        <v>77</v>
      </c>
      <c r="C19" s="367"/>
      <c r="D19" s="394"/>
      <c r="E19" s="392"/>
      <c r="F19" s="53"/>
      <c r="G19" s="44"/>
      <c r="H19" s="390"/>
      <c r="I19" s="29"/>
      <c r="J19" s="27"/>
      <c r="K19" s="390"/>
      <c r="L19" s="29"/>
      <c r="M19" s="30"/>
      <c r="N19" s="392"/>
      <c r="O19" s="53"/>
      <c r="P19" s="30"/>
      <c r="Q19" s="392"/>
      <c r="R19" s="53"/>
      <c r="S19" s="27"/>
      <c r="T19" s="28"/>
      <c r="U19" s="29"/>
      <c r="V19" s="1145"/>
      <c r="W19" s="158" t="s">
        <v>66</v>
      </c>
      <c r="X19" s="159"/>
      <c r="Y19" s="368"/>
      <c r="Z19" s="364"/>
      <c r="AA19" s="121"/>
      <c r="AB19" s="122"/>
      <c r="AC19" s="121">
        <f>SUM(AC14:AC18)</f>
        <v>29.000000000000004</v>
      </c>
      <c r="AD19" s="121">
        <f>SUM(AD14:AD18)</f>
        <v>23.5</v>
      </c>
      <c r="AE19" s="121">
        <f>SUM(AE14:AE18)</f>
        <v>113</v>
      </c>
      <c r="AF19" s="121">
        <f>AC19*4+AD19*9+AE19*4</f>
        <v>779.5</v>
      </c>
      <c r="AG19" s="147"/>
      <c r="AH19" s="148"/>
    </row>
    <row r="20" spans="2:40" ht="38.65" customHeight="1" thickBot="1">
      <c r="B20" s="33"/>
      <c r="C20" s="369"/>
      <c r="D20" s="35"/>
      <c r="E20" s="36"/>
      <c r="F20" s="37"/>
      <c r="G20" s="38"/>
      <c r="H20" s="36"/>
      <c r="I20" s="153"/>
      <c r="J20" s="38"/>
      <c r="K20" s="36"/>
      <c r="L20" s="153"/>
      <c r="M20" s="38"/>
      <c r="N20" s="36"/>
      <c r="O20" s="153"/>
      <c r="P20" s="38"/>
      <c r="Q20" s="36"/>
      <c r="R20" s="370"/>
      <c r="S20" s="152"/>
      <c r="T20" s="371"/>
      <c r="U20" s="372"/>
      <c r="V20" s="1146"/>
      <c r="W20" s="156">
        <f>SUM(W14+W18)*4+(W16*9)</f>
        <v>747</v>
      </c>
      <c r="X20" s="80" t="s">
        <v>20</v>
      </c>
      <c r="Y20" s="399"/>
      <c r="Z20" s="364"/>
      <c r="AA20" s="121"/>
      <c r="AB20" s="122"/>
      <c r="AC20" s="131">
        <f>AC19*4/AF19</f>
        <v>0.14881334188582426</v>
      </c>
      <c r="AD20" s="131">
        <f>AD19*9/AF19</f>
        <v>0.27132777421423987</v>
      </c>
      <c r="AE20" s="131">
        <f>AE19*4/AF19</f>
        <v>0.5798588838999359</v>
      </c>
      <c r="AF20" s="121"/>
      <c r="AG20" s="147"/>
      <c r="AH20" s="148"/>
    </row>
    <row r="21" spans="2:40" s="3" customFormat="1" ht="69.599999999999994" customHeight="1">
      <c r="B21" s="22">
        <v>9</v>
      </c>
      <c r="C21" s="1141"/>
      <c r="D21" s="373" t="str">
        <f>'8~9月份菜單'!M44</f>
        <v>新竹米粉</v>
      </c>
      <c r="E21" s="374" t="s">
        <v>148</v>
      </c>
      <c r="F21" s="375"/>
      <c r="G21" s="376" t="str">
        <f>'8~9月份菜單'!M45</f>
        <v>香酥魚丁(水生海炸)</v>
      </c>
      <c r="H21" s="374" t="s">
        <v>114</v>
      </c>
      <c r="I21" s="375"/>
      <c r="J21" s="376" t="str">
        <f>'8~9月份菜單'!M46</f>
        <v>手工水餃（主冷）</v>
      </c>
      <c r="K21" s="374" t="s">
        <v>139</v>
      </c>
      <c r="L21" s="375"/>
      <c r="M21" s="376" t="str">
        <f>'8~9月份菜單'!M47</f>
        <v>雙色滷味(豆)</v>
      </c>
      <c r="N21" s="374" t="s">
        <v>145</v>
      </c>
      <c r="O21" s="375"/>
      <c r="P21" s="376" t="str">
        <f>'8~9月份菜單'!M48</f>
        <v>有機深色蔬菜</v>
      </c>
      <c r="Q21" s="374" t="s">
        <v>138</v>
      </c>
      <c r="R21" s="375"/>
      <c r="S21" s="376" t="str">
        <f>'8~9月份菜單'!M49</f>
        <v>洋芋濃湯</v>
      </c>
      <c r="T21" s="374" t="s">
        <v>139</v>
      </c>
      <c r="U21" s="377"/>
      <c r="V21" s="1137"/>
      <c r="W21" s="154" t="s">
        <v>26</v>
      </c>
      <c r="X21" s="155"/>
      <c r="Y21" s="362" t="s">
        <v>44</v>
      </c>
      <c r="Z21" s="108">
        <v>6</v>
      </c>
      <c r="AA21" s="132"/>
      <c r="AB21" s="133"/>
      <c r="AC21" s="132" t="s">
        <v>45</v>
      </c>
      <c r="AD21" s="132" t="s">
        <v>46</v>
      </c>
      <c r="AE21" s="132" t="s">
        <v>47</v>
      </c>
      <c r="AF21" s="132" t="s">
        <v>48</v>
      </c>
      <c r="AG21" s="149"/>
      <c r="AH21" s="148"/>
      <c r="AK21" s="145"/>
      <c r="AL21" s="146"/>
      <c r="AM21" s="146"/>
      <c r="AN21" s="146"/>
    </row>
    <row r="22" spans="2:40" s="4" customFormat="1" ht="38.65" customHeight="1">
      <c r="B22" s="26" t="s">
        <v>71</v>
      </c>
      <c r="C22" s="1142"/>
      <c r="D22" s="459" t="s">
        <v>187</v>
      </c>
      <c r="E22" s="460"/>
      <c r="F22" s="461">
        <v>120</v>
      </c>
      <c r="G22" s="845" t="s">
        <v>335</v>
      </c>
      <c r="H22" s="846" t="s">
        <v>406</v>
      </c>
      <c r="I22" s="847">
        <v>60</v>
      </c>
      <c r="J22" s="710" t="s">
        <v>254</v>
      </c>
      <c r="K22" s="460" t="s">
        <v>219</v>
      </c>
      <c r="L22" s="461">
        <v>30</v>
      </c>
      <c r="M22" s="459" t="s">
        <v>121</v>
      </c>
      <c r="N22" s="460" t="s">
        <v>224</v>
      </c>
      <c r="O22" s="461">
        <v>40</v>
      </c>
      <c r="P22" s="420" t="str">
        <f>P21</f>
        <v>有機深色蔬菜</v>
      </c>
      <c r="Q22" s="421"/>
      <c r="R22" s="422">
        <v>100</v>
      </c>
      <c r="S22" s="459" t="s">
        <v>358</v>
      </c>
      <c r="T22" s="460"/>
      <c r="U22" s="461">
        <v>10</v>
      </c>
      <c r="V22" s="1138"/>
      <c r="W22" s="156">
        <f>SUM(Z21*15)+(Z23*5)+(Z25*15)</f>
        <v>101.5</v>
      </c>
      <c r="X22" s="157" t="s">
        <v>21</v>
      </c>
      <c r="Y22" s="363" t="s">
        <v>52</v>
      </c>
      <c r="Z22" s="400">
        <v>2.5</v>
      </c>
      <c r="AA22" s="133" t="s">
        <v>32</v>
      </c>
      <c r="AB22" s="133">
        <v>6</v>
      </c>
      <c r="AC22" s="133">
        <f>AB22*2</f>
        <v>12</v>
      </c>
      <c r="AD22" s="133"/>
      <c r="AE22" s="133">
        <f>AB22*15</f>
        <v>90</v>
      </c>
      <c r="AF22" s="133">
        <f>AC22*4+AE22*4</f>
        <v>408</v>
      </c>
      <c r="AG22" s="149"/>
      <c r="AH22" s="148"/>
      <c r="AK22" s="146"/>
      <c r="AL22" s="146"/>
      <c r="AM22" s="146"/>
      <c r="AN22" s="146"/>
    </row>
    <row r="23" spans="2:40" s="4" customFormat="1" ht="38.65" customHeight="1">
      <c r="B23" s="26">
        <v>28</v>
      </c>
      <c r="C23" s="1142"/>
      <c r="D23" s="459" t="s">
        <v>183</v>
      </c>
      <c r="E23" s="460"/>
      <c r="F23" s="461">
        <v>20</v>
      </c>
      <c r="G23" s="848" t="s">
        <v>111</v>
      </c>
      <c r="H23" s="849"/>
      <c r="I23" s="847"/>
      <c r="J23" s="1121"/>
      <c r="K23" s="460"/>
      <c r="L23" s="461"/>
      <c r="M23" s="459" t="s">
        <v>212</v>
      </c>
      <c r="N23" s="460"/>
      <c r="O23" s="461">
        <v>20</v>
      </c>
      <c r="P23" s="420" t="s">
        <v>109</v>
      </c>
      <c r="Q23" s="421"/>
      <c r="R23" s="422"/>
      <c r="S23" s="457" t="s">
        <v>330</v>
      </c>
      <c r="T23" s="460"/>
      <c r="U23" s="461">
        <v>20</v>
      </c>
      <c r="V23" s="1138"/>
      <c r="W23" s="158" t="s">
        <v>27</v>
      </c>
      <c r="X23" s="159"/>
      <c r="Y23" s="365" t="s">
        <v>55</v>
      </c>
      <c r="Z23" s="400">
        <v>2.2999999999999998</v>
      </c>
      <c r="AA23" s="134" t="s">
        <v>56</v>
      </c>
      <c r="AB23" s="133">
        <v>2</v>
      </c>
      <c r="AC23" s="135">
        <f>AB23*7</f>
        <v>14</v>
      </c>
      <c r="AD23" s="133">
        <f>AB23*5</f>
        <v>10</v>
      </c>
      <c r="AE23" s="133" t="s">
        <v>57</v>
      </c>
      <c r="AF23" s="136">
        <f>AC23*4+AD23*9</f>
        <v>146</v>
      </c>
      <c r="AG23" s="149"/>
      <c r="AH23" s="148"/>
    </row>
    <row r="24" spans="2:40" s="4" customFormat="1" ht="38.65" customHeight="1">
      <c r="B24" s="26" t="s">
        <v>75</v>
      </c>
      <c r="C24" s="1142"/>
      <c r="D24" s="459" t="s">
        <v>125</v>
      </c>
      <c r="E24" s="462"/>
      <c r="F24" s="461">
        <v>10</v>
      </c>
      <c r="G24" s="848" t="s">
        <v>109</v>
      </c>
      <c r="H24" s="849"/>
      <c r="I24" s="847"/>
      <c r="J24" s="1121"/>
      <c r="K24" s="468"/>
      <c r="L24" s="470"/>
      <c r="M24" s="459" t="s">
        <v>109</v>
      </c>
      <c r="N24" s="460"/>
      <c r="O24" s="461"/>
      <c r="P24" s="420"/>
      <c r="Q24" s="423"/>
      <c r="R24" s="422"/>
      <c r="S24" s="387" t="s">
        <v>142</v>
      </c>
      <c r="T24" s="395"/>
      <c r="U24" s="386">
        <v>5</v>
      </c>
      <c r="V24" s="1138"/>
      <c r="W24" s="156">
        <f>SUM(Z22*5)+(Z24*5)</f>
        <v>25</v>
      </c>
      <c r="X24" s="157" t="s">
        <v>21</v>
      </c>
      <c r="Y24" s="365" t="s">
        <v>59</v>
      </c>
      <c r="Z24" s="400">
        <v>2.5</v>
      </c>
      <c r="AA24" s="132" t="s">
        <v>60</v>
      </c>
      <c r="AB24" s="133">
        <v>1.5</v>
      </c>
      <c r="AC24" s="133">
        <f>AB24*1</f>
        <v>1.5</v>
      </c>
      <c r="AD24" s="133" t="s">
        <v>57</v>
      </c>
      <c r="AE24" s="133">
        <f>AB24*5</f>
        <v>7.5</v>
      </c>
      <c r="AF24" s="133">
        <f>AC24*4+AE24*4</f>
        <v>36</v>
      </c>
      <c r="AG24" s="149"/>
      <c r="AH24" s="148"/>
    </row>
    <row r="25" spans="2:40" s="4" customFormat="1" ht="38.65" customHeight="1">
      <c r="B25" s="1124" t="s">
        <v>86</v>
      </c>
      <c r="C25" s="1142"/>
      <c r="D25" s="459" t="s">
        <v>132</v>
      </c>
      <c r="E25" s="462"/>
      <c r="F25" s="461"/>
      <c r="G25" s="848" t="s">
        <v>90</v>
      </c>
      <c r="H25" s="850"/>
      <c r="I25" s="847"/>
      <c r="J25" s="439"/>
      <c r="K25" s="438"/>
      <c r="L25" s="437"/>
      <c r="M25" s="459" t="s">
        <v>111</v>
      </c>
      <c r="N25" s="462"/>
      <c r="O25" s="461"/>
      <c r="P25" s="420"/>
      <c r="Q25" s="423"/>
      <c r="R25" s="422"/>
      <c r="S25" s="459"/>
      <c r="T25" s="460"/>
      <c r="U25" s="461"/>
      <c r="V25" s="1138"/>
      <c r="W25" s="158" t="s">
        <v>61</v>
      </c>
      <c r="X25" s="159"/>
      <c r="Y25" s="365" t="s">
        <v>62</v>
      </c>
      <c r="Z25" s="400">
        <v>0</v>
      </c>
      <c r="AA25" s="132" t="s">
        <v>63</v>
      </c>
      <c r="AB25" s="133">
        <v>2.5</v>
      </c>
      <c r="AC25" s="133"/>
      <c r="AD25" s="133">
        <f>AB25*5</f>
        <v>12.5</v>
      </c>
      <c r="AE25" s="133" t="s">
        <v>57</v>
      </c>
      <c r="AF25" s="133">
        <f>AD25*9</f>
        <v>112.5</v>
      </c>
      <c r="AG25" s="149"/>
      <c r="AH25" s="148"/>
      <c r="AJ25" s="150"/>
    </row>
    <row r="26" spans="2:40" s="4" customFormat="1" ht="38.65" customHeight="1">
      <c r="B26" s="1140"/>
      <c r="C26" s="1143"/>
      <c r="D26" s="459" t="s">
        <v>109</v>
      </c>
      <c r="E26" s="462"/>
      <c r="F26" s="461"/>
      <c r="G26" s="848" t="s">
        <v>332</v>
      </c>
      <c r="H26" s="850"/>
      <c r="I26" s="847"/>
      <c r="J26" s="435"/>
      <c r="K26" s="438"/>
      <c r="L26" s="437"/>
      <c r="M26" s="420"/>
      <c r="N26" s="423"/>
      <c r="O26" s="422"/>
      <c r="P26" s="420"/>
      <c r="Q26" s="423"/>
      <c r="R26" s="422"/>
      <c r="S26" s="459"/>
      <c r="T26" s="725"/>
      <c r="U26" s="461"/>
      <c r="V26" s="1138"/>
      <c r="W26" s="160">
        <f>SUM(Z21*2)+(Z22*7)</f>
        <v>29.5</v>
      </c>
      <c r="X26" s="157" t="s">
        <v>21</v>
      </c>
      <c r="Y26" s="366" t="s">
        <v>64</v>
      </c>
      <c r="Z26" s="400">
        <v>0</v>
      </c>
      <c r="AA26" s="132" t="s">
        <v>65</v>
      </c>
      <c r="AB26" s="133"/>
      <c r="AC26" s="132"/>
      <c r="AD26" s="132"/>
      <c r="AE26" s="132">
        <f>AB26*15</f>
        <v>0</v>
      </c>
      <c r="AF26" s="132"/>
      <c r="AG26" s="149"/>
      <c r="AH26" s="148"/>
    </row>
    <row r="27" spans="2:40" s="4" customFormat="1" ht="38.65" customHeight="1">
      <c r="B27" s="31" t="s">
        <v>77</v>
      </c>
      <c r="C27" s="367"/>
      <c r="D27" s="439"/>
      <c r="E27" s="440"/>
      <c r="F27" s="441"/>
      <c r="G27" s="439" t="s">
        <v>333</v>
      </c>
      <c r="H27" s="452"/>
      <c r="I27" s="441"/>
      <c r="J27" s="420"/>
      <c r="K27" s="440"/>
      <c r="L27" s="441"/>
      <c r="M27" s="439"/>
      <c r="N27" s="440"/>
      <c r="O27" s="441"/>
      <c r="P27" s="439"/>
      <c r="Q27" s="440"/>
      <c r="R27" s="389"/>
      <c r="S27" s="726"/>
      <c r="T27" s="393"/>
      <c r="U27" s="441"/>
      <c r="V27" s="1138"/>
      <c r="W27" s="158" t="s">
        <v>66</v>
      </c>
      <c r="X27" s="159"/>
      <c r="Y27" s="368"/>
      <c r="Z27" s="400"/>
      <c r="AA27" s="132"/>
      <c r="AB27" s="133"/>
      <c r="AC27" s="132">
        <f>SUM(AC22:AC26)</f>
        <v>27.5</v>
      </c>
      <c r="AD27" s="132">
        <f>SUM(AD22:AD26)</f>
        <v>22.5</v>
      </c>
      <c r="AE27" s="132">
        <f>SUM(AE22:AE26)</f>
        <v>97.5</v>
      </c>
      <c r="AF27" s="132">
        <f>AC27*4+AD27*9+AE27*4</f>
        <v>702.5</v>
      </c>
      <c r="AG27" s="149"/>
      <c r="AH27" s="148"/>
    </row>
    <row r="28" spans="2:40" s="4" customFormat="1" ht="38.65" customHeight="1" thickBot="1">
      <c r="B28" s="33"/>
      <c r="C28" s="369"/>
      <c r="D28" s="35"/>
      <c r="E28" s="36"/>
      <c r="F28" s="37"/>
      <c r="G28" s="420"/>
      <c r="H28" s="36"/>
      <c r="I28" s="153"/>
      <c r="J28" s="38"/>
      <c r="K28" s="36"/>
      <c r="L28" s="153"/>
      <c r="M28" s="38"/>
      <c r="N28" s="36"/>
      <c r="O28" s="153"/>
      <c r="P28" s="38"/>
      <c r="Q28" s="36"/>
      <c r="R28" s="370"/>
      <c r="S28" s="378"/>
      <c r="T28" s="379"/>
      <c r="U28" s="153"/>
      <c r="V28" s="1139"/>
      <c r="W28" s="161">
        <f>SUM(W22+W26)*4+(W24*9)</f>
        <v>749</v>
      </c>
      <c r="X28" s="80" t="s">
        <v>20</v>
      </c>
      <c r="Y28" s="401"/>
      <c r="Z28" s="402"/>
      <c r="AA28" s="132"/>
      <c r="AB28" s="133"/>
      <c r="AC28" s="137">
        <f>AC27*4/AF27</f>
        <v>0.15658362989323843</v>
      </c>
      <c r="AD28" s="137">
        <f>AD27*9/AF27</f>
        <v>0.28825622775800713</v>
      </c>
      <c r="AE28" s="137">
        <f>AE27*4/AF27</f>
        <v>0.55516014234875444</v>
      </c>
      <c r="AF28" s="132"/>
      <c r="AG28" s="149"/>
      <c r="AH28" s="148"/>
    </row>
    <row r="29" spans="2:40" s="3" customFormat="1" ht="74.45" customHeight="1">
      <c r="B29" s="22">
        <v>9</v>
      </c>
      <c r="C29" s="1128"/>
      <c r="D29" s="39" t="str">
        <f>'8~9月份菜單'!S44</f>
        <v>胚芽米飯</v>
      </c>
      <c r="E29" s="40" t="s">
        <v>41</v>
      </c>
      <c r="F29" s="41"/>
      <c r="G29" s="39" t="str">
        <f>'8~9月份菜單'!S45</f>
        <v>菲力雞排</v>
      </c>
      <c r="H29" s="24" t="s">
        <v>139</v>
      </c>
      <c r="I29" s="41"/>
      <c r="J29" s="39" t="str">
        <f>'8~9月份菜單'!S46</f>
        <v>蝦米高麗</v>
      </c>
      <c r="K29" s="40" t="s">
        <v>136</v>
      </c>
      <c r="L29" s="41"/>
      <c r="M29" s="39" t="str">
        <f>'8~9月份菜單'!S47</f>
        <v>茄汁燴蛋</v>
      </c>
      <c r="N29" s="42" t="s">
        <v>139</v>
      </c>
      <c r="O29" s="41"/>
      <c r="P29" s="39" t="str">
        <f>'8~9月份菜單'!S48</f>
        <v>淺色蔬菜</v>
      </c>
      <c r="Q29" s="40" t="s">
        <v>43</v>
      </c>
      <c r="R29" s="81"/>
      <c r="S29" s="39" t="str">
        <f>'8~9月份菜單'!S49</f>
        <v>紫菜豆腐湯(豆)</v>
      </c>
      <c r="T29" s="82" t="s">
        <v>42</v>
      </c>
      <c r="U29" s="41"/>
      <c r="V29" s="1137"/>
      <c r="W29" s="83" t="s">
        <v>26</v>
      </c>
      <c r="X29" s="84"/>
      <c r="Y29" s="120" t="s">
        <v>44</v>
      </c>
      <c r="Z29" s="425">
        <v>6</v>
      </c>
      <c r="AA29" s="132"/>
      <c r="AB29" s="133"/>
      <c r="AC29" s="132" t="s">
        <v>45</v>
      </c>
      <c r="AD29" s="132" t="s">
        <v>46</v>
      </c>
      <c r="AE29" s="132" t="s">
        <v>47</v>
      </c>
      <c r="AF29" s="132" t="s">
        <v>48</v>
      </c>
      <c r="AG29" s="149"/>
      <c r="AH29" s="148"/>
    </row>
    <row r="30" spans="2:40" ht="38.65" customHeight="1">
      <c r="B30" s="26" t="s">
        <v>71</v>
      </c>
      <c r="C30" s="1129"/>
      <c r="D30" s="27" t="s">
        <v>49</v>
      </c>
      <c r="E30" s="456"/>
      <c r="F30" s="441">
        <v>80</v>
      </c>
      <c r="G30" s="439" t="s">
        <v>334</v>
      </c>
      <c r="H30" s="456"/>
      <c r="I30" s="441">
        <v>60</v>
      </c>
      <c r="J30" s="27" t="s">
        <v>125</v>
      </c>
      <c r="K30" s="456"/>
      <c r="L30" s="441">
        <v>60</v>
      </c>
      <c r="M30" s="439" t="s">
        <v>146</v>
      </c>
      <c r="N30" s="456"/>
      <c r="O30" s="441">
        <v>50</v>
      </c>
      <c r="P30" s="27" t="str">
        <f>P29</f>
        <v>淺色蔬菜</v>
      </c>
      <c r="Q30" s="456"/>
      <c r="R30" s="389">
        <v>100</v>
      </c>
      <c r="S30" s="439" t="s">
        <v>141</v>
      </c>
      <c r="T30" s="456"/>
      <c r="U30" s="441">
        <v>40</v>
      </c>
      <c r="V30" s="1138"/>
      <c r="W30" s="85">
        <f>SUM(Z29*15)+(Z31*5)+(Z33*15)</f>
        <v>101.5</v>
      </c>
      <c r="X30" s="86" t="s">
        <v>21</v>
      </c>
      <c r="Y30" s="123" t="s">
        <v>52</v>
      </c>
      <c r="Z30" s="427">
        <v>2.2000000000000002</v>
      </c>
      <c r="AA30" s="133" t="s">
        <v>32</v>
      </c>
      <c r="AB30" s="133">
        <v>6</v>
      </c>
      <c r="AC30" s="133">
        <f>AB30*2</f>
        <v>12</v>
      </c>
      <c r="AD30" s="133"/>
      <c r="AE30" s="133">
        <f>AB30*15</f>
        <v>90</v>
      </c>
      <c r="AF30" s="133">
        <f>AC30*4+AE30*4</f>
        <v>408</v>
      </c>
      <c r="AG30" s="149"/>
      <c r="AH30" s="148"/>
    </row>
    <row r="31" spans="2:40" ht="38.65" customHeight="1">
      <c r="B31" s="26">
        <v>29</v>
      </c>
      <c r="C31" s="1129"/>
      <c r="D31" s="27" t="s">
        <v>236</v>
      </c>
      <c r="E31" s="456"/>
      <c r="F31" s="441">
        <v>30</v>
      </c>
      <c r="G31" s="439" t="s">
        <v>91</v>
      </c>
      <c r="H31" s="421"/>
      <c r="I31" s="851"/>
      <c r="J31" s="420" t="s">
        <v>226</v>
      </c>
      <c r="K31" s="456"/>
      <c r="L31" s="441">
        <v>5</v>
      </c>
      <c r="M31" s="439" t="s">
        <v>142</v>
      </c>
      <c r="N31" s="456"/>
      <c r="O31" s="441">
        <v>15</v>
      </c>
      <c r="P31" s="27" t="s">
        <v>53</v>
      </c>
      <c r="Q31" s="440"/>
      <c r="R31" s="389"/>
      <c r="S31" s="382" t="s">
        <v>120</v>
      </c>
      <c r="T31" s="456" t="s">
        <v>224</v>
      </c>
      <c r="U31" s="441">
        <v>30</v>
      </c>
      <c r="V31" s="1138"/>
      <c r="W31" s="87" t="s">
        <v>27</v>
      </c>
      <c r="X31" s="88"/>
      <c r="Y31" s="124" t="s">
        <v>55</v>
      </c>
      <c r="Z31" s="427">
        <v>2.2999999999999998</v>
      </c>
      <c r="AA31" s="134" t="s">
        <v>56</v>
      </c>
      <c r="AB31" s="133">
        <v>2.2999999999999998</v>
      </c>
      <c r="AC31" s="135">
        <f>AB31*7</f>
        <v>16.099999999999998</v>
      </c>
      <c r="AD31" s="133">
        <f>AB31*5</f>
        <v>11.5</v>
      </c>
      <c r="AE31" s="133" t="s">
        <v>57</v>
      </c>
      <c r="AF31" s="136">
        <f>AC31*4+AD31*9</f>
        <v>167.89999999999998</v>
      </c>
      <c r="AG31" s="149"/>
      <c r="AH31" s="148"/>
    </row>
    <row r="32" spans="2:40" ht="38.65" customHeight="1">
      <c r="B32" s="26" t="s">
        <v>75</v>
      </c>
      <c r="C32" s="1129"/>
      <c r="D32" s="391"/>
      <c r="E32" s="440"/>
      <c r="F32" s="441"/>
      <c r="G32" s="420" t="s">
        <v>53</v>
      </c>
      <c r="H32" s="852"/>
      <c r="I32" s="851"/>
      <c r="J32" s="420" t="s">
        <v>109</v>
      </c>
      <c r="K32" s="456"/>
      <c r="L32" s="441"/>
      <c r="M32" s="439" t="s">
        <v>144</v>
      </c>
      <c r="N32" s="456"/>
      <c r="O32" s="441"/>
      <c r="P32" s="27"/>
      <c r="Q32" s="440"/>
      <c r="R32" s="389"/>
      <c r="S32" s="27" t="s">
        <v>255</v>
      </c>
      <c r="T32" s="440"/>
      <c r="U32" s="441"/>
      <c r="V32" s="1138"/>
      <c r="W32" s="85">
        <f>SUM(Z30*5)+(Z32*5)</f>
        <v>23.5</v>
      </c>
      <c r="X32" s="86" t="s">
        <v>21</v>
      </c>
      <c r="Y32" s="124" t="s">
        <v>59</v>
      </c>
      <c r="Z32" s="426">
        <v>2.5</v>
      </c>
      <c r="AA32" s="132" t="s">
        <v>60</v>
      </c>
      <c r="AB32" s="133">
        <v>1.5</v>
      </c>
      <c r="AC32" s="133">
        <f>AB32*1</f>
        <v>1.5</v>
      </c>
      <c r="AD32" s="133" t="s">
        <v>57</v>
      </c>
      <c r="AE32" s="133">
        <f>AB32*5</f>
        <v>7.5</v>
      </c>
      <c r="AF32" s="133">
        <f>AC32*4+AE32*4</f>
        <v>36</v>
      </c>
      <c r="AG32" s="149"/>
      <c r="AH32" s="148"/>
    </row>
    <row r="33" spans="2:34" ht="38.65" customHeight="1">
      <c r="B33" s="1124" t="s">
        <v>89</v>
      </c>
      <c r="C33" s="1129"/>
      <c r="D33" s="391"/>
      <c r="E33" s="440"/>
      <c r="F33" s="441"/>
      <c r="G33" s="420" t="s">
        <v>111</v>
      </c>
      <c r="H33" s="852"/>
      <c r="I33" s="851"/>
      <c r="J33" s="420"/>
      <c r="K33" s="456"/>
      <c r="L33" s="441"/>
      <c r="M33" s="439"/>
      <c r="N33" s="452"/>
      <c r="O33" s="441"/>
      <c r="P33" s="27"/>
      <c r="Q33" s="440"/>
      <c r="R33" s="389"/>
      <c r="S33" s="27" t="s">
        <v>144</v>
      </c>
      <c r="T33" s="440"/>
      <c r="U33" s="441"/>
      <c r="V33" s="1138"/>
      <c r="W33" s="87" t="s">
        <v>61</v>
      </c>
      <c r="X33" s="88"/>
      <c r="Y33" s="124" t="s">
        <v>62</v>
      </c>
      <c r="Z33" s="427">
        <v>0</v>
      </c>
      <c r="AA33" s="132" t="s">
        <v>63</v>
      </c>
      <c r="AB33" s="133">
        <v>2.5</v>
      </c>
      <c r="AC33" s="133"/>
      <c r="AD33" s="133">
        <f>AB33*5</f>
        <v>12.5</v>
      </c>
      <c r="AE33" s="133" t="s">
        <v>57</v>
      </c>
      <c r="AF33" s="133">
        <f>AD33*9</f>
        <v>112.5</v>
      </c>
      <c r="AG33" s="149"/>
      <c r="AH33" s="148"/>
    </row>
    <row r="34" spans="2:34" ht="38.65" customHeight="1">
      <c r="B34" s="1125"/>
      <c r="C34" s="1130"/>
      <c r="D34" s="391"/>
      <c r="E34" s="440"/>
      <c r="F34" s="441"/>
      <c r="G34" s="27"/>
      <c r="H34" s="440"/>
      <c r="I34" s="441"/>
      <c r="J34" s="27"/>
      <c r="K34" s="440"/>
      <c r="L34" s="441"/>
      <c r="M34" s="439"/>
      <c r="N34" s="452"/>
      <c r="O34" s="441"/>
      <c r="P34" s="27"/>
      <c r="Q34" s="440"/>
      <c r="R34" s="389"/>
      <c r="S34" s="27"/>
      <c r="T34" s="440"/>
      <c r="U34" s="441"/>
      <c r="V34" s="1138"/>
      <c r="W34" s="89">
        <f>SUM(Z29*2)+(Z30*7)</f>
        <v>27.400000000000002</v>
      </c>
      <c r="X34" s="86" t="s">
        <v>21</v>
      </c>
      <c r="Y34" s="128" t="s">
        <v>64</v>
      </c>
      <c r="Z34" s="427">
        <v>0</v>
      </c>
      <c r="AA34" s="132" t="s">
        <v>65</v>
      </c>
      <c r="AB34" s="133">
        <v>1</v>
      </c>
      <c r="AC34" s="132"/>
      <c r="AD34" s="132"/>
      <c r="AE34" s="132">
        <f>AB34*15</f>
        <v>15</v>
      </c>
      <c r="AF34" s="132"/>
      <c r="AG34" s="149"/>
      <c r="AH34" s="148"/>
    </row>
    <row r="35" spans="2:34" ht="38.65" customHeight="1">
      <c r="B35" s="31" t="s">
        <v>77</v>
      </c>
      <c r="C35" s="32"/>
      <c r="D35" s="391"/>
      <c r="E35" s="390"/>
      <c r="F35" s="29"/>
      <c r="G35" s="27"/>
      <c r="H35" s="390"/>
      <c r="I35" s="29"/>
      <c r="J35" s="27"/>
      <c r="K35" s="390"/>
      <c r="L35" s="29"/>
      <c r="M35" s="27"/>
      <c r="N35" s="390"/>
      <c r="O35" s="29"/>
      <c r="P35" s="27"/>
      <c r="Q35" s="390"/>
      <c r="R35" s="389"/>
      <c r="S35" s="27"/>
      <c r="T35" s="28"/>
      <c r="U35" s="29"/>
      <c r="V35" s="1138"/>
      <c r="W35" s="87" t="s">
        <v>66</v>
      </c>
      <c r="X35" s="88"/>
      <c r="Y35" s="129"/>
      <c r="Z35" s="427"/>
      <c r="AA35" s="132"/>
      <c r="AB35" s="133"/>
      <c r="AC35" s="132">
        <f>SUM(AC30:AC34)</f>
        <v>29.599999999999998</v>
      </c>
      <c r="AD35" s="132">
        <f>SUM(AD30:AD34)</f>
        <v>24</v>
      </c>
      <c r="AE35" s="132">
        <f>SUM(AE30:AE34)</f>
        <v>112.5</v>
      </c>
      <c r="AF35" s="132">
        <f>AC35*4+AD35*9+AE35*4</f>
        <v>784.4</v>
      </c>
      <c r="AG35" s="149"/>
      <c r="AH35" s="148"/>
    </row>
    <row r="36" spans="2:34" ht="38.65" customHeight="1" thickBot="1">
      <c r="B36" s="33"/>
      <c r="C36" s="34"/>
      <c r="D36" s="45"/>
      <c r="E36" s="46"/>
      <c r="F36" s="47"/>
      <c r="G36" s="48"/>
      <c r="H36" s="49"/>
      <c r="I36" s="60"/>
      <c r="J36" s="48"/>
      <c r="K36" s="46"/>
      <c r="L36" s="60"/>
      <c r="M36" s="48"/>
      <c r="N36" s="46"/>
      <c r="O36" s="60"/>
      <c r="P36" s="48"/>
      <c r="Q36" s="46"/>
      <c r="R36" s="94"/>
      <c r="S36" s="48"/>
      <c r="T36" s="46"/>
      <c r="U36" s="60"/>
      <c r="V36" s="1139"/>
      <c r="W36" s="90">
        <f>SUM(W30+W34)*4+(W32*9)</f>
        <v>727.1</v>
      </c>
      <c r="X36" s="91" t="s">
        <v>20</v>
      </c>
      <c r="Y36" s="130"/>
      <c r="Z36" s="428"/>
      <c r="AA36" s="132"/>
      <c r="AB36" s="133"/>
      <c r="AC36" s="137">
        <f>AC35*4/AF35</f>
        <v>0.15094339622641509</v>
      </c>
      <c r="AD36" s="137">
        <f>AD35*9/AF35</f>
        <v>0.27536970933197347</v>
      </c>
      <c r="AE36" s="137">
        <f>AE35*4/AF35</f>
        <v>0.57368689444161147</v>
      </c>
      <c r="AF36" s="132"/>
      <c r="AG36" s="149"/>
      <c r="AH36" s="148"/>
    </row>
    <row r="37" spans="2:34" s="3" customFormat="1" ht="70.150000000000006" customHeight="1">
      <c r="B37" s="22">
        <v>9</v>
      </c>
      <c r="C37" s="1128"/>
      <c r="D37" s="23" t="str">
        <f>'8~9月份菜單'!$Y$44</f>
        <v>香Q白飯</v>
      </c>
      <c r="E37" s="24" t="s">
        <v>41</v>
      </c>
      <c r="F37" s="25"/>
      <c r="G37" s="23" t="str">
        <f>'8~9月份菜單'!$Y$45</f>
        <v>東坡控肉</v>
      </c>
      <c r="H37" s="24" t="s">
        <v>139</v>
      </c>
      <c r="I37" s="25"/>
      <c r="J37" s="23" t="str">
        <f>'8~9月份菜單'!$Y$46</f>
        <v>彩繪玉米</v>
      </c>
      <c r="K37" s="24" t="s">
        <v>136</v>
      </c>
      <c r="L37" s="25"/>
      <c r="M37" s="23" t="str">
        <f>'8~9月份菜單'!$Y$47</f>
        <v>滷味油腐(豆)</v>
      </c>
      <c r="N37" s="24" t="s">
        <v>145</v>
      </c>
      <c r="O37" s="25"/>
      <c r="P37" s="23" t="str">
        <f>'8~9月份菜單'!$Y$48</f>
        <v>深色蔬菜</v>
      </c>
      <c r="Q37" s="24" t="s">
        <v>43</v>
      </c>
      <c r="R37" s="25"/>
      <c r="S37" s="23" t="str">
        <f>'8~9月份菜單'!$Y$49</f>
        <v>冬瓜排骨湯</v>
      </c>
      <c r="T37" s="24" t="s">
        <v>42</v>
      </c>
      <c r="U37" s="25"/>
      <c r="V37" s="1144"/>
      <c r="W37" s="70" t="s">
        <v>26</v>
      </c>
      <c r="X37" s="71"/>
      <c r="Y37" s="107" t="s">
        <v>44</v>
      </c>
      <c r="Z37" s="108">
        <v>6</v>
      </c>
      <c r="AA37" s="132"/>
      <c r="AB37" s="133"/>
      <c r="AC37" s="132" t="s">
        <v>45</v>
      </c>
      <c r="AD37" s="132" t="s">
        <v>46</v>
      </c>
      <c r="AE37" s="132" t="s">
        <v>47</v>
      </c>
      <c r="AF37" s="132" t="s">
        <v>48</v>
      </c>
      <c r="AG37" s="149"/>
      <c r="AH37" s="148"/>
    </row>
    <row r="38" spans="2:34" ht="38.65" customHeight="1">
      <c r="B38" s="26" t="s">
        <v>71</v>
      </c>
      <c r="C38" s="1129"/>
      <c r="D38" s="439" t="s">
        <v>49</v>
      </c>
      <c r="E38" s="456"/>
      <c r="F38" s="441">
        <v>120</v>
      </c>
      <c r="G38" s="420" t="s">
        <v>72</v>
      </c>
      <c r="H38" s="421"/>
      <c r="I38" s="422">
        <v>60</v>
      </c>
      <c r="J38" s="420" t="s">
        <v>140</v>
      </c>
      <c r="K38" s="421"/>
      <c r="L38" s="422">
        <v>50</v>
      </c>
      <c r="M38" s="439" t="s">
        <v>382</v>
      </c>
      <c r="N38" s="456" t="s">
        <v>224</v>
      </c>
      <c r="O38" s="441">
        <v>50</v>
      </c>
      <c r="P38" s="439" t="str">
        <f>P37</f>
        <v>深色蔬菜</v>
      </c>
      <c r="Q38" s="456"/>
      <c r="R38" s="441">
        <v>100</v>
      </c>
      <c r="S38" s="717" t="s">
        <v>383</v>
      </c>
      <c r="T38" s="383"/>
      <c r="U38" s="718">
        <v>40</v>
      </c>
      <c r="V38" s="1145"/>
      <c r="W38" s="72">
        <f>SUM(Z37*15)+(Z39*5)+(Z41*15)</f>
        <v>101.5</v>
      </c>
      <c r="X38" s="73" t="s">
        <v>21</v>
      </c>
      <c r="Y38" s="109" t="s">
        <v>52</v>
      </c>
      <c r="Z38" s="110">
        <v>2.5</v>
      </c>
      <c r="AA38" s="138" t="s">
        <v>32</v>
      </c>
      <c r="AB38" s="138">
        <v>6</v>
      </c>
      <c r="AC38" s="138">
        <f>AB38*2</f>
        <v>12</v>
      </c>
      <c r="AD38" s="138"/>
      <c r="AE38" s="138">
        <f>AB38*15</f>
        <v>90</v>
      </c>
      <c r="AF38" s="138">
        <f>AC38*4+AE38*4</f>
        <v>408</v>
      </c>
      <c r="AG38" s="151"/>
      <c r="AH38" s="148"/>
    </row>
    <row r="39" spans="2:34" ht="38.65" customHeight="1">
      <c r="B39" s="26">
        <v>30</v>
      </c>
      <c r="C39" s="1129"/>
      <c r="D39" s="439"/>
      <c r="E39" s="456"/>
      <c r="F39" s="441"/>
      <c r="G39" s="420" t="s">
        <v>104</v>
      </c>
      <c r="H39" s="421"/>
      <c r="I39" s="422"/>
      <c r="J39" s="420" t="s">
        <v>133</v>
      </c>
      <c r="K39" s="421"/>
      <c r="L39" s="422">
        <v>10</v>
      </c>
      <c r="M39" s="439" t="s">
        <v>111</v>
      </c>
      <c r="N39" s="456"/>
      <c r="O39" s="441"/>
      <c r="P39" s="439" t="s">
        <v>109</v>
      </c>
      <c r="Q39" s="456"/>
      <c r="R39" s="441"/>
      <c r="S39" s="785" t="s">
        <v>87</v>
      </c>
      <c r="T39" s="786"/>
      <c r="U39" s="784">
        <v>15</v>
      </c>
      <c r="V39" s="1145"/>
      <c r="W39" s="75" t="s">
        <v>27</v>
      </c>
      <c r="X39" s="76"/>
      <c r="Y39" s="111" t="s">
        <v>55</v>
      </c>
      <c r="Z39" s="110">
        <v>2.2999999999999998</v>
      </c>
      <c r="AA39" s="139" t="s">
        <v>56</v>
      </c>
      <c r="AB39" s="138">
        <v>2.2999999999999998</v>
      </c>
      <c r="AC39" s="140">
        <f>AB39*7</f>
        <v>16.099999999999998</v>
      </c>
      <c r="AD39" s="138">
        <f>AB39*5</f>
        <v>11.5</v>
      </c>
      <c r="AE39" s="138" t="s">
        <v>57</v>
      </c>
      <c r="AF39" s="141">
        <f>AC39*4+AD39*9</f>
        <v>167.89999999999998</v>
      </c>
      <c r="AG39" s="151"/>
      <c r="AH39" s="148"/>
    </row>
    <row r="40" spans="2:34" ht="38.65" customHeight="1">
      <c r="B40" s="26" t="s">
        <v>174</v>
      </c>
      <c r="C40" s="1129"/>
      <c r="D40" s="439"/>
      <c r="E40" s="456"/>
      <c r="F40" s="441"/>
      <c r="G40" s="420" t="s">
        <v>101</v>
      </c>
      <c r="H40" s="423"/>
      <c r="I40" s="422"/>
      <c r="J40" s="420" t="s">
        <v>337</v>
      </c>
      <c r="K40" s="423"/>
      <c r="L40" s="422">
        <v>10</v>
      </c>
      <c r="M40" s="439" t="s">
        <v>109</v>
      </c>
      <c r="N40" s="456"/>
      <c r="O40" s="441"/>
      <c r="P40" s="439"/>
      <c r="Q40" s="456"/>
      <c r="R40" s="441"/>
      <c r="S40" s="74" t="s">
        <v>109</v>
      </c>
      <c r="T40" s="384"/>
      <c r="U40" s="385"/>
      <c r="V40" s="1145"/>
      <c r="W40" s="72">
        <f>SUM(Z38*5)+(Z40*5)</f>
        <v>25</v>
      </c>
      <c r="X40" s="73" t="s">
        <v>21</v>
      </c>
      <c r="Y40" s="111" t="s">
        <v>59</v>
      </c>
      <c r="Z40" s="400">
        <v>2.5</v>
      </c>
      <c r="AA40" s="142" t="s">
        <v>60</v>
      </c>
      <c r="AB40" s="138">
        <v>1.6</v>
      </c>
      <c r="AC40" s="138">
        <f>AB40*1</f>
        <v>1.6</v>
      </c>
      <c r="AD40" s="138" t="s">
        <v>57</v>
      </c>
      <c r="AE40" s="138">
        <f>AB40*5</f>
        <v>8</v>
      </c>
      <c r="AF40" s="138">
        <f>AC40*4+AE40*4</f>
        <v>38.4</v>
      </c>
      <c r="AG40" s="151"/>
      <c r="AH40" s="148"/>
    </row>
    <row r="41" spans="2:34" ht="38.65" customHeight="1">
      <c r="B41" s="1124" t="s">
        <v>256</v>
      </c>
      <c r="C41" s="1129"/>
      <c r="D41" s="439"/>
      <c r="E41" s="456"/>
      <c r="F41" s="441"/>
      <c r="G41" s="420" t="s">
        <v>88</v>
      </c>
      <c r="H41" s="423"/>
      <c r="I41" s="422"/>
      <c r="J41" s="420" t="s">
        <v>109</v>
      </c>
      <c r="K41" s="423"/>
      <c r="L41" s="422"/>
      <c r="M41" s="439" t="s">
        <v>115</v>
      </c>
      <c r="N41" s="440"/>
      <c r="O41" s="441"/>
      <c r="P41" s="439"/>
      <c r="Q41" s="456"/>
      <c r="R41" s="441"/>
      <c r="S41" s="74"/>
      <c r="T41" s="395"/>
      <c r="U41" s="386"/>
      <c r="V41" s="1145"/>
      <c r="W41" s="75" t="s">
        <v>61</v>
      </c>
      <c r="X41" s="76"/>
      <c r="Y41" s="111" t="s">
        <v>62</v>
      </c>
      <c r="Z41" s="110">
        <v>0</v>
      </c>
      <c r="AA41" s="142" t="s">
        <v>63</v>
      </c>
      <c r="AB41" s="138">
        <v>2.5</v>
      </c>
      <c r="AC41" s="138"/>
      <c r="AD41" s="138">
        <f>AB41*5</f>
        <v>12.5</v>
      </c>
      <c r="AE41" s="138" t="s">
        <v>57</v>
      </c>
      <c r="AF41" s="138">
        <f>AD41*9</f>
        <v>112.5</v>
      </c>
      <c r="AG41" s="151"/>
      <c r="AH41" s="148"/>
    </row>
    <row r="42" spans="2:34" ht="38.65" customHeight="1">
      <c r="B42" s="1125"/>
      <c r="C42" s="1130"/>
      <c r="D42" s="714"/>
      <c r="E42" s="440"/>
      <c r="F42" s="441"/>
      <c r="G42" s="420" t="s">
        <v>70</v>
      </c>
      <c r="H42" s="423"/>
      <c r="I42" s="422"/>
      <c r="J42" s="420"/>
      <c r="K42" s="423"/>
      <c r="L42" s="422"/>
      <c r="M42" s="439"/>
      <c r="N42" s="440"/>
      <c r="O42" s="441"/>
      <c r="P42" s="439"/>
      <c r="Q42" s="440"/>
      <c r="R42" s="441"/>
      <c r="S42" s="387"/>
      <c r="T42" s="395"/>
      <c r="U42" s="386"/>
      <c r="V42" s="1145"/>
      <c r="W42" s="77">
        <f>SUM(Z37*2)+(Z38*7)</f>
        <v>29.5</v>
      </c>
      <c r="X42" s="73" t="s">
        <v>21</v>
      </c>
      <c r="Y42" s="115" t="s">
        <v>64</v>
      </c>
      <c r="Z42" s="110">
        <v>0</v>
      </c>
      <c r="AA42" s="142" t="s">
        <v>65</v>
      </c>
      <c r="AB42" s="138"/>
      <c r="AC42" s="142"/>
      <c r="AD42" s="142"/>
      <c r="AE42" s="142">
        <f>AB42*15</f>
        <v>0</v>
      </c>
      <c r="AF42" s="142"/>
      <c r="AG42" s="151"/>
      <c r="AH42" s="148"/>
    </row>
    <row r="43" spans="2:34" ht="38.65" customHeight="1">
      <c r="B43" s="31" t="s">
        <v>77</v>
      </c>
      <c r="C43" s="32"/>
      <c r="D43" s="714"/>
      <c r="E43" s="440"/>
      <c r="F43" s="441"/>
      <c r="G43" s="439" t="s">
        <v>73</v>
      </c>
      <c r="H43" s="440"/>
      <c r="I43" s="441"/>
      <c r="J43" s="439"/>
      <c r="K43" s="440"/>
      <c r="L43" s="441"/>
      <c r="M43" s="439"/>
      <c r="N43" s="440"/>
      <c r="O43" s="441"/>
      <c r="P43" s="439"/>
      <c r="Q43" s="440"/>
      <c r="R43" s="441"/>
      <c r="S43" s="74"/>
      <c r="T43" s="396"/>
      <c r="U43" s="78"/>
      <c r="V43" s="1145"/>
      <c r="W43" s="75" t="s">
        <v>66</v>
      </c>
      <c r="X43" s="76"/>
      <c r="Y43" s="116"/>
      <c r="Z43" s="110"/>
      <c r="AA43" s="142"/>
      <c r="AB43" s="138"/>
      <c r="AC43" s="142">
        <f>SUM(AC38:AC42)</f>
        <v>29.7</v>
      </c>
      <c r="AD43" s="142">
        <f>SUM(AD38:AD42)</f>
        <v>24</v>
      </c>
      <c r="AE43" s="142">
        <f>SUM(AE38:AE42)</f>
        <v>98</v>
      </c>
      <c r="AF43" s="142">
        <f>AC43*4+AD43*9+AE43*4</f>
        <v>726.8</v>
      </c>
      <c r="AG43" s="151"/>
      <c r="AH43" s="148"/>
    </row>
    <row r="44" spans="2:34" ht="38.65" customHeight="1" thickBot="1">
      <c r="B44" s="33"/>
      <c r="C44" s="34"/>
      <c r="D44" s="35"/>
      <c r="E44" s="36"/>
      <c r="F44" s="37"/>
      <c r="G44" s="38"/>
      <c r="H44" s="36"/>
      <c r="I44" s="37"/>
      <c r="J44" s="38"/>
      <c r="K44" s="36"/>
      <c r="L44" s="37"/>
      <c r="M44" s="38"/>
      <c r="N44" s="36"/>
      <c r="O44" s="37"/>
      <c r="P44" s="38"/>
      <c r="Q44" s="36"/>
      <c r="R44" s="37"/>
      <c r="S44" s="38"/>
      <c r="T44" s="36"/>
      <c r="U44" s="37"/>
      <c r="V44" s="1146"/>
      <c r="W44" s="79">
        <f>SUM(W38+W42)*4+(W40*9)</f>
        <v>749</v>
      </c>
      <c r="X44" s="80" t="s">
        <v>20</v>
      </c>
      <c r="Y44" s="117"/>
      <c r="Z44" s="118"/>
      <c r="AA44" s="142"/>
      <c r="AB44" s="138"/>
      <c r="AC44" s="144">
        <f>AC43*4/AF43</f>
        <v>0.16345624656026417</v>
      </c>
      <c r="AD44" s="144">
        <f>AD43*9/AF43</f>
        <v>0.29719317556411667</v>
      </c>
      <c r="AE44" s="144">
        <f>AE43*4/AF43</f>
        <v>0.53935057787561924</v>
      </c>
      <c r="AF44" s="142"/>
      <c r="AG44" s="151"/>
      <c r="AH44" s="148"/>
    </row>
    <row r="45" spans="2:34" ht="3.75" customHeight="1">
      <c r="N45" s="64"/>
      <c r="Q45" s="10"/>
      <c r="R45" s="12"/>
      <c r="S45" s="11"/>
      <c r="T45" s="101"/>
      <c r="V45" s="7"/>
      <c r="W45" s="1"/>
      <c r="X45" s="1"/>
      <c r="Y45" s="1"/>
      <c r="Z45" s="1"/>
      <c r="AB45" s="1"/>
    </row>
    <row r="46" spans="2:34" ht="41.45" customHeight="1">
      <c r="B46" s="1071" t="s">
        <v>386</v>
      </c>
      <c r="C46" s="1071"/>
      <c r="D46" s="1071"/>
      <c r="E46" s="1071"/>
      <c r="F46" s="1071"/>
      <c r="G46" s="1071"/>
      <c r="H46" s="1071"/>
      <c r="I46" s="1071"/>
      <c r="J46" s="1071"/>
      <c r="K46" s="1071"/>
      <c r="L46" s="1071"/>
      <c r="M46" s="1071"/>
      <c r="N46" s="1071"/>
      <c r="O46" s="1071"/>
      <c r="P46" s="1071"/>
      <c r="Q46" s="1071"/>
      <c r="R46" s="1071"/>
      <c r="S46" s="1071"/>
      <c r="T46" s="1071"/>
      <c r="U46" s="1071"/>
      <c r="V46" s="1071"/>
      <c r="W46" s="1071"/>
      <c r="X46" s="1071"/>
      <c r="Y46" s="1071"/>
      <c r="Z46" s="1"/>
      <c r="AB46" s="1"/>
    </row>
  </sheetData>
  <mergeCells count="21">
    <mergeCell ref="V37:V44"/>
    <mergeCell ref="B1:Z1"/>
    <mergeCell ref="B2:G2"/>
    <mergeCell ref="X3:Y3"/>
    <mergeCell ref="W4:X4"/>
    <mergeCell ref="B46:Y46"/>
    <mergeCell ref="B9:B10"/>
    <mergeCell ref="B17:B18"/>
    <mergeCell ref="B25:B26"/>
    <mergeCell ref="B33:B34"/>
    <mergeCell ref="B41:B42"/>
    <mergeCell ref="C5:C10"/>
    <mergeCell ref="C13:C18"/>
    <mergeCell ref="C21:C26"/>
    <mergeCell ref="C29:C34"/>
    <mergeCell ref="C37:C42"/>
    <mergeCell ref="V5:V12"/>
    <mergeCell ref="J23:J24"/>
    <mergeCell ref="V13:V20"/>
    <mergeCell ref="V21:V28"/>
    <mergeCell ref="V29:V36"/>
  </mergeCells>
  <phoneticPr fontId="100" type="noConversion"/>
  <pageMargins left="0.90486111111111101" right="0.31458333333333299" top="0.35416666666666702" bottom="0.35416666666666702" header="0.31458333333333299" footer="0.31458333333333299"/>
  <pageSetup paperSize="9" scale="29" orientation="landscape" r:id="rId1"/>
  <colBreaks count="1" manualBreakCount="1">
    <brk id="26" max="5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B5D45-3803-46A7-8AD0-9DBE367929F7}">
  <sheetPr>
    <pageSetUpPr fitToPage="1"/>
  </sheetPr>
  <dimension ref="B1:AF52"/>
  <sheetViews>
    <sheetView topLeftCell="A4" zoomScale="50" zoomScaleNormal="50" workbookViewId="0">
      <selection activeCell="M25" sqref="M25"/>
    </sheetView>
  </sheetViews>
  <sheetFormatPr defaultRowHeight="20.25"/>
  <cols>
    <col min="1" max="1" width="1.875" style="1199" customWidth="1"/>
    <col min="2" max="2" width="4.875" style="1207" customWidth="1"/>
    <col min="3" max="3" width="0" style="1199" hidden="1" customWidth="1"/>
    <col min="4" max="4" width="28.625" style="1199" customWidth="1"/>
    <col min="5" max="5" width="5.625" style="1206" customWidth="1"/>
    <col min="6" max="6" width="9.625" style="1199" customWidth="1"/>
    <col min="7" max="7" width="28.625" style="1199" customWidth="1"/>
    <col min="8" max="8" width="5.625" style="1206" customWidth="1"/>
    <col min="9" max="9" width="9.625" style="1199" customWidth="1"/>
    <col min="10" max="10" width="28.625" style="1199" customWidth="1"/>
    <col min="11" max="11" width="5.625" style="1206" customWidth="1"/>
    <col min="12" max="12" width="9.625" style="1199" customWidth="1"/>
    <col min="13" max="13" width="28.625" style="1199" customWidth="1"/>
    <col min="14" max="14" width="5.625" style="1206" customWidth="1"/>
    <col min="15" max="15" width="9.625" style="1199" customWidth="1"/>
    <col min="16" max="16" width="28.625" style="1199" customWidth="1"/>
    <col min="17" max="17" width="5.625" style="1206" customWidth="1"/>
    <col min="18" max="18" width="9.625" style="1199" customWidth="1"/>
    <col min="19" max="19" width="28.625" style="1199" customWidth="1"/>
    <col min="20" max="20" width="5.625" style="1206" customWidth="1"/>
    <col min="21" max="21" width="9.625" style="1199" customWidth="1"/>
    <col min="22" max="22" width="12.125" style="1205" customWidth="1"/>
    <col min="23" max="23" width="11.75" style="1204" customWidth="1"/>
    <col min="24" max="24" width="11.25" style="1203" customWidth="1"/>
    <col min="25" max="25" width="6.625" style="1202" customWidth="1"/>
    <col min="26" max="26" width="6.625" style="1199" customWidth="1"/>
    <col min="27" max="27" width="6" style="1200" hidden="1" customWidth="1"/>
    <col min="28" max="28" width="5.5" style="1201" hidden="1" customWidth="1"/>
    <col min="29" max="29" width="7.75" style="1200" hidden="1" customWidth="1"/>
    <col min="30" max="30" width="8" style="1200" hidden="1" customWidth="1"/>
    <col min="31" max="31" width="7.875" style="1200" hidden="1" customWidth="1"/>
    <col min="32" max="32" width="7.5" style="1200" hidden="1" customWidth="1"/>
    <col min="33" max="16384" width="9" style="1199"/>
  </cols>
  <sheetData>
    <row r="1" spans="2:32" s="1200" customFormat="1" ht="38.25">
      <c r="B1" s="1367" t="s">
        <v>629</v>
      </c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  <c r="R1" s="1367"/>
      <c r="S1" s="1367"/>
      <c r="T1" s="1367"/>
      <c r="U1" s="1367"/>
      <c r="V1" s="1367"/>
      <c r="W1" s="1367"/>
      <c r="X1" s="1367"/>
      <c r="Y1" s="1367"/>
      <c r="Z1" s="1360"/>
      <c r="AB1" s="1201"/>
    </row>
    <row r="2" spans="2:32" s="1200" customFormat="1" ht="18.95" customHeight="1">
      <c r="B2" s="1366"/>
      <c r="C2" s="1365"/>
      <c r="D2" s="1365"/>
      <c r="E2" s="1365"/>
      <c r="F2" s="1365"/>
      <c r="G2" s="1365"/>
      <c r="H2" s="1364"/>
      <c r="I2" s="1360"/>
      <c r="J2" s="1360"/>
      <c r="K2" s="1364"/>
      <c r="L2" s="1360"/>
      <c r="M2" s="1360"/>
      <c r="N2" s="1364"/>
      <c r="O2" s="1360"/>
      <c r="P2" s="1360"/>
      <c r="Q2" s="1364"/>
      <c r="R2" s="1360"/>
      <c r="S2" s="1360"/>
      <c r="T2" s="1364"/>
      <c r="U2" s="1360"/>
      <c r="V2" s="1363"/>
      <c r="W2" s="1361"/>
      <c r="X2" s="1362"/>
      <c r="Y2" s="1361"/>
      <c r="Z2" s="1360"/>
      <c r="AB2" s="1201"/>
    </row>
    <row r="3" spans="2:32" s="1200" customFormat="1" ht="30" customHeight="1" thickBot="1">
      <c r="B3" s="1359" t="s">
        <v>628</v>
      </c>
      <c r="C3" s="1359"/>
      <c r="D3" s="1358"/>
      <c r="E3" s="1357"/>
      <c r="F3" s="1357"/>
      <c r="G3" s="1357"/>
      <c r="H3" s="1357"/>
      <c r="I3" s="1357"/>
      <c r="J3" s="1357"/>
      <c r="K3" s="1357"/>
      <c r="L3" s="1357"/>
      <c r="M3" s="1357"/>
      <c r="N3" s="1357"/>
      <c r="O3" s="1357"/>
      <c r="P3" s="1357"/>
      <c r="Q3" s="1357"/>
      <c r="R3" s="1357"/>
      <c r="T3" s="1357"/>
      <c r="U3" s="1357"/>
      <c r="V3" s="1356"/>
      <c r="W3" s="1355"/>
      <c r="X3" s="1354"/>
      <c r="Y3" s="1353"/>
      <c r="Z3" s="1217"/>
      <c r="AB3" s="1201"/>
    </row>
    <row r="4" spans="2:32" s="1343" customFormat="1" ht="43.5">
      <c r="B4" s="1352" t="s">
        <v>30</v>
      </c>
      <c r="C4" s="1351" t="s">
        <v>31</v>
      </c>
      <c r="D4" s="1348" t="s">
        <v>32</v>
      </c>
      <c r="E4" s="1349" t="s">
        <v>626</v>
      </c>
      <c r="F4" s="1348"/>
      <c r="G4" s="1348" t="s">
        <v>627</v>
      </c>
      <c r="H4" s="1349" t="s">
        <v>626</v>
      </c>
      <c r="I4" s="1348"/>
      <c r="J4" s="1348" t="s">
        <v>36</v>
      </c>
      <c r="K4" s="1349" t="s">
        <v>626</v>
      </c>
      <c r="L4" s="1348"/>
      <c r="M4" s="1348" t="s">
        <v>36</v>
      </c>
      <c r="N4" s="1349" t="s">
        <v>626</v>
      </c>
      <c r="O4" s="1348"/>
      <c r="P4" s="1348" t="s">
        <v>36</v>
      </c>
      <c r="Q4" s="1349" t="s">
        <v>626</v>
      </c>
      <c r="R4" s="1348"/>
      <c r="S4" s="1350" t="s">
        <v>37</v>
      </c>
      <c r="T4" s="1349" t="s">
        <v>626</v>
      </c>
      <c r="U4" s="1348"/>
      <c r="V4" s="1347" t="s">
        <v>625</v>
      </c>
      <c r="W4" s="1347" t="s">
        <v>624</v>
      </c>
      <c r="X4" s="1346" t="s">
        <v>623</v>
      </c>
      <c r="Y4" s="1345" t="s">
        <v>622</v>
      </c>
      <c r="Z4" s="1344"/>
      <c r="AA4" s="1265"/>
      <c r="AB4" s="1201"/>
      <c r="AC4" s="1200"/>
      <c r="AD4" s="1200"/>
      <c r="AE4" s="1200"/>
      <c r="AF4" s="1200"/>
    </row>
    <row r="5" spans="2:32" s="1271" customFormat="1" ht="42" customHeight="1">
      <c r="B5" s="1278"/>
      <c r="C5" s="1257"/>
      <c r="D5" s="1342"/>
      <c r="E5" s="1342"/>
      <c r="F5" s="1341" t="s">
        <v>621</v>
      </c>
      <c r="G5" s="1342"/>
      <c r="H5" s="1342"/>
      <c r="I5" s="1341" t="s">
        <v>621</v>
      </c>
      <c r="J5" s="1342"/>
      <c r="K5" s="1342"/>
      <c r="L5" s="1341" t="s">
        <v>621</v>
      </c>
      <c r="M5" s="1342"/>
      <c r="N5" s="1342"/>
      <c r="O5" s="1341" t="s">
        <v>621</v>
      </c>
      <c r="P5" s="1342"/>
      <c r="Q5" s="1342"/>
      <c r="R5" s="1341" t="s">
        <v>621</v>
      </c>
      <c r="S5" s="1342"/>
      <c r="T5" s="1342"/>
      <c r="U5" s="1341" t="s">
        <v>621</v>
      </c>
      <c r="V5" s="1340" t="s">
        <v>620</v>
      </c>
      <c r="W5" s="1296" t="s">
        <v>26</v>
      </c>
      <c r="X5" s="1295" t="s">
        <v>576</v>
      </c>
      <c r="Y5" s="1327">
        <v>0</v>
      </c>
      <c r="Z5" s="1200"/>
      <c r="AA5" s="1200"/>
      <c r="AB5" s="1201"/>
      <c r="AC5" s="1200" t="s">
        <v>575</v>
      </c>
      <c r="AD5" s="1200" t="s">
        <v>574</v>
      </c>
      <c r="AE5" s="1200" t="s">
        <v>573</v>
      </c>
      <c r="AF5" s="1200" t="s">
        <v>572</v>
      </c>
    </row>
    <row r="6" spans="2:32" ht="27.95" customHeight="1">
      <c r="B6" s="1326" t="s">
        <v>71</v>
      </c>
      <c r="C6" s="1257"/>
      <c r="D6" s="1337"/>
      <c r="E6" s="1337"/>
      <c r="F6" s="1337"/>
      <c r="G6" s="1335"/>
      <c r="H6" s="1337"/>
      <c r="I6" s="1335"/>
      <c r="J6" s="1335"/>
      <c r="K6" s="1335"/>
      <c r="L6" s="1335"/>
      <c r="M6" s="1337"/>
      <c r="N6" s="1335"/>
      <c r="O6" s="1335"/>
      <c r="P6" s="1335"/>
      <c r="Q6" s="1335"/>
      <c r="R6" s="1335"/>
      <c r="S6" s="1337"/>
      <c r="T6" s="1335"/>
      <c r="U6" s="1335"/>
      <c r="V6" s="1236"/>
      <c r="W6" s="1280" t="s">
        <v>618</v>
      </c>
      <c r="X6" s="1294" t="s">
        <v>566</v>
      </c>
      <c r="Y6" s="1318">
        <v>0</v>
      </c>
      <c r="Z6" s="1217"/>
      <c r="AA6" s="1265" t="s">
        <v>565</v>
      </c>
      <c r="AB6" s="1201">
        <v>6</v>
      </c>
      <c r="AC6" s="1201">
        <f>AB6*2</f>
        <v>12</v>
      </c>
      <c r="AD6" s="1201"/>
      <c r="AE6" s="1201">
        <f>AB6*15</f>
        <v>90</v>
      </c>
      <c r="AF6" s="1201">
        <f>AC6*4+AE6*4</f>
        <v>408</v>
      </c>
    </row>
    <row r="7" spans="2:32" ht="27.95" customHeight="1">
      <c r="B7" s="1326"/>
      <c r="C7" s="1257"/>
      <c r="D7" s="1337"/>
      <c r="E7" s="1337"/>
      <c r="F7" s="1337"/>
      <c r="G7" s="1335"/>
      <c r="H7" s="1336"/>
      <c r="I7" s="1335"/>
      <c r="J7" s="1335"/>
      <c r="K7" s="1335"/>
      <c r="L7" s="1335"/>
      <c r="M7" s="1337"/>
      <c r="N7" s="1335"/>
      <c r="O7" s="1335"/>
      <c r="P7" s="1335"/>
      <c r="Q7" s="1335"/>
      <c r="R7" s="1335"/>
      <c r="S7" s="1337"/>
      <c r="T7" s="1335"/>
      <c r="U7" s="1335"/>
      <c r="V7" s="1236"/>
      <c r="W7" s="1288" t="s">
        <v>27</v>
      </c>
      <c r="X7" s="1290" t="s">
        <v>561</v>
      </c>
      <c r="Y7" s="1318">
        <v>0</v>
      </c>
      <c r="Z7" s="1200"/>
      <c r="AA7" s="1263" t="s">
        <v>560</v>
      </c>
      <c r="AB7" s="1201">
        <v>2</v>
      </c>
      <c r="AC7" s="1262">
        <f>AB7*7</f>
        <v>14</v>
      </c>
      <c r="AD7" s="1201">
        <f>AB7*5</f>
        <v>10</v>
      </c>
      <c r="AE7" s="1201" t="s">
        <v>551</v>
      </c>
      <c r="AF7" s="1261">
        <f>AC7*4+AD7*9</f>
        <v>146</v>
      </c>
    </row>
    <row r="8" spans="2:32" ht="27.95" customHeight="1">
      <c r="B8" s="1326" t="s">
        <v>75</v>
      </c>
      <c r="C8" s="1257"/>
      <c r="D8" s="1337"/>
      <c r="E8" s="1337"/>
      <c r="F8" s="1337"/>
      <c r="G8" s="1335"/>
      <c r="H8" s="1336"/>
      <c r="I8" s="1335"/>
      <c r="J8" s="1335"/>
      <c r="K8" s="1336"/>
      <c r="L8" s="1335"/>
      <c r="M8" s="1337"/>
      <c r="N8" s="1336"/>
      <c r="O8" s="1335"/>
      <c r="P8" s="1335"/>
      <c r="Q8" s="1336"/>
      <c r="R8" s="1335"/>
      <c r="S8" s="1337"/>
      <c r="T8" s="1336"/>
      <c r="U8" s="1335"/>
      <c r="V8" s="1236"/>
      <c r="W8" s="1280" t="s">
        <v>618</v>
      </c>
      <c r="X8" s="1290" t="s">
        <v>556</v>
      </c>
      <c r="Y8" s="1318">
        <v>0</v>
      </c>
      <c r="Z8" s="1217"/>
      <c r="AA8" s="1200" t="s">
        <v>555</v>
      </c>
      <c r="AB8" s="1201">
        <v>1.8</v>
      </c>
      <c r="AC8" s="1201">
        <f>AB8*1</f>
        <v>1.8</v>
      </c>
      <c r="AD8" s="1201" t="s">
        <v>551</v>
      </c>
      <c r="AE8" s="1201">
        <f>AB8*5</f>
        <v>9</v>
      </c>
      <c r="AF8" s="1201">
        <f>AC8*4+AE8*4</f>
        <v>43.2</v>
      </c>
    </row>
    <row r="9" spans="2:32" ht="27.95" customHeight="1">
      <c r="B9" s="1325" t="s">
        <v>619</v>
      </c>
      <c r="C9" s="1257"/>
      <c r="D9" s="1337"/>
      <c r="E9" s="1337"/>
      <c r="F9" s="1337"/>
      <c r="G9" s="1335"/>
      <c r="H9" s="1336"/>
      <c r="I9" s="1335"/>
      <c r="J9" s="1338"/>
      <c r="K9" s="1339"/>
      <c r="L9" s="1338"/>
      <c r="M9" s="1337"/>
      <c r="N9" s="1336"/>
      <c r="O9" s="1335"/>
      <c r="P9" s="1335"/>
      <c r="Q9" s="1336"/>
      <c r="R9" s="1335"/>
      <c r="S9" s="1337"/>
      <c r="T9" s="1336"/>
      <c r="U9" s="1335"/>
      <c r="V9" s="1236"/>
      <c r="W9" s="1288" t="s">
        <v>61</v>
      </c>
      <c r="X9" s="1290" t="s">
        <v>553</v>
      </c>
      <c r="Y9" s="1318">
        <v>0</v>
      </c>
      <c r="Z9" s="1200"/>
      <c r="AA9" s="1200" t="s">
        <v>552</v>
      </c>
      <c r="AB9" s="1201">
        <v>2.5</v>
      </c>
      <c r="AC9" s="1201"/>
      <c r="AD9" s="1201">
        <f>AB9*5</f>
        <v>12.5</v>
      </c>
      <c r="AE9" s="1201" t="s">
        <v>551</v>
      </c>
      <c r="AF9" s="1201">
        <f>AD9*9</f>
        <v>112.5</v>
      </c>
    </row>
    <row r="10" spans="2:32" ht="27.95" customHeight="1">
      <c r="B10" s="1325"/>
      <c r="C10" s="1257"/>
      <c r="D10" s="1337"/>
      <c r="E10" s="1337"/>
      <c r="F10" s="1337"/>
      <c r="G10" s="1335"/>
      <c r="H10" s="1336"/>
      <c r="I10" s="1335"/>
      <c r="J10" s="1335"/>
      <c r="K10" s="1336"/>
      <c r="L10" s="1335"/>
      <c r="M10" s="1337"/>
      <c r="N10" s="1336"/>
      <c r="O10" s="1335"/>
      <c r="P10" s="1335"/>
      <c r="Q10" s="1336"/>
      <c r="R10" s="1335"/>
      <c r="S10" s="1337"/>
      <c r="T10" s="1336"/>
      <c r="U10" s="1335"/>
      <c r="V10" s="1236"/>
      <c r="W10" s="1280" t="s">
        <v>618</v>
      </c>
      <c r="X10" s="1289" t="s">
        <v>549</v>
      </c>
      <c r="Y10" s="1313">
        <v>0</v>
      </c>
      <c r="Z10" s="1217"/>
      <c r="AA10" s="1200" t="s">
        <v>548</v>
      </c>
      <c r="AB10" s="1201">
        <v>1</v>
      </c>
      <c r="AE10" s="1200">
        <f>AB10*15</f>
        <v>15</v>
      </c>
    </row>
    <row r="11" spans="2:32" ht="27.95" customHeight="1">
      <c r="B11" s="1247" t="s">
        <v>547</v>
      </c>
      <c r="C11" s="1246"/>
      <c r="D11" s="1337"/>
      <c r="E11" s="1336"/>
      <c r="F11" s="1337"/>
      <c r="G11" s="1335"/>
      <c r="H11" s="1336"/>
      <c r="I11" s="1335"/>
      <c r="J11" s="1335"/>
      <c r="K11" s="1336"/>
      <c r="L11" s="1335"/>
      <c r="M11" s="1335"/>
      <c r="N11" s="1336"/>
      <c r="O11" s="1335"/>
      <c r="P11" s="1335"/>
      <c r="Q11" s="1336"/>
      <c r="R11" s="1335"/>
      <c r="S11" s="1335"/>
      <c r="T11" s="1336"/>
      <c r="U11" s="1335"/>
      <c r="V11" s="1236"/>
      <c r="W11" s="1288" t="s">
        <v>66</v>
      </c>
      <c r="X11" s="1287"/>
      <c r="Y11" s="1318"/>
      <c r="Z11" s="1200"/>
      <c r="AC11" s="1200">
        <f>SUM(AC6:AC10)</f>
        <v>27.8</v>
      </c>
      <c r="AD11" s="1200">
        <f>SUM(AD6:AD10)</f>
        <v>22.5</v>
      </c>
      <c r="AE11" s="1200">
        <f>SUM(AE6:AE10)</f>
        <v>114</v>
      </c>
      <c r="AF11" s="1200">
        <f>AC11*4+AD11*9+AE11*4</f>
        <v>769.7</v>
      </c>
    </row>
    <row r="12" spans="2:32" ht="27.95" customHeight="1">
      <c r="B12" s="1334"/>
      <c r="C12" s="1333"/>
      <c r="D12" s="1332"/>
      <c r="E12" s="1332"/>
      <c r="F12" s="1331"/>
      <c r="G12" s="1331"/>
      <c r="H12" s="1332"/>
      <c r="I12" s="1331"/>
      <c r="J12" s="1331"/>
      <c r="K12" s="1332"/>
      <c r="L12" s="1331"/>
      <c r="M12" s="1331"/>
      <c r="N12" s="1332"/>
      <c r="O12" s="1331"/>
      <c r="P12" s="1331"/>
      <c r="Q12" s="1332"/>
      <c r="R12" s="1331"/>
      <c r="S12" s="1331"/>
      <c r="T12" s="1332"/>
      <c r="U12" s="1331"/>
      <c r="V12" s="1236"/>
      <c r="W12" s="1330" t="s">
        <v>617</v>
      </c>
      <c r="X12" s="1329"/>
      <c r="Y12" s="1328"/>
      <c r="Z12" s="1217"/>
      <c r="AC12" s="1216">
        <f>AC11*4/AF11</f>
        <v>0.14447187215798363</v>
      </c>
      <c r="AD12" s="1216">
        <f>AD11*9/AF11</f>
        <v>0.26308951539560865</v>
      </c>
      <c r="AE12" s="1216">
        <f>AE11*4/AF11</f>
        <v>0.59243861244640761</v>
      </c>
    </row>
    <row r="13" spans="2:32" s="1271" customFormat="1" ht="27.95" customHeight="1">
      <c r="B13" s="1278">
        <v>8</v>
      </c>
      <c r="C13" s="1257"/>
      <c r="D13" s="1275" t="str">
        <f>'8-9月菜單'!E4</f>
        <v>糙米Q飯</v>
      </c>
      <c r="E13" s="1275" t="s">
        <v>119</v>
      </c>
      <c r="F13" s="1275"/>
      <c r="G13" s="1275" t="str">
        <f>'8-9月菜單'!E5</f>
        <v>蔥燒肉片</v>
      </c>
      <c r="H13" s="1275" t="s">
        <v>139</v>
      </c>
      <c r="I13" s="1275"/>
      <c r="J13" s="1275" t="str">
        <f>'8-9月菜單'!E6</f>
        <v>彩椒鮮味+苔絲蒸蛋</v>
      </c>
      <c r="K13" s="1275" t="s">
        <v>139</v>
      </c>
      <c r="L13" s="1275"/>
      <c r="M13" s="1275" t="str">
        <f>'8-9月菜單'!E7</f>
        <v>雙色咖哩</v>
      </c>
      <c r="N13" s="1275" t="s">
        <v>139</v>
      </c>
      <c r="O13" s="1275"/>
      <c r="P13" s="1275" t="str">
        <f>'8-9月菜單'!E8</f>
        <v>淺色蔬菜</v>
      </c>
      <c r="Q13" s="1275" t="s">
        <v>136</v>
      </c>
      <c r="R13" s="1275"/>
      <c r="S13" s="1275" t="str">
        <f>'8-9月菜單'!E9</f>
        <v>洋蔥豆腐湯(豆)</v>
      </c>
      <c r="T13" s="1275" t="s">
        <v>139</v>
      </c>
      <c r="U13" s="1275"/>
      <c r="V13" s="1236"/>
      <c r="W13" s="1296" t="s">
        <v>26</v>
      </c>
      <c r="X13" s="1295" t="s">
        <v>576</v>
      </c>
      <c r="Y13" s="1327">
        <v>5.9</v>
      </c>
      <c r="Z13" s="1200"/>
      <c r="AA13" s="1200"/>
      <c r="AB13" s="1201"/>
      <c r="AC13" s="1200" t="s">
        <v>575</v>
      </c>
      <c r="AD13" s="1200" t="s">
        <v>574</v>
      </c>
      <c r="AE13" s="1200" t="s">
        <v>573</v>
      </c>
      <c r="AF13" s="1200" t="s">
        <v>572</v>
      </c>
    </row>
    <row r="14" spans="2:32" ht="27.95" customHeight="1">
      <c r="B14" s="1326" t="s">
        <v>71</v>
      </c>
      <c r="C14" s="1257"/>
      <c r="D14" s="1254" t="s">
        <v>571</v>
      </c>
      <c r="E14" s="1254"/>
      <c r="F14" s="1237">
        <v>74</v>
      </c>
      <c r="G14" s="1237" t="s">
        <v>135</v>
      </c>
      <c r="H14" s="1238"/>
      <c r="I14" s="1237">
        <v>30</v>
      </c>
      <c r="J14" s="1238" t="s">
        <v>125</v>
      </c>
      <c r="K14" s="1237"/>
      <c r="L14" s="1237">
        <v>60</v>
      </c>
      <c r="M14" s="1238" t="s">
        <v>616</v>
      </c>
      <c r="N14" s="1237"/>
      <c r="O14" s="1238">
        <v>40</v>
      </c>
      <c r="P14" s="1254" t="s">
        <v>198</v>
      </c>
      <c r="Q14" s="1254"/>
      <c r="R14" s="1254">
        <v>100</v>
      </c>
      <c r="S14" s="1245" t="s">
        <v>135</v>
      </c>
      <c r="T14" s="1254"/>
      <c r="U14" s="1254">
        <v>10</v>
      </c>
      <c r="V14" s="1236"/>
      <c r="W14" s="1280" t="s">
        <v>615</v>
      </c>
      <c r="X14" s="1294" t="s">
        <v>566</v>
      </c>
      <c r="Y14" s="1318">
        <v>2.2999999999999998</v>
      </c>
      <c r="Z14" s="1217"/>
      <c r="AA14" s="1265" t="s">
        <v>565</v>
      </c>
      <c r="AB14" s="1201">
        <v>6.2</v>
      </c>
      <c r="AC14" s="1201">
        <f>AB14*2</f>
        <v>12.4</v>
      </c>
      <c r="AD14" s="1201"/>
      <c r="AE14" s="1201">
        <f>AB14*15</f>
        <v>93</v>
      </c>
      <c r="AF14" s="1201">
        <f>AC14*4+AE14*4</f>
        <v>421.6</v>
      </c>
    </row>
    <row r="15" spans="2:32" ht="27.95" customHeight="1">
      <c r="B15" s="1326">
        <v>30</v>
      </c>
      <c r="C15" s="1257"/>
      <c r="D15" s="1254" t="s">
        <v>175</v>
      </c>
      <c r="E15" s="1254"/>
      <c r="F15" s="1237">
        <v>36</v>
      </c>
      <c r="G15" s="1237" t="s">
        <v>614</v>
      </c>
      <c r="H15" s="1238"/>
      <c r="I15" s="1237">
        <v>45</v>
      </c>
      <c r="J15" s="1238" t="s">
        <v>613</v>
      </c>
      <c r="K15" s="1237"/>
      <c r="L15" s="1237">
        <v>7</v>
      </c>
      <c r="M15" s="1238" t="s">
        <v>554</v>
      </c>
      <c r="N15" s="1237"/>
      <c r="O15" s="1238">
        <v>10</v>
      </c>
      <c r="P15" s="1254"/>
      <c r="Q15" s="1254"/>
      <c r="R15" s="1254"/>
      <c r="S15" s="1245" t="s">
        <v>602</v>
      </c>
      <c r="T15" s="1254" t="s">
        <v>224</v>
      </c>
      <c r="U15" s="1237">
        <v>28</v>
      </c>
      <c r="V15" s="1236"/>
      <c r="W15" s="1288" t="s">
        <v>27</v>
      </c>
      <c r="X15" s="1290" t="s">
        <v>561</v>
      </c>
      <c r="Y15" s="1318">
        <v>2.2999999999999998</v>
      </c>
      <c r="Z15" s="1200"/>
      <c r="AA15" s="1263" t="s">
        <v>560</v>
      </c>
      <c r="AB15" s="1201">
        <v>2</v>
      </c>
      <c r="AC15" s="1262">
        <f>AB15*7</f>
        <v>14</v>
      </c>
      <c r="AD15" s="1201">
        <f>AB15*5</f>
        <v>10</v>
      </c>
      <c r="AE15" s="1201" t="s">
        <v>551</v>
      </c>
      <c r="AF15" s="1261">
        <f>AC15*4+AD15*9</f>
        <v>146</v>
      </c>
    </row>
    <row r="16" spans="2:32" ht="27.95" customHeight="1">
      <c r="B16" s="1326" t="s">
        <v>75</v>
      </c>
      <c r="C16" s="1257"/>
      <c r="D16" s="1254"/>
      <c r="E16" s="1255"/>
      <c r="F16" s="1237"/>
      <c r="G16" s="1237"/>
      <c r="H16" s="1293"/>
      <c r="I16" s="1237"/>
      <c r="J16" s="1238" t="s">
        <v>563</v>
      </c>
      <c r="K16" s="1293"/>
      <c r="L16" s="1237">
        <v>8</v>
      </c>
      <c r="M16" s="1238" t="s">
        <v>612</v>
      </c>
      <c r="N16" s="1293"/>
      <c r="O16" s="1238">
        <v>15</v>
      </c>
      <c r="P16" s="1254"/>
      <c r="Q16" s="1255"/>
      <c r="R16" s="1254"/>
      <c r="S16" s="1245" t="s">
        <v>606</v>
      </c>
      <c r="T16" s="1255"/>
      <c r="U16" s="1254">
        <v>0.5</v>
      </c>
      <c r="V16" s="1236"/>
      <c r="W16" s="1280" t="s">
        <v>583</v>
      </c>
      <c r="X16" s="1290" t="s">
        <v>556</v>
      </c>
      <c r="Y16" s="1318">
        <v>2.5</v>
      </c>
      <c r="Z16" s="1217"/>
      <c r="AA16" s="1200" t="s">
        <v>555</v>
      </c>
      <c r="AB16" s="1201">
        <v>1.6</v>
      </c>
      <c r="AC16" s="1201">
        <f>AB16*1</f>
        <v>1.6</v>
      </c>
      <c r="AD16" s="1201" t="s">
        <v>551</v>
      </c>
      <c r="AE16" s="1201">
        <f>AB16*5</f>
        <v>8</v>
      </c>
      <c r="AF16" s="1201">
        <f>AC16*4+AE16*4</f>
        <v>38.4</v>
      </c>
    </row>
    <row r="17" spans="2:32" ht="27.95" customHeight="1">
      <c r="B17" s="1325" t="s">
        <v>611</v>
      </c>
      <c r="C17" s="1257"/>
      <c r="D17" s="1255"/>
      <c r="E17" s="1255"/>
      <c r="F17" s="1254"/>
      <c r="G17" s="1245"/>
      <c r="H17" s="1254"/>
      <c r="I17" s="1254"/>
      <c r="J17" s="1250" t="s">
        <v>610</v>
      </c>
      <c r="K17" s="1237" t="s">
        <v>224</v>
      </c>
      <c r="L17" s="1237">
        <v>7</v>
      </c>
      <c r="M17" s="1250" t="s">
        <v>609</v>
      </c>
      <c r="N17" s="1237"/>
      <c r="O17" s="1250">
        <v>10</v>
      </c>
      <c r="P17" s="1254"/>
      <c r="Q17" s="1255"/>
      <c r="R17" s="1254"/>
      <c r="S17" s="1245"/>
      <c r="T17" s="1255"/>
      <c r="U17" s="1254"/>
      <c r="V17" s="1236"/>
      <c r="W17" s="1288" t="s">
        <v>61</v>
      </c>
      <c r="X17" s="1290" t="s">
        <v>553</v>
      </c>
      <c r="Y17" s="1318">
        <v>0</v>
      </c>
      <c r="Z17" s="1200"/>
      <c r="AA17" s="1200" t="s">
        <v>552</v>
      </c>
      <c r="AB17" s="1201">
        <v>2.5</v>
      </c>
      <c r="AC17" s="1201"/>
      <c r="AD17" s="1201">
        <f>AB17*5</f>
        <v>12.5</v>
      </c>
      <c r="AE17" s="1201" t="s">
        <v>551</v>
      </c>
      <c r="AF17" s="1201">
        <f>AD17*9</f>
        <v>112.5</v>
      </c>
    </row>
    <row r="18" spans="2:32" ht="27.95" customHeight="1">
      <c r="B18" s="1325"/>
      <c r="C18" s="1257"/>
      <c r="D18" s="1255"/>
      <c r="E18" s="1255"/>
      <c r="F18" s="1254"/>
      <c r="G18" s="1245"/>
      <c r="H18" s="1255"/>
      <c r="I18" s="1264"/>
      <c r="J18" s="1324" t="s">
        <v>608</v>
      </c>
      <c r="K18" s="1323"/>
      <c r="L18" s="1322">
        <v>40</v>
      </c>
      <c r="M18" s="1245"/>
      <c r="N18" s="1255"/>
      <c r="O18" s="1254"/>
      <c r="P18" s="1254"/>
      <c r="Q18" s="1255"/>
      <c r="R18" s="1254"/>
      <c r="S18" s="1245"/>
      <c r="T18" s="1255"/>
      <c r="U18" s="1254"/>
      <c r="V18" s="1236"/>
      <c r="W18" s="1280" t="s">
        <v>607</v>
      </c>
      <c r="X18" s="1289" t="s">
        <v>549</v>
      </c>
      <c r="Y18" s="1313">
        <v>0</v>
      </c>
      <c r="Z18" s="1217"/>
      <c r="AA18" s="1200" t="s">
        <v>548</v>
      </c>
      <c r="AB18" s="1201">
        <v>1</v>
      </c>
      <c r="AE18" s="1200">
        <f>AB18*15</f>
        <v>15</v>
      </c>
    </row>
    <row r="19" spans="2:32" ht="27.95" customHeight="1">
      <c r="B19" s="1247" t="s">
        <v>547</v>
      </c>
      <c r="C19" s="1246"/>
      <c r="D19" s="1255"/>
      <c r="E19" s="1255"/>
      <c r="F19" s="1254"/>
      <c r="G19" s="1245"/>
      <c r="H19" s="1255"/>
      <c r="I19" s="1264"/>
      <c r="J19" s="1321" t="s">
        <v>606</v>
      </c>
      <c r="K19" s="1320"/>
      <c r="L19" s="1319">
        <v>2</v>
      </c>
      <c r="M19" s="1254"/>
      <c r="N19" s="1255"/>
      <c r="O19" s="1254"/>
      <c r="P19" s="1254"/>
      <c r="Q19" s="1255"/>
      <c r="R19" s="1254"/>
      <c r="S19" s="1254"/>
      <c r="T19" s="1255"/>
      <c r="U19" s="1254"/>
      <c r="V19" s="1236"/>
      <c r="W19" s="1288" t="s">
        <v>66</v>
      </c>
      <c r="X19" s="1287"/>
      <c r="Y19" s="1318"/>
      <c r="Z19" s="1200"/>
      <c r="AC19" s="1200">
        <f>SUM(AC14:AC18)</f>
        <v>28</v>
      </c>
      <c r="AD19" s="1200">
        <f>SUM(AD14:AD18)</f>
        <v>22.5</v>
      </c>
      <c r="AE19" s="1200">
        <f>SUM(AE14:AE18)</f>
        <v>116</v>
      </c>
      <c r="AF19" s="1200">
        <f>AC19*4+AD19*9+AE19*4</f>
        <v>778.5</v>
      </c>
    </row>
    <row r="20" spans="2:32" ht="27.95" customHeight="1">
      <c r="B20" s="1317"/>
      <c r="C20" s="1285"/>
      <c r="D20" s="1255"/>
      <c r="E20" s="1255"/>
      <c r="F20" s="1254"/>
      <c r="G20" s="1254"/>
      <c r="H20" s="1255"/>
      <c r="I20" s="1264"/>
      <c r="J20" s="1316" t="s">
        <v>605</v>
      </c>
      <c r="K20" s="1315"/>
      <c r="L20" s="1314">
        <v>3</v>
      </c>
      <c r="M20" s="1254"/>
      <c r="N20" s="1255"/>
      <c r="O20" s="1254"/>
      <c r="P20" s="1254"/>
      <c r="Q20" s="1255"/>
      <c r="R20" s="1254"/>
      <c r="S20" s="1254"/>
      <c r="T20" s="1255"/>
      <c r="U20" s="1254"/>
      <c r="V20" s="1236"/>
      <c r="W20" s="1280" t="s">
        <v>578</v>
      </c>
      <c r="X20" s="1279"/>
      <c r="Y20" s="1313"/>
      <c r="Z20" s="1217"/>
      <c r="AC20" s="1216">
        <f>AC19*4/AF19</f>
        <v>0.14386640976236351</v>
      </c>
      <c r="AD20" s="1216">
        <f>AD19*9/AF19</f>
        <v>0.26011560693641617</v>
      </c>
      <c r="AE20" s="1216">
        <f>AE19*4/AF19</f>
        <v>0.59601798330122024</v>
      </c>
    </row>
    <row r="21" spans="2:32" s="1271" customFormat="1" ht="27.95" customHeight="1">
      <c r="B21" s="1312">
        <v>8</v>
      </c>
      <c r="C21" s="1257"/>
      <c r="D21" s="1275" t="str">
        <f>'8-9月菜單'!I4</f>
        <v>香Q米飯</v>
      </c>
      <c r="E21" s="1275" t="s">
        <v>119</v>
      </c>
      <c r="F21" s="1275"/>
      <c r="G21" s="1275" t="str">
        <f>'8-9月菜單'!I5</f>
        <v>照燒雞腿排</v>
      </c>
      <c r="H21" s="1275" t="s">
        <v>604</v>
      </c>
      <c r="I21" s="1275"/>
      <c r="J21" s="1311" t="str">
        <f>'8-9月菜單'!I6</f>
        <v xml:space="preserve"> 豆腐絞肉(豆)</v>
      </c>
      <c r="K21" s="1311" t="s">
        <v>139</v>
      </c>
      <c r="L21" s="1311"/>
      <c r="M21" s="1275" t="str">
        <f>'8-9月菜單'!I7</f>
        <v>燴什錦</v>
      </c>
      <c r="N21" s="1275" t="s">
        <v>139</v>
      </c>
      <c r="O21" s="1275"/>
      <c r="P21" s="1275" t="str">
        <f>'8-9月菜單'!I8</f>
        <v>深色蔬菜</v>
      </c>
      <c r="Q21" s="1275" t="s">
        <v>136</v>
      </c>
      <c r="R21" s="1275"/>
      <c r="S21" s="1275" t="str">
        <f>'8-9月菜單'!I9</f>
        <v>可口時蔬湯</v>
      </c>
      <c r="T21" s="1275" t="s">
        <v>139</v>
      </c>
      <c r="U21" s="1275"/>
      <c r="V21" s="1304"/>
      <c r="W21" s="1296" t="s">
        <v>26</v>
      </c>
      <c r="X21" s="1295" t="s">
        <v>576</v>
      </c>
      <c r="Y21" s="1272">
        <v>5.5</v>
      </c>
      <c r="Z21" s="1200"/>
      <c r="AA21" s="1200"/>
      <c r="AB21" s="1201"/>
      <c r="AC21" s="1200" t="s">
        <v>575</v>
      </c>
      <c r="AD21" s="1200" t="s">
        <v>574</v>
      </c>
      <c r="AE21" s="1200" t="s">
        <v>573</v>
      </c>
      <c r="AF21" s="1200" t="s">
        <v>572</v>
      </c>
    </row>
    <row r="22" spans="2:32" s="1298" customFormat="1" ht="27.75" customHeight="1">
      <c r="B22" s="1310" t="s">
        <v>71</v>
      </c>
      <c r="C22" s="1257"/>
      <c r="D22" s="1245" t="s">
        <v>571</v>
      </c>
      <c r="E22" s="1245"/>
      <c r="F22" s="1250">
        <v>110</v>
      </c>
      <c r="G22" s="1254" t="s">
        <v>603</v>
      </c>
      <c r="H22" s="1245"/>
      <c r="I22" s="1254">
        <v>70</v>
      </c>
      <c r="J22" s="1238" t="s">
        <v>602</v>
      </c>
      <c r="K22" s="1237" t="s">
        <v>224</v>
      </c>
      <c r="L22" s="1238">
        <v>40</v>
      </c>
      <c r="M22" s="1254" t="s">
        <v>601</v>
      </c>
      <c r="N22" s="1254"/>
      <c r="O22" s="1254">
        <v>40</v>
      </c>
      <c r="P22" s="1254" t="s">
        <v>199</v>
      </c>
      <c r="Q22" s="1254"/>
      <c r="R22" s="1254">
        <v>100</v>
      </c>
      <c r="S22" s="1254" t="s">
        <v>125</v>
      </c>
      <c r="T22" s="1254"/>
      <c r="U22" s="1254">
        <v>30</v>
      </c>
      <c r="V22" s="1304"/>
      <c r="W22" s="1280" t="s">
        <v>600</v>
      </c>
      <c r="X22" s="1294" t="s">
        <v>566</v>
      </c>
      <c r="Y22" s="1233">
        <v>2.4</v>
      </c>
      <c r="Z22" s="1301"/>
      <c r="AA22" s="1265" t="s">
        <v>565</v>
      </c>
      <c r="AB22" s="1201">
        <v>6.2</v>
      </c>
      <c r="AC22" s="1201">
        <f>AB22*2</f>
        <v>12.4</v>
      </c>
      <c r="AD22" s="1201"/>
      <c r="AE22" s="1201">
        <f>AB22*15</f>
        <v>93</v>
      </c>
      <c r="AF22" s="1201">
        <f>AC22*4+AE22*4</f>
        <v>421.6</v>
      </c>
    </row>
    <row r="23" spans="2:32" s="1298" customFormat="1" ht="27.95" customHeight="1">
      <c r="B23" s="1310">
        <v>31</v>
      </c>
      <c r="C23" s="1257"/>
      <c r="D23" s="1254"/>
      <c r="E23" s="1254"/>
      <c r="F23" s="1254"/>
      <c r="G23" s="1254"/>
      <c r="H23" s="1245"/>
      <c r="I23" s="1254"/>
      <c r="J23" s="1238" t="s">
        <v>599</v>
      </c>
      <c r="K23" s="1237"/>
      <c r="L23" s="1250">
        <v>5</v>
      </c>
      <c r="M23" s="1222" t="s">
        <v>586</v>
      </c>
      <c r="N23" s="1254"/>
      <c r="O23" s="1250">
        <v>10</v>
      </c>
      <c r="P23" s="1254"/>
      <c r="Q23" s="1254"/>
      <c r="R23" s="1254"/>
      <c r="S23" s="1222" t="s">
        <v>586</v>
      </c>
      <c r="T23" s="1254"/>
      <c r="U23" s="1237">
        <v>3</v>
      </c>
      <c r="V23" s="1304"/>
      <c r="W23" s="1288" t="s">
        <v>27</v>
      </c>
      <c r="X23" s="1290" t="s">
        <v>561</v>
      </c>
      <c r="Y23" s="1233">
        <v>2.2000000000000002</v>
      </c>
      <c r="Z23" s="1299"/>
      <c r="AA23" s="1263" t="s">
        <v>560</v>
      </c>
      <c r="AB23" s="1201">
        <v>2.2000000000000002</v>
      </c>
      <c r="AC23" s="1262">
        <f>AB23*7</f>
        <v>15.400000000000002</v>
      </c>
      <c r="AD23" s="1201">
        <f>AB23*5</f>
        <v>11</v>
      </c>
      <c r="AE23" s="1201" t="s">
        <v>551</v>
      </c>
      <c r="AF23" s="1261">
        <f>AC23*4+AD23*9</f>
        <v>160.60000000000002</v>
      </c>
    </row>
    <row r="24" spans="2:32" s="1298" customFormat="1" ht="27.95" customHeight="1">
      <c r="B24" s="1310" t="s">
        <v>75</v>
      </c>
      <c r="C24" s="1257"/>
      <c r="D24" s="1254"/>
      <c r="E24" s="1255"/>
      <c r="F24" s="1254"/>
      <c r="G24" s="1254"/>
      <c r="H24" s="1245"/>
      <c r="I24" s="1254"/>
      <c r="J24" s="1238" t="s">
        <v>554</v>
      </c>
      <c r="K24" s="1293"/>
      <c r="L24" s="1250">
        <v>5</v>
      </c>
      <c r="M24" s="1254" t="s">
        <v>563</v>
      </c>
      <c r="N24" s="1255"/>
      <c r="O24" s="1254">
        <v>5</v>
      </c>
      <c r="P24" s="1254"/>
      <c r="Q24" s="1255"/>
      <c r="R24" s="1254"/>
      <c r="S24" s="1245" t="s">
        <v>563</v>
      </c>
      <c r="T24" s="1255"/>
      <c r="U24" s="1237">
        <v>5</v>
      </c>
      <c r="V24" s="1304"/>
      <c r="W24" s="1280" t="s">
        <v>598</v>
      </c>
      <c r="X24" s="1290" t="s">
        <v>556</v>
      </c>
      <c r="Y24" s="1233">
        <v>2.2000000000000002</v>
      </c>
      <c r="Z24" s="1301"/>
      <c r="AA24" s="1200" t="s">
        <v>555</v>
      </c>
      <c r="AB24" s="1201">
        <v>1.6</v>
      </c>
      <c r="AC24" s="1201">
        <f>AB24*1</f>
        <v>1.6</v>
      </c>
      <c r="AD24" s="1201" t="s">
        <v>551</v>
      </c>
      <c r="AE24" s="1201">
        <f>AB24*5</f>
        <v>8</v>
      </c>
      <c r="AF24" s="1201">
        <f>AC24*4+AE24*4</f>
        <v>38.4</v>
      </c>
    </row>
    <row r="25" spans="2:32" s="1298" customFormat="1" ht="27.95" customHeight="1">
      <c r="B25" s="1309" t="s">
        <v>597</v>
      </c>
      <c r="C25" s="1257"/>
      <c r="D25" s="1254"/>
      <c r="E25" s="1254"/>
      <c r="F25" s="1254"/>
      <c r="G25" s="1254"/>
      <c r="H25" s="1245"/>
      <c r="I25" s="1254"/>
      <c r="J25" s="1250"/>
      <c r="K25" s="1250"/>
      <c r="L25" s="1250"/>
      <c r="M25" s="1254" t="s">
        <v>554</v>
      </c>
      <c r="N25" s="1255"/>
      <c r="O25" s="1254">
        <v>5</v>
      </c>
      <c r="P25" s="1254"/>
      <c r="Q25" s="1255"/>
      <c r="R25" s="1254"/>
      <c r="S25" s="1254" t="s">
        <v>215</v>
      </c>
      <c r="T25" s="1255"/>
      <c r="U25" s="1237">
        <v>5</v>
      </c>
      <c r="V25" s="1304"/>
      <c r="W25" s="1288" t="s">
        <v>61</v>
      </c>
      <c r="X25" s="1290" t="s">
        <v>553</v>
      </c>
      <c r="Y25" s="1233">
        <f>AB26</f>
        <v>0</v>
      </c>
      <c r="Z25" s="1299"/>
      <c r="AA25" s="1200" t="s">
        <v>552</v>
      </c>
      <c r="AB25" s="1201">
        <v>2.5</v>
      </c>
      <c r="AC25" s="1201"/>
      <c r="AD25" s="1201">
        <f>AB25*5</f>
        <v>12.5</v>
      </c>
      <c r="AE25" s="1201" t="s">
        <v>551</v>
      </c>
      <c r="AF25" s="1201">
        <f>AD25*9</f>
        <v>112.5</v>
      </c>
    </row>
    <row r="26" spans="2:32" s="1298" customFormat="1" ht="27.95" customHeight="1">
      <c r="B26" s="1309"/>
      <c r="C26" s="1257"/>
      <c r="D26" s="1254"/>
      <c r="E26" s="1255"/>
      <c r="F26" s="1250"/>
      <c r="G26" s="1256"/>
      <c r="H26" s="1255"/>
      <c r="I26" s="1254"/>
      <c r="J26" s="1252"/>
      <c r="K26" s="1253"/>
      <c r="L26" s="1252"/>
      <c r="M26" s="1254" t="s">
        <v>128</v>
      </c>
      <c r="N26" s="1254"/>
      <c r="O26" s="1254">
        <v>10</v>
      </c>
      <c r="P26" s="1254"/>
      <c r="Q26" s="1255"/>
      <c r="R26" s="1254"/>
      <c r="S26" s="1254"/>
      <c r="T26" s="1255"/>
      <c r="U26" s="1254"/>
      <c r="V26" s="1304"/>
      <c r="W26" s="1280" t="s">
        <v>596</v>
      </c>
      <c r="X26" s="1289" t="s">
        <v>549</v>
      </c>
      <c r="Y26" s="1233">
        <v>0</v>
      </c>
      <c r="Z26" s="1301"/>
      <c r="AA26" s="1200" t="s">
        <v>548</v>
      </c>
      <c r="AB26" s="1201"/>
      <c r="AC26" s="1200"/>
      <c r="AD26" s="1200"/>
      <c r="AE26" s="1200">
        <f>AB26*15</f>
        <v>0</v>
      </c>
      <c r="AF26" s="1200"/>
    </row>
    <row r="27" spans="2:32" s="1298" customFormat="1" ht="27.95" customHeight="1">
      <c r="B27" s="1247" t="s">
        <v>547</v>
      </c>
      <c r="C27" s="1308"/>
      <c r="D27" s="1245"/>
      <c r="E27" s="1255"/>
      <c r="F27" s="1245"/>
      <c r="G27" s="1254"/>
      <c r="H27" s="1255"/>
      <c r="I27" s="1254"/>
      <c r="J27" s="1270"/>
      <c r="K27" s="1269"/>
      <c r="L27" s="1268"/>
      <c r="M27" s="1254"/>
      <c r="N27" s="1255"/>
      <c r="O27" s="1254"/>
      <c r="P27" s="1254"/>
      <c r="Q27" s="1255"/>
      <c r="R27" s="1254"/>
      <c r="S27" s="1254"/>
      <c r="T27" s="1255"/>
      <c r="U27" s="1254"/>
      <c r="V27" s="1304"/>
      <c r="W27" s="1288" t="s">
        <v>66</v>
      </c>
      <c r="X27" s="1287"/>
      <c r="Y27" s="1233"/>
      <c r="Z27" s="1299"/>
      <c r="AA27" s="1200"/>
      <c r="AB27" s="1201"/>
      <c r="AC27" s="1200">
        <f>SUM(AC22:AC26)</f>
        <v>29.400000000000006</v>
      </c>
      <c r="AD27" s="1200">
        <f>SUM(AD22:AD26)</f>
        <v>23.5</v>
      </c>
      <c r="AE27" s="1200">
        <f>SUM(AE22:AE26)</f>
        <v>101</v>
      </c>
      <c r="AF27" s="1200">
        <f>AC27*4+AD27*9+AE27*4</f>
        <v>733.1</v>
      </c>
    </row>
    <row r="28" spans="2:32" s="1298" customFormat="1" ht="27.95" customHeight="1" thickBot="1">
      <c r="B28" s="1307"/>
      <c r="C28" s="1306"/>
      <c r="D28" s="1255"/>
      <c r="E28" s="1255"/>
      <c r="F28" s="1254"/>
      <c r="G28" s="1264"/>
      <c r="H28" s="1284"/>
      <c r="I28" s="1283"/>
      <c r="J28" s="1264"/>
      <c r="K28" s="1284"/>
      <c r="L28" s="1283"/>
      <c r="M28" s="1270"/>
      <c r="N28" s="1305"/>
      <c r="O28" s="1268"/>
      <c r="P28" s="1254"/>
      <c r="Q28" s="1255"/>
      <c r="R28" s="1254"/>
      <c r="S28" s="1254"/>
      <c r="T28" s="1255"/>
      <c r="U28" s="1254"/>
      <c r="V28" s="1304"/>
      <c r="W28" s="1303" t="s">
        <v>595</v>
      </c>
      <c r="X28" s="1302"/>
      <c r="Y28" s="1218"/>
      <c r="Z28" s="1301"/>
      <c r="AA28" s="1299"/>
      <c r="AB28" s="1300"/>
      <c r="AC28" s="1216">
        <f>AC27*4/AF27</f>
        <v>0.16041467739735374</v>
      </c>
      <c r="AD28" s="1216">
        <f>AD27*9/AF27</f>
        <v>0.28850088664575091</v>
      </c>
      <c r="AE28" s="1216">
        <f>AE27*4/AF27</f>
        <v>0.55108443595689538</v>
      </c>
      <c r="AF28" s="1299"/>
    </row>
    <row r="29" spans="2:32" s="1271" customFormat="1" ht="27.95" customHeight="1">
      <c r="B29" s="1278">
        <v>9</v>
      </c>
      <c r="C29" s="1257"/>
      <c r="D29" s="1275" t="str">
        <f>'8-9月菜單'!M4</f>
        <v>地瓜麥片飯</v>
      </c>
      <c r="E29" s="1275" t="s">
        <v>119</v>
      </c>
      <c r="F29" s="1275"/>
      <c r="G29" s="1275" t="str">
        <f>'8-9月菜單'!M5</f>
        <v xml:space="preserve">  酥香炸魚(炸海)</v>
      </c>
      <c r="H29" s="1297" t="s">
        <v>594</v>
      </c>
      <c r="I29" s="1275"/>
      <c r="J29" s="1275" t="str">
        <f>'8-9月菜單'!M6</f>
        <v>燴炒大瓜</v>
      </c>
      <c r="K29" s="1275" t="s">
        <v>139</v>
      </c>
      <c r="L29" s="1275"/>
      <c r="M29" s="1275" t="str">
        <f>'8-9月菜單'!M7</f>
        <v>三色燒腿</v>
      </c>
      <c r="N29" s="1277" t="s">
        <v>593</v>
      </c>
      <c r="O29" s="1275"/>
      <c r="P29" s="1275" t="str">
        <f>'8-9月菜單'!M8</f>
        <v>縣產有機深色蔬菜</v>
      </c>
      <c r="Q29" s="1275" t="s">
        <v>136</v>
      </c>
      <c r="R29" s="1275"/>
      <c r="S29" s="1275" t="str">
        <f>'8-9月菜單'!M9</f>
        <v>香筍豬肉湯</v>
      </c>
      <c r="T29" s="1275" t="s">
        <v>139</v>
      </c>
      <c r="U29" s="1275"/>
      <c r="V29" s="1236"/>
      <c r="W29" s="1296" t="s">
        <v>26</v>
      </c>
      <c r="X29" s="1295" t="s">
        <v>576</v>
      </c>
      <c r="Y29" s="1272">
        <v>5.7</v>
      </c>
      <c r="Z29" s="1200"/>
      <c r="AA29" s="1200"/>
      <c r="AB29" s="1201"/>
      <c r="AC29" s="1200" t="s">
        <v>575</v>
      </c>
      <c r="AD29" s="1200" t="s">
        <v>574</v>
      </c>
      <c r="AE29" s="1200" t="s">
        <v>573</v>
      </c>
      <c r="AF29" s="1200" t="s">
        <v>572</v>
      </c>
    </row>
    <row r="30" spans="2:32" ht="27.95" customHeight="1">
      <c r="B30" s="1260" t="s">
        <v>71</v>
      </c>
      <c r="C30" s="1257"/>
      <c r="D30" s="1254" t="s">
        <v>571</v>
      </c>
      <c r="E30" s="1254"/>
      <c r="F30" s="1237">
        <v>74</v>
      </c>
      <c r="G30" s="1250" t="s">
        <v>592</v>
      </c>
      <c r="H30" s="1250" t="s">
        <v>229</v>
      </c>
      <c r="I30" s="1250">
        <v>50</v>
      </c>
      <c r="J30" s="1250" t="s">
        <v>591</v>
      </c>
      <c r="K30" s="1250"/>
      <c r="L30" s="1250">
        <v>45</v>
      </c>
      <c r="M30" s="1237" t="s">
        <v>590</v>
      </c>
      <c r="N30" s="1237"/>
      <c r="O30" s="1237">
        <v>35</v>
      </c>
      <c r="P30" s="1254" t="s">
        <v>197</v>
      </c>
      <c r="Q30" s="1254"/>
      <c r="R30" s="1254">
        <v>100</v>
      </c>
      <c r="S30" s="1238" t="s">
        <v>589</v>
      </c>
      <c r="T30" s="1237"/>
      <c r="U30" s="1237">
        <v>35</v>
      </c>
      <c r="V30" s="1236"/>
      <c r="W30" s="1280" t="s">
        <v>588</v>
      </c>
      <c r="X30" s="1294" t="s">
        <v>566</v>
      </c>
      <c r="Y30" s="1233">
        <v>2.4</v>
      </c>
      <c r="Z30" s="1217"/>
      <c r="AA30" s="1265" t="s">
        <v>565</v>
      </c>
      <c r="AB30" s="1201">
        <v>6.3</v>
      </c>
      <c r="AC30" s="1201">
        <f>AB30*2</f>
        <v>12.6</v>
      </c>
      <c r="AD30" s="1201"/>
      <c r="AE30" s="1201">
        <f>AB30*15</f>
        <v>94.5</v>
      </c>
      <c r="AF30" s="1201">
        <f>AC30*4+AE30*4</f>
        <v>428.4</v>
      </c>
    </row>
    <row r="31" spans="2:32" ht="27.95" customHeight="1">
      <c r="B31" s="1260">
        <v>1</v>
      </c>
      <c r="C31" s="1257"/>
      <c r="D31" s="1254" t="s">
        <v>587</v>
      </c>
      <c r="E31" s="1254"/>
      <c r="F31" s="1237">
        <v>30</v>
      </c>
      <c r="G31" s="1250"/>
      <c r="H31" s="1250"/>
      <c r="I31" s="1250"/>
      <c r="J31" s="1250" t="s">
        <v>554</v>
      </c>
      <c r="K31" s="1250"/>
      <c r="L31" s="1250">
        <v>10</v>
      </c>
      <c r="M31" s="1237" t="s">
        <v>563</v>
      </c>
      <c r="N31" s="1237"/>
      <c r="O31" s="1237">
        <v>5</v>
      </c>
      <c r="P31" s="1254"/>
      <c r="Q31" s="1254"/>
      <c r="R31" s="1254"/>
      <c r="S31" s="1222" t="s">
        <v>586</v>
      </c>
      <c r="T31" s="1237"/>
      <c r="U31" s="1237">
        <v>3</v>
      </c>
      <c r="V31" s="1236"/>
      <c r="W31" s="1288" t="s">
        <v>27</v>
      </c>
      <c r="X31" s="1290" t="s">
        <v>561</v>
      </c>
      <c r="Y31" s="1233">
        <v>2</v>
      </c>
      <c r="Z31" s="1200"/>
      <c r="AA31" s="1263" t="s">
        <v>560</v>
      </c>
      <c r="AB31" s="1201">
        <v>2</v>
      </c>
      <c r="AC31" s="1262">
        <f>AB31*7</f>
        <v>14</v>
      </c>
      <c r="AD31" s="1201">
        <f>AB31*5</f>
        <v>10</v>
      </c>
      <c r="AE31" s="1201" t="s">
        <v>551</v>
      </c>
      <c r="AF31" s="1261">
        <f>AC31*4+AD31*9</f>
        <v>146</v>
      </c>
    </row>
    <row r="32" spans="2:32" ht="27.95" customHeight="1">
      <c r="B32" s="1260" t="s">
        <v>75</v>
      </c>
      <c r="C32" s="1257"/>
      <c r="D32" s="1254" t="s">
        <v>118</v>
      </c>
      <c r="E32" s="1255"/>
      <c r="F32" s="1237">
        <v>26</v>
      </c>
      <c r="G32" s="1250"/>
      <c r="H32" s="1250"/>
      <c r="I32" s="1250"/>
      <c r="J32" s="1250" t="s">
        <v>585</v>
      </c>
      <c r="K32" s="1251"/>
      <c r="L32" s="1250">
        <v>5</v>
      </c>
      <c r="M32" s="1250" t="s">
        <v>554</v>
      </c>
      <c r="N32" s="1238"/>
      <c r="O32" s="1238">
        <v>5</v>
      </c>
      <c r="P32" s="1254"/>
      <c r="Q32" s="1255"/>
      <c r="R32" s="1254"/>
      <c r="S32" s="1238" t="s">
        <v>584</v>
      </c>
      <c r="T32" s="1293"/>
      <c r="U32" s="1237">
        <v>5</v>
      </c>
      <c r="V32" s="1236"/>
      <c r="W32" s="1280" t="s">
        <v>583</v>
      </c>
      <c r="X32" s="1290" t="s">
        <v>556</v>
      </c>
      <c r="Y32" s="1233">
        <v>2.5</v>
      </c>
      <c r="Z32" s="1217"/>
      <c r="AA32" s="1200" t="s">
        <v>555</v>
      </c>
      <c r="AB32" s="1201">
        <v>1.7</v>
      </c>
      <c r="AC32" s="1201">
        <f>AB32*1</f>
        <v>1.7</v>
      </c>
      <c r="AD32" s="1201" t="s">
        <v>551</v>
      </c>
      <c r="AE32" s="1201">
        <f>AB32*5</f>
        <v>8.5</v>
      </c>
      <c r="AF32" s="1201">
        <f>AC32*4+AE32*4</f>
        <v>40.799999999999997</v>
      </c>
    </row>
    <row r="33" spans="2:32" ht="27.95" customHeight="1">
      <c r="B33" s="1258" t="s">
        <v>582</v>
      </c>
      <c r="C33" s="1257"/>
      <c r="D33" s="1255"/>
      <c r="E33" s="1255"/>
      <c r="F33" s="1254"/>
      <c r="G33" s="1292"/>
      <c r="H33" s="1250"/>
      <c r="I33" s="1291"/>
      <c r="J33" s="1250" t="s">
        <v>581</v>
      </c>
      <c r="K33" s="1251"/>
      <c r="L33" s="1250">
        <v>5</v>
      </c>
      <c r="M33" s="1250" t="s">
        <v>580</v>
      </c>
      <c r="N33" s="1238"/>
      <c r="O33" s="1238">
        <v>5</v>
      </c>
      <c r="P33" s="1254"/>
      <c r="Q33" s="1255"/>
      <c r="R33" s="1254"/>
      <c r="S33" s="1245"/>
      <c r="T33" s="1255"/>
      <c r="U33" s="1254"/>
      <c r="V33" s="1236"/>
      <c r="W33" s="1288" t="s">
        <v>61</v>
      </c>
      <c r="X33" s="1290" t="s">
        <v>553</v>
      </c>
      <c r="Y33" s="1233">
        <v>0</v>
      </c>
      <c r="Z33" s="1200"/>
      <c r="AA33" s="1200" t="s">
        <v>552</v>
      </c>
      <c r="AB33" s="1201">
        <v>2.5</v>
      </c>
      <c r="AC33" s="1201"/>
      <c r="AD33" s="1201">
        <f>AB33*5</f>
        <v>12.5</v>
      </c>
      <c r="AE33" s="1201" t="s">
        <v>551</v>
      </c>
      <c r="AF33" s="1201">
        <f>AD33*9</f>
        <v>112.5</v>
      </c>
    </row>
    <row r="34" spans="2:32" ht="27.95" customHeight="1">
      <c r="B34" s="1258"/>
      <c r="C34" s="1257"/>
      <c r="D34" s="1243"/>
      <c r="E34" s="1243"/>
      <c r="F34" s="1222"/>
      <c r="G34" s="1250"/>
      <c r="H34" s="1250"/>
      <c r="I34" s="1250"/>
      <c r="J34" s="1250" t="s">
        <v>123</v>
      </c>
      <c r="K34" s="1250"/>
      <c r="L34" s="1250">
        <v>15</v>
      </c>
      <c r="M34" s="1222"/>
      <c r="N34" s="1243"/>
      <c r="O34" s="1222"/>
      <c r="P34" s="1281"/>
      <c r="Q34" s="1281"/>
      <c r="R34" s="1281"/>
      <c r="S34" s="1281"/>
      <c r="T34" s="1281"/>
      <c r="U34" s="1281"/>
      <c r="V34" s="1236"/>
      <c r="W34" s="1280" t="s">
        <v>579</v>
      </c>
      <c r="X34" s="1289" t="s">
        <v>549</v>
      </c>
      <c r="Y34" s="1233">
        <v>0</v>
      </c>
      <c r="Z34" s="1217"/>
      <c r="AA34" s="1200" t="s">
        <v>548</v>
      </c>
      <c r="AB34" s="1201">
        <v>1</v>
      </c>
      <c r="AE34" s="1200">
        <f>AB34*15</f>
        <v>15</v>
      </c>
    </row>
    <row r="35" spans="2:32" ht="27.95" customHeight="1">
      <c r="B35" s="1247" t="s">
        <v>547</v>
      </c>
      <c r="C35" s="1246"/>
      <c r="D35" s="1255"/>
      <c r="E35" s="1255"/>
      <c r="F35" s="1254"/>
      <c r="G35" s="1250"/>
      <c r="H35" s="1250"/>
      <c r="I35" s="1250"/>
      <c r="J35" s="1250"/>
      <c r="K35" s="1251"/>
      <c r="L35" s="1250"/>
      <c r="M35" s="1254"/>
      <c r="N35" s="1255"/>
      <c r="O35" s="1254"/>
      <c r="P35" s="1281"/>
      <c r="Q35" s="1281"/>
      <c r="R35" s="1281"/>
      <c r="S35" s="1222"/>
      <c r="T35" s="1243"/>
      <c r="U35" s="1222"/>
      <c r="V35" s="1236"/>
      <c r="W35" s="1288" t="s">
        <v>66</v>
      </c>
      <c r="X35" s="1287"/>
      <c r="Y35" s="1233"/>
      <c r="Z35" s="1200"/>
      <c r="AC35" s="1200">
        <f>SUM(AC30:AC34)</f>
        <v>28.3</v>
      </c>
      <c r="AD35" s="1200">
        <f>SUM(AD30:AD34)</f>
        <v>22.5</v>
      </c>
      <c r="AE35" s="1200">
        <f>SUM(AE30:AE34)</f>
        <v>118</v>
      </c>
      <c r="AF35" s="1200">
        <f>AC35*4+AD35*9+AE35*4</f>
        <v>787.7</v>
      </c>
    </row>
    <row r="36" spans="2:32" ht="27.95" customHeight="1">
      <c r="B36" s="1286"/>
      <c r="C36" s="1285"/>
      <c r="D36" s="1255"/>
      <c r="E36" s="1255"/>
      <c r="F36" s="1254"/>
      <c r="G36" s="1264"/>
      <c r="H36" s="1284"/>
      <c r="I36" s="1283"/>
      <c r="J36" s="1222"/>
      <c r="K36" s="1282"/>
      <c r="L36" s="1222"/>
      <c r="M36" s="1254"/>
      <c r="N36" s="1255"/>
      <c r="O36" s="1254"/>
      <c r="P36" s="1281"/>
      <c r="Q36" s="1281"/>
      <c r="R36" s="1281"/>
      <c r="S36" s="1254"/>
      <c r="T36" s="1255"/>
      <c r="U36" s="1254"/>
      <c r="V36" s="1236"/>
      <c r="W36" s="1280" t="s">
        <v>578</v>
      </c>
      <c r="X36" s="1279"/>
      <c r="Y36" s="1233"/>
      <c r="Z36" s="1217"/>
      <c r="AC36" s="1216">
        <f>AC35*4/AF35</f>
        <v>0.14370953408658119</v>
      </c>
      <c r="AD36" s="1216">
        <f>AD35*9/AF35</f>
        <v>0.25707756760187889</v>
      </c>
      <c r="AE36" s="1216">
        <f>AE35*4/AF35</f>
        <v>0.5992128983115399</v>
      </c>
    </row>
    <row r="37" spans="2:32" s="1271" customFormat="1" ht="27.95" customHeight="1">
      <c r="B37" s="1278">
        <v>9</v>
      </c>
      <c r="C37" s="1257"/>
      <c r="D37" s="1275" t="str">
        <f>'8-9月菜單'!Q4</f>
        <v xml:space="preserve">    什錦蛋炒飯 </v>
      </c>
      <c r="E37" s="1275" t="s">
        <v>577</v>
      </c>
      <c r="F37" s="1275"/>
      <c r="G37" s="1275" t="str">
        <f>'8-9月菜單'!Q5</f>
        <v xml:space="preserve">  卡香雞肉排(炸加)</v>
      </c>
      <c r="H37" s="1275" t="s">
        <v>114</v>
      </c>
      <c r="I37" s="1275"/>
      <c r="J37" s="1275" t="str">
        <f>'8-9月菜單'!Q6</f>
        <v xml:space="preserve">  日式蘿蔔糕(冷)</v>
      </c>
      <c r="K37" s="1277" t="s">
        <v>137</v>
      </c>
      <c r="L37" s="1275"/>
      <c r="M37" s="1275" t="str">
        <f>'8-9月菜單'!Q7</f>
        <v xml:space="preserve">  鮮味蔬滑肉</v>
      </c>
      <c r="N37" s="1275" t="s">
        <v>139</v>
      </c>
      <c r="O37" s="1275"/>
      <c r="P37" s="1275" t="str">
        <f>'8-9月菜單'!Q8</f>
        <v>深色蔬菜</v>
      </c>
      <c r="Q37" s="1276" t="s">
        <v>136</v>
      </c>
      <c r="R37" s="1275"/>
      <c r="S37" s="1275" t="str">
        <f>'8-9月菜單'!Q9</f>
        <v>玉米海帶湯</v>
      </c>
      <c r="T37" s="1275" t="s">
        <v>139</v>
      </c>
      <c r="U37" s="1275"/>
      <c r="V37" s="1236"/>
      <c r="W37" s="1274" t="s">
        <v>26</v>
      </c>
      <c r="X37" s="1273" t="s">
        <v>576</v>
      </c>
      <c r="Y37" s="1272">
        <v>5.7</v>
      </c>
      <c r="Z37" s="1200"/>
      <c r="AA37" s="1200"/>
      <c r="AB37" s="1201"/>
      <c r="AC37" s="1200" t="s">
        <v>575</v>
      </c>
      <c r="AD37" s="1200" t="s">
        <v>574</v>
      </c>
      <c r="AE37" s="1200" t="s">
        <v>573</v>
      </c>
      <c r="AF37" s="1200" t="s">
        <v>572</v>
      </c>
    </row>
    <row r="38" spans="2:32" ht="27.95" customHeight="1">
      <c r="B38" s="1260" t="s">
        <v>71</v>
      </c>
      <c r="C38" s="1257"/>
      <c r="D38" s="1254" t="s">
        <v>571</v>
      </c>
      <c r="E38" s="1245"/>
      <c r="F38" s="1250">
        <v>90</v>
      </c>
      <c r="G38" s="1250" t="s">
        <v>570</v>
      </c>
      <c r="H38" s="1250" t="s">
        <v>218</v>
      </c>
      <c r="I38" s="1250">
        <v>70</v>
      </c>
      <c r="J38" s="1270" t="s">
        <v>231</v>
      </c>
      <c r="K38" s="1269" t="s">
        <v>569</v>
      </c>
      <c r="L38" s="1268">
        <v>50</v>
      </c>
      <c r="M38" s="1254" t="s">
        <v>125</v>
      </c>
      <c r="N38" s="1245"/>
      <c r="O38" s="1254">
        <v>70</v>
      </c>
      <c r="P38" s="1254" t="s">
        <v>199</v>
      </c>
      <c r="Q38" s="1245"/>
      <c r="R38" s="1254">
        <v>100</v>
      </c>
      <c r="S38" s="1267" t="s">
        <v>568</v>
      </c>
      <c r="T38" s="1254"/>
      <c r="U38" s="1254">
        <v>20</v>
      </c>
      <c r="V38" s="1236"/>
      <c r="W38" s="1249" t="s">
        <v>567</v>
      </c>
      <c r="X38" s="1266" t="s">
        <v>566</v>
      </c>
      <c r="Y38" s="1233">
        <v>2.4</v>
      </c>
      <c r="Z38" s="1217"/>
      <c r="AA38" s="1265" t="s">
        <v>565</v>
      </c>
      <c r="AB38" s="1201">
        <v>6</v>
      </c>
      <c r="AC38" s="1201">
        <f>AB38*2</f>
        <v>12</v>
      </c>
      <c r="AD38" s="1201"/>
      <c r="AE38" s="1201">
        <f>AB38*15</f>
        <v>90</v>
      </c>
      <c r="AF38" s="1201">
        <f>AC38*4+AE38*4</f>
        <v>408</v>
      </c>
    </row>
    <row r="39" spans="2:32" ht="27.95" customHeight="1">
      <c r="B39" s="1260">
        <v>2</v>
      </c>
      <c r="C39" s="1257"/>
      <c r="D39" s="1254" t="s">
        <v>564</v>
      </c>
      <c r="E39" s="1254"/>
      <c r="F39" s="1250">
        <v>10</v>
      </c>
      <c r="G39" s="1254"/>
      <c r="H39" s="1254"/>
      <c r="I39" s="1254"/>
      <c r="J39" s="1252"/>
      <c r="K39" s="1253"/>
      <c r="L39" s="1252"/>
      <c r="M39" s="1254" t="s">
        <v>563</v>
      </c>
      <c r="N39" s="1245"/>
      <c r="O39" s="1254">
        <v>5</v>
      </c>
      <c r="P39" s="1254"/>
      <c r="Q39" s="1245"/>
      <c r="R39" s="1254"/>
      <c r="S39" s="1264" t="s">
        <v>562</v>
      </c>
      <c r="T39" s="1254"/>
      <c r="U39" s="1237">
        <v>3</v>
      </c>
      <c r="V39" s="1236"/>
      <c r="W39" s="1235" t="s">
        <v>27</v>
      </c>
      <c r="X39" s="1259" t="s">
        <v>561</v>
      </c>
      <c r="Y39" s="1233">
        <v>2</v>
      </c>
      <c r="Z39" s="1200"/>
      <c r="AA39" s="1263" t="s">
        <v>560</v>
      </c>
      <c r="AB39" s="1201">
        <v>2.2999999999999998</v>
      </c>
      <c r="AC39" s="1262">
        <f>AB39*7</f>
        <v>16.099999999999998</v>
      </c>
      <c r="AD39" s="1201">
        <f>AB39*5</f>
        <v>11.5</v>
      </c>
      <c r="AE39" s="1201" t="s">
        <v>551</v>
      </c>
      <c r="AF39" s="1261">
        <f>AC39*4+AD39*9</f>
        <v>167.89999999999998</v>
      </c>
    </row>
    <row r="40" spans="2:32" ht="27.95" customHeight="1">
      <c r="B40" s="1260" t="s">
        <v>75</v>
      </c>
      <c r="C40" s="1257"/>
      <c r="D40" s="1254" t="s">
        <v>135</v>
      </c>
      <c r="E40" s="1255"/>
      <c r="F40" s="1250">
        <v>15</v>
      </c>
      <c r="G40" s="1254"/>
      <c r="H40" s="1245"/>
      <c r="I40" s="1254"/>
      <c r="J40" s="1252"/>
      <c r="K40" s="1253"/>
      <c r="L40" s="1252"/>
      <c r="M40" s="1254" t="s">
        <v>559</v>
      </c>
      <c r="N40" s="1245"/>
      <c r="O40" s="1254">
        <v>10</v>
      </c>
      <c r="P40" s="1254"/>
      <c r="Q40" s="1245"/>
      <c r="R40" s="1254"/>
      <c r="S40" s="1245" t="s">
        <v>558</v>
      </c>
      <c r="T40" s="1254"/>
      <c r="U40" s="1254">
        <v>10</v>
      </c>
      <c r="V40" s="1236"/>
      <c r="W40" s="1249" t="s">
        <v>557</v>
      </c>
      <c r="X40" s="1259" t="s">
        <v>556</v>
      </c>
      <c r="Y40" s="1233">
        <v>2.6</v>
      </c>
      <c r="Z40" s="1217"/>
      <c r="AA40" s="1200" t="s">
        <v>555</v>
      </c>
      <c r="AB40" s="1201">
        <v>1.5</v>
      </c>
      <c r="AC40" s="1201">
        <f>AB40*1</f>
        <v>1.5</v>
      </c>
      <c r="AD40" s="1201" t="s">
        <v>551</v>
      </c>
      <c r="AE40" s="1201">
        <f>AB40*5</f>
        <v>7.5</v>
      </c>
      <c r="AF40" s="1201">
        <f>AC40*4+AE40*4</f>
        <v>36</v>
      </c>
    </row>
    <row r="41" spans="2:32" ht="27.95" customHeight="1">
      <c r="B41" s="1258" t="s">
        <v>256</v>
      </c>
      <c r="C41" s="1257"/>
      <c r="D41" s="1254"/>
      <c r="E41" s="1254"/>
      <c r="F41" s="1250"/>
      <c r="G41" s="1254"/>
      <c r="H41" s="1255"/>
      <c r="I41" s="1254"/>
      <c r="J41" s="1252"/>
      <c r="K41" s="1253"/>
      <c r="L41" s="1252"/>
      <c r="M41" s="1237" t="s">
        <v>554</v>
      </c>
      <c r="N41" s="1238"/>
      <c r="O41" s="1237">
        <v>5</v>
      </c>
      <c r="P41" s="1254"/>
      <c r="Q41" s="1245"/>
      <c r="R41" s="1254"/>
      <c r="S41" s="1222"/>
      <c r="T41" s="1222"/>
      <c r="U41" s="1222"/>
      <c r="V41" s="1236"/>
      <c r="W41" s="1235" t="s">
        <v>61</v>
      </c>
      <c r="X41" s="1259" t="s">
        <v>553</v>
      </c>
      <c r="Y41" s="1233">
        <f>AB42</f>
        <v>0</v>
      </c>
      <c r="Z41" s="1200"/>
      <c r="AA41" s="1200" t="s">
        <v>552</v>
      </c>
      <c r="AB41" s="1201">
        <v>2.5</v>
      </c>
      <c r="AC41" s="1201"/>
      <c r="AD41" s="1201">
        <f>AB41*5</f>
        <v>12.5</v>
      </c>
      <c r="AE41" s="1201" t="s">
        <v>551</v>
      </c>
      <c r="AF41" s="1201">
        <f>AD41*9</f>
        <v>112.5</v>
      </c>
    </row>
    <row r="42" spans="2:32" ht="27.95" customHeight="1">
      <c r="B42" s="1258"/>
      <c r="C42" s="1257"/>
      <c r="D42" s="1254"/>
      <c r="E42" s="1255"/>
      <c r="F42" s="1250"/>
      <c r="G42" s="1256"/>
      <c r="H42" s="1255"/>
      <c r="I42" s="1254"/>
      <c r="J42" s="1252"/>
      <c r="K42" s="1253"/>
      <c r="L42" s="1252"/>
      <c r="M42" s="1250"/>
      <c r="N42" s="1251"/>
      <c r="O42" s="1250"/>
      <c r="P42" s="1237"/>
      <c r="Q42" s="1238"/>
      <c r="R42" s="1237"/>
      <c r="S42" s="1222"/>
      <c r="T42" s="1222"/>
      <c r="U42" s="1222"/>
      <c r="V42" s="1236"/>
      <c r="W42" s="1249" t="s">
        <v>550</v>
      </c>
      <c r="X42" s="1248" t="s">
        <v>549</v>
      </c>
      <c r="Y42" s="1233">
        <v>0</v>
      </c>
      <c r="Z42" s="1217"/>
      <c r="AA42" s="1200" t="s">
        <v>548</v>
      </c>
      <c r="AE42" s="1200">
        <f>AB42*15</f>
        <v>0</v>
      </c>
    </row>
    <row r="43" spans="2:32" ht="27.95" customHeight="1">
      <c r="B43" s="1247" t="s">
        <v>547</v>
      </c>
      <c r="C43" s="1246"/>
      <c r="D43" s="1245"/>
      <c r="E43" s="1245"/>
      <c r="F43" s="1244"/>
      <c r="G43" s="1222"/>
      <c r="H43" s="1243"/>
      <c r="I43" s="1222"/>
      <c r="J43" s="1222"/>
      <c r="K43" s="1222"/>
      <c r="L43" s="1222"/>
      <c r="M43" s="1242"/>
      <c r="N43" s="1241"/>
      <c r="O43" s="1240"/>
      <c r="P43" s="1239"/>
      <c r="Q43" s="1238"/>
      <c r="R43" s="1237"/>
      <c r="S43" s="1222"/>
      <c r="T43" s="1222"/>
      <c r="U43" s="1222"/>
      <c r="V43" s="1236"/>
      <c r="W43" s="1235" t="s">
        <v>66</v>
      </c>
      <c r="X43" s="1234"/>
      <c r="Y43" s="1233"/>
      <c r="Z43" s="1200"/>
      <c r="AC43" s="1200">
        <f>SUM(AC38:AC42)</f>
        <v>29.599999999999998</v>
      </c>
      <c r="AD43" s="1200">
        <f>SUM(AD38:AD42)</f>
        <v>24</v>
      </c>
      <c r="AE43" s="1200">
        <f>SUM(AE38:AE42)</f>
        <v>97.5</v>
      </c>
      <c r="AF43" s="1200">
        <f>AC43*4+AD43*9+AE43*4</f>
        <v>724.4</v>
      </c>
    </row>
    <row r="44" spans="2:32" ht="27.95" customHeight="1" thickBot="1">
      <c r="B44" s="1232"/>
      <c r="C44" s="1231"/>
      <c r="D44" s="1230"/>
      <c r="E44" s="1229"/>
      <c r="F44" s="1228"/>
      <c r="G44" s="1226"/>
      <c r="H44" s="1227"/>
      <c r="I44" s="1226"/>
      <c r="J44" s="1226"/>
      <c r="K44" s="1227"/>
      <c r="L44" s="1226"/>
      <c r="M44" s="1226"/>
      <c r="N44" s="1227"/>
      <c r="O44" s="1226"/>
      <c r="P44" s="1225"/>
      <c r="Q44" s="1224"/>
      <c r="R44" s="1223"/>
      <c r="S44" s="1222"/>
      <c r="T44" s="1222"/>
      <c r="U44" s="1222"/>
      <c r="V44" s="1221"/>
      <c r="W44" s="1220" t="s">
        <v>546</v>
      </c>
      <c r="X44" s="1219"/>
      <c r="Y44" s="1218"/>
      <c r="Z44" s="1217"/>
      <c r="AC44" s="1216">
        <f>AC43*4/AF43</f>
        <v>0.16344561016013251</v>
      </c>
      <c r="AD44" s="1216">
        <f>AD43*9/AF43</f>
        <v>0.29817780231916069</v>
      </c>
      <c r="AE44" s="1216">
        <f>AE43*4/AF43</f>
        <v>0.53837658752070683</v>
      </c>
    </row>
    <row r="45" spans="2:32" ht="21.75" customHeight="1">
      <c r="C45" s="1200"/>
      <c r="J45" s="1214"/>
      <c r="K45" s="1214"/>
      <c r="L45" s="1214"/>
      <c r="M45" s="1214"/>
      <c r="N45" s="1214"/>
      <c r="O45" s="1214"/>
      <c r="P45" s="1214"/>
      <c r="Q45" s="1215"/>
      <c r="R45" s="1214"/>
      <c r="S45" s="1214"/>
      <c r="T45" s="1214"/>
      <c r="U45" s="1214"/>
      <c r="V45" s="1214"/>
      <c r="W45" s="1214"/>
      <c r="X45" s="1214"/>
      <c r="Y45" s="1214"/>
      <c r="Z45" s="1213"/>
    </row>
    <row r="46" spans="2:32">
      <c r="B46" s="1201"/>
      <c r="D46" s="1212"/>
      <c r="E46" s="1212"/>
      <c r="F46" s="1211"/>
      <c r="G46" s="1211"/>
      <c r="H46" s="1210"/>
      <c r="I46" s="1200"/>
      <c r="J46" s="1200"/>
      <c r="K46" s="1210"/>
      <c r="L46" s="1200"/>
      <c r="N46" s="1210"/>
      <c r="O46" s="1200"/>
      <c r="Q46" s="1210"/>
      <c r="R46" s="1200"/>
      <c r="T46" s="1210"/>
      <c r="U46" s="1200"/>
      <c r="V46" s="1209"/>
      <c r="Y46" s="1208"/>
    </row>
    <row r="47" spans="2:32">
      <c r="Y47" s="1208"/>
    </row>
    <row r="48" spans="2:32">
      <c r="Y48" s="1208"/>
    </row>
    <row r="49" spans="25:25">
      <c r="Y49" s="1208"/>
    </row>
    <row r="50" spans="25:25">
      <c r="Y50" s="1208"/>
    </row>
    <row r="51" spans="25:25">
      <c r="Y51" s="1208"/>
    </row>
    <row r="52" spans="25:25">
      <c r="Y52" s="1208"/>
    </row>
  </sheetData>
  <mergeCells count="15">
    <mergeCell ref="B1:Y1"/>
    <mergeCell ref="B2:G2"/>
    <mergeCell ref="C5:C10"/>
    <mergeCell ref="B9:B10"/>
    <mergeCell ref="J45:Y45"/>
    <mergeCell ref="C13:C18"/>
    <mergeCell ref="B17:B18"/>
    <mergeCell ref="B25:B26"/>
    <mergeCell ref="B33:B34"/>
    <mergeCell ref="C37:C42"/>
    <mergeCell ref="B41:B42"/>
    <mergeCell ref="V5:V44"/>
    <mergeCell ref="D46:G46"/>
    <mergeCell ref="C29:C34"/>
    <mergeCell ref="C21:C26"/>
  </mergeCells>
  <phoneticPr fontId="100" type="noConversion"/>
  <pageMargins left="0.39370078740157483" right="0.15748031496062992" top="0.19685039370078741" bottom="0.15748031496062992" header="0.51181102362204722" footer="0.23622047244094491"/>
  <pageSetup paperSize="9" scale="4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0150F-53B4-4689-AB7A-8A02F0EBF960}">
  <sheetPr>
    <pageSetUpPr fitToPage="1"/>
  </sheetPr>
  <dimension ref="B1:AF48"/>
  <sheetViews>
    <sheetView topLeftCell="A28" zoomScale="50" zoomScaleNormal="50" workbookViewId="0">
      <selection activeCell="M25" sqref="M25"/>
    </sheetView>
  </sheetViews>
  <sheetFormatPr defaultRowHeight="20.25"/>
  <cols>
    <col min="1" max="1" width="1.875" style="1199" customWidth="1"/>
    <col min="2" max="2" width="4.875" style="1207" customWidth="1"/>
    <col min="3" max="3" width="0" style="1199" hidden="1" customWidth="1"/>
    <col min="4" max="4" width="28.625" style="1199" customWidth="1"/>
    <col min="5" max="5" width="5.625" style="1206" customWidth="1"/>
    <col min="6" max="6" width="9.625" style="1199" customWidth="1"/>
    <col min="7" max="7" width="28.625" style="1199" customWidth="1"/>
    <col min="8" max="8" width="5.625" style="1206" customWidth="1"/>
    <col min="9" max="9" width="9.625" style="1199" customWidth="1"/>
    <col min="10" max="10" width="28.625" style="1199" customWidth="1"/>
    <col min="11" max="11" width="5.625" style="1206" customWidth="1"/>
    <col min="12" max="12" width="9.625" style="1199" customWidth="1"/>
    <col min="13" max="13" width="28.625" style="1199" customWidth="1"/>
    <col min="14" max="14" width="5.625" style="1206" customWidth="1"/>
    <col min="15" max="15" width="9.625" style="1199" customWidth="1"/>
    <col min="16" max="16" width="28.625" style="1199" customWidth="1"/>
    <col min="17" max="17" width="5.625" style="1206" customWidth="1"/>
    <col min="18" max="18" width="9.625" style="1199" customWidth="1"/>
    <col min="19" max="19" width="28.625" style="1199" customWidth="1"/>
    <col min="20" max="20" width="5.625" style="1206" customWidth="1"/>
    <col min="21" max="21" width="9.625" style="1199" customWidth="1"/>
    <col min="22" max="22" width="12.125" style="1205" customWidth="1"/>
    <col min="23" max="23" width="11.75" style="1204" customWidth="1"/>
    <col min="24" max="24" width="11.25" style="1203" customWidth="1"/>
    <col min="25" max="25" width="6.625" style="1202" customWidth="1"/>
    <col min="26" max="26" width="6.625" style="1199" customWidth="1"/>
    <col min="27" max="27" width="6" style="1200" hidden="1" customWidth="1"/>
    <col min="28" max="28" width="5.5" style="1201" hidden="1" customWidth="1"/>
    <col min="29" max="29" width="7.75" style="1200" hidden="1" customWidth="1"/>
    <col min="30" max="30" width="8" style="1200" hidden="1" customWidth="1"/>
    <col min="31" max="31" width="7.875" style="1200" hidden="1" customWidth="1"/>
    <col min="32" max="32" width="7.5" style="1200" hidden="1" customWidth="1"/>
    <col min="33" max="16384" width="9" style="1199"/>
  </cols>
  <sheetData>
    <row r="1" spans="2:32" s="1200" customFormat="1" ht="38.25">
      <c r="B1" s="1367" t="s">
        <v>661</v>
      </c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  <c r="R1" s="1367"/>
      <c r="S1" s="1367"/>
      <c r="T1" s="1367"/>
      <c r="U1" s="1367"/>
      <c r="V1" s="1367"/>
      <c r="W1" s="1367"/>
      <c r="X1" s="1367"/>
      <c r="Y1" s="1367"/>
      <c r="Z1" s="1360"/>
      <c r="AB1" s="1201"/>
    </row>
    <row r="2" spans="2:32" s="1200" customFormat="1" ht="9.75" customHeight="1">
      <c r="B2" s="1366"/>
      <c r="C2" s="1365"/>
      <c r="D2" s="1365"/>
      <c r="E2" s="1365"/>
      <c r="F2" s="1365"/>
      <c r="G2" s="1365"/>
      <c r="H2" s="1364"/>
      <c r="I2" s="1360"/>
      <c r="J2" s="1360"/>
      <c r="K2" s="1364"/>
      <c r="L2" s="1360"/>
      <c r="M2" s="1360"/>
      <c r="N2" s="1364"/>
      <c r="O2" s="1360"/>
      <c r="P2" s="1360"/>
      <c r="Q2" s="1364"/>
      <c r="R2" s="1360"/>
      <c r="S2" s="1360"/>
      <c r="T2" s="1364"/>
      <c r="U2" s="1360"/>
      <c r="V2" s="1363"/>
      <c r="W2" s="1361"/>
      <c r="X2" s="1362"/>
      <c r="Y2" s="1361"/>
      <c r="Z2" s="1360"/>
      <c r="AB2" s="1201"/>
    </row>
    <row r="3" spans="2:32" s="1200" customFormat="1" ht="31.5" customHeight="1" thickBot="1">
      <c r="B3" s="1359" t="s">
        <v>628</v>
      </c>
      <c r="C3" s="1437"/>
      <c r="D3" s="1357"/>
      <c r="E3" s="1357"/>
      <c r="F3" s="1357"/>
      <c r="G3" s="1357"/>
      <c r="H3" s="1357"/>
      <c r="I3" s="1357"/>
      <c r="J3" s="1357"/>
      <c r="K3" s="1357"/>
      <c r="L3" s="1357"/>
      <c r="M3" s="1357"/>
      <c r="N3" s="1357"/>
      <c r="O3" s="1357"/>
      <c r="P3" s="1357"/>
      <c r="Q3" s="1357"/>
      <c r="R3" s="1357"/>
      <c r="T3" s="1357"/>
      <c r="U3" s="1357"/>
      <c r="V3" s="1356"/>
      <c r="W3" s="1355"/>
      <c r="X3" s="1354"/>
      <c r="Y3" s="1353"/>
      <c r="Z3" s="1217"/>
      <c r="AB3" s="1201"/>
    </row>
    <row r="4" spans="2:32" s="1343" customFormat="1" ht="43.5">
      <c r="B4" s="1352" t="s">
        <v>30</v>
      </c>
      <c r="C4" s="1351" t="s">
        <v>31</v>
      </c>
      <c r="D4" s="1348" t="s">
        <v>32</v>
      </c>
      <c r="E4" s="1349" t="s">
        <v>626</v>
      </c>
      <c r="F4" s="1348"/>
      <c r="G4" s="1348" t="s">
        <v>35</v>
      </c>
      <c r="H4" s="1349" t="s">
        <v>626</v>
      </c>
      <c r="I4" s="1348"/>
      <c r="J4" s="1348" t="s">
        <v>36</v>
      </c>
      <c r="K4" s="1349" t="s">
        <v>626</v>
      </c>
      <c r="L4" s="1436"/>
      <c r="M4" s="1348" t="s">
        <v>36</v>
      </c>
      <c r="N4" s="1349" t="s">
        <v>626</v>
      </c>
      <c r="O4" s="1348"/>
      <c r="P4" s="1348" t="s">
        <v>36</v>
      </c>
      <c r="Q4" s="1349" t="s">
        <v>626</v>
      </c>
      <c r="R4" s="1348"/>
      <c r="S4" s="1350" t="s">
        <v>37</v>
      </c>
      <c r="T4" s="1349" t="s">
        <v>626</v>
      </c>
      <c r="U4" s="1348"/>
      <c r="V4" s="1347" t="s">
        <v>625</v>
      </c>
      <c r="W4" s="1347" t="s">
        <v>38</v>
      </c>
      <c r="X4" s="1346" t="s">
        <v>623</v>
      </c>
      <c r="Y4" s="1345" t="s">
        <v>622</v>
      </c>
      <c r="Z4" s="1344"/>
      <c r="AA4" s="1265"/>
      <c r="AB4" s="1201"/>
      <c r="AC4" s="1200"/>
      <c r="AD4" s="1200"/>
      <c r="AE4" s="1200"/>
      <c r="AF4" s="1200"/>
    </row>
    <row r="5" spans="2:32" s="1271" customFormat="1" ht="51.75" customHeight="1">
      <c r="B5" s="1278">
        <v>9</v>
      </c>
      <c r="C5" s="1257"/>
      <c r="D5" s="1275" t="str">
        <f>'8-9月菜單'!A13</f>
        <v>香Q米飯</v>
      </c>
      <c r="E5" s="1275" t="s">
        <v>119</v>
      </c>
      <c r="F5" s="1341" t="s">
        <v>621</v>
      </c>
      <c r="G5" s="1275" t="str">
        <f>'8-9月菜單'!A14</f>
        <v xml:space="preserve">  豆干滷肉(豆)</v>
      </c>
      <c r="H5" s="1275" t="s">
        <v>145</v>
      </c>
      <c r="I5" s="1341" t="s">
        <v>621</v>
      </c>
      <c r="J5" s="1275" t="str">
        <f>'8-9月菜單'!A15</f>
        <v>三色炒蛋</v>
      </c>
      <c r="K5" s="1275" t="s">
        <v>136</v>
      </c>
      <c r="L5" s="1341" t="s">
        <v>621</v>
      </c>
      <c r="M5" s="1417" t="str">
        <f>'8-9月菜單'!A16</f>
        <v>滿香香腸(加)</v>
      </c>
      <c r="N5" s="1435" t="s">
        <v>660</v>
      </c>
      <c r="O5" s="1434" t="s">
        <v>621</v>
      </c>
      <c r="P5" s="1275" t="str">
        <f>'8-9月菜單'!A17</f>
        <v xml:space="preserve">深色蔬菜 </v>
      </c>
      <c r="Q5" s="1275" t="s">
        <v>136</v>
      </c>
      <c r="R5" s="1341" t="s">
        <v>621</v>
      </c>
      <c r="S5" s="1275" t="str">
        <f>'8-9月菜單'!A18</f>
        <v>細粉鮮蔬湯</v>
      </c>
      <c r="T5" s="1276" t="s">
        <v>139</v>
      </c>
      <c r="U5" s="1341" t="s">
        <v>621</v>
      </c>
      <c r="V5" s="1340" t="s">
        <v>620</v>
      </c>
      <c r="W5" s="1296" t="s">
        <v>26</v>
      </c>
      <c r="X5" s="1295" t="s">
        <v>576</v>
      </c>
      <c r="Y5" s="1327">
        <v>5.9</v>
      </c>
      <c r="Z5" s="1200"/>
      <c r="AA5" s="1200"/>
      <c r="AB5" s="1201"/>
      <c r="AC5" s="1200" t="s">
        <v>575</v>
      </c>
      <c r="AD5" s="1200" t="s">
        <v>574</v>
      </c>
      <c r="AE5" s="1200" t="s">
        <v>573</v>
      </c>
      <c r="AF5" s="1200" t="s">
        <v>572</v>
      </c>
    </row>
    <row r="6" spans="2:32" ht="27.95" customHeight="1">
      <c r="B6" s="1326" t="s">
        <v>71</v>
      </c>
      <c r="C6" s="1257"/>
      <c r="D6" s="1245" t="s">
        <v>571</v>
      </c>
      <c r="E6" s="1245"/>
      <c r="F6" s="1250">
        <v>110</v>
      </c>
      <c r="G6" s="1237" t="s">
        <v>659</v>
      </c>
      <c r="H6" s="1238" t="s">
        <v>224</v>
      </c>
      <c r="I6" s="1237">
        <v>20</v>
      </c>
      <c r="J6" s="1237" t="s">
        <v>135</v>
      </c>
      <c r="K6" s="1237"/>
      <c r="L6" s="1250">
        <v>35</v>
      </c>
      <c r="M6" s="1222" t="s">
        <v>376</v>
      </c>
      <c r="N6" s="1222" t="s">
        <v>218</v>
      </c>
      <c r="O6" s="1222">
        <v>30</v>
      </c>
      <c r="P6" s="1254" t="s">
        <v>199</v>
      </c>
      <c r="Q6" s="1254"/>
      <c r="R6" s="1254">
        <v>100</v>
      </c>
      <c r="S6" s="1238" t="s">
        <v>584</v>
      </c>
      <c r="T6" s="1237"/>
      <c r="U6" s="1237">
        <v>7</v>
      </c>
      <c r="V6" s="1236"/>
      <c r="W6" s="1280" t="s">
        <v>658</v>
      </c>
      <c r="X6" s="1294" t="s">
        <v>566</v>
      </c>
      <c r="Y6" s="1318">
        <v>2.5</v>
      </c>
      <c r="Z6" s="1217"/>
      <c r="AA6" s="1265" t="s">
        <v>565</v>
      </c>
      <c r="AB6" s="1201">
        <v>6</v>
      </c>
      <c r="AC6" s="1201">
        <f>AB6*2</f>
        <v>12</v>
      </c>
      <c r="AD6" s="1201"/>
      <c r="AE6" s="1201">
        <f>AB6*15</f>
        <v>90</v>
      </c>
      <c r="AF6" s="1201">
        <f>AC6*4+AE6*4</f>
        <v>408</v>
      </c>
    </row>
    <row r="7" spans="2:32" ht="27.95" customHeight="1">
      <c r="B7" s="1326">
        <v>5</v>
      </c>
      <c r="C7" s="1257"/>
      <c r="D7" s="1238"/>
      <c r="E7" s="1238"/>
      <c r="F7" s="1238"/>
      <c r="G7" s="1222" t="s">
        <v>657</v>
      </c>
      <c r="H7" s="1238"/>
      <c r="I7" s="1237">
        <v>45</v>
      </c>
      <c r="J7" s="1237" t="s">
        <v>564</v>
      </c>
      <c r="K7" s="1237"/>
      <c r="L7" s="1250">
        <v>25</v>
      </c>
      <c r="M7" s="1237"/>
      <c r="N7" s="1293"/>
      <c r="O7" s="1237"/>
      <c r="P7" s="1222"/>
      <c r="Q7" s="1222"/>
      <c r="R7" s="1222"/>
      <c r="S7" s="1238" t="s">
        <v>554</v>
      </c>
      <c r="T7" s="1237"/>
      <c r="U7" s="1237">
        <v>3</v>
      </c>
      <c r="V7" s="1236"/>
      <c r="W7" s="1288" t="s">
        <v>27</v>
      </c>
      <c r="X7" s="1290" t="s">
        <v>561</v>
      </c>
      <c r="Y7" s="1318">
        <v>2</v>
      </c>
      <c r="Z7" s="1200"/>
      <c r="AA7" s="1263" t="s">
        <v>560</v>
      </c>
      <c r="AB7" s="1201">
        <v>2</v>
      </c>
      <c r="AC7" s="1262">
        <f>AB7*7</f>
        <v>14</v>
      </c>
      <c r="AD7" s="1201">
        <f>AB7*5</f>
        <v>10</v>
      </c>
      <c r="AE7" s="1201" t="s">
        <v>551</v>
      </c>
      <c r="AF7" s="1261">
        <f>AC7*4+AD7*9</f>
        <v>146</v>
      </c>
    </row>
    <row r="8" spans="2:32" ht="27.95" customHeight="1">
      <c r="B8" s="1326" t="s">
        <v>75</v>
      </c>
      <c r="C8" s="1257"/>
      <c r="D8" s="1238"/>
      <c r="E8" s="1238"/>
      <c r="F8" s="1238"/>
      <c r="G8" s="1237" t="s">
        <v>554</v>
      </c>
      <c r="H8" s="1293"/>
      <c r="I8" s="1237">
        <v>10</v>
      </c>
      <c r="J8" s="1237" t="s">
        <v>554</v>
      </c>
      <c r="K8" s="1293"/>
      <c r="L8" s="1237">
        <v>5</v>
      </c>
      <c r="M8" s="1237"/>
      <c r="N8" s="1293"/>
      <c r="O8" s="1237"/>
      <c r="P8" s="1222"/>
      <c r="Q8" s="1222"/>
      <c r="R8" s="1222"/>
      <c r="S8" s="1238" t="s">
        <v>563</v>
      </c>
      <c r="T8" s="1293"/>
      <c r="U8" s="1237">
        <v>2</v>
      </c>
      <c r="V8" s="1236"/>
      <c r="W8" s="1280" t="s">
        <v>583</v>
      </c>
      <c r="X8" s="1290" t="s">
        <v>556</v>
      </c>
      <c r="Y8" s="1318">
        <v>2.5</v>
      </c>
      <c r="Z8" s="1217"/>
      <c r="AA8" s="1200" t="s">
        <v>555</v>
      </c>
      <c r="AB8" s="1201">
        <v>1.7</v>
      </c>
      <c r="AC8" s="1201">
        <f>AB8*1</f>
        <v>1.7</v>
      </c>
      <c r="AD8" s="1201" t="s">
        <v>551</v>
      </c>
      <c r="AE8" s="1201">
        <f>AB8*5</f>
        <v>8.5</v>
      </c>
      <c r="AF8" s="1201">
        <f>AC8*4+AE8*4</f>
        <v>40.799999999999997</v>
      </c>
    </row>
    <row r="9" spans="2:32" ht="27.95" customHeight="1">
      <c r="B9" s="1325" t="s">
        <v>619</v>
      </c>
      <c r="C9" s="1257"/>
      <c r="D9" s="1245"/>
      <c r="E9" s="1245"/>
      <c r="F9" s="1245"/>
      <c r="G9" s="1239"/>
      <c r="H9" s="1245"/>
      <c r="I9" s="1254"/>
      <c r="J9" s="1244"/>
      <c r="K9" s="1255"/>
      <c r="L9" s="1254"/>
      <c r="M9" s="1222"/>
      <c r="N9" s="1222"/>
      <c r="O9" s="1222"/>
      <c r="P9" s="1222"/>
      <c r="Q9" s="1243"/>
      <c r="R9" s="1222"/>
      <c r="S9" s="1222" t="s">
        <v>586</v>
      </c>
      <c r="T9" s="1293"/>
      <c r="U9" s="1237">
        <v>3</v>
      </c>
      <c r="V9" s="1236"/>
      <c r="W9" s="1288" t="s">
        <v>61</v>
      </c>
      <c r="X9" s="1290" t="s">
        <v>553</v>
      </c>
      <c r="Y9" s="1318">
        <f>AB10</f>
        <v>0</v>
      </c>
      <c r="Z9" s="1200"/>
      <c r="AA9" s="1200" t="s">
        <v>552</v>
      </c>
      <c r="AB9" s="1201">
        <v>2.5</v>
      </c>
      <c r="AC9" s="1201"/>
      <c r="AD9" s="1201">
        <f>AB9*5</f>
        <v>12.5</v>
      </c>
      <c r="AE9" s="1201" t="s">
        <v>551</v>
      </c>
      <c r="AF9" s="1201">
        <f>AD9*9</f>
        <v>112.5</v>
      </c>
    </row>
    <row r="10" spans="2:32" ht="27.95" customHeight="1">
      <c r="B10" s="1325"/>
      <c r="C10" s="1257"/>
      <c r="D10" s="1245"/>
      <c r="E10" s="1245"/>
      <c r="F10" s="1245"/>
      <c r="G10" s="1254"/>
      <c r="H10" s="1245"/>
      <c r="I10" s="1254"/>
      <c r="J10" s="1244"/>
      <c r="K10" s="1255"/>
      <c r="L10" s="1254"/>
      <c r="M10" s="1222"/>
      <c r="N10" s="1222"/>
      <c r="O10" s="1222"/>
      <c r="P10" s="1222"/>
      <c r="Q10" s="1222"/>
      <c r="R10" s="1222"/>
      <c r="S10" s="1250"/>
      <c r="T10" s="1251"/>
      <c r="U10" s="1250"/>
      <c r="V10" s="1236"/>
      <c r="W10" s="1280" t="s">
        <v>656</v>
      </c>
      <c r="X10" s="1289" t="s">
        <v>549</v>
      </c>
      <c r="Y10" s="1313">
        <v>0</v>
      </c>
      <c r="Z10" s="1217"/>
      <c r="AA10" s="1200" t="s">
        <v>548</v>
      </c>
      <c r="AE10" s="1200">
        <f>AB10*15</f>
        <v>0</v>
      </c>
    </row>
    <row r="11" spans="2:32" ht="27.95" customHeight="1">
      <c r="B11" s="1247" t="s">
        <v>547</v>
      </c>
      <c r="C11" s="1246"/>
      <c r="D11" s="1245"/>
      <c r="E11" s="1255"/>
      <c r="F11" s="1245"/>
      <c r="G11" s="1254"/>
      <c r="H11" s="1255"/>
      <c r="I11" s="1254"/>
      <c r="J11" s="1254"/>
      <c r="K11" s="1255"/>
      <c r="L11" s="1254"/>
      <c r="M11" s="1222"/>
      <c r="N11" s="1222"/>
      <c r="O11" s="1222"/>
      <c r="P11" s="1281"/>
      <c r="Q11" s="1254"/>
      <c r="R11" s="1432"/>
      <c r="S11" s="1281"/>
      <c r="T11" s="1281"/>
      <c r="U11" s="1281"/>
      <c r="V11" s="1236"/>
      <c r="W11" s="1288" t="s">
        <v>66</v>
      </c>
      <c r="X11" s="1287"/>
      <c r="Y11" s="1318"/>
      <c r="Z11" s="1200"/>
      <c r="AC11" s="1200">
        <f>SUM(AC6:AC10)</f>
        <v>27.7</v>
      </c>
      <c r="AD11" s="1200">
        <f>SUM(AD6:AD10)</f>
        <v>22.5</v>
      </c>
      <c r="AE11" s="1200">
        <f>SUM(AE6:AE10)</f>
        <v>98.5</v>
      </c>
      <c r="AF11" s="1200">
        <f>AC11*4+AD11*9+AE11*4</f>
        <v>707.3</v>
      </c>
    </row>
    <row r="12" spans="2:32" ht="27.95" customHeight="1">
      <c r="B12" s="1317"/>
      <c r="C12" s="1285"/>
      <c r="D12" s="1254"/>
      <c r="E12" s="1255"/>
      <c r="F12" s="1254"/>
      <c r="G12" s="1432"/>
      <c r="H12" s="1433"/>
      <c r="I12" s="1432"/>
      <c r="J12" s="1254"/>
      <c r="K12" s="1255"/>
      <c r="L12" s="1254"/>
      <c r="M12" s="1222"/>
      <c r="N12" s="1243"/>
      <c r="O12" s="1222"/>
      <c r="P12" s="1222"/>
      <c r="Q12" s="1222"/>
      <c r="R12" s="1222"/>
      <c r="S12" s="1281"/>
      <c r="T12" s="1281"/>
      <c r="U12" s="1281"/>
      <c r="V12" s="1236"/>
      <c r="W12" s="1280" t="s">
        <v>655</v>
      </c>
      <c r="X12" s="1329"/>
      <c r="Y12" s="1313"/>
      <c r="Z12" s="1217"/>
      <c r="AC12" s="1216">
        <f>AC11*4/AF11</f>
        <v>0.1566520571186201</v>
      </c>
      <c r="AD12" s="1216">
        <f>AD11*9/AF11</f>
        <v>0.28630001413827233</v>
      </c>
      <c r="AE12" s="1216">
        <f>AE11*4/AF11</f>
        <v>0.5570479287431076</v>
      </c>
    </row>
    <row r="13" spans="2:32" s="1271" customFormat="1" ht="27.95" customHeight="1">
      <c r="B13" s="1278">
        <v>9</v>
      </c>
      <c r="C13" s="1257"/>
      <c r="D13" s="1275" t="str">
        <f>'8-9月菜單'!E13</f>
        <v>什穀Q飯</v>
      </c>
      <c r="E13" s="1275" t="s">
        <v>119</v>
      </c>
      <c r="F13" s="1275"/>
      <c r="G13" s="1275" t="str">
        <f>'8-9月菜單'!E14</f>
        <v xml:space="preserve">五味蝦排(炸海加)  </v>
      </c>
      <c r="H13" s="1276" t="s">
        <v>114</v>
      </c>
      <c r="I13" s="1275"/>
      <c r="J13" s="1275" t="str">
        <f>'8-9月菜單'!E15</f>
        <v xml:space="preserve"> 筍乾骨腿(醃)+炒三色  </v>
      </c>
      <c r="K13" s="1275" t="s">
        <v>139</v>
      </c>
      <c r="L13" s="1275"/>
      <c r="M13" s="1275" t="str">
        <f>'8-9月菜單'!E16</f>
        <v>花生小菜</v>
      </c>
      <c r="N13" s="1275" t="s">
        <v>139</v>
      </c>
      <c r="O13" s="1275"/>
      <c r="P13" s="1275" t="str">
        <f>'8-9月菜單'!E17</f>
        <v>縣產有機淺色蔬菜</v>
      </c>
      <c r="Q13" s="1275" t="s">
        <v>136</v>
      </c>
      <c r="R13" s="1275"/>
      <c r="S13" s="1417" t="str">
        <f>'8-9月菜單'!E18</f>
        <v>什錦綜合湯</v>
      </c>
      <c r="T13" s="1431" t="s">
        <v>139</v>
      </c>
      <c r="U13" s="1415"/>
      <c r="V13" s="1236"/>
      <c r="W13" s="1296" t="s">
        <v>26</v>
      </c>
      <c r="X13" s="1295" t="s">
        <v>576</v>
      </c>
      <c r="Y13" s="1327">
        <v>5.8</v>
      </c>
      <c r="Z13" s="1200"/>
      <c r="AA13" s="1200"/>
      <c r="AB13" s="1201"/>
      <c r="AC13" s="1200" t="s">
        <v>575</v>
      </c>
      <c r="AD13" s="1200" t="s">
        <v>574</v>
      </c>
      <c r="AE13" s="1200" t="s">
        <v>573</v>
      </c>
      <c r="AF13" s="1200" t="s">
        <v>572</v>
      </c>
    </row>
    <row r="14" spans="2:32" ht="27.95" customHeight="1">
      <c r="B14" s="1326" t="s">
        <v>71</v>
      </c>
      <c r="C14" s="1257"/>
      <c r="D14" s="1254" t="s">
        <v>571</v>
      </c>
      <c r="E14" s="1254"/>
      <c r="F14" s="1250">
        <v>67</v>
      </c>
      <c r="G14" s="1270" t="s">
        <v>654</v>
      </c>
      <c r="H14" s="1430" t="s">
        <v>349</v>
      </c>
      <c r="I14" s="1268">
        <v>70</v>
      </c>
      <c r="J14" s="1270" t="s">
        <v>612</v>
      </c>
      <c r="K14" s="1430"/>
      <c r="L14" s="1268">
        <v>45</v>
      </c>
      <c r="M14" s="1250" t="s">
        <v>140</v>
      </c>
      <c r="N14" s="1250"/>
      <c r="O14" s="1250">
        <v>50</v>
      </c>
      <c r="P14" s="1254" t="s">
        <v>653</v>
      </c>
      <c r="Q14" s="1254"/>
      <c r="R14" s="1254">
        <v>100</v>
      </c>
      <c r="S14" s="1245" t="s">
        <v>125</v>
      </c>
      <c r="T14" s="1254"/>
      <c r="U14" s="1237">
        <v>30</v>
      </c>
      <c r="V14" s="1236"/>
      <c r="W14" s="1280" t="s">
        <v>652</v>
      </c>
      <c r="X14" s="1294" t="s">
        <v>566</v>
      </c>
      <c r="Y14" s="1318">
        <v>2.5</v>
      </c>
      <c r="Z14" s="1217"/>
      <c r="AA14" s="1265" t="s">
        <v>565</v>
      </c>
      <c r="AB14" s="1201">
        <v>6.2</v>
      </c>
      <c r="AC14" s="1201">
        <f>AB14*2</f>
        <v>12.4</v>
      </c>
      <c r="AD14" s="1201"/>
      <c r="AE14" s="1201">
        <f>AB14*15</f>
        <v>93</v>
      </c>
      <c r="AF14" s="1201">
        <f>AC14*4+AE14*4</f>
        <v>421.6</v>
      </c>
    </row>
    <row r="15" spans="2:32" ht="27.95" customHeight="1">
      <c r="B15" s="1326">
        <v>6</v>
      </c>
      <c r="C15" s="1257"/>
      <c r="D15" s="1254" t="s">
        <v>651</v>
      </c>
      <c r="E15" s="1254"/>
      <c r="F15" s="1281">
        <v>35</v>
      </c>
      <c r="G15" s="1429"/>
      <c r="H15" s="1429"/>
      <c r="I15" s="1429"/>
      <c r="J15" s="1250" t="s">
        <v>650</v>
      </c>
      <c r="K15" s="1250" t="s">
        <v>225</v>
      </c>
      <c r="L15" s="1250">
        <v>30</v>
      </c>
      <c r="M15" s="1250" t="s">
        <v>554</v>
      </c>
      <c r="N15" s="1250"/>
      <c r="O15" s="1250">
        <v>10</v>
      </c>
      <c r="P15" s="1222"/>
      <c r="Q15" s="1222"/>
      <c r="R15" s="1222"/>
      <c r="S15" s="1245" t="s">
        <v>649</v>
      </c>
      <c r="T15" s="1254"/>
      <c r="U15" s="1237">
        <v>0.02</v>
      </c>
      <c r="V15" s="1236"/>
      <c r="W15" s="1288" t="s">
        <v>27</v>
      </c>
      <c r="X15" s="1290" t="s">
        <v>561</v>
      </c>
      <c r="Y15" s="1318">
        <v>2.5</v>
      </c>
      <c r="Z15" s="1200"/>
      <c r="AA15" s="1263" t="s">
        <v>560</v>
      </c>
      <c r="AB15" s="1201">
        <v>2.1</v>
      </c>
      <c r="AC15" s="1262">
        <f>AB15*7</f>
        <v>14.700000000000001</v>
      </c>
      <c r="AD15" s="1201">
        <f>AB15*5</f>
        <v>10.5</v>
      </c>
      <c r="AE15" s="1201" t="s">
        <v>551</v>
      </c>
      <c r="AF15" s="1261">
        <f>AC15*4+AD15*9</f>
        <v>153.30000000000001</v>
      </c>
    </row>
    <row r="16" spans="2:32" ht="27.95" customHeight="1">
      <c r="B16" s="1326" t="s">
        <v>75</v>
      </c>
      <c r="C16" s="1257"/>
      <c r="D16" s="1255"/>
      <c r="E16" s="1255"/>
      <c r="F16" s="1254"/>
      <c r="G16" s="1239"/>
      <c r="H16" s="1255"/>
      <c r="I16" s="1254"/>
      <c r="J16" s="1250"/>
      <c r="K16" s="1250"/>
      <c r="L16" s="1250"/>
      <c r="M16" s="1250" t="s">
        <v>648</v>
      </c>
      <c r="N16" s="1251"/>
      <c r="O16" s="1250">
        <v>4</v>
      </c>
      <c r="P16" s="1222"/>
      <c r="Q16" s="1222"/>
      <c r="R16" s="1222"/>
      <c r="S16" s="1222" t="s">
        <v>586</v>
      </c>
      <c r="T16" s="1255"/>
      <c r="U16" s="1237">
        <v>3</v>
      </c>
      <c r="V16" s="1236"/>
      <c r="W16" s="1280" t="s">
        <v>647</v>
      </c>
      <c r="X16" s="1290" t="s">
        <v>556</v>
      </c>
      <c r="Y16" s="1318">
        <v>2.7</v>
      </c>
      <c r="Z16" s="1217"/>
      <c r="AA16" s="1200" t="s">
        <v>555</v>
      </c>
      <c r="AB16" s="1201">
        <v>1.8</v>
      </c>
      <c r="AC16" s="1201">
        <f>AB16*1</f>
        <v>1.8</v>
      </c>
      <c r="AD16" s="1201" t="s">
        <v>551</v>
      </c>
      <c r="AE16" s="1201">
        <f>AB16*5</f>
        <v>9</v>
      </c>
      <c r="AF16" s="1201">
        <f>AC16*4+AE16*4</f>
        <v>43.2</v>
      </c>
    </row>
    <row r="17" spans="2:32" ht="27.95" customHeight="1">
      <c r="B17" s="1325" t="s">
        <v>611</v>
      </c>
      <c r="C17" s="1257"/>
      <c r="D17" s="1255"/>
      <c r="E17" s="1255"/>
      <c r="F17" s="1254"/>
      <c r="G17" s="1254"/>
      <c r="H17" s="1255"/>
      <c r="I17" s="1264"/>
      <c r="J17" s="1428" t="s">
        <v>646</v>
      </c>
      <c r="K17" s="1322"/>
      <c r="L17" s="1427">
        <v>40</v>
      </c>
      <c r="M17" s="1413" t="s">
        <v>580</v>
      </c>
      <c r="N17" s="1250"/>
      <c r="O17" s="1250">
        <v>15</v>
      </c>
      <c r="P17" s="1222"/>
      <c r="Q17" s="1222"/>
      <c r="R17" s="1222"/>
      <c r="S17" s="1250" t="s">
        <v>554</v>
      </c>
      <c r="T17" s="1251"/>
      <c r="U17" s="1250">
        <v>5</v>
      </c>
      <c r="V17" s="1236"/>
      <c r="W17" s="1288" t="s">
        <v>61</v>
      </c>
      <c r="X17" s="1290" t="s">
        <v>553</v>
      </c>
      <c r="Y17" s="1318">
        <v>0</v>
      </c>
      <c r="Z17" s="1200"/>
      <c r="AA17" s="1200" t="s">
        <v>552</v>
      </c>
      <c r="AB17" s="1201">
        <v>2.5</v>
      </c>
      <c r="AC17" s="1201"/>
      <c r="AD17" s="1201">
        <f>AB17*5</f>
        <v>12.5</v>
      </c>
      <c r="AE17" s="1201" t="s">
        <v>551</v>
      </c>
      <c r="AF17" s="1201">
        <f>AD17*9</f>
        <v>112.5</v>
      </c>
    </row>
    <row r="18" spans="2:32" ht="27.95" customHeight="1">
      <c r="B18" s="1325"/>
      <c r="C18" s="1257"/>
      <c r="D18" s="1255"/>
      <c r="E18" s="1255"/>
      <c r="F18" s="1254"/>
      <c r="G18" s="1222"/>
      <c r="H18" s="1222"/>
      <c r="I18" s="1270"/>
      <c r="J18" s="1426" t="s">
        <v>645</v>
      </c>
      <c r="K18" s="1319"/>
      <c r="L18" s="1425">
        <v>5</v>
      </c>
      <c r="M18" s="1413"/>
      <c r="N18" s="1250"/>
      <c r="O18" s="1250"/>
      <c r="P18" s="1222"/>
      <c r="Q18" s="1222"/>
      <c r="R18" s="1222"/>
      <c r="S18" s="1245"/>
      <c r="T18" s="1255"/>
      <c r="U18" s="1254"/>
      <c r="V18" s="1236"/>
      <c r="W18" s="1280" t="s">
        <v>644</v>
      </c>
      <c r="X18" s="1289" t="s">
        <v>549</v>
      </c>
      <c r="Y18" s="1313">
        <v>0</v>
      </c>
      <c r="Z18" s="1217"/>
      <c r="AA18" s="1200" t="s">
        <v>548</v>
      </c>
      <c r="AB18" s="1201">
        <v>1</v>
      </c>
      <c r="AE18" s="1200">
        <f>AB18*15</f>
        <v>15</v>
      </c>
    </row>
    <row r="19" spans="2:32" ht="27.95" customHeight="1">
      <c r="B19" s="1247" t="s">
        <v>547</v>
      </c>
      <c r="C19" s="1246"/>
      <c r="D19" s="1255"/>
      <c r="E19" s="1255"/>
      <c r="F19" s="1254"/>
      <c r="G19" s="1222"/>
      <c r="H19" s="1222"/>
      <c r="I19" s="1270"/>
      <c r="J19" s="1424" t="s">
        <v>554</v>
      </c>
      <c r="K19" s="1314"/>
      <c r="L19" s="1423">
        <v>5</v>
      </c>
      <c r="M19" s="1422"/>
      <c r="N19" s="1254"/>
      <c r="O19" s="1254"/>
      <c r="P19" s="1222"/>
      <c r="Q19" s="1243"/>
      <c r="R19" s="1222"/>
      <c r="S19" s="1254"/>
      <c r="T19" s="1255"/>
      <c r="U19" s="1254"/>
      <c r="V19" s="1236"/>
      <c r="W19" s="1288" t="s">
        <v>66</v>
      </c>
      <c r="X19" s="1287"/>
      <c r="Y19" s="1318"/>
      <c r="Z19" s="1200"/>
      <c r="AC19" s="1200">
        <f>SUM(AC14:AC18)</f>
        <v>28.900000000000002</v>
      </c>
      <c r="AD19" s="1200">
        <f>SUM(AD14:AD18)</f>
        <v>23</v>
      </c>
      <c r="AE19" s="1200">
        <f>SUM(AE14:AE18)</f>
        <v>117</v>
      </c>
      <c r="AF19" s="1200">
        <f>AC19*4+AD19*9+AE19*4</f>
        <v>790.6</v>
      </c>
    </row>
    <row r="20" spans="2:32" ht="27.95" customHeight="1">
      <c r="B20" s="1317"/>
      <c r="C20" s="1285"/>
      <c r="D20" s="1255"/>
      <c r="E20" s="1255"/>
      <c r="F20" s="1254"/>
      <c r="G20" s="1222"/>
      <c r="H20" s="1382"/>
      <c r="I20" s="1222"/>
      <c r="J20" s="1270"/>
      <c r="K20" s="1224"/>
      <c r="L20" s="1268"/>
      <c r="M20" s="1254"/>
      <c r="N20" s="1255"/>
      <c r="O20" s="1254"/>
      <c r="P20" s="1270"/>
      <c r="Q20" s="1224"/>
      <c r="R20" s="1268"/>
      <c r="S20" s="1254"/>
      <c r="T20" s="1255"/>
      <c r="U20" s="1254"/>
      <c r="V20" s="1236"/>
      <c r="W20" s="1280" t="s">
        <v>643</v>
      </c>
      <c r="X20" s="1279"/>
      <c r="Y20" s="1313"/>
      <c r="Z20" s="1217"/>
      <c r="AC20" s="1216">
        <f>AC19*4/AF19</f>
        <v>0.14621806223121681</v>
      </c>
      <c r="AD20" s="1216">
        <f>AD19*9/AF19</f>
        <v>0.26182646091576017</v>
      </c>
      <c r="AE20" s="1216">
        <f>AE19*4/AF19</f>
        <v>0.59195547685302297</v>
      </c>
    </row>
    <row r="21" spans="2:32" s="1271" customFormat="1" ht="27.95" customHeight="1">
      <c r="B21" s="1312">
        <v>9</v>
      </c>
      <c r="C21" s="1257"/>
      <c r="D21" s="1275" t="str">
        <f>'8-9月菜單'!I13</f>
        <v>香Q米飯</v>
      </c>
      <c r="E21" s="1275" t="s">
        <v>119</v>
      </c>
      <c r="F21" s="1275"/>
      <c r="G21" s="1275" t="str">
        <f>'8-9月菜單'!I14</f>
        <v xml:space="preserve">  魯燒里肌大排  </v>
      </c>
      <c r="H21" s="1311" t="s">
        <v>604</v>
      </c>
      <c r="I21" s="1275"/>
      <c r="J21" s="1275" t="str">
        <f>'8-9月菜單'!I15</f>
        <v xml:space="preserve">  美味蒸蛋 </v>
      </c>
      <c r="K21" s="1275" t="s">
        <v>119</v>
      </c>
      <c r="L21" s="1275"/>
      <c r="M21" s="1275" t="str">
        <f>'8-9月菜單'!I16</f>
        <v xml:space="preserve"> 炒海帶根 </v>
      </c>
      <c r="N21" s="1275" t="s">
        <v>139</v>
      </c>
      <c r="O21" s="1275"/>
      <c r="P21" s="1275" t="str">
        <f>'8-9月菜單'!I17</f>
        <v xml:space="preserve">深色蔬菜 </v>
      </c>
      <c r="Q21" s="1275" t="s">
        <v>136</v>
      </c>
      <c r="R21" s="1275"/>
      <c r="S21" s="1275" t="str">
        <f>'8-9月菜單'!I18</f>
        <v>菜頭龍骨湯</v>
      </c>
      <c r="T21" s="1275" t="s">
        <v>139</v>
      </c>
      <c r="U21" s="1275"/>
      <c r="V21" s="1304"/>
      <c r="W21" s="1296" t="s">
        <v>26</v>
      </c>
      <c r="X21" s="1295" t="s">
        <v>576</v>
      </c>
      <c r="Y21" s="1327">
        <v>5.5</v>
      </c>
      <c r="Z21" s="1200"/>
      <c r="AA21" s="1200"/>
      <c r="AB21" s="1201"/>
      <c r="AC21" s="1200" t="s">
        <v>575</v>
      </c>
      <c r="AD21" s="1200" t="s">
        <v>574</v>
      </c>
      <c r="AE21" s="1200" t="s">
        <v>573</v>
      </c>
      <c r="AF21" s="1200" t="s">
        <v>572</v>
      </c>
    </row>
    <row r="22" spans="2:32" s="1298" customFormat="1" ht="27.75" customHeight="1">
      <c r="B22" s="1419" t="s">
        <v>71</v>
      </c>
      <c r="C22" s="1257"/>
      <c r="D22" s="1245" t="s">
        <v>571</v>
      </c>
      <c r="E22" s="1245"/>
      <c r="F22" s="1250">
        <v>110</v>
      </c>
      <c r="G22" s="1222" t="s">
        <v>642</v>
      </c>
      <c r="H22" s="1421"/>
      <c r="I22" s="1420">
        <v>70</v>
      </c>
      <c r="J22" s="1250" t="s">
        <v>608</v>
      </c>
      <c r="K22" s="1408"/>
      <c r="L22" s="1407">
        <v>40</v>
      </c>
      <c r="M22" s="1283" t="s">
        <v>558</v>
      </c>
      <c r="N22" s="1254"/>
      <c r="O22" s="1406">
        <v>70</v>
      </c>
      <c r="P22" s="1254" t="s">
        <v>199</v>
      </c>
      <c r="Q22" s="1254"/>
      <c r="R22" s="1254">
        <v>100</v>
      </c>
      <c r="S22" s="1254" t="s">
        <v>641</v>
      </c>
      <c r="T22" s="1254"/>
      <c r="U22" s="1254">
        <v>35</v>
      </c>
      <c r="V22" s="1304"/>
      <c r="W22" s="1280" t="s">
        <v>640</v>
      </c>
      <c r="X22" s="1294" t="s">
        <v>566</v>
      </c>
      <c r="Y22" s="1318">
        <v>2.5</v>
      </c>
      <c r="Z22" s="1301"/>
      <c r="AA22" s="1265" t="s">
        <v>565</v>
      </c>
      <c r="AB22" s="1201">
        <v>6.2</v>
      </c>
      <c r="AC22" s="1201">
        <f>AB22*2</f>
        <v>12.4</v>
      </c>
      <c r="AD22" s="1201"/>
      <c r="AE22" s="1201">
        <f>AB22*15</f>
        <v>93</v>
      </c>
      <c r="AF22" s="1201">
        <f>AC22*4+AE22*4</f>
        <v>421.6</v>
      </c>
    </row>
    <row r="23" spans="2:32" s="1298" customFormat="1" ht="27.95" customHeight="1">
      <c r="B23" s="1419">
        <v>7</v>
      </c>
      <c r="C23" s="1257"/>
      <c r="D23" s="1254"/>
      <c r="E23" s="1254"/>
      <c r="F23" s="1254"/>
      <c r="G23" s="1292"/>
      <c r="H23" s="1250"/>
      <c r="I23" s="1291"/>
      <c r="J23" s="1250" t="s">
        <v>606</v>
      </c>
      <c r="K23" s="1403"/>
      <c r="L23" s="1402">
        <v>2</v>
      </c>
      <c r="M23" s="1283" t="s">
        <v>554</v>
      </c>
      <c r="N23" s="1255"/>
      <c r="O23" s="1386">
        <v>5</v>
      </c>
      <c r="P23" s="1222"/>
      <c r="Q23" s="1222"/>
      <c r="R23" s="1222"/>
      <c r="S23" s="1254" t="s">
        <v>639</v>
      </c>
      <c r="T23" s="1254"/>
      <c r="U23" s="1237">
        <v>3</v>
      </c>
      <c r="V23" s="1304"/>
      <c r="W23" s="1288" t="s">
        <v>27</v>
      </c>
      <c r="X23" s="1290" t="s">
        <v>561</v>
      </c>
      <c r="Y23" s="1318">
        <v>2.1</v>
      </c>
      <c r="Z23" s="1299"/>
      <c r="AA23" s="1263" t="s">
        <v>560</v>
      </c>
      <c r="AB23" s="1201">
        <v>2.2000000000000002</v>
      </c>
      <c r="AC23" s="1262">
        <f>AB23*7</f>
        <v>15.400000000000002</v>
      </c>
      <c r="AD23" s="1201">
        <f>AB23*5</f>
        <v>11</v>
      </c>
      <c r="AE23" s="1201" t="s">
        <v>551</v>
      </c>
      <c r="AF23" s="1261">
        <f>AC23*4+AD23*9</f>
        <v>160.60000000000002</v>
      </c>
    </row>
    <row r="24" spans="2:32" s="1298" customFormat="1" ht="27.95" customHeight="1">
      <c r="B24" s="1419" t="s">
        <v>75</v>
      </c>
      <c r="C24" s="1257"/>
      <c r="D24" s="1254"/>
      <c r="E24" s="1255"/>
      <c r="F24" s="1254"/>
      <c r="G24" s="1292"/>
      <c r="H24" s="1250"/>
      <c r="I24" s="1291"/>
      <c r="J24" s="1250" t="s">
        <v>554</v>
      </c>
      <c r="K24" s="1403"/>
      <c r="L24" s="1402">
        <v>3</v>
      </c>
      <c r="M24" s="1269"/>
      <c r="N24" s="1269"/>
      <c r="O24" s="1268"/>
      <c r="P24" s="1222"/>
      <c r="Q24" s="1222"/>
      <c r="R24" s="1222"/>
      <c r="S24" s="1245"/>
      <c r="T24" s="1255"/>
      <c r="U24" s="1254"/>
      <c r="V24" s="1304"/>
      <c r="W24" s="1280" t="s">
        <v>638</v>
      </c>
      <c r="X24" s="1290" t="s">
        <v>556</v>
      </c>
      <c r="Y24" s="1318">
        <v>2</v>
      </c>
      <c r="Z24" s="1301"/>
      <c r="AA24" s="1200" t="s">
        <v>555</v>
      </c>
      <c r="AB24" s="1201">
        <v>1.6</v>
      </c>
      <c r="AC24" s="1201">
        <f>AB24*1</f>
        <v>1.6</v>
      </c>
      <c r="AD24" s="1201" t="s">
        <v>551</v>
      </c>
      <c r="AE24" s="1201">
        <f>AB24*5</f>
        <v>8</v>
      </c>
      <c r="AF24" s="1201">
        <f>AC24*4+AE24*4</f>
        <v>38.4</v>
      </c>
    </row>
    <row r="25" spans="2:32" s="1298" customFormat="1" ht="27.95" customHeight="1">
      <c r="B25" s="1418" t="s">
        <v>597</v>
      </c>
      <c r="C25" s="1257"/>
      <c r="D25" s="1254"/>
      <c r="E25" s="1254"/>
      <c r="F25" s="1254"/>
      <c r="G25" s="1292"/>
      <c r="H25" s="1250"/>
      <c r="I25" s="1291"/>
      <c r="J25" s="1222" t="s">
        <v>245</v>
      </c>
      <c r="K25" s="1398"/>
      <c r="L25" s="1269">
        <v>0.05</v>
      </c>
      <c r="M25" s="1269"/>
      <c r="N25" s="1269"/>
      <c r="O25" s="1268"/>
      <c r="P25" s="1269"/>
      <c r="Q25" s="1269"/>
      <c r="R25" s="1268"/>
      <c r="S25" s="1254"/>
      <c r="T25" s="1255"/>
      <c r="U25" s="1254"/>
      <c r="V25" s="1304"/>
      <c r="W25" s="1288" t="s">
        <v>61</v>
      </c>
      <c r="X25" s="1290" t="s">
        <v>553</v>
      </c>
      <c r="Y25" s="1318">
        <f>AB26</f>
        <v>0</v>
      </c>
      <c r="Z25" s="1299"/>
      <c r="AA25" s="1200" t="s">
        <v>552</v>
      </c>
      <c r="AB25" s="1201">
        <v>2.5</v>
      </c>
      <c r="AC25" s="1201"/>
      <c r="AD25" s="1201">
        <f>AB25*5</f>
        <v>12.5</v>
      </c>
      <c r="AE25" s="1201" t="s">
        <v>551</v>
      </c>
      <c r="AF25" s="1201">
        <f>AD25*9</f>
        <v>112.5</v>
      </c>
    </row>
    <row r="26" spans="2:32" s="1298" customFormat="1" ht="27.95" customHeight="1">
      <c r="B26" s="1418"/>
      <c r="C26" s="1257"/>
      <c r="D26" s="1254"/>
      <c r="E26" s="1254"/>
      <c r="F26" s="1254"/>
      <c r="G26" s="1292"/>
      <c r="H26" s="1250"/>
      <c r="I26" s="1291"/>
      <c r="J26" s="1239"/>
      <c r="K26" s="1255"/>
      <c r="L26" s="1254"/>
      <c r="M26" s="1269"/>
      <c r="N26" s="1269"/>
      <c r="O26" s="1268"/>
      <c r="P26" s="1222"/>
      <c r="Q26" s="1222"/>
      <c r="R26" s="1222"/>
      <c r="S26" s="1254"/>
      <c r="T26" s="1255"/>
      <c r="U26" s="1254"/>
      <c r="V26" s="1304"/>
      <c r="W26" s="1280" t="s">
        <v>637</v>
      </c>
      <c r="X26" s="1289" t="s">
        <v>549</v>
      </c>
      <c r="Y26" s="1318">
        <v>0</v>
      </c>
      <c r="Z26" s="1301"/>
      <c r="AA26" s="1200" t="s">
        <v>548</v>
      </c>
      <c r="AB26" s="1201"/>
      <c r="AC26" s="1200"/>
      <c r="AD26" s="1200"/>
      <c r="AE26" s="1200">
        <f>AB26*15</f>
        <v>0</v>
      </c>
      <c r="AF26" s="1200"/>
    </row>
    <row r="27" spans="2:32" s="1298" customFormat="1" ht="27.95" customHeight="1">
      <c r="B27" s="1247" t="s">
        <v>547</v>
      </c>
      <c r="C27" s="1308"/>
      <c r="D27" s="1254"/>
      <c r="E27" s="1255"/>
      <c r="F27" s="1254"/>
      <c r="G27" s="1254"/>
      <c r="H27" s="1255"/>
      <c r="I27" s="1254"/>
      <c r="J27" s="1254"/>
      <c r="K27" s="1255"/>
      <c r="L27" s="1254"/>
      <c r="M27" s="1269"/>
      <c r="N27" s="1269"/>
      <c r="O27" s="1268"/>
      <c r="P27" s="1250"/>
      <c r="Q27" s="1222"/>
      <c r="R27" s="1222"/>
      <c r="S27" s="1254"/>
      <c r="T27" s="1255"/>
      <c r="U27" s="1254"/>
      <c r="V27" s="1304"/>
      <c r="W27" s="1288" t="s">
        <v>66</v>
      </c>
      <c r="X27" s="1287"/>
      <c r="Y27" s="1318"/>
      <c r="Z27" s="1299"/>
      <c r="AA27" s="1200"/>
      <c r="AB27" s="1201"/>
      <c r="AC27" s="1200">
        <f>SUM(AC22:AC26)</f>
        <v>29.400000000000006</v>
      </c>
      <c r="AD27" s="1200">
        <f>SUM(AD22:AD26)</f>
        <v>23.5</v>
      </c>
      <c r="AE27" s="1200">
        <f>SUM(AE22:AE26)</f>
        <v>101</v>
      </c>
      <c r="AF27" s="1200">
        <f>AC27*4+AD27*9+AE27*4</f>
        <v>733.1</v>
      </c>
    </row>
    <row r="28" spans="2:32" s="1298" customFormat="1" ht="27.95" customHeight="1" thickBot="1">
      <c r="B28" s="1307"/>
      <c r="C28" s="1306"/>
      <c r="D28" s="1222"/>
      <c r="E28" s="1243"/>
      <c r="F28" s="1222"/>
      <c r="G28" s="1254"/>
      <c r="H28" s="1255"/>
      <c r="I28" s="1254"/>
      <c r="J28" s="1254"/>
      <c r="K28" s="1255"/>
      <c r="L28" s="1254"/>
      <c r="M28" s="1254"/>
      <c r="N28" s="1255"/>
      <c r="O28" s="1254"/>
      <c r="P28" s="1402"/>
      <c r="Q28" s="1269"/>
      <c r="R28" s="1268"/>
      <c r="S28" s="1254"/>
      <c r="T28" s="1255"/>
      <c r="U28" s="1254"/>
      <c r="V28" s="1304"/>
      <c r="W28" s="1280" t="s">
        <v>636</v>
      </c>
      <c r="X28" s="1329"/>
      <c r="Y28" s="1318"/>
      <c r="Z28" s="1301"/>
      <c r="AA28" s="1299"/>
      <c r="AB28" s="1300"/>
      <c r="AC28" s="1216">
        <f>AC27*4/AF27</f>
        <v>0.16041467739735374</v>
      </c>
      <c r="AD28" s="1216">
        <f>AD27*9/AF27</f>
        <v>0.28850088664575091</v>
      </c>
      <c r="AE28" s="1216">
        <f>AE27*4/AF27</f>
        <v>0.55108443595689538</v>
      </c>
      <c r="AF28" s="1299"/>
    </row>
    <row r="29" spans="2:32" s="1271" customFormat="1" ht="27.95" customHeight="1">
      <c r="B29" s="1278">
        <v>9</v>
      </c>
      <c r="C29" s="1257"/>
      <c r="D29" s="1275" t="str">
        <f>'8-9月菜單'!M13</f>
        <v>南瓜小米飯</v>
      </c>
      <c r="E29" s="1275" t="s">
        <v>119</v>
      </c>
      <c r="F29" s="1275"/>
      <c r="G29" s="1417" t="str">
        <f>'8-9月菜單'!M14</f>
        <v xml:space="preserve">九層塔雞 </v>
      </c>
      <c r="H29" s="1416" t="s">
        <v>139</v>
      </c>
      <c r="I29" s="1415"/>
      <c r="J29" s="1275" t="str">
        <f>'8-9月菜單'!M15</f>
        <v xml:space="preserve">  白菜粉絲煲  </v>
      </c>
      <c r="K29" s="1275" t="s">
        <v>139</v>
      </c>
      <c r="L29" s="1275"/>
      <c r="M29" s="1275" t="str">
        <f>'8-9月菜單'!M16</f>
        <v xml:space="preserve">  打拋豬肉(豆)</v>
      </c>
      <c r="N29" s="1275" t="s">
        <v>139</v>
      </c>
      <c r="O29" s="1275"/>
      <c r="P29" s="1275" t="str">
        <f>'8-9月菜單'!M17</f>
        <v xml:space="preserve">深色蔬菜 </v>
      </c>
      <c r="Q29" s="1275" t="s">
        <v>136</v>
      </c>
      <c r="R29" s="1275"/>
      <c r="S29" s="1275" t="str">
        <f>'8-9月菜單'!M18</f>
        <v>金菇肉絲湯</v>
      </c>
      <c r="T29" s="1275" t="s">
        <v>139</v>
      </c>
      <c r="U29" s="1275"/>
      <c r="V29" s="1236"/>
      <c r="W29" s="1296" t="s">
        <v>26</v>
      </c>
      <c r="X29" s="1295" t="s">
        <v>576</v>
      </c>
      <c r="Y29" s="1327">
        <v>5.8</v>
      </c>
      <c r="Z29" s="1200"/>
      <c r="AA29" s="1200"/>
      <c r="AB29" s="1201"/>
      <c r="AC29" s="1200" t="s">
        <v>575</v>
      </c>
      <c r="AD29" s="1200" t="s">
        <v>574</v>
      </c>
      <c r="AE29" s="1200" t="s">
        <v>573</v>
      </c>
      <c r="AF29" s="1200" t="s">
        <v>572</v>
      </c>
    </row>
    <row r="30" spans="2:32" ht="27.95" customHeight="1">
      <c r="B30" s="1326" t="s">
        <v>71</v>
      </c>
      <c r="C30" s="1257"/>
      <c r="D30" s="1254" t="s">
        <v>571</v>
      </c>
      <c r="E30" s="1254"/>
      <c r="F30" s="1237">
        <v>74</v>
      </c>
      <c r="G30" s="1222" t="s">
        <v>612</v>
      </c>
      <c r="H30" s="1222"/>
      <c r="I30" s="1222">
        <v>55</v>
      </c>
      <c r="J30" s="1222" t="s">
        <v>128</v>
      </c>
      <c r="K30" s="1222"/>
      <c r="L30" s="1250">
        <v>30</v>
      </c>
      <c r="M30" s="1408" t="s">
        <v>146</v>
      </c>
      <c r="N30" s="1402"/>
      <c r="O30" s="1412">
        <v>10</v>
      </c>
      <c r="P30" s="1254" t="s">
        <v>199</v>
      </c>
      <c r="Q30" s="1254"/>
      <c r="R30" s="1254">
        <v>100</v>
      </c>
      <c r="S30" s="1267" t="s">
        <v>589</v>
      </c>
      <c r="T30" s="1254"/>
      <c r="U30" s="1254">
        <v>30</v>
      </c>
      <c r="V30" s="1236"/>
      <c r="W30" s="1280" t="s">
        <v>635</v>
      </c>
      <c r="X30" s="1294" t="s">
        <v>566</v>
      </c>
      <c r="Y30" s="1318">
        <v>2.5</v>
      </c>
      <c r="Z30" s="1217"/>
      <c r="AA30" s="1265" t="s">
        <v>565</v>
      </c>
      <c r="AB30" s="1201">
        <v>6.2</v>
      </c>
      <c r="AC30" s="1201">
        <f>AB30*2</f>
        <v>12.4</v>
      </c>
      <c r="AD30" s="1201"/>
      <c r="AE30" s="1201">
        <f>AB30*15</f>
        <v>93</v>
      </c>
      <c r="AF30" s="1201">
        <f>AC30*4+AE30*4</f>
        <v>421.6</v>
      </c>
    </row>
    <row r="31" spans="2:32" ht="27.95" customHeight="1">
      <c r="B31" s="1326">
        <v>8</v>
      </c>
      <c r="C31" s="1257"/>
      <c r="D31" s="1254" t="s">
        <v>634</v>
      </c>
      <c r="E31" s="1254"/>
      <c r="F31" s="1254">
        <v>20</v>
      </c>
      <c r="G31" s="1244"/>
      <c r="H31" s="1244"/>
      <c r="I31" s="1244"/>
      <c r="J31" s="1222" t="s">
        <v>584</v>
      </c>
      <c r="K31" s="1222"/>
      <c r="L31" s="1250">
        <v>7</v>
      </c>
      <c r="M31" s="1408" t="s">
        <v>599</v>
      </c>
      <c r="N31" s="1402"/>
      <c r="O31" s="1412">
        <v>15</v>
      </c>
      <c r="P31" s="1222"/>
      <c r="Q31" s="1222"/>
      <c r="R31" s="1222"/>
      <c r="S31" s="1222" t="s">
        <v>586</v>
      </c>
      <c r="T31" s="1254"/>
      <c r="U31" s="1237">
        <v>3</v>
      </c>
      <c r="V31" s="1236"/>
      <c r="W31" s="1288" t="s">
        <v>27</v>
      </c>
      <c r="X31" s="1290" t="s">
        <v>561</v>
      </c>
      <c r="Y31" s="1318">
        <v>2</v>
      </c>
      <c r="Z31" s="1200"/>
      <c r="AA31" s="1263" t="s">
        <v>560</v>
      </c>
      <c r="AB31" s="1201">
        <v>2.1</v>
      </c>
      <c r="AC31" s="1262">
        <f>AB31*7</f>
        <v>14.700000000000001</v>
      </c>
      <c r="AD31" s="1201">
        <f>AB31*5</f>
        <v>10.5</v>
      </c>
      <c r="AE31" s="1201" t="s">
        <v>551</v>
      </c>
      <c r="AF31" s="1261">
        <f>AC31*4+AD31*9</f>
        <v>153.30000000000001</v>
      </c>
    </row>
    <row r="32" spans="2:32" ht="27.95" customHeight="1">
      <c r="B32" s="1326" t="s">
        <v>75</v>
      </c>
      <c r="C32" s="1257"/>
      <c r="D32" s="1254" t="s">
        <v>234</v>
      </c>
      <c r="E32" s="1255"/>
      <c r="F32" s="1254">
        <v>30</v>
      </c>
      <c r="G32" s="1222"/>
      <c r="H32" s="1222"/>
      <c r="I32" s="1222"/>
      <c r="J32" s="1250" t="s">
        <v>563</v>
      </c>
      <c r="K32" s="1222"/>
      <c r="L32" s="1250">
        <v>5</v>
      </c>
      <c r="M32" s="1408" t="s">
        <v>135</v>
      </c>
      <c r="N32" s="1414"/>
      <c r="O32" s="1413">
        <v>10</v>
      </c>
      <c r="P32" s="1222"/>
      <c r="Q32" s="1222"/>
      <c r="R32" s="1222"/>
      <c r="S32" s="1245" t="s">
        <v>215</v>
      </c>
      <c r="T32" s="1254"/>
      <c r="U32" s="1254">
        <v>5</v>
      </c>
      <c r="V32" s="1236"/>
      <c r="W32" s="1280" t="s">
        <v>633</v>
      </c>
      <c r="X32" s="1290" t="s">
        <v>556</v>
      </c>
      <c r="Y32" s="1318">
        <v>2.2000000000000002</v>
      </c>
      <c r="Z32" s="1217"/>
      <c r="AA32" s="1200" t="s">
        <v>555</v>
      </c>
      <c r="AB32" s="1201">
        <v>1.5</v>
      </c>
      <c r="AC32" s="1201">
        <f>AB32*1</f>
        <v>1.5</v>
      </c>
      <c r="AD32" s="1201" t="s">
        <v>551</v>
      </c>
      <c r="AE32" s="1201">
        <f>AB32*5</f>
        <v>7.5</v>
      </c>
      <c r="AF32" s="1201">
        <f>AC32*4+AE32*4</f>
        <v>36</v>
      </c>
    </row>
    <row r="33" spans="2:32" ht="27.95" customHeight="1">
      <c r="B33" s="1325" t="s">
        <v>582</v>
      </c>
      <c r="C33" s="1257"/>
      <c r="D33" s="1255"/>
      <c r="E33" s="1255"/>
      <c r="F33" s="1254"/>
      <c r="G33" s="1222"/>
      <c r="H33" s="1222"/>
      <c r="I33" s="1222"/>
      <c r="J33" s="1222" t="s">
        <v>554</v>
      </c>
      <c r="K33" s="1243"/>
      <c r="L33" s="1250">
        <v>5</v>
      </c>
      <c r="M33" s="1408" t="s">
        <v>632</v>
      </c>
      <c r="N33" s="1250" t="s">
        <v>224</v>
      </c>
      <c r="O33" s="1413">
        <v>35</v>
      </c>
      <c r="P33" s="1222"/>
      <c r="Q33" s="1243"/>
      <c r="R33" s="1222"/>
      <c r="S33" s="1245"/>
      <c r="T33" s="1254"/>
      <c r="U33" s="1254"/>
      <c r="V33" s="1236"/>
      <c r="W33" s="1288" t="s">
        <v>61</v>
      </c>
      <c r="X33" s="1290" t="s">
        <v>553</v>
      </c>
      <c r="Y33" s="1318">
        <v>0</v>
      </c>
      <c r="Z33" s="1200"/>
      <c r="AA33" s="1200" t="s">
        <v>552</v>
      </c>
      <c r="AB33" s="1201">
        <v>2.5</v>
      </c>
      <c r="AC33" s="1201"/>
      <c r="AD33" s="1201">
        <f>AB33*5</f>
        <v>12.5</v>
      </c>
      <c r="AE33" s="1201" t="s">
        <v>551</v>
      </c>
      <c r="AF33" s="1201">
        <f>AD33*9</f>
        <v>112.5</v>
      </c>
    </row>
    <row r="34" spans="2:32" ht="27.95" customHeight="1">
      <c r="B34" s="1325"/>
      <c r="C34" s="1257"/>
      <c r="D34" s="1255"/>
      <c r="E34" s="1255"/>
      <c r="F34" s="1254"/>
      <c r="G34" s="1250"/>
      <c r="H34" s="1222"/>
      <c r="I34" s="1222"/>
      <c r="J34" s="1408"/>
      <c r="K34" s="1402"/>
      <c r="L34" s="1412"/>
      <c r="M34" s="1250" t="s">
        <v>554</v>
      </c>
      <c r="N34" s="1250"/>
      <c r="O34" s="1250">
        <v>5</v>
      </c>
      <c r="P34" s="1244"/>
      <c r="Q34" s="1243"/>
      <c r="R34" s="1244"/>
      <c r="S34" s="1245"/>
      <c r="T34" s="1255"/>
      <c r="U34" s="1254"/>
      <c r="V34" s="1236"/>
      <c r="W34" s="1280" t="s">
        <v>631</v>
      </c>
      <c r="X34" s="1289" t="s">
        <v>549</v>
      </c>
      <c r="Y34" s="1318">
        <v>0</v>
      </c>
      <c r="Z34" s="1217"/>
      <c r="AA34" s="1200" t="s">
        <v>548</v>
      </c>
      <c r="AB34" s="1201">
        <v>1</v>
      </c>
      <c r="AE34" s="1200">
        <f>AB34*15</f>
        <v>15</v>
      </c>
    </row>
    <row r="35" spans="2:32" ht="27.95" customHeight="1">
      <c r="B35" s="1247" t="s">
        <v>547</v>
      </c>
      <c r="C35" s="1246"/>
      <c r="D35" s="1243"/>
      <c r="E35" s="1243"/>
      <c r="F35" s="1222"/>
      <c r="G35" s="1238"/>
      <c r="H35" s="1245"/>
      <c r="I35" s="1245"/>
      <c r="J35" s="1245"/>
      <c r="K35" s="1245"/>
      <c r="L35" s="1245"/>
      <c r="M35" s="1239"/>
      <c r="N35" s="1282"/>
      <c r="O35" s="1222"/>
      <c r="P35" s="1244"/>
      <c r="Q35" s="1243"/>
      <c r="R35" s="1244"/>
      <c r="S35" s="1222"/>
      <c r="T35" s="1222"/>
      <c r="U35" s="1222"/>
      <c r="V35" s="1236"/>
      <c r="W35" s="1288" t="s">
        <v>66</v>
      </c>
      <c r="X35" s="1287"/>
      <c r="Y35" s="1318"/>
      <c r="Z35" s="1200"/>
      <c r="AC35" s="1200">
        <f>SUM(AC30:AC34)</f>
        <v>28.6</v>
      </c>
      <c r="AD35" s="1200">
        <f>SUM(AD30:AD34)</f>
        <v>23</v>
      </c>
      <c r="AE35" s="1200">
        <f>SUM(AE30:AE34)</f>
        <v>115.5</v>
      </c>
      <c r="AF35" s="1200">
        <f>AC35*4+AD35*9+AE35*4</f>
        <v>783.4</v>
      </c>
    </row>
    <row r="36" spans="2:32" ht="27.95" customHeight="1">
      <c r="B36" s="1317"/>
      <c r="C36" s="1285"/>
      <c r="D36" s="1371"/>
      <c r="E36" s="1371"/>
      <c r="F36" s="1370"/>
      <c r="G36" s="1411"/>
      <c r="H36" s="1382"/>
      <c r="I36" s="1382"/>
      <c r="J36" s="1245"/>
      <c r="K36" s="1245"/>
      <c r="L36" s="1245"/>
      <c r="M36" s="1222"/>
      <c r="N36" s="1243"/>
      <c r="O36" s="1222"/>
      <c r="P36" s="1244"/>
      <c r="Q36" s="1244"/>
      <c r="R36" s="1244"/>
      <c r="S36" s="1254"/>
      <c r="T36" s="1255"/>
      <c r="U36" s="1254"/>
      <c r="V36" s="1236"/>
      <c r="W36" s="1280" t="s">
        <v>630</v>
      </c>
      <c r="X36" s="1279"/>
      <c r="Y36" s="1318"/>
      <c r="Z36" s="1217"/>
      <c r="AC36" s="1216">
        <f>AC35*4/AF35</f>
        <v>0.14603012509573654</v>
      </c>
      <c r="AD36" s="1216">
        <f>AD35*9/AF35</f>
        <v>0.26423283124840441</v>
      </c>
      <c r="AE36" s="1216">
        <f>AE35*4/AF35</f>
        <v>0.58973704365585911</v>
      </c>
    </row>
    <row r="37" spans="2:32" s="1271" customFormat="1" ht="27.95" customHeight="1">
      <c r="B37" s="1278">
        <v>9</v>
      </c>
      <c r="C37" s="1257"/>
      <c r="D37" s="1275">
        <f>'8-9月菜單'!Q13</f>
        <v>0</v>
      </c>
      <c r="E37" s="1276"/>
      <c r="F37" s="1276"/>
      <c r="G37" s="1275">
        <f>'8-9月菜單'!Q14</f>
        <v>0</v>
      </c>
      <c r="H37" s="1311"/>
      <c r="I37" s="1275"/>
      <c r="J37" s="1275">
        <f>'8-9月菜單'!Q15</f>
        <v>0</v>
      </c>
      <c r="K37" s="1275"/>
      <c r="L37" s="1275"/>
      <c r="M37" s="1275">
        <f>'8-9月菜單'!Q16</f>
        <v>0</v>
      </c>
      <c r="N37" s="1275"/>
      <c r="O37" s="1275"/>
      <c r="P37" s="1275">
        <f>'8-9月菜單'!Q17</f>
        <v>0</v>
      </c>
      <c r="Q37" s="1275"/>
      <c r="R37" s="1275"/>
      <c r="S37" s="1275">
        <f>'8-9月菜單'!Q18</f>
        <v>0</v>
      </c>
      <c r="T37" s="1275"/>
      <c r="U37" s="1275"/>
      <c r="V37" s="1236"/>
      <c r="W37" s="1296" t="s">
        <v>26</v>
      </c>
      <c r="X37" s="1295" t="s">
        <v>576</v>
      </c>
      <c r="Y37" s="1272">
        <v>0</v>
      </c>
      <c r="Z37" s="1200"/>
      <c r="AA37" s="1200"/>
      <c r="AB37" s="1201"/>
      <c r="AC37" s="1200" t="s">
        <v>575</v>
      </c>
      <c r="AD37" s="1200" t="s">
        <v>574</v>
      </c>
      <c r="AE37" s="1200" t="s">
        <v>573</v>
      </c>
      <c r="AF37" s="1200" t="s">
        <v>572</v>
      </c>
    </row>
    <row r="38" spans="2:32" ht="27.95" customHeight="1">
      <c r="B38" s="1326" t="s">
        <v>71</v>
      </c>
      <c r="C38" s="1397"/>
      <c r="D38" s="1245"/>
      <c r="E38" s="1245"/>
      <c r="F38" s="1254"/>
      <c r="G38" s="1386"/>
      <c r="H38" s="1410"/>
      <c r="I38" s="1409"/>
      <c r="J38" s="1250"/>
      <c r="K38" s="1408"/>
      <c r="L38" s="1407"/>
      <c r="M38" s="1283"/>
      <c r="N38" s="1254"/>
      <c r="O38" s="1406"/>
      <c r="P38" s="1268"/>
      <c r="Q38" s="1245"/>
      <c r="R38" s="1254"/>
      <c r="S38" s="1405"/>
      <c r="T38" s="1222"/>
      <c r="U38" s="1222"/>
      <c r="V38" s="1236"/>
      <c r="W38" s="1280" t="s">
        <v>618</v>
      </c>
      <c r="X38" s="1294" t="s">
        <v>566</v>
      </c>
      <c r="Y38" s="1233">
        <v>0</v>
      </c>
      <c r="Z38" s="1217"/>
      <c r="AA38" s="1265" t="s">
        <v>565</v>
      </c>
      <c r="AB38" s="1201">
        <v>6</v>
      </c>
      <c r="AC38" s="1201">
        <f>AB38*2</f>
        <v>12</v>
      </c>
      <c r="AD38" s="1201"/>
      <c r="AE38" s="1201">
        <f>AB38*15</f>
        <v>90</v>
      </c>
      <c r="AF38" s="1201">
        <f>AC38*4+AE38*4</f>
        <v>408</v>
      </c>
    </row>
    <row r="39" spans="2:32" ht="27.95" customHeight="1">
      <c r="B39" s="1326">
        <v>9</v>
      </c>
      <c r="C39" s="1397"/>
      <c r="D39" s="1254"/>
      <c r="E39" s="1254"/>
      <c r="F39" s="1264"/>
      <c r="G39" s="1404"/>
      <c r="H39" s="1239"/>
      <c r="I39" s="1389"/>
      <c r="J39" s="1250"/>
      <c r="K39" s="1403"/>
      <c r="L39" s="1402"/>
      <c r="M39" s="1283"/>
      <c r="N39" s="1255"/>
      <c r="O39" s="1386"/>
      <c r="P39" s="1268"/>
      <c r="Q39" s="1245"/>
      <c r="R39" s="1254"/>
      <c r="S39" s="1222"/>
      <c r="T39" s="1222"/>
      <c r="U39" s="1250"/>
      <c r="V39" s="1236"/>
      <c r="W39" s="1288" t="s">
        <v>27</v>
      </c>
      <c r="X39" s="1290" t="s">
        <v>561</v>
      </c>
      <c r="Y39" s="1233">
        <v>0</v>
      </c>
      <c r="Z39" s="1200"/>
      <c r="AA39" s="1263" t="s">
        <v>560</v>
      </c>
      <c r="AB39" s="1201">
        <v>2.2000000000000002</v>
      </c>
      <c r="AC39" s="1262">
        <f>AB39*7</f>
        <v>15.400000000000002</v>
      </c>
      <c r="AD39" s="1201">
        <f>AB39*5</f>
        <v>11</v>
      </c>
      <c r="AE39" s="1201" t="s">
        <v>551</v>
      </c>
      <c r="AF39" s="1261">
        <f>AC39*4+AD39*9</f>
        <v>160.60000000000002</v>
      </c>
    </row>
    <row r="40" spans="2:32" ht="27.95" customHeight="1">
      <c r="B40" s="1326" t="s">
        <v>75</v>
      </c>
      <c r="C40" s="1397"/>
      <c r="D40" s="1254"/>
      <c r="E40" s="1255"/>
      <c r="F40" s="1264"/>
      <c r="G40" s="1404"/>
      <c r="H40" s="1239"/>
      <c r="I40" s="1389"/>
      <c r="J40" s="1250"/>
      <c r="K40" s="1403"/>
      <c r="L40" s="1402"/>
      <c r="M40" s="1401"/>
      <c r="N40" s="1269"/>
      <c r="O40" s="1401"/>
      <c r="P40" s="1268"/>
      <c r="Q40" s="1245"/>
      <c r="R40" s="1254"/>
      <c r="S40" s="1222"/>
      <c r="T40" s="1222"/>
      <c r="U40" s="1222"/>
      <c r="V40" s="1236"/>
      <c r="W40" s="1280" t="s">
        <v>618</v>
      </c>
      <c r="X40" s="1290" t="s">
        <v>556</v>
      </c>
      <c r="Y40" s="1233">
        <v>0</v>
      </c>
      <c r="Z40" s="1217"/>
      <c r="AA40" s="1200" t="s">
        <v>555</v>
      </c>
      <c r="AB40" s="1201">
        <v>1.7</v>
      </c>
      <c r="AC40" s="1201">
        <f>AB40*1</f>
        <v>1.7</v>
      </c>
      <c r="AD40" s="1201" t="s">
        <v>551</v>
      </c>
      <c r="AE40" s="1201">
        <f>AB40*5</f>
        <v>8.5</v>
      </c>
      <c r="AF40" s="1201">
        <f>AC40*4+AE40*4</f>
        <v>40.799999999999997</v>
      </c>
    </row>
    <row r="41" spans="2:32" ht="27.95" customHeight="1">
      <c r="B41" s="1325" t="s">
        <v>256</v>
      </c>
      <c r="C41" s="1397"/>
      <c r="D41" s="1254"/>
      <c r="E41" s="1255"/>
      <c r="F41" s="1400"/>
      <c r="G41" s="1399"/>
      <c r="H41" s="1244"/>
      <c r="I41" s="1392"/>
      <c r="J41" s="1250"/>
      <c r="K41" s="1398"/>
      <c r="L41" s="1269"/>
      <c r="M41" s="1268"/>
      <c r="N41" s="1222"/>
      <c r="O41" s="1392"/>
      <c r="P41" s="1268"/>
      <c r="Q41" s="1245"/>
      <c r="R41" s="1254"/>
      <c r="S41" s="1250"/>
      <c r="T41" s="1243"/>
      <c r="U41" s="1250"/>
      <c r="V41" s="1236"/>
      <c r="W41" s="1288" t="s">
        <v>61</v>
      </c>
      <c r="X41" s="1290" t="s">
        <v>553</v>
      </c>
      <c r="Y41" s="1233">
        <f>AB42</f>
        <v>0</v>
      </c>
      <c r="Z41" s="1200"/>
      <c r="AA41" s="1200" t="s">
        <v>552</v>
      </c>
      <c r="AB41" s="1201">
        <v>2.5</v>
      </c>
      <c r="AC41" s="1201"/>
      <c r="AD41" s="1201">
        <f>AB41*5</f>
        <v>12.5</v>
      </c>
      <c r="AE41" s="1201" t="s">
        <v>551</v>
      </c>
      <c r="AF41" s="1201">
        <f>AD41*9</f>
        <v>112.5</v>
      </c>
    </row>
    <row r="42" spans="2:32" ht="27.95" customHeight="1">
      <c r="B42" s="1325"/>
      <c r="C42" s="1397"/>
      <c r="D42" s="1245"/>
      <c r="E42" s="1255"/>
      <c r="F42" s="1396"/>
      <c r="G42" s="1395"/>
      <c r="H42" s="1222"/>
      <c r="I42" s="1394"/>
      <c r="J42" s="1283"/>
      <c r="K42" s="1388"/>
      <c r="L42" s="1387"/>
      <c r="M42" s="1393"/>
      <c r="N42" s="1244"/>
      <c r="O42" s="1392"/>
      <c r="P42" s="1268"/>
      <c r="Q42" s="1255"/>
      <c r="R42" s="1254"/>
      <c r="S42" s="1245"/>
      <c r="T42" s="1255"/>
      <c r="U42" s="1245"/>
      <c r="V42" s="1236"/>
      <c r="W42" s="1280" t="s">
        <v>618</v>
      </c>
      <c r="X42" s="1289" t="s">
        <v>549</v>
      </c>
      <c r="Y42" s="1233">
        <v>0</v>
      </c>
      <c r="Z42" s="1217"/>
      <c r="AA42" s="1200" t="s">
        <v>548</v>
      </c>
      <c r="AE42" s="1200">
        <f>AB42*15</f>
        <v>0</v>
      </c>
    </row>
    <row r="43" spans="2:32" ht="27.95" customHeight="1">
      <c r="B43" s="1247" t="s">
        <v>547</v>
      </c>
      <c r="C43" s="1391"/>
      <c r="D43" s="1245"/>
      <c r="E43" s="1245"/>
      <c r="F43" s="1254"/>
      <c r="G43" s="1386"/>
      <c r="H43" s="1390"/>
      <c r="I43" s="1389"/>
      <c r="J43" s="1254"/>
      <c r="K43" s="1388"/>
      <c r="L43" s="1387"/>
      <c r="M43" s="1283"/>
      <c r="N43" s="1254"/>
      <c r="O43" s="1386"/>
      <c r="P43" s="1385"/>
      <c r="Q43" s="1243"/>
      <c r="R43" s="1222"/>
      <c r="S43" s="1252"/>
      <c r="T43" s="1384"/>
      <c r="U43" s="1252"/>
      <c r="V43" s="1236"/>
      <c r="W43" s="1288" t="s">
        <v>66</v>
      </c>
      <c r="X43" s="1287"/>
      <c r="Y43" s="1233"/>
      <c r="Z43" s="1200"/>
      <c r="AC43" s="1200">
        <f>SUM(AC38:AC42)</f>
        <v>29.1</v>
      </c>
      <c r="AD43" s="1200">
        <f>SUM(AD38:AD42)</f>
        <v>23.5</v>
      </c>
      <c r="AE43" s="1200">
        <f>SUM(AE38:AE42)</f>
        <v>98.5</v>
      </c>
      <c r="AF43" s="1200">
        <f>AC43*4+AD43*9+AE43*4</f>
        <v>721.9</v>
      </c>
    </row>
    <row r="44" spans="2:32" ht="27.95" customHeight="1" thickBot="1">
      <c r="B44" s="1383"/>
      <c r="C44" s="1217"/>
      <c r="D44" s="1380"/>
      <c r="E44" s="1382"/>
      <c r="F44" s="1381"/>
      <c r="G44" s="1380"/>
      <c r="H44" s="1379"/>
      <c r="I44" s="1378"/>
      <c r="J44" s="1377"/>
      <c r="K44" s="1376"/>
      <c r="L44" s="1375"/>
      <c r="M44" s="1374"/>
      <c r="N44" s="1371"/>
      <c r="O44" s="1373"/>
      <c r="P44" s="1372"/>
      <c r="Q44" s="1371"/>
      <c r="R44" s="1370"/>
      <c r="S44" s="1369"/>
      <c r="T44" s="1284"/>
      <c r="U44" s="1368"/>
      <c r="V44" s="1221"/>
      <c r="W44" s="1303" t="s">
        <v>617</v>
      </c>
      <c r="X44" s="1302"/>
      <c r="Y44" s="1218"/>
      <c r="Z44" s="1217"/>
      <c r="AC44" s="1216">
        <f>AC43*4/AF43</f>
        <v>0.1612411691369996</v>
      </c>
      <c r="AD44" s="1216">
        <f>AD43*9/AF43</f>
        <v>0.29297686660202243</v>
      </c>
      <c r="AE44" s="1216">
        <f>AE43*4/AF43</f>
        <v>0.54578196426097803</v>
      </c>
    </row>
    <row r="45" spans="2:32" ht="21.75" customHeight="1">
      <c r="C45" s="1200"/>
      <c r="J45" s="1214"/>
      <c r="K45" s="1215"/>
      <c r="L45" s="1214"/>
      <c r="M45" s="1215"/>
      <c r="N45" s="1215"/>
      <c r="O45" s="1214"/>
      <c r="P45" s="1214"/>
      <c r="Q45" s="1214"/>
      <c r="R45" s="1214"/>
      <c r="S45" s="1214"/>
      <c r="T45" s="1215"/>
      <c r="U45" s="1214"/>
      <c r="V45" s="1214"/>
      <c r="W45" s="1214"/>
      <c r="X45" s="1214"/>
      <c r="Y45" s="1214"/>
      <c r="Z45" s="1213"/>
    </row>
    <row r="46" spans="2:32">
      <c r="Y46" s="1208"/>
    </row>
    <row r="47" spans="2:32">
      <c r="Y47" s="1208"/>
    </row>
    <row r="48" spans="2:32">
      <c r="Y48" s="1208"/>
    </row>
  </sheetData>
  <mergeCells count="14">
    <mergeCell ref="J45:Y45"/>
    <mergeCell ref="C29:C34"/>
    <mergeCell ref="B33:B34"/>
    <mergeCell ref="C37:C42"/>
    <mergeCell ref="B41:B42"/>
    <mergeCell ref="B25:B26"/>
    <mergeCell ref="C21:C26"/>
    <mergeCell ref="B1:Y1"/>
    <mergeCell ref="B2:G2"/>
    <mergeCell ref="C5:C10"/>
    <mergeCell ref="B9:B10"/>
    <mergeCell ref="C13:C18"/>
    <mergeCell ref="B17:B18"/>
    <mergeCell ref="V5:V44"/>
  </mergeCells>
  <phoneticPr fontId="100" type="noConversion"/>
  <pageMargins left="0.39370078740157483" right="0.15748031496062992" top="0.19685039370078741" bottom="0.15748031496062992" header="0.51181102362204722" footer="0.23622047244094491"/>
  <pageSetup paperSize="9" scale="4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128D6-A1B0-4DE2-AAED-159A2BB05DFB}">
  <sheetPr>
    <pageSetUpPr fitToPage="1"/>
  </sheetPr>
  <dimension ref="B1:AF45"/>
  <sheetViews>
    <sheetView view="pageBreakPreview" topLeftCell="A28" zoomScale="50" zoomScaleNormal="60" zoomScaleSheetLayoutView="50" workbookViewId="0">
      <selection activeCell="M25" sqref="M25"/>
    </sheetView>
  </sheetViews>
  <sheetFormatPr defaultRowHeight="20.25"/>
  <cols>
    <col min="1" max="1" width="1.875" style="1438" customWidth="1"/>
    <col min="2" max="2" width="4.875" style="1445" customWidth="1"/>
    <col min="3" max="3" width="0" style="1438" hidden="1" customWidth="1"/>
    <col min="4" max="4" width="28.625" style="1438" customWidth="1"/>
    <col min="5" max="5" width="5.625" style="1444" customWidth="1"/>
    <col min="6" max="6" width="9.625" style="1438" customWidth="1"/>
    <col min="7" max="7" width="28.625" style="1438" customWidth="1"/>
    <col min="8" max="8" width="5.625" style="1444" customWidth="1"/>
    <col min="9" max="9" width="9.625" style="1438" customWidth="1"/>
    <col min="10" max="10" width="28.625" style="1438" customWidth="1"/>
    <col min="11" max="11" width="5.625" style="1444" customWidth="1"/>
    <col min="12" max="12" width="9.625" style="1438" customWidth="1"/>
    <col min="13" max="13" width="28.625" style="1438" customWidth="1"/>
    <col min="14" max="14" width="5.625" style="1444" customWidth="1"/>
    <col min="15" max="15" width="9.625" style="1438" customWidth="1"/>
    <col min="16" max="16" width="28.625" style="1438" customWidth="1"/>
    <col min="17" max="17" width="5.625" style="1444" customWidth="1"/>
    <col min="18" max="18" width="9.625" style="1438" customWidth="1"/>
    <col min="19" max="19" width="28.625" style="1438" customWidth="1"/>
    <col min="20" max="20" width="5.625" style="1444" customWidth="1"/>
    <col min="21" max="21" width="9.625" style="1438" customWidth="1"/>
    <col min="22" max="22" width="12.125" style="1443" customWidth="1"/>
    <col min="23" max="23" width="11.75" style="1442" customWidth="1"/>
    <col min="24" max="24" width="11.25" style="1203" customWidth="1"/>
    <col min="25" max="25" width="6.625" style="1441" customWidth="1"/>
    <col min="26" max="26" width="6.625" style="1438" customWidth="1"/>
    <col min="27" max="27" width="6" style="1439" hidden="1" customWidth="1"/>
    <col min="28" max="28" width="5.5" style="1440" hidden="1" customWidth="1"/>
    <col min="29" max="29" width="7.75" style="1439" hidden="1" customWidth="1"/>
    <col min="30" max="30" width="8" style="1439" hidden="1" customWidth="1"/>
    <col min="31" max="31" width="7.875" style="1439" hidden="1" customWidth="1"/>
    <col min="32" max="32" width="7.5" style="1439" hidden="1" customWidth="1"/>
    <col min="33" max="16384" width="9" style="1438"/>
  </cols>
  <sheetData>
    <row r="1" spans="2:32" s="1439" customFormat="1" ht="38.25">
      <c r="B1" s="1367" t="s">
        <v>701</v>
      </c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  <c r="R1" s="1367"/>
      <c r="S1" s="1367"/>
      <c r="T1" s="1367"/>
      <c r="U1" s="1367"/>
      <c r="V1" s="1367"/>
      <c r="W1" s="1367"/>
      <c r="X1" s="1367"/>
      <c r="Y1" s="1367"/>
      <c r="Z1" s="1538"/>
      <c r="AB1" s="1440"/>
    </row>
    <row r="2" spans="2:32" s="1439" customFormat="1" ht="16.5" customHeight="1">
      <c r="B2" s="1543"/>
      <c r="C2" s="1542"/>
      <c r="D2" s="1542"/>
      <c r="E2" s="1542"/>
      <c r="F2" s="1542"/>
      <c r="G2" s="1542"/>
      <c r="H2" s="1541"/>
      <c r="I2" s="1538"/>
      <c r="J2" s="1538"/>
      <c r="K2" s="1541"/>
      <c r="L2" s="1538"/>
      <c r="M2" s="1538"/>
      <c r="N2" s="1541"/>
      <c r="O2" s="1538"/>
      <c r="P2" s="1538"/>
      <c r="Q2" s="1541"/>
      <c r="R2" s="1538"/>
      <c r="S2" s="1538"/>
      <c r="T2" s="1541"/>
      <c r="U2" s="1538"/>
      <c r="V2" s="1540"/>
      <c r="W2" s="1539"/>
      <c r="X2" s="1362"/>
      <c r="Y2" s="1539"/>
      <c r="Z2" s="1538"/>
      <c r="AB2" s="1440"/>
    </row>
    <row r="3" spans="2:32" s="1439" customFormat="1" ht="31.5" customHeight="1" thickBot="1">
      <c r="B3" s="1359" t="s">
        <v>628</v>
      </c>
      <c r="C3" s="1537"/>
      <c r="D3" s="1536"/>
      <c r="E3" s="1536"/>
      <c r="F3" s="1536"/>
      <c r="G3" s="1536"/>
      <c r="H3" s="1536"/>
      <c r="I3" s="1536"/>
      <c r="J3" s="1536"/>
      <c r="K3" s="1536"/>
      <c r="L3" s="1536"/>
      <c r="M3" s="1536"/>
      <c r="N3" s="1536"/>
      <c r="O3" s="1536"/>
      <c r="P3" s="1536"/>
      <c r="Q3" s="1536"/>
      <c r="R3" s="1536"/>
      <c r="T3" s="1536"/>
      <c r="U3" s="1536"/>
      <c r="V3" s="1535"/>
      <c r="W3" s="1534"/>
      <c r="X3" s="1354"/>
      <c r="Y3" s="1533"/>
      <c r="Z3" s="1449"/>
      <c r="AB3" s="1440"/>
    </row>
    <row r="4" spans="2:32" s="1524" customFormat="1" ht="43.5">
      <c r="B4" s="1532" t="s">
        <v>30</v>
      </c>
      <c r="C4" s="1531" t="s">
        <v>31</v>
      </c>
      <c r="D4" s="1528" t="s">
        <v>32</v>
      </c>
      <c r="E4" s="1349" t="s">
        <v>626</v>
      </c>
      <c r="F4" s="1528"/>
      <c r="G4" s="1528" t="s">
        <v>35</v>
      </c>
      <c r="H4" s="1349" t="s">
        <v>626</v>
      </c>
      <c r="I4" s="1528"/>
      <c r="J4" s="1528" t="s">
        <v>36</v>
      </c>
      <c r="K4" s="1349" t="s">
        <v>626</v>
      </c>
      <c r="L4" s="1530"/>
      <c r="M4" s="1528" t="s">
        <v>36</v>
      </c>
      <c r="N4" s="1349" t="s">
        <v>626</v>
      </c>
      <c r="O4" s="1528"/>
      <c r="P4" s="1528" t="s">
        <v>36</v>
      </c>
      <c r="Q4" s="1349" t="s">
        <v>626</v>
      </c>
      <c r="R4" s="1528"/>
      <c r="S4" s="1529" t="s">
        <v>37</v>
      </c>
      <c r="T4" s="1349" t="s">
        <v>626</v>
      </c>
      <c r="U4" s="1528"/>
      <c r="V4" s="1347" t="s">
        <v>625</v>
      </c>
      <c r="W4" s="1527" t="s">
        <v>38</v>
      </c>
      <c r="X4" s="1346" t="s">
        <v>623</v>
      </c>
      <c r="Y4" s="1526" t="s">
        <v>622</v>
      </c>
      <c r="Z4" s="1525"/>
      <c r="AA4" s="1468"/>
      <c r="AB4" s="1440"/>
      <c r="AC4" s="1439"/>
      <c r="AD4" s="1439"/>
      <c r="AE4" s="1439"/>
      <c r="AF4" s="1439"/>
    </row>
    <row r="5" spans="2:32" s="1470" customFormat="1" ht="43.5" customHeight="1">
      <c r="B5" s="1473">
        <v>9</v>
      </c>
      <c r="C5" s="1472"/>
      <c r="D5" s="1277" t="str">
        <f>'8-9月菜單'!A22</f>
        <v>香Q米飯</v>
      </c>
      <c r="E5" s="1277" t="s">
        <v>119</v>
      </c>
      <c r="F5" s="1341" t="s">
        <v>621</v>
      </c>
      <c r="G5" s="1277" t="str">
        <f>'8-9月菜單'!A23</f>
        <v xml:space="preserve"> 肉丁花生 </v>
      </c>
      <c r="H5" s="1277" t="s">
        <v>139</v>
      </c>
      <c r="I5" s="1341" t="s">
        <v>621</v>
      </c>
      <c r="J5" s="1277" t="str">
        <f>'8-9月菜單'!A24</f>
        <v xml:space="preserve"> 黃金地瓜條(炸)   </v>
      </c>
      <c r="K5" s="1277" t="s">
        <v>114</v>
      </c>
      <c r="L5" s="1341" t="s">
        <v>621</v>
      </c>
      <c r="M5" s="1277" t="str">
        <f>'8-9月菜單'!A25</f>
        <v>茄香炒蛋</v>
      </c>
      <c r="N5" s="1277" t="s">
        <v>136</v>
      </c>
      <c r="O5" s="1341" t="s">
        <v>621</v>
      </c>
      <c r="P5" s="1277" t="str">
        <f>'8-9月菜單'!A26</f>
        <v>深色蔬菜</v>
      </c>
      <c r="Q5" s="1277" t="s">
        <v>136</v>
      </c>
      <c r="R5" s="1341" t="s">
        <v>621</v>
      </c>
      <c r="S5" s="1277" t="str">
        <f>'8-9月菜單'!A27</f>
        <v>蘿蔔毛豆湯</v>
      </c>
      <c r="T5" s="1277" t="s">
        <v>139</v>
      </c>
      <c r="U5" s="1341" t="s">
        <v>621</v>
      </c>
      <c r="V5" s="1340" t="s">
        <v>620</v>
      </c>
      <c r="W5" s="1296" t="s">
        <v>26</v>
      </c>
      <c r="X5" s="1295" t="s">
        <v>576</v>
      </c>
      <c r="Y5" s="1327">
        <v>5.9</v>
      </c>
      <c r="Z5" s="1439"/>
      <c r="AA5" s="1439"/>
      <c r="AB5" s="1440"/>
      <c r="AC5" s="1439" t="s">
        <v>575</v>
      </c>
      <c r="AD5" s="1439" t="s">
        <v>574</v>
      </c>
      <c r="AE5" s="1439" t="s">
        <v>573</v>
      </c>
      <c r="AF5" s="1439" t="s">
        <v>572</v>
      </c>
    </row>
    <row r="6" spans="2:32" ht="27.95" customHeight="1">
      <c r="B6" s="1463" t="s">
        <v>71</v>
      </c>
      <c r="C6" s="1472"/>
      <c r="D6" s="1245" t="s">
        <v>571</v>
      </c>
      <c r="E6" s="1245"/>
      <c r="F6" s="1250">
        <v>110</v>
      </c>
      <c r="G6" s="1222" t="s">
        <v>657</v>
      </c>
      <c r="H6" s="1243"/>
      <c r="I6" s="1250">
        <v>45</v>
      </c>
      <c r="J6" s="1250" t="s">
        <v>700</v>
      </c>
      <c r="K6" s="1250"/>
      <c r="L6" s="1250">
        <v>25</v>
      </c>
      <c r="M6" s="1254" t="s">
        <v>608</v>
      </c>
      <c r="N6" s="1254"/>
      <c r="O6" s="1250">
        <v>30</v>
      </c>
      <c r="P6" s="1254" t="s">
        <v>199</v>
      </c>
      <c r="Q6" s="1254"/>
      <c r="R6" s="1254">
        <v>100</v>
      </c>
      <c r="S6" s="1238" t="s">
        <v>645</v>
      </c>
      <c r="T6" s="1237"/>
      <c r="U6" s="1237">
        <v>25</v>
      </c>
      <c r="V6" s="1236"/>
      <c r="W6" s="1280" t="s">
        <v>699</v>
      </c>
      <c r="X6" s="1294" t="s">
        <v>566</v>
      </c>
      <c r="Y6" s="1458">
        <v>2.2999999999999998</v>
      </c>
      <c r="Z6" s="1449"/>
      <c r="AA6" s="1468" t="s">
        <v>565</v>
      </c>
      <c r="AB6" s="1440">
        <v>6</v>
      </c>
      <c r="AC6" s="1440">
        <f>AB6*2</f>
        <v>12</v>
      </c>
      <c r="AD6" s="1440"/>
      <c r="AE6" s="1440">
        <f>AB6*15</f>
        <v>90</v>
      </c>
      <c r="AF6" s="1440">
        <f>AC6*4+AE6*4</f>
        <v>408</v>
      </c>
    </row>
    <row r="7" spans="2:32" ht="27.95" customHeight="1">
      <c r="B7" s="1463">
        <v>12</v>
      </c>
      <c r="C7" s="1472"/>
      <c r="D7" s="1238"/>
      <c r="E7" s="1238"/>
      <c r="F7" s="1238"/>
      <c r="G7" s="1254" t="s">
        <v>554</v>
      </c>
      <c r="H7" s="1255"/>
      <c r="I7" s="1237">
        <v>10</v>
      </c>
      <c r="J7" s="1250"/>
      <c r="K7" s="1250"/>
      <c r="L7" s="1250"/>
      <c r="M7" s="1245" t="s">
        <v>698</v>
      </c>
      <c r="N7" s="1254"/>
      <c r="O7" s="1250">
        <v>10</v>
      </c>
      <c r="P7" s="1222"/>
      <c r="Q7" s="1243"/>
      <c r="R7" s="1222"/>
      <c r="S7" s="1238" t="s">
        <v>554</v>
      </c>
      <c r="T7" s="1237"/>
      <c r="U7" s="1237">
        <v>3</v>
      </c>
      <c r="V7" s="1236"/>
      <c r="W7" s="1288" t="s">
        <v>27</v>
      </c>
      <c r="X7" s="1290" t="s">
        <v>561</v>
      </c>
      <c r="Y7" s="1458">
        <v>1.9</v>
      </c>
      <c r="Z7" s="1439"/>
      <c r="AA7" s="1466" t="s">
        <v>560</v>
      </c>
      <c r="AB7" s="1440">
        <v>2</v>
      </c>
      <c r="AC7" s="1465">
        <f>AB7*7</f>
        <v>14</v>
      </c>
      <c r="AD7" s="1440">
        <f>AB7*5</f>
        <v>10</v>
      </c>
      <c r="AE7" s="1440" t="s">
        <v>551</v>
      </c>
      <c r="AF7" s="1464">
        <f>AC7*4+AD7*9</f>
        <v>146</v>
      </c>
    </row>
    <row r="8" spans="2:32" ht="27.95" customHeight="1">
      <c r="B8" s="1463" t="s">
        <v>75</v>
      </c>
      <c r="C8" s="1472"/>
      <c r="D8" s="1238"/>
      <c r="E8" s="1238"/>
      <c r="F8" s="1238"/>
      <c r="G8" s="1222" t="s">
        <v>648</v>
      </c>
      <c r="H8" s="1222"/>
      <c r="I8" s="1250">
        <v>4</v>
      </c>
      <c r="J8" s="1250"/>
      <c r="K8" s="1250"/>
      <c r="L8" s="1250"/>
      <c r="M8" s="1245" t="s">
        <v>140</v>
      </c>
      <c r="N8" s="1255"/>
      <c r="O8" s="1250">
        <v>35</v>
      </c>
      <c r="P8" s="1222"/>
      <c r="Q8" s="1222"/>
      <c r="R8" s="1222"/>
      <c r="S8" s="1254" t="s">
        <v>639</v>
      </c>
      <c r="T8" s="1293"/>
      <c r="U8" s="1237">
        <v>3</v>
      </c>
      <c r="V8" s="1236"/>
      <c r="W8" s="1280" t="s">
        <v>598</v>
      </c>
      <c r="X8" s="1290" t="s">
        <v>556</v>
      </c>
      <c r="Y8" s="1458">
        <v>2.4</v>
      </c>
      <c r="Z8" s="1449"/>
      <c r="AA8" s="1439" t="s">
        <v>555</v>
      </c>
      <c r="AB8" s="1440">
        <v>1.5</v>
      </c>
      <c r="AC8" s="1440">
        <f>AB8*1</f>
        <v>1.5</v>
      </c>
      <c r="AD8" s="1440" t="s">
        <v>551</v>
      </c>
      <c r="AE8" s="1440">
        <f>AB8*5</f>
        <v>7.5</v>
      </c>
      <c r="AF8" s="1440">
        <f>AC8*4+AE8*4</f>
        <v>36</v>
      </c>
    </row>
    <row r="9" spans="2:32" ht="27.95" customHeight="1">
      <c r="B9" s="1461" t="s">
        <v>619</v>
      </c>
      <c r="C9" s="1472"/>
      <c r="D9" s="1250"/>
      <c r="E9" s="1251"/>
      <c r="F9" s="1250"/>
      <c r="G9" s="1222" t="s">
        <v>697</v>
      </c>
      <c r="H9" s="1243"/>
      <c r="I9" s="1250">
        <v>10</v>
      </c>
      <c r="J9" s="1408"/>
      <c r="K9" s="1523"/>
      <c r="L9" s="1250"/>
      <c r="M9" s="1522"/>
      <c r="N9" s="1255"/>
      <c r="O9" s="1254"/>
      <c r="P9" s="1222"/>
      <c r="Q9" s="1222"/>
      <c r="R9" s="1222"/>
      <c r="S9" s="1250" t="s">
        <v>563</v>
      </c>
      <c r="T9" s="1251"/>
      <c r="U9" s="1250">
        <v>2</v>
      </c>
      <c r="V9" s="1236"/>
      <c r="W9" s="1288" t="s">
        <v>61</v>
      </c>
      <c r="X9" s="1290" t="s">
        <v>553</v>
      </c>
      <c r="Y9" s="1458">
        <f>AB10</f>
        <v>0</v>
      </c>
      <c r="Z9" s="1439"/>
      <c r="AA9" s="1439" t="s">
        <v>552</v>
      </c>
      <c r="AB9" s="1440">
        <v>2.5</v>
      </c>
      <c r="AC9" s="1440"/>
      <c r="AD9" s="1440">
        <f>AB9*5</f>
        <v>12.5</v>
      </c>
      <c r="AE9" s="1440" t="s">
        <v>551</v>
      </c>
      <c r="AF9" s="1440">
        <f>AD9*9</f>
        <v>112.5</v>
      </c>
    </row>
    <row r="10" spans="2:32" ht="27.95" customHeight="1">
      <c r="B10" s="1461"/>
      <c r="C10" s="1460"/>
      <c r="D10" s="1250"/>
      <c r="E10" s="1250"/>
      <c r="F10" s="1250"/>
      <c r="G10" s="1250"/>
      <c r="H10" s="1251"/>
      <c r="I10" s="1250"/>
      <c r="J10" s="1244"/>
      <c r="K10" s="1243"/>
      <c r="L10" s="1222"/>
      <c r="M10" s="1245"/>
      <c r="N10" s="1255"/>
      <c r="O10" s="1254"/>
      <c r="P10" s="1250"/>
      <c r="Q10" s="1222"/>
      <c r="R10" s="1250"/>
      <c r="S10" s="1250" t="s">
        <v>609</v>
      </c>
      <c r="T10" s="1251"/>
      <c r="U10" s="1250">
        <v>5</v>
      </c>
      <c r="V10" s="1236"/>
      <c r="W10" s="1280" t="s">
        <v>607</v>
      </c>
      <c r="X10" s="1289" t="s">
        <v>549</v>
      </c>
      <c r="Y10" s="1516">
        <v>0</v>
      </c>
      <c r="Z10" s="1449"/>
      <c r="AA10" s="1439" t="s">
        <v>548</v>
      </c>
      <c r="AE10" s="1439">
        <f>AB10*15</f>
        <v>0</v>
      </c>
    </row>
    <row r="11" spans="2:32" ht="27.95" customHeight="1">
      <c r="B11" s="1247" t="s">
        <v>547</v>
      </c>
      <c r="C11" s="1479"/>
      <c r="D11" s="1250"/>
      <c r="E11" s="1251"/>
      <c r="F11" s="1250"/>
      <c r="G11" s="1250"/>
      <c r="H11" s="1250"/>
      <c r="I11" s="1250"/>
      <c r="J11" s="1244"/>
      <c r="K11" s="1243"/>
      <c r="L11" s="1222"/>
      <c r="M11" s="1254"/>
      <c r="N11" s="1255"/>
      <c r="O11" s="1254"/>
      <c r="P11" s="1250"/>
      <c r="Q11" s="1250"/>
      <c r="R11" s="1250"/>
      <c r="S11" s="1254"/>
      <c r="T11" s="1255"/>
      <c r="U11" s="1254"/>
      <c r="V11" s="1236"/>
      <c r="W11" s="1288" t="s">
        <v>66</v>
      </c>
      <c r="X11" s="1287"/>
      <c r="Y11" s="1458"/>
      <c r="Z11" s="1439"/>
      <c r="AC11" s="1439">
        <f>SUM(AC6:AC10)</f>
        <v>27.5</v>
      </c>
      <c r="AD11" s="1439">
        <f>SUM(AD6:AD10)</f>
        <v>22.5</v>
      </c>
      <c r="AE11" s="1439">
        <f>SUM(AE6:AE10)</f>
        <v>97.5</v>
      </c>
      <c r="AF11" s="1439">
        <f>AC11*4+AD11*9+AE11*4</f>
        <v>702.5</v>
      </c>
    </row>
    <row r="12" spans="2:32" ht="27.95" customHeight="1">
      <c r="B12" s="1477"/>
      <c r="C12" s="1476"/>
      <c r="D12" s="1250"/>
      <c r="E12" s="1251"/>
      <c r="F12" s="1250"/>
      <c r="G12" s="1250"/>
      <c r="H12" s="1251"/>
      <c r="I12" s="1250"/>
      <c r="J12" s="1254"/>
      <c r="K12" s="1255"/>
      <c r="L12" s="1254"/>
      <c r="M12" s="1254"/>
      <c r="N12" s="1255"/>
      <c r="O12" s="1254"/>
      <c r="P12" s="1250"/>
      <c r="Q12" s="1251"/>
      <c r="R12" s="1250"/>
      <c r="S12" s="1281"/>
      <c r="T12" s="1281"/>
      <c r="U12" s="1281"/>
      <c r="V12" s="1236"/>
      <c r="W12" s="1280" t="s">
        <v>696</v>
      </c>
      <c r="X12" s="1329"/>
      <c r="Y12" s="1516"/>
      <c r="Z12" s="1449"/>
      <c r="AC12" s="1448">
        <f>AC11*4/AF11</f>
        <v>0.15658362989323843</v>
      </c>
      <c r="AD12" s="1448">
        <f>AD11*9/AF11</f>
        <v>0.28825622775800713</v>
      </c>
      <c r="AE12" s="1448">
        <f>AE11*4/AF11</f>
        <v>0.55516014234875444</v>
      </c>
    </row>
    <row r="13" spans="2:32" s="1470" customFormat="1" ht="27.95" customHeight="1">
      <c r="B13" s="1473">
        <v>9</v>
      </c>
      <c r="C13" s="1472"/>
      <c r="D13" s="1277" t="str">
        <f>'8-9月菜單'!E22</f>
        <v>胚芽麥片飯</v>
      </c>
      <c r="E13" s="1277" t="s">
        <v>119</v>
      </c>
      <c r="F13" s="1277"/>
      <c r="G13" s="1521" t="str">
        <f>'8-9月菜單'!E23</f>
        <v xml:space="preserve"> 家鄉棒腿 </v>
      </c>
      <c r="H13" s="1276" t="s">
        <v>604</v>
      </c>
      <c r="I13" s="1520"/>
      <c r="J13" s="1277" t="str">
        <f>'8-9月菜單'!E24</f>
        <v xml:space="preserve">螺旋醬肉+小籠湯包(冷) </v>
      </c>
      <c r="K13" s="1277" t="s">
        <v>139</v>
      </c>
      <c r="L13" s="1277"/>
      <c r="M13" s="1484" t="str">
        <f>'8-9月菜單'!E25</f>
        <v xml:space="preserve"> 白菜鮮色 </v>
      </c>
      <c r="N13" s="1519" t="s">
        <v>139</v>
      </c>
      <c r="O13" s="1482"/>
      <c r="P13" s="1277" t="str">
        <f>'8-9月菜單'!E26</f>
        <v xml:space="preserve">淺色蔬菜 </v>
      </c>
      <c r="Q13" s="1277" t="s">
        <v>136</v>
      </c>
      <c r="R13" s="1277"/>
      <c r="S13" s="1277" t="str">
        <f>'8-9月菜單'!E27</f>
        <v>海帶豆腐湯(豆)</v>
      </c>
      <c r="T13" s="1471" t="s">
        <v>139</v>
      </c>
      <c r="U13" s="1277"/>
      <c r="V13" s="1236"/>
      <c r="W13" s="1296" t="s">
        <v>26</v>
      </c>
      <c r="X13" s="1295" t="s">
        <v>576</v>
      </c>
      <c r="Y13" s="1327">
        <v>6.6</v>
      </c>
      <c r="Z13" s="1439"/>
      <c r="AA13" s="1439"/>
      <c r="AB13" s="1440"/>
      <c r="AC13" s="1439" t="s">
        <v>575</v>
      </c>
      <c r="AD13" s="1439" t="s">
        <v>574</v>
      </c>
      <c r="AE13" s="1439" t="s">
        <v>573</v>
      </c>
      <c r="AF13" s="1439" t="s">
        <v>572</v>
      </c>
    </row>
    <row r="14" spans="2:32" ht="27.95" customHeight="1">
      <c r="B14" s="1463" t="s">
        <v>71</v>
      </c>
      <c r="C14" s="1472"/>
      <c r="D14" s="1254" t="s">
        <v>571</v>
      </c>
      <c r="E14" s="1254"/>
      <c r="F14" s="1250">
        <v>74</v>
      </c>
      <c r="G14" s="1237" t="s">
        <v>695</v>
      </c>
      <c r="H14" s="1238"/>
      <c r="I14" s="1250">
        <v>70</v>
      </c>
      <c r="J14" s="1245" t="s">
        <v>694</v>
      </c>
      <c r="K14" s="1254"/>
      <c r="L14" s="1245">
        <v>5</v>
      </c>
      <c r="M14" s="1222" t="s">
        <v>128</v>
      </c>
      <c r="N14" s="1222"/>
      <c r="O14" s="1222">
        <v>50</v>
      </c>
      <c r="P14" s="1222" t="s">
        <v>198</v>
      </c>
      <c r="Q14" s="1222"/>
      <c r="R14" s="1222">
        <v>100</v>
      </c>
      <c r="S14" s="1237" t="s">
        <v>602</v>
      </c>
      <c r="T14" s="1238" t="s">
        <v>224</v>
      </c>
      <c r="U14" s="1237">
        <v>20</v>
      </c>
      <c r="V14" s="1236"/>
      <c r="W14" s="1280" t="s">
        <v>693</v>
      </c>
      <c r="X14" s="1294" t="s">
        <v>566</v>
      </c>
      <c r="Y14" s="1458">
        <v>2.7</v>
      </c>
      <c r="Z14" s="1449"/>
      <c r="AA14" s="1468" t="s">
        <v>565</v>
      </c>
      <c r="AB14" s="1440">
        <v>6</v>
      </c>
      <c r="AC14" s="1440">
        <f>AB14*2</f>
        <v>12</v>
      </c>
      <c r="AD14" s="1440"/>
      <c r="AE14" s="1440">
        <f>AB14*15</f>
        <v>90</v>
      </c>
      <c r="AF14" s="1440">
        <f>AC14*4+AE14*4</f>
        <v>408</v>
      </c>
    </row>
    <row r="15" spans="2:32" ht="27.95" customHeight="1">
      <c r="B15" s="1463">
        <v>13</v>
      </c>
      <c r="C15" s="1472"/>
      <c r="D15" s="1254" t="s">
        <v>692</v>
      </c>
      <c r="E15" s="1254"/>
      <c r="F15" s="1250">
        <v>16</v>
      </c>
      <c r="G15" s="1222"/>
      <c r="H15" s="1243"/>
      <c r="I15" s="1222"/>
      <c r="J15" s="1245" t="s">
        <v>135</v>
      </c>
      <c r="K15" s="1254"/>
      <c r="L15" s="1245">
        <v>20</v>
      </c>
      <c r="M15" s="1222" t="s">
        <v>215</v>
      </c>
      <c r="N15" s="1222"/>
      <c r="O15" s="1222">
        <v>5</v>
      </c>
      <c r="P15" s="1222"/>
      <c r="Q15" s="1222"/>
      <c r="R15" s="1222"/>
      <c r="S15" s="1250" t="s">
        <v>558</v>
      </c>
      <c r="T15" s="1250"/>
      <c r="U15" s="1250">
        <v>15</v>
      </c>
      <c r="V15" s="1236"/>
      <c r="W15" s="1288" t="s">
        <v>27</v>
      </c>
      <c r="X15" s="1290" t="s">
        <v>561</v>
      </c>
      <c r="Y15" s="1458">
        <v>2.1</v>
      </c>
      <c r="Z15" s="1439"/>
      <c r="AA15" s="1466" t="s">
        <v>560</v>
      </c>
      <c r="AB15" s="1440">
        <v>2.2000000000000002</v>
      </c>
      <c r="AC15" s="1465">
        <f>AB15*7</f>
        <v>15.400000000000002</v>
      </c>
      <c r="AD15" s="1440">
        <f>AB15*5</f>
        <v>11</v>
      </c>
      <c r="AE15" s="1440" t="s">
        <v>551</v>
      </c>
      <c r="AF15" s="1464">
        <f>AC15*4+AD15*9</f>
        <v>160.60000000000002</v>
      </c>
    </row>
    <row r="16" spans="2:32" ht="27.95" customHeight="1">
      <c r="B16" s="1463" t="s">
        <v>75</v>
      </c>
      <c r="C16" s="1472"/>
      <c r="D16" s="1254" t="s">
        <v>118</v>
      </c>
      <c r="E16" s="1255"/>
      <c r="F16" s="1250">
        <v>20</v>
      </c>
      <c r="G16" s="1222"/>
      <c r="H16" s="1222"/>
      <c r="I16" s="1222"/>
      <c r="J16" s="1245" t="s">
        <v>554</v>
      </c>
      <c r="K16" s="1255"/>
      <c r="L16" s="1245">
        <v>5</v>
      </c>
      <c r="M16" s="1250" t="s">
        <v>554</v>
      </c>
      <c r="N16" s="1250"/>
      <c r="O16" s="1250">
        <v>10</v>
      </c>
      <c r="P16" s="1462"/>
      <c r="Q16" s="1243"/>
      <c r="R16" s="1222"/>
      <c r="S16" s="1222" t="s">
        <v>606</v>
      </c>
      <c r="T16" s="1222"/>
      <c r="U16" s="1222">
        <v>0.5</v>
      </c>
      <c r="V16" s="1236"/>
      <c r="W16" s="1280" t="s">
        <v>665</v>
      </c>
      <c r="X16" s="1290" t="s">
        <v>556</v>
      </c>
      <c r="Y16" s="1458">
        <v>2.1</v>
      </c>
      <c r="Z16" s="1449"/>
      <c r="AA16" s="1439" t="s">
        <v>555</v>
      </c>
      <c r="AB16" s="1440">
        <v>1.6</v>
      </c>
      <c r="AC16" s="1440">
        <f>AB16*1</f>
        <v>1.6</v>
      </c>
      <c r="AD16" s="1440" t="s">
        <v>551</v>
      </c>
      <c r="AE16" s="1440">
        <f>AB16*5</f>
        <v>8</v>
      </c>
      <c r="AF16" s="1440">
        <f>AC16*4+AE16*4</f>
        <v>38.4</v>
      </c>
    </row>
    <row r="17" spans="2:32" ht="27.95" customHeight="1">
      <c r="B17" s="1461" t="s">
        <v>611</v>
      </c>
      <c r="C17" s="1472"/>
      <c r="D17" s="1255"/>
      <c r="E17" s="1255"/>
      <c r="F17" s="1254"/>
      <c r="G17" s="1222"/>
      <c r="H17" s="1222"/>
      <c r="I17" s="1222"/>
      <c r="J17" s="1254" t="s">
        <v>568</v>
      </c>
      <c r="K17" s="1255"/>
      <c r="L17" s="1254">
        <v>13</v>
      </c>
      <c r="M17" s="1238" t="s">
        <v>563</v>
      </c>
      <c r="N17" s="1293"/>
      <c r="O17" s="1237">
        <v>5</v>
      </c>
      <c r="P17" s="1222"/>
      <c r="Q17" s="1222"/>
      <c r="R17" s="1222"/>
      <c r="S17" s="1254" t="s">
        <v>639</v>
      </c>
      <c r="T17" s="1293"/>
      <c r="U17" s="1237">
        <v>3</v>
      </c>
      <c r="V17" s="1236"/>
      <c r="W17" s="1288" t="s">
        <v>61</v>
      </c>
      <c r="X17" s="1290" t="s">
        <v>553</v>
      </c>
      <c r="Y17" s="1458">
        <v>0</v>
      </c>
      <c r="Z17" s="1439"/>
      <c r="AA17" s="1439" t="s">
        <v>552</v>
      </c>
      <c r="AB17" s="1440">
        <v>2.5</v>
      </c>
      <c r="AC17" s="1440"/>
      <c r="AD17" s="1440">
        <f>AB17*5</f>
        <v>12.5</v>
      </c>
      <c r="AE17" s="1440" t="s">
        <v>551</v>
      </c>
      <c r="AF17" s="1440">
        <f>AD17*9</f>
        <v>112.5</v>
      </c>
    </row>
    <row r="18" spans="2:32" ht="27.95" customHeight="1">
      <c r="B18" s="1461"/>
      <c r="C18" s="1472"/>
      <c r="D18" s="1255"/>
      <c r="E18" s="1255"/>
      <c r="F18" s="1254"/>
      <c r="G18" s="1222"/>
      <c r="H18" s="1282"/>
      <c r="I18" s="1222"/>
      <c r="J18" s="1250" t="s">
        <v>599</v>
      </c>
      <c r="K18" s="1251"/>
      <c r="L18" s="1250">
        <v>10</v>
      </c>
      <c r="M18" s="1245"/>
      <c r="N18" s="1255"/>
      <c r="O18" s="1254"/>
      <c r="P18" s="1222"/>
      <c r="Q18" s="1222"/>
      <c r="R18" s="1222"/>
      <c r="S18" s="1254"/>
      <c r="T18" s="1254"/>
      <c r="U18" s="1254"/>
      <c r="V18" s="1236"/>
      <c r="W18" s="1280" t="s">
        <v>691</v>
      </c>
      <c r="X18" s="1289" t="s">
        <v>549</v>
      </c>
      <c r="Y18" s="1516">
        <v>0</v>
      </c>
      <c r="Z18" s="1449"/>
      <c r="AA18" s="1439" t="s">
        <v>548</v>
      </c>
      <c r="AB18" s="1440">
        <v>1</v>
      </c>
      <c r="AE18" s="1439">
        <f>AB18*15</f>
        <v>15</v>
      </c>
    </row>
    <row r="19" spans="2:32" ht="27.95" customHeight="1">
      <c r="B19" s="1247" t="s">
        <v>547</v>
      </c>
      <c r="C19" s="1479"/>
      <c r="D19" s="1255"/>
      <c r="E19" s="1255"/>
      <c r="F19" s="1254"/>
      <c r="G19" s="1222"/>
      <c r="H19" s="1222"/>
      <c r="I19" s="1222"/>
      <c r="J19" s="1250"/>
      <c r="K19" s="1251"/>
      <c r="L19" s="1250"/>
      <c r="M19" s="1254"/>
      <c r="N19" s="1255"/>
      <c r="O19" s="1254"/>
      <c r="P19" s="1250"/>
      <c r="Q19" s="1250"/>
      <c r="R19" s="1250"/>
      <c r="S19" s="1245"/>
      <c r="T19" s="1254"/>
      <c r="U19" s="1254"/>
      <c r="V19" s="1236"/>
      <c r="W19" s="1288" t="s">
        <v>66</v>
      </c>
      <c r="X19" s="1287"/>
      <c r="Y19" s="1458"/>
      <c r="Z19" s="1439"/>
      <c r="AC19" s="1439">
        <f>SUM(AC14:AC18)</f>
        <v>29.000000000000004</v>
      </c>
      <c r="AD19" s="1439">
        <f>SUM(AD14:AD18)</f>
        <v>23.5</v>
      </c>
      <c r="AE19" s="1439">
        <f>SUM(AE14:AE18)</f>
        <v>113</v>
      </c>
      <c r="AF19" s="1439">
        <f>AC19*4+AD19*9+AE19*4</f>
        <v>779.5</v>
      </c>
    </row>
    <row r="20" spans="2:32" ht="27.95" customHeight="1">
      <c r="B20" s="1477"/>
      <c r="C20" s="1476"/>
      <c r="D20" s="1255"/>
      <c r="E20" s="1255"/>
      <c r="F20" s="1254"/>
      <c r="G20" s="1250"/>
      <c r="H20" s="1222"/>
      <c r="I20" s="1250"/>
      <c r="J20" s="1517" t="s">
        <v>690</v>
      </c>
      <c r="K20" s="1518" t="s">
        <v>569</v>
      </c>
      <c r="L20" s="1517">
        <v>30</v>
      </c>
      <c r="M20" s="1254"/>
      <c r="N20" s="1255"/>
      <c r="O20" s="1254"/>
      <c r="P20" s="1250"/>
      <c r="Q20" s="1250"/>
      <c r="R20" s="1250"/>
      <c r="S20" s="1254"/>
      <c r="T20" s="1255"/>
      <c r="U20" s="1254"/>
      <c r="V20" s="1236"/>
      <c r="W20" s="1280" t="s">
        <v>689</v>
      </c>
      <c r="X20" s="1279"/>
      <c r="Y20" s="1516"/>
      <c r="Z20" s="1449"/>
      <c r="AC20" s="1448">
        <f>AC19*4/AF19</f>
        <v>0.14881334188582426</v>
      </c>
      <c r="AD20" s="1448">
        <f>AD19*9/AF19</f>
        <v>0.27132777421423987</v>
      </c>
      <c r="AE20" s="1448">
        <f>AE19*4/AF19</f>
        <v>0.5798588838999359</v>
      </c>
    </row>
    <row r="21" spans="2:32" s="1470" customFormat="1" ht="27.95" customHeight="1">
      <c r="B21" s="1515">
        <v>9</v>
      </c>
      <c r="C21" s="1460"/>
      <c r="D21" s="1514" t="str">
        <f>'8-9月菜單'!I22</f>
        <v>香Q米飯</v>
      </c>
      <c r="E21" s="1510" t="s">
        <v>119</v>
      </c>
      <c r="F21" s="1509"/>
      <c r="G21" s="1513" t="str">
        <f>'8-9月菜單'!I23</f>
        <v xml:space="preserve"> 黃金魚片(炸海)</v>
      </c>
      <c r="H21" s="1277" t="s">
        <v>114</v>
      </c>
      <c r="I21" s="1512"/>
      <c r="J21" s="1511" t="str">
        <f>'8-9月菜單'!I24</f>
        <v>鐵板腐香肉(豆)</v>
      </c>
      <c r="K21" s="1510" t="s">
        <v>139</v>
      </c>
      <c r="L21" s="1510"/>
      <c r="M21" s="1509" t="str">
        <f>'8-9月菜單'!I25</f>
        <v xml:space="preserve">  扁蒲菇菇  </v>
      </c>
      <c r="N21" s="1508" t="s">
        <v>139</v>
      </c>
      <c r="O21" s="1507"/>
      <c r="P21" s="1482" t="str">
        <f>'8-9月菜單'!I26</f>
        <v>深色蔬菜</v>
      </c>
      <c r="Q21" s="1277" t="s">
        <v>136</v>
      </c>
      <c r="R21" s="1277"/>
      <c r="S21" s="1277" t="str">
        <f>'8-9月菜單'!I27</f>
        <v>紫菜蛋花湯</v>
      </c>
      <c r="T21" s="1506" t="s">
        <v>139</v>
      </c>
      <c r="U21" s="1277"/>
      <c r="V21" s="1304"/>
      <c r="W21" s="1296" t="s">
        <v>26</v>
      </c>
      <c r="X21" s="1295" t="s">
        <v>576</v>
      </c>
      <c r="Y21" s="1327">
        <v>5.7</v>
      </c>
      <c r="Z21" s="1439"/>
      <c r="AA21" s="1439"/>
      <c r="AB21" s="1440"/>
      <c r="AC21" s="1439" t="s">
        <v>575</v>
      </c>
      <c r="AD21" s="1439" t="s">
        <v>574</v>
      </c>
      <c r="AE21" s="1439" t="s">
        <v>573</v>
      </c>
      <c r="AF21" s="1439" t="s">
        <v>572</v>
      </c>
    </row>
    <row r="22" spans="2:32" s="1485" customFormat="1" ht="27.75" customHeight="1">
      <c r="B22" s="1501" t="s">
        <v>71</v>
      </c>
      <c r="C22" s="1472"/>
      <c r="D22" s="1505" t="s">
        <v>571</v>
      </c>
      <c r="E22" s="1504"/>
      <c r="F22" s="1406">
        <v>110</v>
      </c>
      <c r="G22" s="1283" t="s">
        <v>688</v>
      </c>
      <c r="H22" s="1254" t="s">
        <v>229</v>
      </c>
      <c r="I22" s="1254">
        <v>50</v>
      </c>
      <c r="J22" s="1238" t="s">
        <v>602</v>
      </c>
      <c r="K22" s="1237" t="s">
        <v>224</v>
      </c>
      <c r="L22" s="1238">
        <v>30</v>
      </c>
      <c r="M22" s="1254" t="s">
        <v>687</v>
      </c>
      <c r="N22" s="1245"/>
      <c r="O22" s="1254">
        <v>70</v>
      </c>
      <c r="P22" s="1264" t="s">
        <v>199</v>
      </c>
      <c r="Q22" s="1503"/>
      <c r="R22" s="1283">
        <v>100</v>
      </c>
      <c r="S22" s="1238" t="s">
        <v>686</v>
      </c>
      <c r="T22" s="1238"/>
      <c r="U22" s="1238">
        <v>2</v>
      </c>
      <c r="V22" s="1304"/>
      <c r="W22" s="1280" t="s">
        <v>685</v>
      </c>
      <c r="X22" s="1294" t="s">
        <v>566</v>
      </c>
      <c r="Y22" s="1458">
        <v>2.2000000000000002</v>
      </c>
      <c r="Z22" s="1488"/>
      <c r="AA22" s="1468" t="s">
        <v>565</v>
      </c>
      <c r="AB22" s="1440">
        <v>6</v>
      </c>
      <c r="AC22" s="1440">
        <f>AB22*2</f>
        <v>12</v>
      </c>
      <c r="AD22" s="1440"/>
      <c r="AE22" s="1440">
        <f>AB22*15</f>
        <v>90</v>
      </c>
      <c r="AF22" s="1440">
        <f>AC22*4+AE22*4</f>
        <v>408</v>
      </c>
    </row>
    <row r="23" spans="2:32" s="1485" customFormat="1" ht="27.95" customHeight="1">
      <c r="B23" s="1501">
        <v>14</v>
      </c>
      <c r="C23" s="1472"/>
      <c r="D23" s="1496"/>
      <c r="E23" s="1254"/>
      <c r="F23" s="1386"/>
      <c r="G23" s="1502"/>
      <c r="H23" s="1239"/>
      <c r="I23" s="1237"/>
      <c r="J23" s="1237" t="s">
        <v>684</v>
      </c>
      <c r="K23" s="1238"/>
      <c r="L23" s="1237">
        <v>20</v>
      </c>
      <c r="M23" s="1254" t="s">
        <v>584</v>
      </c>
      <c r="N23" s="1245"/>
      <c r="O23" s="1254">
        <v>3</v>
      </c>
      <c r="P23" s="1252"/>
      <c r="Q23" s="1495"/>
      <c r="R23" s="1252"/>
      <c r="S23" s="1238" t="s">
        <v>683</v>
      </c>
      <c r="T23" s="1281"/>
      <c r="U23" s="1281">
        <v>5</v>
      </c>
      <c r="V23" s="1304"/>
      <c r="W23" s="1288" t="s">
        <v>27</v>
      </c>
      <c r="X23" s="1290" t="s">
        <v>561</v>
      </c>
      <c r="Y23" s="1458">
        <v>2.1</v>
      </c>
      <c r="Z23" s="1486"/>
      <c r="AA23" s="1466" t="s">
        <v>560</v>
      </c>
      <c r="AB23" s="1440">
        <v>2</v>
      </c>
      <c r="AC23" s="1465">
        <f>AB23*7</f>
        <v>14</v>
      </c>
      <c r="AD23" s="1440">
        <f>AB23*5</f>
        <v>10</v>
      </c>
      <c r="AE23" s="1440" t="s">
        <v>551</v>
      </c>
      <c r="AF23" s="1464">
        <f>AC23*4+AD23*9</f>
        <v>146</v>
      </c>
    </row>
    <row r="24" spans="2:32" s="1485" customFormat="1" ht="27.95" customHeight="1">
      <c r="B24" s="1501" t="s">
        <v>75</v>
      </c>
      <c r="C24" s="1472"/>
      <c r="D24" s="1500"/>
      <c r="E24" s="1254"/>
      <c r="F24" s="1499"/>
      <c r="G24" s="1467"/>
      <c r="H24" s="1239"/>
      <c r="I24" s="1239"/>
      <c r="J24" s="1237" t="s">
        <v>614</v>
      </c>
      <c r="K24" s="1238"/>
      <c r="L24" s="1237">
        <v>5</v>
      </c>
      <c r="M24" s="1237" t="s">
        <v>585</v>
      </c>
      <c r="N24" s="1238"/>
      <c r="O24" s="1237">
        <v>3</v>
      </c>
      <c r="P24" s="1252"/>
      <c r="Q24" s="1495"/>
      <c r="R24" s="1252"/>
      <c r="S24" s="1238" t="s">
        <v>682</v>
      </c>
      <c r="T24" s="1432"/>
      <c r="U24" s="1432">
        <v>5</v>
      </c>
      <c r="V24" s="1304"/>
      <c r="W24" s="1280" t="s">
        <v>681</v>
      </c>
      <c r="X24" s="1290" t="s">
        <v>556</v>
      </c>
      <c r="Y24" s="1458">
        <v>2.4</v>
      </c>
      <c r="Z24" s="1488"/>
      <c r="AA24" s="1439" t="s">
        <v>555</v>
      </c>
      <c r="AB24" s="1440">
        <v>1.5</v>
      </c>
      <c r="AC24" s="1440">
        <f>AB24*1</f>
        <v>1.5</v>
      </c>
      <c r="AD24" s="1440" t="s">
        <v>551</v>
      </c>
      <c r="AE24" s="1440">
        <f>AB24*5</f>
        <v>7.5</v>
      </c>
      <c r="AF24" s="1440">
        <f>AC24*4+AE24*4</f>
        <v>36</v>
      </c>
    </row>
    <row r="25" spans="2:32" s="1485" customFormat="1" ht="27.95" customHeight="1">
      <c r="B25" s="1498" t="s">
        <v>597</v>
      </c>
      <c r="C25" s="1472"/>
      <c r="D25" s="1496"/>
      <c r="E25" s="1245"/>
      <c r="F25" s="1386"/>
      <c r="G25" s="1268"/>
      <c r="H25" s="1243"/>
      <c r="I25" s="1222"/>
      <c r="J25" s="1237" t="s">
        <v>554</v>
      </c>
      <c r="K25" s="1238"/>
      <c r="L25" s="1237">
        <v>5</v>
      </c>
      <c r="M25" s="1237" t="s">
        <v>554</v>
      </c>
      <c r="N25" s="1238"/>
      <c r="O25" s="1237">
        <v>2</v>
      </c>
      <c r="P25" s="1252"/>
      <c r="Q25" s="1495"/>
      <c r="R25" s="1252"/>
      <c r="S25" s="1244"/>
      <c r="T25" s="1245"/>
      <c r="U25" s="1245"/>
      <c r="V25" s="1304"/>
      <c r="W25" s="1288" t="s">
        <v>61</v>
      </c>
      <c r="X25" s="1290" t="s">
        <v>553</v>
      </c>
      <c r="Y25" s="1458">
        <f>AB26</f>
        <v>0</v>
      </c>
      <c r="Z25" s="1486"/>
      <c r="AA25" s="1439" t="s">
        <v>552</v>
      </c>
      <c r="AB25" s="1440">
        <v>2.5</v>
      </c>
      <c r="AC25" s="1440"/>
      <c r="AD25" s="1440">
        <f>AB25*5</f>
        <v>12.5</v>
      </c>
      <c r="AE25" s="1440" t="s">
        <v>551</v>
      </c>
      <c r="AF25" s="1440">
        <f>AD25*9</f>
        <v>112.5</v>
      </c>
    </row>
    <row r="26" spans="2:32" s="1485" customFormat="1" ht="27.95" customHeight="1">
      <c r="B26" s="1498"/>
      <c r="C26" s="1472"/>
      <c r="D26" s="1496"/>
      <c r="E26" s="1245"/>
      <c r="F26" s="1386"/>
      <c r="G26" s="1268"/>
      <c r="H26" s="1222"/>
      <c r="I26" s="1222"/>
      <c r="J26" s="1237" t="s">
        <v>563</v>
      </c>
      <c r="K26" s="1293"/>
      <c r="L26" s="1237">
        <v>5</v>
      </c>
      <c r="M26" s="1237"/>
      <c r="N26" s="1293"/>
      <c r="O26" s="1239"/>
      <c r="P26" s="1252"/>
      <c r="Q26" s="1495"/>
      <c r="R26" s="1252"/>
      <c r="S26" s="1245"/>
      <c r="T26" s="1245"/>
      <c r="U26" s="1245"/>
      <c r="V26" s="1304"/>
      <c r="W26" s="1280" t="s">
        <v>631</v>
      </c>
      <c r="X26" s="1289" t="s">
        <v>549</v>
      </c>
      <c r="Y26" s="1458">
        <v>0</v>
      </c>
      <c r="Z26" s="1488"/>
      <c r="AA26" s="1439" t="s">
        <v>548</v>
      </c>
      <c r="AB26" s="1440"/>
      <c r="AC26" s="1439"/>
      <c r="AD26" s="1439"/>
      <c r="AE26" s="1439">
        <f>AB26*15</f>
        <v>0</v>
      </c>
      <c r="AF26" s="1439"/>
    </row>
    <row r="27" spans="2:32" s="1485" customFormat="1" ht="27.95" customHeight="1">
      <c r="B27" s="1247" t="s">
        <v>547</v>
      </c>
      <c r="C27" s="1497"/>
      <c r="D27" s="1496"/>
      <c r="E27" s="1245"/>
      <c r="F27" s="1389"/>
      <c r="G27" s="1268"/>
      <c r="H27" s="1222"/>
      <c r="I27" s="1222"/>
      <c r="J27" s="1250"/>
      <c r="K27" s="1251"/>
      <c r="L27" s="1250"/>
      <c r="M27" s="1239"/>
      <c r="N27" s="1255"/>
      <c r="O27" s="1254"/>
      <c r="P27" s="1252"/>
      <c r="Q27" s="1495"/>
      <c r="R27" s="1252"/>
      <c r="S27" s="1254"/>
      <c r="T27" s="1255"/>
      <c r="U27" s="1254"/>
      <c r="V27" s="1304"/>
      <c r="W27" s="1288" t="s">
        <v>66</v>
      </c>
      <c r="X27" s="1287"/>
      <c r="Y27" s="1458"/>
      <c r="Z27" s="1486"/>
      <c r="AA27" s="1439"/>
      <c r="AB27" s="1440"/>
      <c r="AC27" s="1439">
        <f>SUM(AC22:AC26)</f>
        <v>27.5</v>
      </c>
      <c r="AD27" s="1439">
        <f>SUM(AD22:AD26)</f>
        <v>22.5</v>
      </c>
      <c r="AE27" s="1439">
        <f>SUM(AE22:AE26)</f>
        <v>97.5</v>
      </c>
      <c r="AF27" s="1439">
        <f>AC27*4+AD27*9+AE27*4</f>
        <v>702.5</v>
      </c>
    </row>
    <row r="28" spans="2:32" s="1485" customFormat="1" ht="27.95" customHeight="1" thickBot="1">
      <c r="B28" s="1494"/>
      <c r="C28" s="1493"/>
      <c r="D28" s="1492"/>
      <c r="E28" s="1491"/>
      <c r="F28" s="1490"/>
      <c r="G28" s="1254"/>
      <c r="H28" s="1255"/>
      <c r="I28" s="1254"/>
      <c r="J28" s="1382"/>
      <c r="K28" s="1222"/>
      <c r="L28" s="1222"/>
      <c r="M28" s="1239"/>
      <c r="N28" s="1255"/>
      <c r="O28" s="1254"/>
      <c r="P28" s="1252"/>
      <c r="Q28" s="1489"/>
      <c r="R28" s="1252"/>
      <c r="S28" s="1254"/>
      <c r="T28" s="1255"/>
      <c r="U28" s="1254"/>
      <c r="V28" s="1304"/>
      <c r="W28" s="1280" t="s">
        <v>680</v>
      </c>
      <c r="X28" s="1329"/>
      <c r="Y28" s="1458"/>
      <c r="Z28" s="1488"/>
      <c r="AA28" s="1486"/>
      <c r="AB28" s="1487"/>
      <c r="AC28" s="1448">
        <f>AC27*4/AF27</f>
        <v>0.15658362989323843</v>
      </c>
      <c r="AD28" s="1448">
        <f>AD27*9/AF27</f>
        <v>0.28825622775800713</v>
      </c>
      <c r="AE28" s="1448">
        <f>AE27*4/AF27</f>
        <v>0.55516014234875444</v>
      </c>
      <c r="AF28" s="1486"/>
    </row>
    <row r="29" spans="2:32" s="1470" customFormat="1" ht="27.95" customHeight="1">
      <c r="B29" s="1473">
        <v>9</v>
      </c>
      <c r="C29" s="1472"/>
      <c r="D29" s="1277" t="str">
        <f>'8-9月菜單'!M22</f>
        <v>地瓜蕎麥飯</v>
      </c>
      <c r="E29" s="1277" t="s">
        <v>119</v>
      </c>
      <c r="F29" s="1277"/>
      <c r="G29" s="1277" t="str">
        <f>'8-9月菜單'!M23</f>
        <v>咖哩排骨</v>
      </c>
      <c r="H29" s="1277" t="s">
        <v>139</v>
      </c>
      <c r="I29" s="1277"/>
      <c r="J29" s="1277" t="str">
        <f>'8-9月菜單'!M24</f>
        <v>聰明什蔬蛋</v>
      </c>
      <c r="K29" s="1277" t="s">
        <v>136</v>
      </c>
      <c r="L29" s="1277"/>
      <c r="M29" s="1484" t="str">
        <f>'8-9月菜單'!M25</f>
        <v xml:space="preserve">  滷味豆干(豆加)</v>
      </c>
      <c r="N29" s="1483" t="s">
        <v>145</v>
      </c>
      <c r="O29" s="1482"/>
      <c r="P29" s="1277" t="str">
        <f>'8-9月菜單'!M26</f>
        <v>縣產有機淺色蔬菜</v>
      </c>
      <c r="Q29" s="1277" t="s">
        <v>136</v>
      </c>
      <c r="R29" s="1277"/>
      <c r="S29" s="1277" t="str">
        <f>'8-9月菜單'!M27</f>
        <v>冬瓜雞湯</v>
      </c>
      <c r="T29" s="1277" t="s">
        <v>139</v>
      </c>
      <c r="U29" s="1277"/>
      <c r="V29" s="1236"/>
      <c r="W29" s="1296" t="s">
        <v>26</v>
      </c>
      <c r="X29" s="1295" t="s">
        <v>576</v>
      </c>
      <c r="Y29" s="1327">
        <v>5.85</v>
      </c>
      <c r="Z29" s="1439"/>
      <c r="AA29" s="1439"/>
      <c r="AB29" s="1440"/>
      <c r="AC29" s="1439" t="s">
        <v>575</v>
      </c>
      <c r="AD29" s="1439" t="s">
        <v>574</v>
      </c>
      <c r="AE29" s="1439" t="s">
        <v>573</v>
      </c>
      <c r="AF29" s="1439" t="s">
        <v>572</v>
      </c>
    </row>
    <row r="30" spans="2:32" ht="27.95" customHeight="1">
      <c r="B30" s="1463" t="s">
        <v>71</v>
      </c>
      <c r="C30" s="1472"/>
      <c r="D30" s="1254" t="s">
        <v>571</v>
      </c>
      <c r="E30" s="1254"/>
      <c r="F30" s="1237">
        <v>74</v>
      </c>
      <c r="G30" s="1254" t="s">
        <v>616</v>
      </c>
      <c r="H30" s="1254"/>
      <c r="I30" s="1237">
        <v>10</v>
      </c>
      <c r="J30" s="1250" t="s">
        <v>125</v>
      </c>
      <c r="K30" s="1250"/>
      <c r="L30" s="1250">
        <v>40</v>
      </c>
      <c r="M30" s="1237" t="s">
        <v>679</v>
      </c>
      <c r="N30" s="1237" t="s">
        <v>224</v>
      </c>
      <c r="O30" s="1237">
        <v>25</v>
      </c>
      <c r="P30" s="1222" t="s">
        <v>653</v>
      </c>
      <c r="Q30" s="1222"/>
      <c r="R30" s="1222">
        <v>100</v>
      </c>
      <c r="S30" s="1222" t="s">
        <v>668</v>
      </c>
      <c r="T30" s="1222"/>
      <c r="U30" s="1222">
        <v>35</v>
      </c>
      <c r="V30" s="1236"/>
      <c r="W30" s="1280" t="s">
        <v>678</v>
      </c>
      <c r="X30" s="1294" t="s">
        <v>566</v>
      </c>
      <c r="Y30" s="1458">
        <v>2.5</v>
      </c>
      <c r="Z30" s="1449"/>
      <c r="AA30" s="1468" t="s">
        <v>565</v>
      </c>
      <c r="AB30" s="1440">
        <v>6</v>
      </c>
      <c r="AC30" s="1440">
        <f>AB30*2</f>
        <v>12</v>
      </c>
      <c r="AD30" s="1440"/>
      <c r="AE30" s="1440">
        <f>AB30*15</f>
        <v>90</v>
      </c>
      <c r="AF30" s="1440">
        <f>AC30*4+AE30*4</f>
        <v>408</v>
      </c>
    </row>
    <row r="31" spans="2:32" ht="27.95" customHeight="1">
      <c r="B31" s="1463">
        <v>15</v>
      </c>
      <c r="C31" s="1472"/>
      <c r="D31" s="1254" t="s">
        <v>587</v>
      </c>
      <c r="E31" s="1254"/>
      <c r="F31" s="1237">
        <v>30</v>
      </c>
      <c r="G31" s="1254" t="s">
        <v>562</v>
      </c>
      <c r="H31" s="1254"/>
      <c r="I31" s="1237">
        <v>20</v>
      </c>
      <c r="J31" s="1250" t="s">
        <v>564</v>
      </c>
      <c r="K31" s="1250"/>
      <c r="L31" s="1250">
        <v>20</v>
      </c>
      <c r="M31" s="1237" t="s">
        <v>677</v>
      </c>
      <c r="N31" s="1237" t="s">
        <v>218</v>
      </c>
      <c r="O31" s="1237">
        <v>17</v>
      </c>
      <c r="P31" s="1462"/>
      <c r="Q31" s="1243"/>
      <c r="R31" s="1222"/>
      <c r="S31" s="1250" t="s">
        <v>612</v>
      </c>
      <c r="T31" s="1250"/>
      <c r="U31" s="1250">
        <v>3</v>
      </c>
      <c r="V31" s="1236"/>
      <c r="W31" s="1288" t="s">
        <v>27</v>
      </c>
      <c r="X31" s="1290" t="s">
        <v>561</v>
      </c>
      <c r="Y31" s="1458">
        <v>2.2000000000000002</v>
      </c>
      <c r="Z31" s="1439"/>
      <c r="AA31" s="1466" t="s">
        <v>560</v>
      </c>
      <c r="AB31" s="1440">
        <v>2.2999999999999998</v>
      </c>
      <c r="AC31" s="1465">
        <f>AB31*7</f>
        <v>16.099999999999998</v>
      </c>
      <c r="AD31" s="1440">
        <f>AB31*5</f>
        <v>11.5</v>
      </c>
      <c r="AE31" s="1440" t="s">
        <v>551</v>
      </c>
      <c r="AF31" s="1464">
        <f>AC31*4+AD31*9</f>
        <v>167.89999999999998</v>
      </c>
    </row>
    <row r="32" spans="2:32" ht="27.95" customHeight="1">
      <c r="B32" s="1463" t="s">
        <v>75</v>
      </c>
      <c r="C32" s="1472"/>
      <c r="D32" s="1254" t="s">
        <v>676</v>
      </c>
      <c r="E32" s="1254"/>
      <c r="F32" s="1237">
        <v>26</v>
      </c>
      <c r="G32" s="1222" t="s">
        <v>657</v>
      </c>
      <c r="H32" s="1255"/>
      <c r="I32" s="1237">
        <v>30</v>
      </c>
      <c r="J32" s="1250" t="s">
        <v>563</v>
      </c>
      <c r="K32" s="1250"/>
      <c r="L32" s="1250">
        <v>2</v>
      </c>
      <c r="M32" s="1250" t="s">
        <v>675</v>
      </c>
      <c r="N32" s="1251"/>
      <c r="O32" s="1250">
        <v>20</v>
      </c>
      <c r="P32" s="1222"/>
      <c r="Q32" s="1222"/>
      <c r="R32" s="1222"/>
      <c r="S32" s="1250" t="s">
        <v>674</v>
      </c>
      <c r="T32" s="1251"/>
      <c r="U32" s="1250">
        <v>0.03</v>
      </c>
      <c r="V32" s="1236"/>
      <c r="W32" s="1280" t="s">
        <v>673</v>
      </c>
      <c r="X32" s="1290" t="s">
        <v>556</v>
      </c>
      <c r="Y32" s="1458">
        <v>2.4</v>
      </c>
      <c r="Z32" s="1449"/>
      <c r="AA32" s="1439" t="s">
        <v>555</v>
      </c>
      <c r="AB32" s="1440">
        <v>1.5</v>
      </c>
      <c r="AC32" s="1440">
        <f>AB32*1</f>
        <v>1.5</v>
      </c>
      <c r="AD32" s="1440" t="s">
        <v>551</v>
      </c>
      <c r="AE32" s="1440">
        <f>AB32*5</f>
        <v>7.5</v>
      </c>
      <c r="AF32" s="1440">
        <f>AC32*4+AE32*4</f>
        <v>36</v>
      </c>
    </row>
    <row r="33" spans="2:32" ht="27.95" customHeight="1">
      <c r="B33" s="1461" t="s">
        <v>582</v>
      </c>
      <c r="C33" s="1472"/>
      <c r="D33" s="1255"/>
      <c r="E33" s="1255"/>
      <c r="F33" s="1254"/>
      <c r="G33" s="1254" t="s">
        <v>554</v>
      </c>
      <c r="H33" s="1255"/>
      <c r="I33" s="1254">
        <v>5</v>
      </c>
      <c r="J33" s="1244"/>
      <c r="K33" s="1245"/>
      <c r="L33" s="1245"/>
      <c r="M33" s="1250" t="s">
        <v>558</v>
      </c>
      <c r="N33" s="1251"/>
      <c r="O33" s="1250">
        <v>15</v>
      </c>
      <c r="P33" s="1222"/>
      <c r="Q33" s="1222"/>
      <c r="R33" s="1222"/>
      <c r="S33" s="1244"/>
      <c r="T33" s="1244"/>
      <c r="U33" s="1244"/>
      <c r="V33" s="1236"/>
      <c r="W33" s="1288" t="s">
        <v>61</v>
      </c>
      <c r="X33" s="1290" t="s">
        <v>553</v>
      </c>
      <c r="Y33" s="1458">
        <v>0</v>
      </c>
      <c r="Z33" s="1439"/>
      <c r="AA33" s="1439" t="s">
        <v>552</v>
      </c>
      <c r="AB33" s="1440">
        <v>2.5</v>
      </c>
      <c r="AC33" s="1440"/>
      <c r="AD33" s="1440">
        <f>AB33*5</f>
        <v>12.5</v>
      </c>
      <c r="AE33" s="1440" t="s">
        <v>551</v>
      </c>
      <c r="AF33" s="1440">
        <f>AD33*9</f>
        <v>112.5</v>
      </c>
    </row>
    <row r="34" spans="2:32" ht="27.95" customHeight="1">
      <c r="B34" s="1461"/>
      <c r="C34" s="1472"/>
      <c r="D34" s="1480"/>
      <c r="E34" s="1481"/>
      <c r="F34" s="1480"/>
      <c r="G34" s="1244"/>
      <c r="H34" s="1282"/>
      <c r="I34" s="1281"/>
      <c r="J34" s="1281"/>
      <c r="K34" s="1281"/>
      <c r="L34" s="1281"/>
      <c r="M34" s="1250"/>
      <c r="N34" s="1251"/>
      <c r="O34" s="1250"/>
      <c r="P34" s="1250"/>
      <c r="Q34" s="1251"/>
      <c r="R34" s="1250"/>
      <c r="S34" s="1244"/>
      <c r="T34" s="1243"/>
      <c r="U34" s="1222"/>
      <c r="V34" s="1236"/>
      <c r="W34" s="1280" t="s">
        <v>672</v>
      </c>
      <c r="X34" s="1289" t="s">
        <v>549</v>
      </c>
      <c r="Y34" s="1458">
        <v>0</v>
      </c>
      <c r="Z34" s="1449"/>
      <c r="AA34" s="1439" t="s">
        <v>548</v>
      </c>
      <c r="AB34" s="1440">
        <v>1</v>
      </c>
      <c r="AE34" s="1439">
        <f>AB34*15</f>
        <v>15</v>
      </c>
    </row>
    <row r="35" spans="2:32" ht="27.95" customHeight="1">
      <c r="B35" s="1247" t="s">
        <v>547</v>
      </c>
      <c r="C35" s="1479"/>
      <c r="D35" s="1252"/>
      <c r="E35" s="1478"/>
      <c r="F35" s="1252"/>
      <c r="G35" s="1239"/>
      <c r="H35" s="1433"/>
      <c r="I35" s="1432"/>
      <c r="J35" s="1281"/>
      <c r="K35" s="1222"/>
      <c r="L35" s="1281"/>
      <c r="M35" s="1254"/>
      <c r="N35" s="1255"/>
      <c r="O35" s="1254"/>
      <c r="P35" s="1250"/>
      <c r="Q35" s="1250"/>
      <c r="R35" s="1250"/>
      <c r="S35" s="1281"/>
      <c r="T35" s="1281"/>
      <c r="U35" s="1281"/>
      <c r="V35" s="1236"/>
      <c r="W35" s="1288" t="s">
        <v>66</v>
      </c>
      <c r="X35" s="1287"/>
      <c r="Y35" s="1458"/>
      <c r="Z35" s="1439"/>
      <c r="AC35" s="1439">
        <f>SUM(AC30:AC34)</f>
        <v>29.599999999999998</v>
      </c>
      <c r="AD35" s="1439">
        <f>SUM(AD30:AD34)</f>
        <v>24</v>
      </c>
      <c r="AE35" s="1439">
        <f>SUM(AE30:AE34)</f>
        <v>112.5</v>
      </c>
      <c r="AF35" s="1439">
        <f>AC35*4+AD35*9+AE35*4</f>
        <v>784.4</v>
      </c>
    </row>
    <row r="36" spans="2:32" ht="27.95" customHeight="1">
      <c r="B36" s="1477"/>
      <c r="C36" s="1476"/>
      <c r="D36" s="1433"/>
      <c r="E36" s="1433"/>
      <c r="F36" s="1432"/>
      <c r="G36" s="1474"/>
      <c r="H36" s="1475"/>
      <c r="I36" s="1474"/>
      <c r="J36" s="1244"/>
      <c r="K36" s="1251"/>
      <c r="L36" s="1250"/>
      <c r="M36" s="1222"/>
      <c r="N36" s="1222"/>
      <c r="O36" s="1222"/>
      <c r="P36" s="1250"/>
      <c r="Q36" s="1251"/>
      <c r="R36" s="1250"/>
      <c r="S36" s="1250"/>
      <c r="T36" s="1251"/>
      <c r="U36" s="1250"/>
      <c r="V36" s="1236"/>
      <c r="W36" s="1280" t="s">
        <v>671</v>
      </c>
      <c r="X36" s="1279"/>
      <c r="Y36" s="1458"/>
      <c r="Z36" s="1449"/>
      <c r="AC36" s="1448">
        <f>AC35*4/AF35</f>
        <v>0.15094339622641509</v>
      </c>
      <c r="AD36" s="1448">
        <f>AD35*9/AF35</f>
        <v>0.27536970933197347</v>
      </c>
      <c r="AE36" s="1448">
        <f>AE35*4/AF35</f>
        <v>0.57368689444161147</v>
      </c>
    </row>
    <row r="37" spans="2:32" s="1470" customFormat="1" ht="27.95" customHeight="1">
      <c r="B37" s="1473">
        <v>9</v>
      </c>
      <c r="C37" s="1472"/>
      <c r="D37" s="1471" t="str">
        <f>'8-9月菜單'!Q22</f>
        <v>夏威夷炒飯</v>
      </c>
      <c r="E37" s="1471" t="s">
        <v>577</v>
      </c>
      <c r="F37" s="1471"/>
      <c r="G37" s="1277" t="str">
        <f>'8-9月菜單'!Q23</f>
        <v xml:space="preserve">  岩燒鳳翅 </v>
      </c>
      <c r="H37" s="1277" t="s">
        <v>604</v>
      </c>
      <c r="I37" s="1277"/>
      <c r="J37" s="1277" t="str">
        <f>'8-9月菜單'!Q24</f>
        <v xml:space="preserve">小時候紅豆餅(加) </v>
      </c>
      <c r="K37" s="1277" t="s">
        <v>137</v>
      </c>
      <c r="L37" s="1277"/>
      <c r="M37" s="1277" t="str">
        <f>'8-9月菜單'!Q25</f>
        <v>什錦冬瓜盅</v>
      </c>
      <c r="N37" s="1277" t="s">
        <v>139</v>
      </c>
      <c r="O37" s="1277"/>
      <c r="P37" s="1277" t="str">
        <f>'8-9月菜單'!Q26</f>
        <v>深色蔬菜</v>
      </c>
      <c r="Q37" s="1277" t="s">
        <v>136</v>
      </c>
      <c r="R37" s="1277"/>
      <c r="S37" s="1277" t="str">
        <f>'8-9月菜單'!Q27</f>
        <v>味噌湯</v>
      </c>
      <c r="T37" s="1277" t="s">
        <v>139</v>
      </c>
      <c r="U37" s="1277"/>
      <c r="V37" s="1236"/>
      <c r="W37" s="1296" t="s">
        <v>26</v>
      </c>
      <c r="X37" s="1295" t="s">
        <v>576</v>
      </c>
      <c r="Y37" s="1327">
        <v>5.5</v>
      </c>
      <c r="Z37" s="1439"/>
      <c r="AA37" s="1439"/>
      <c r="AB37" s="1440"/>
      <c r="AC37" s="1439" t="s">
        <v>575</v>
      </c>
      <c r="AD37" s="1439" t="s">
        <v>574</v>
      </c>
      <c r="AE37" s="1439" t="s">
        <v>573</v>
      </c>
      <c r="AF37" s="1439" t="s">
        <v>572</v>
      </c>
    </row>
    <row r="38" spans="2:32" ht="27.95" customHeight="1">
      <c r="B38" s="1463" t="s">
        <v>71</v>
      </c>
      <c r="C38" s="1460"/>
      <c r="D38" s="1254" t="s">
        <v>571</v>
      </c>
      <c r="E38" s="1245"/>
      <c r="F38" s="1254">
        <v>90</v>
      </c>
      <c r="G38" s="1237" t="s">
        <v>670</v>
      </c>
      <c r="H38" s="1237"/>
      <c r="I38" s="1237">
        <v>60</v>
      </c>
      <c r="J38" s="1222" t="s">
        <v>669</v>
      </c>
      <c r="K38" s="1222" t="s">
        <v>218</v>
      </c>
      <c r="L38" s="1270">
        <v>40</v>
      </c>
      <c r="M38" s="1222" t="s">
        <v>668</v>
      </c>
      <c r="N38" s="1222"/>
      <c r="O38" s="1250">
        <v>70</v>
      </c>
      <c r="P38" s="1222" t="s">
        <v>199</v>
      </c>
      <c r="Q38" s="1245"/>
      <c r="R38" s="1254">
        <v>100</v>
      </c>
      <c r="S38" s="1250" t="s">
        <v>667</v>
      </c>
      <c r="T38" s="1250"/>
      <c r="U38" s="1250">
        <v>10</v>
      </c>
      <c r="V38" s="1236"/>
      <c r="W38" s="1280" t="s">
        <v>666</v>
      </c>
      <c r="X38" s="1294" t="s">
        <v>566</v>
      </c>
      <c r="Y38" s="1469">
        <v>2.2999999999999998</v>
      </c>
      <c r="Z38" s="1449"/>
      <c r="AA38" s="1468" t="s">
        <v>565</v>
      </c>
      <c r="AB38" s="1440">
        <v>6</v>
      </c>
      <c r="AC38" s="1440">
        <f>AB38*2</f>
        <v>12</v>
      </c>
      <c r="AD38" s="1440"/>
      <c r="AE38" s="1440">
        <f>AB38*15</f>
        <v>90</v>
      </c>
      <c r="AF38" s="1440">
        <f>AC38*4+AE38*4</f>
        <v>408</v>
      </c>
    </row>
    <row r="39" spans="2:32" ht="27.95" customHeight="1">
      <c r="B39" s="1463">
        <v>16</v>
      </c>
      <c r="C39" s="1460"/>
      <c r="D39" s="1254" t="s">
        <v>599</v>
      </c>
      <c r="E39" s="1254"/>
      <c r="F39" s="1254">
        <v>10</v>
      </c>
      <c r="G39" s="1467"/>
      <c r="H39" s="1239"/>
      <c r="I39" s="1239"/>
      <c r="J39" s="1254"/>
      <c r="K39" s="1245"/>
      <c r="L39" s="1254"/>
      <c r="M39" s="1237" t="s">
        <v>614</v>
      </c>
      <c r="N39" s="1222"/>
      <c r="O39" s="1250">
        <v>10</v>
      </c>
      <c r="P39" s="1254"/>
      <c r="Q39" s="1245"/>
      <c r="R39" s="1254"/>
      <c r="S39" s="1250" t="s">
        <v>255</v>
      </c>
      <c r="T39" s="1251"/>
      <c r="U39" s="1250">
        <v>2.5</v>
      </c>
      <c r="V39" s="1236"/>
      <c r="W39" s="1288" t="s">
        <v>27</v>
      </c>
      <c r="X39" s="1290" t="s">
        <v>561</v>
      </c>
      <c r="Y39" s="1458">
        <v>2</v>
      </c>
      <c r="Z39" s="1439"/>
      <c r="AA39" s="1466" t="s">
        <v>560</v>
      </c>
      <c r="AB39" s="1440">
        <v>2.2999999999999998</v>
      </c>
      <c r="AC39" s="1465">
        <f>AB39*7</f>
        <v>16.099999999999998</v>
      </c>
      <c r="AD39" s="1440">
        <f>AB39*5</f>
        <v>11.5</v>
      </c>
      <c r="AE39" s="1440" t="s">
        <v>551</v>
      </c>
      <c r="AF39" s="1464">
        <f>AC39*4+AD39*9</f>
        <v>167.89999999999998</v>
      </c>
    </row>
    <row r="40" spans="2:32" ht="27.95" customHeight="1">
      <c r="B40" s="1463" t="s">
        <v>75</v>
      </c>
      <c r="C40" s="1460"/>
      <c r="D40" s="1254" t="s">
        <v>554</v>
      </c>
      <c r="E40" s="1255"/>
      <c r="F40" s="1254">
        <v>5</v>
      </c>
      <c r="G40" s="1254"/>
      <c r="H40" s="1245"/>
      <c r="I40" s="1254"/>
      <c r="J40" s="1237"/>
      <c r="K40" s="1238"/>
      <c r="L40" s="1237"/>
      <c r="M40" s="1281" t="s">
        <v>554</v>
      </c>
      <c r="N40" s="1281"/>
      <c r="O40" s="1250">
        <v>5</v>
      </c>
      <c r="P40" s="1462"/>
      <c r="Q40" s="1243"/>
      <c r="R40" s="1222"/>
      <c r="S40" s="1222" t="s">
        <v>606</v>
      </c>
      <c r="T40" s="1222"/>
      <c r="U40" s="1222">
        <v>0.5</v>
      </c>
      <c r="V40" s="1236"/>
      <c r="W40" s="1280" t="s">
        <v>665</v>
      </c>
      <c r="X40" s="1290" t="s">
        <v>556</v>
      </c>
      <c r="Y40" s="1458">
        <v>2.2999999999999998</v>
      </c>
      <c r="Z40" s="1449"/>
      <c r="AA40" s="1439" t="s">
        <v>555</v>
      </c>
      <c r="AB40" s="1440">
        <v>1.6</v>
      </c>
      <c r="AC40" s="1440">
        <f>AB40*1</f>
        <v>1.6</v>
      </c>
      <c r="AD40" s="1440" t="s">
        <v>551</v>
      </c>
      <c r="AE40" s="1440">
        <f>AB40*5</f>
        <v>8</v>
      </c>
      <c r="AF40" s="1440">
        <f>AC40*4+AE40*4</f>
        <v>38.4</v>
      </c>
    </row>
    <row r="41" spans="2:32" ht="27.95" customHeight="1">
      <c r="B41" s="1461" t="s">
        <v>256</v>
      </c>
      <c r="C41" s="1460"/>
      <c r="D41" s="1254" t="s">
        <v>135</v>
      </c>
      <c r="E41" s="1255"/>
      <c r="F41" s="1254">
        <v>10</v>
      </c>
      <c r="G41" s="1244"/>
      <c r="H41" s="1245"/>
      <c r="I41" s="1254"/>
      <c r="J41" s="1237"/>
      <c r="K41" s="1238"/>
      <c r="L41" s="1237"/>
      <c r="M41" s="1222" t="s">
        <v>585</v>
      </c>
      <c r="N41" s="1243"/>
      <c r="O41" s="1250">
        <v>5</v>
      </c>
      <c r="P41" s="1222"/>
      <c r="Q41" s="1222"/>
      <c r="R41" s="1222"/>
      <c r="S41" s="1244"/>
      <c r="T41" s="1245"/>
      <c r="U41" s="1245"/>
      <c r="V41" s="1236"/>
      <c r="W41" s="1288" t="s">
        <v>61</v>
      </c>
      <c r="X41" s="1290" t="s">
        <v>553</v>
      </c>
      <c r="Y41" s="1458">
        <f>AB42</f>
        <v>0</v>
      </c>
      <c r="Z41" s="1439"/>
      <c r="AA41" s="1439" t="s">
        <v>552</v>
      </c>
      <c r="AB41" s="1440">
        <v>2.5</v>
      </c>
      <c r="AC41" s="1440"/>
      <c r="AD41" s="1440">
        <f>AB41*5</f>
        <v>12.5</v>
      </c>
      <c r="AE41" s="1440" t="s">
        <v>551</v>
      </c>
      <c r="AF41" s="1440">
        <f>AD41*9</f>
        <v>112.5</v>
      </c>
    </row>
    <row r="42" spans="2:32" ht="27.95" customHeight="1">
      <c r="B42" s="1461"/>
      <c r="C42" s="1460"/>
      <c r="D42" s="1456" t="s">
        <v>140</v>
      </c>
      <c r="E42" s="1250"/>
      <c r="F42" s="1455">
        <v>10</v>
      </c>
      <c r="G42" s="1256"/>
      <c r="H42" s="1255"/>
      <c r="I42" s="1254"/>
      <c r="J42" s="1222"/>
      <c r="K42" s="1222"/>
      <c r="L42" s="1270"/>
      <c r="M42" s="1244"/>
      <c r="N42" s="1459"/>
      <c r="O42" s="1244"/>
      <c r="P42" s="1222"/>
      <c r="Q42" s="1222"/>
      <c r="R42" s="1222"/>
      <c r="S42" s="1245"/>
      <c r="T42" s="1255"/>
      <c r="U42" s="1245"/>
      <c r="V42" s="1236"/>
      <c r="W42" s="1280" t="s">
        <v>664</v>
      </c>
      <c r="X42" s="1289" t="s">
        <v>549</v>
      </c>
      <c r="Y42" s="1458">
        <v>0</v>
      </c>
      <c r="Z42" s="1449"/>
      <c r="AA42" s="1439" t="s">
        <v>548</v>
      </c>
      <c r="AE42" s="1439">
        <f>AB42*15</f>
        <v>0</v>
      </c>
    </row>
    <row r="43" spans="2:32" ht="27.95" customHeight="1">
      <c r="B43" s="1247" t="s">
        <v>547</v>
      </c>
      <c r="C43" s="1457"/>
      <c r="D43" s="1456" t="s">
        <v>663</v>
      </c>
      <c r="E43" s="1250"/>
      <c r="F43" s="1455">
        <v>5</v>
      </c>
      <c r="G43" s="1254"/>
      <c r="H43" s="1255"/>
      <c r="I43" s="1254"/>
      <c r="J43" s="1254"/>
      <c r="K43" s="1255"/>
      <c r="L43" s="1254"/>
      <c r="M43" s="1222"/>
      <c r="N43" s="1222"/>
      <c r="O43" s="1222"/>
      <c r="P43" s="1250"/>
      <c r="Q43" s="1251"/>
      <c r="R43" s="1250"/>
      <c r="S43" s="1281"/>
      <c r="T43" s="1281"/>
      <c r="U43" s="1281"/>
      <c r="V43" s="1236"/>
      <c r="W43" s="1288" t="s">
        <v>66</v>
      </c>
      <c r="X43" s="1287"/>
      <c r="Y43" s="1318"/>
      <c r="Z43" s="1439"/>
      <c r="AC43" s="1439">
        <f>SUM(AC38:AC42)</f>
        <v>29.7</v>
      </c>
      <c r="AD43" s="1439">
        <f>SUM(AD38:AD42)</f>
        <v>24</v>
      </c>
      <c r="AE43" s="1439">
        <f>SUM(AE38:AE42)</f>
        <v>98</v>
      </c>
      <c r="AF43" s="1439">
        <f>AC43*4+AD43*9+AE43*4</f>
        <v>726.8</v>
      </c>
    </row>
    <row r="44" spans="2:32" ht="27.95" customHeight="1" thickBot="1">
      <c r="B44" s="1454"/>
      <c r="C44" s="1453"/>
      <c r="D44" s="1380"/>
      <c r="E44" s="1382"/>
      <c r="F44" s="1378"/>
      <c r="G44" s="1452"/>
      <c r="H44" s="1451"/>
      <c r="I44" s="1450"/>
      <c r="J44" s="1450"/>
      <c r="K44" s="1451"/>
      <c r="L44" s="1450"/>
      <c r="M44" s="1222"/>
      <c r="N44" s="1222"/>
      <c r="O44" s="1222"/>
      <c r="P44" s="1450"/>
      <c r="Q44" s="1451"/>
      <c r="R44" s="1450"/>
      <c r="S44" s="1450"/>
      <c r="T44" s="1451"/>
      <c r="U44" s="1450"/>
      <c r="V44" s="1221"/>
      <c r="W44" s="1280" t="s">
        <v>662</v>
      </c>
      <c r="X44" s="1329"/>
      <c r="Y44" s="1318"/>
      <c r="Z44" s="1449"/>
      <c r="AC44" s="1448">
        <f>AC43*4/AF43</f>
        <v>0.16345624656026417</v>
      </c>
      <c r="AD44" s="1448">
        <f>AD43*9/AF43</f>
        <v>0.29719317556411667</v>
      </c>
      <c r="AE44" s="1448">
        <f>AE43*4/AF43</f>
        <v>0.53935057787561924</v>
      </c>
    </row>
    <row r="45" spans="2:32" ht="21.75" customHeight="1">
      <c r="C45" s="1439"/>
      <c r="J45" s="1447"/>
      <c r="K45" s="1447"/>
      <c r="L45" s="1447"/>
      <c r="M45" s="1447"/>
      <c r="N45" s="1447"/>
      <c r="O45" s="1447"/>
      <c r="P45" s="1447"/>
      <c r="Q45" s="1447"/>
      <c r="R45" s="1447"/>
      <c r="S45" s="1447"/>
      <c r="T45" s="1447"/>
      <c r="U45" s="1447"/>
      <c r="V45" s="1447"/>
      <c r="W45" s="1447"/>
      <c r="X45" s="1447"/>
      <c r="Y45" s="1447"/>
      <c r="Z45" s="1446"/>
    </row>
  </sheetData>
  <mergeCells count="14">
    <mergeCell ref="J45:Y45"/>
    <mergeCell ref="C29:C34"/>
    <mergeCell ref="B33:B34"/>
    <mergeCell ref="C37:C42"/>
    <mergeCell ref="B41:B42"/>
    <mergeCell ref="B25:B26"/>
    <mergeCell ref="C21:C26"/>
    <mergeCell ref="B1:Y1"/>
    <mergeCell ref="B2:G2"/>
    <mergeCell ref="C5:C10"/>
    <mergeCell ref="B9:B10"/>
    <mergeCell ref="C13:C18"/>
    <mergeCell ref="B17:B18"/>
    <mergeCell ref="V5:V44"/>
  </mergeCells>
  <phoneticPr fontId="100" type="noConversion"/>
  <pageMargins left="0.39370078740157483" right="0.15748031496062992" top="0.19685039370078741" bottom="0.15748031496062992" header="0.51181102362204722" footer="0.23622047244094491"/>
  <pageSetup paperSize="9" scale="4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3002A-8AC3-4735-B750-BBA1A6BB0410}">
  <dimension ref="B1:AF52"/>
  <sheetViews>
    <sheetView view="pageBreakPreview" topLeftCell="A28" zoomScale="50" zoomScaleNormal="40" zoomScaleSheetLayoutView="50" workbookViewId="0">
      <selection activeCell="M25" sqref="M25"/>
    </sheetView>
  </sheetViews>
  <sheetFormatPr defaultRowHeight="20.25"/>
  <cols>
    <col min="1" max="1" width="1.875" style="1438" customWidth="1"/>
    <col min="2" max="2" width="4.875" style="1445" customWidth="1"/>
    <col min="3" max="3" width="0" style="1438" hidden="1" customWidth="1"/>
    <col min="4" max="4" width="28.625" style="1438" customWidth="1"/>
    <col min="5" max="5" width="6.625" style="1444" customWidth="1"/>
    <col min="6" max="6" width="11.125" style="1438" customWidth="1"/>
    <col min="7" max="7" width="28.625" style="1438" customWidth="1"/>
    <col min="8" max="8" width="6.625" style="1444" customWidth="1"/>
    <col min="9" max="9" width="11.125" style="1438" customWidth="1"/>
    <col min="10" max="10" width="28.625" style="1438" customWidth="1"/>
    <col min="11" max="11" width="6.625" style="1444" customWidth="1"/>
    <col min="12" max="12" width="11.125" style="1438" customWidth="1"/>
    <col min="13" max="13" width="28.625" style="1438" customWidth="1"/>
    <col min="14" max="14" width="6.625" style="1444" customWidth="1"/>
    <col min="15" max="15" width="10.625" style="1438" customWidth="1"/>
    <col min="16" max="16" width="28.625" style="1438" customWidth="1"/>
    <col min="17" max="17" width="6.625" style="1444" customWidth="1"/>
    <col min="18" max="18" width="11.125" style="1438" customWidth="1"/>
    <col min="19" max="19" width="28.625" style="1438" customWidth="1"/>
    <col min="20" max="20" width="6.625" style="1444" customWidth="1"/>
    <col min="21" max="21" width="11.125" style="1438" customWidth="1"/>
    <col min="22" max="22" width="12.125" style="1443" customWidth="1"/>
    <col min="23" max="23" width="11.75" style="1442" customWidth="1"/>
    <col min="24" max="24" width="11.25" style="1203" customWidth="1"/>
    <col min="25" max="25" width="6.625" style="1441" customWidth="1"/>
    <col min="26" max="26" width="6.625" style="1438" customWidth="1"/>
    <col min="27" max="27" width="6" style="1439" hidden="1" customWidth="1"/>
    <col min="28" max="28" width="5.5" style="1440" hidden="1" customWidth="1"/>
    <col min="29" max="29" width="7.75" style="1439" hidden="1" customWidth="1"/>
    <col min="30" max="30" width="8" style="1439" hidden="1" customWidth="1"/>
    <col min="31" max="31" width="7.875" style="1439" hidden="1" customWidth="1"/>
    <col min="32" max="32" width="7.5" style="1439" hidden="1" customWidth="1"/>
    <col min="33" max="16384" width="9" style="1438"/>
  </cols>
  <sheetData>
    <row r="1" spans="2:32" s="1439" customFormat="1" ht="38.25">
      <c r="B1" s="1367" t="s">
        <v>738</v>
      </c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  <c r="R1" s="1367"/>
      <c r="S1" s="1367"/>
      <c r="T1" s="1367"/>
      <c r="U1" s="1367"/>
      <c r="V1" s="1367"/>
      <c r="W1" s="1367"/>
      <c r="X1" s="1367"/>
      <c r="Y1" s="1367"/>
      <c r="Z1" s="1538"/>
      <c r="AB1" s="1440"/>
    </row>
    <row r="2" spans="2:32" s="1439" customFormat="1" ht="16.5" customHeight="1">
      <c r="B2" s="1543"/>
      <c r="C2" s="1542"/>
      <c r="D2" s="1542"/>
      <c r="E2" s="1542"/>
      <c r="F2" s="1542"/>
      <c r="G2" s="1542"/>
      <c r="H2" s="1541"/>
      <c r="I2" s="1538"/>
      <c r="J2" s="1538"/>
      <c r="K2" s="1541"/>
      <c r="L2" s="1538"/>
      <c r="M2" s="1538"/>
      <c r="N2" s="1541"/>
      <c r="O2" s="1538"/>
      <c r="P2" s="1538"/>
      <c r="Q2" s="1541"/>
      <c r="R2" s="1538"/>
      <c r="S2" s="1538"/>
      <c r="T2" s="1541"/>
      <c r="U2" s="1538"/>
      <c r="V2" s="1540"/>
      <c r="W2" s="1539"/>
      <c r="X2" s="1362"/>
      <c r="Y2" s="1539"/>
      <c r="Z2" s="1538"/>
      <c r="AB2" s="1440"/>
    </row>
    <row r="3" spans="2:32" s="1439" customFormat="1" ht="31.5" customHeight="1" thickBot="1">
      <c r="B3" s="1359" t="s">
        <v>628</v>
      </c>
      <c r="C3" s="1537"/>
      <c r="D3" s="1536"/>
      <c r="E3" s="1536"/>
      <c r="F3" s="1536"/>
      <c r="G3" s="1536"/>
      <c r="H3" s="1536"/>
      <c r="I3" s="1536"/>
      <c r="J3" s="1536"/>
      <c r="K3" s="1536"/>
      <c r="L3" s="1536"/>
      <c r="M3" s="1536"/>
      <c r="N3" s="1536"/>
      <c r="O3" s="1536"/>
      <c r="P3" s="1536"/>
      <c r="Q3" s="1536"/>
      <c r="R3" s="1536"/>
      <c r="T3" s="1536"/>
      <c r="U3" s="1536"/>
      <c r="V3" s="1535"/>
      <c r="W3" s="1534"/>
      <c r="X3" s="1354"/>
      <c r="Y3" s="1533"/>
      <c r="Z3" s="1449"/>
      <c r="AB3" s="1440"/>
    </row>
    <row r="4" spans="2:32" s="1524" customFormat="1" ht="43.5">
      <c r="B4" s="1532" t="s">
        <v>30</v>
      </c>
      <c r="C4" s="1531" t="s">
        <v>31</v>
      </c>
      <c r="D4" s="1528" t="s">
        <v>32</v>
      </c>
      <c r="E4" s="1349" t="s">
        <v>626</v>
      </c>
      <c r="F4" s="1528"/>
      <c r="G4" s="1528" t="s">
        <v>35</v>
      </c>
      <c r="H4" s="1349" t="s">
        <v>626</v>
      </c>
      <c r="I4" s="1528"/>
      <c r="J4" s="1528" t="s">
        <v>36</v>
      </c>
      <c r="K4" s="1617" t="s">
        <v>626</v>
      </c>
      <c r="L4" s="1530"/>
      <c r="M4" s="1529" t="s">
        <v>36</v>
      </c>
      <c r="N4" s="1616" t="s">
        <v>626</v>
      </c>
      <c r="O4" s="1615"/>
      <c r="P4" s="1528" t="s">
        <v>36</v>
      </c>
      <c r="Q4" s="1349" t="s">
        <v>626</v>
      </c>
      <c r="R4" s="1528"/>
      <c r="S4" s="1529" t="s">
        <v>37</v>
      </c>
      <c r="T4" s="1349" t="s">
        <v>626</v>
      </c>
      <c r="U4" s="1528"/>
      <c r="V4" s="1347" t="s">
        <v>625</v>
      </c>
      <c r="W4" s="1527" t="s">
        <v>38</v>
      </c>
      <c r="X4" s="1346" t="s">
        <v>623</v>
      </c>
      <c r="Y4" s="1526" t="s">
        <v>622</v>
      </c>
      <c r="Z4" s="1525"/>
      <c r="AA4" s="1468"/>
      <c r="AB4" s="1440"/>
      <c r="AC4" s="1439"/>
      <c r="AD4" s="1439"/>
      <c r="AE4" s="1439"/>
      <c r="AF4" s="1439"/>
    </row>
    <row r="5" spans="2:32" s="1470" customFormat="1" ht="49.5" customHeight="1">
      <c r="B5" s="1473">
        <v>9</v>
      </c>
      <c r="C5" s="1472"/>
      <c r="D5" s="1277" t="str">
        <f>'8-9月菜單'!A31</f>
        <v>香Q米飯</v>
      </c>
      <c r="E5" s="1277" t="s">
        <v>119</v>
      </c>
      <c r="F5" s="1341" t="s">
        <v>621</v>
      </c>
      <c r="G5" s="1277" t="str">
        <f>'8-9月菜單'!A32</f>
        <v xml:space="preserve"> 日式香翅(炸)</v>
      </c>
      <c r="H5" s="1277" t="s">
        <v>114</v>
      </c>
      <c r="I5" s="1341" t="s">
        <v>621</v>
      </c>
      <c r="J5" s="1484" t="str">
        <f>'8-9月菜單'!A33</f>
        <v xml:space="preserve"> 雙色海帶(豆)  </v>
      </c>
      <c r="K5" s="1561" t="s">
        <v>139</v>
      </c>
      <c r="L5" s="1434" t="s">
        <v>621</v>
      </c>
      <c r="M5" s="1484" t="str">
        <f>'8-9月菜單'!A34</f>
        <v>金穗炒刺瓜</v>
      </c>
      <c r="N5" s="1561" t="s">
        <v>139</v>
      </c>
      <c r="O5" s="1434" t="s">
        <v>621</v>
      </c>
      <c r="P5" s="1277" t="str">
        <f>'8-9月菜單'!A35</f>
        <v>淺色蔬菜</v>
      </c>
      <c r="Q5" s="1277" t="s">
        <v>136</v>
      </c>
      <c r="R5" s="1341" t="s">
        <v>621</v>
      </c>
      <c r="S5" s="1277" t="str">
        <f>'8-9月菜單'!A36</f>
        <v xml:space="preserve">  麵線羹湯(芡) </v>
      </c>
      <c r="T5" s="1561" t="s">
        <v>139</v>
      </c>
      <c r="U5" s="1341" t="s">
        <v>621</v>
      </c>
      <c r="V5" s="1340" t="s">
        <v>620</v>
      </c>
      <c r="W5" s="1560" t="s">
        <v>26</v>
      </c>
      <c r="X5" s="1295" t="s">
        <v>576</v>
      </c>
      <c r="Y5" s="1565">
        <v>5.6</v>
      </c>
      <c r="Z5" s="1439"/>
      <c r="AA5" s="1439"/>
      <c r="AB5" s="1440"/>
      <c r="AC5" s="1439" t="s">
        <v>575</v>
      </c>
      <c r="AD5" s="1439" t="s">
        <v>574</v>
      </c>
      <c r="AE5" s="1439" t="s">
        <v>573</v>
      </c>
      <c r="AF5" s="1439" t="s">
        <v>572</v>
      </c>
    </row>
    <row r="6" spans="2:32" ht="30" customHeight="1">
      <c r="B6" s="1463" t="s">
        <v>71</v>
      </c>
      <c r="C6" s="1472"/>
      <c r="D6" s="1245" t="s">
        <v>571</v>
      </c>
      <c r="E6" s="1245"/>
      <c r="F6" s="1250">
        <v>110</v>
      </c>
      <c r="G6" s="1250" t="s">
        <v>670</v>
      </c>
      <c r="H6" s="1250"/>
      <c r="I6" s="1250">
        <v>60</v>
      </c>
      <c r="J6" s="1237" t="s">
        <v>610</v>
      </c>
      <c r="K6" s="1237" t="s">
        <v>224</v>
      </c>
      <c r="L6" s="1237">
        <v>35</v>
      </c>
      <c r="M6" s="1250" t="s">
        <v>737</v>
      </c>
      <c r="N6" s="1250"/>
      <c r="O6" s="1250">
        <v>50</v>
      </c>
      <c r="P6" s="1432" t="s">
        <v>198</v>
      </c>
      <c r="Q6" s="1432"/>
      <c r="R6" s="1432">
        <v>100</v>
      </c>
      <c r="S6" s="1245" t="s">
        <v>736</v>
      </c>
      <c r="T6" s="1254"/>
      <c r="U6" s="1237">
        <v>5</v>
      </c>
      <c r="V6" s="1236"/>
      <c r="W6" s="1558" t="s">
        <v>735</v>
      </c>
      <c r="X6" s="1294" t="s">
        <v>566</v>
      </c>
      <c r="Y6" s="1562">
        <v>3.1</v>
      </c>
      <c r="Z6" s="1449"/>
      <c r="AA6" s="1468" t="s">
        <v>565</v>
      </c>
      <c r="AB6" s="1440">
        <v>6</v>
      </c>
      <c r="AC6" s="1440">
        <f>AB6*2</f>
        <v>12</v>
      </c>
      <c r="AD6" s="1440"/>
      <c r="AE6" s="1440">
        <f>AB6*15</f>
        <v>90</v>
      </c>
      <c r="AF6" s="1440">
        <f>AC6*4+AE6*4</f>
        <v>408</v>
      </c>
    </row>
    <row r="7" spans="2:32" ht="30" customHeight="1">
      <c r="B7" s="1463">
        <v>19</v>
      </c>
      <c r="C7" s="1472"/>
      <c r="D7" s="1238"/>
      <c r="E7" s="1238"/>
      <c r="F7" s="1238"/>
      <c r="G7" s="1244"/>
      <c r="H7" s="1572"/>
      <c r="I7" s="1239"/>
      <c r="J7" s="1237" t="s">
        <v>357</v>
      </c>
      <c r="K7" s="1237"/>
      <c r="L7" s="1237">
        <v>15</v>
      </c>
      <c r="M7" s="1250" t="s">
        <v>140</v>
      </c>
      <c r="N7" s="1250"/>
      <c r="O7" s="1250">
        <v>7</v>
      </c>
      <c r="P7" s="1281"/>
      <c r="Q7" s="1281"/>
      <c r="R7" s="1281"/>
      <c r="S7" s="1245" t="s">
        <v>125</v>
      </c>
      <c r="T7" s="1254"/>
      <c r="U7" s="1237">
        <v>15</v>
      </c>
      <c r="V7" s="1236"/>
      <c r="W7" s="1556" t="s">
        <v>27</v>
      </c>
      <c r="X7" s="1290" t="s">
        <v>561</v>
      </c>
      <c r="Y7" s="1562">
        <v>2</v>
      </c>
      <c r="Z7" s="1439"/>
      <c r="AA7" s="1466" t="s">
        <v>560</v>
      </c>
      <c r="AB7" s="1440">
        <v>2</v>
      </c>
      <c r="AC7" s="1465">
        <f>AB7*7</f>
        <v>14</v>
      </c>
      <c r="AD7" s="1440">
        <f>AB7*5</f>
        <v>10</v>
      </c>
      <c r="AE7" s="1440" t="s">
        <v>551</v>
      </c>
      <c r="AF7" s="1464">
        <f>AC7*4+AD7*9</f>
        <v>146</v>
      </c>
    </row>
    <row r="8" spans="2:32" ht="30" customHeight="1">
      <c r="B8" s="1463" t="s">
        <v>75</v>
      </c>
      <c r="C8" s="1472"/>
      <c r="D8" s="1238"/>
      <c r="E8" s="1238"/>
      <c r="F8" s="1238"/>
      <c r="G8" s="1244"/>
      <c r="H8" s="1572"/>
      <c r="I8" s="1239"/>
      <c r="J8" s="1237" t="s">
        <v>554</v>
      </c>
      <c r="K8" s="1293"/>
      <c r="L8" s="1237">
        <v>10</v>
      </c>
      <c r="M8" s="1250" t="s">
        <v>215</v>
      </c>
      <c r="N8" s="1251"/>
      <c r="O8" s="1250">
        <v>5</v>
      </c>
      <c r="P8" s="1222"/>
      <c r="Q8" s="1222"/>
      <c r="R8" s="1222"/>
      <c r="S8" s="1222" t="s">
        <v>586</v>
      </c>
      <c r="T8" s="1433"/>
      <c r="U8" s="1237">
        <v>3</v>
      </c>
      <c r="V8" s="1236"/>
      <c r="W8" s="1558" t="s">
        <v>734</v>
      </c>
      <c r="X8" s="1290" t="s">
        <v>556</v>
      </c>
      <c r="Y8" s="1562">
        <v>2.5</v>
      </c>
      <c r="Z8" s="1449"/>
      <c r="AA8" s="1439" t="s">
        <v>555</v>
      </c>
      <c r="AB8" s="1440">
        <v>1.5</v>
      </c>
      <c r="AC8" s="1440">
        <f>AB8*1</f>
        <v>1.5</v>
      </c>
      <c r="AD8" s="1440" t="s">
        <v>551</v>
      </c>
      <c r="AE8" s="1440">
        <f>AB8*5</f>
        <v>7.5</v>
      </c>
      <c r="AF8" s="1440">
        <f>AC8*4+AE8*4</f>
        <v>36</v>
      </c>
    </row>
    <row r="9" spans="2:32" ht="30" customHeight="1">
      <c r="B9" s="1461" t="s">
        <v>619</v>
      </c>
      <c r="C9" s="1472"/>
      <c r="D9" s="1250"/>
      <c r="E9" s="1250"/>
      <c r="F9" s="1250"/>
      <c r="G9" s="1244"/>
      <c r="H9" s="1572"/>
      <c r="I9" s="1239"/>
      <c r="J9" s="1250"/>
      <c r="K9" s="1251"/>
      <c r="L9" s="1250"/>
      <c r="M9" s="1239"/>
      <c r="N9" s="1572"/>
      <c r="O9" s="1239"/>
      <c r="P9" s="1244"/>
      <c r="Q9" s="1222"/>
      <c r="R9" s="1222"/>
      <c r="S9" s="1250" t="s">
        <v>589</v>
      </c>
      <c r="T9" s="1293"/>
      <c r="U9" s="1237">
        <v>3</v>
      </c>
      <c r="V9" s="1236"/>
      <c r="W9" s="1556" t="s">
        <v>61</v>
      </c>
      <c r="X9" s="1290" t="s">
        <v>553</v>
      </c>
      <c r="Y9" s="1562">
        <f>AB10</f>
        <v>0</v>
      </c>
      <c r="Z9" s="1439"/>
      <c r="AA9" s="1439" t="s">
        <v>552</v>
      </c>
      <c r="AB9" s="1440">
        <v>2.5</v>
      </c>
      <c r="AC9" s="1440"/>
      <c r="AD9" s="1440">
        <f>AB9*5</f>
        <v>12.5</v>
      </c>
      <c r="AE9" s="1440" t="s">
        <v>551</v>
      </c>
      <c r="AF9" s="1440">
        <f>AD9*9</f>
        <v>112.5</v>
      </c>
    </row>
    <row r="10" spans="2:32" ht="30" customHeight="1">
      <c r="B10" s="1461"/>
      <c r="C10" s="1472"/>
      <c r="D10" s="1250"/>
      <c r="E10" s="1251"/>
      <c r="F10" s="1250"/>
      <c r="G10" s="1244"/>
      <c r="H10" s="1572"/>
      <c r="I10" s="1239"/>
      <c r="J10" s="1250"/>
      <c r="K10" s="1250"/>
      <c r="L10" s="1250"/>
      <c r="M10" s="1522"/>
      <c r="N10" s="1433"/>
      <c r="O10" s="1254"/>
      <c r="P10" s="1614" t="s">
        <v>733</v>
      </c>
      <c r="Q10" s="1613"/>
      <c r="R10" s="1612" t="s">
        <v>732</v>
      </c>
      <c r="S10" s="1238" t="s">
        <v>563</v>
      </c>
      <c r="T10" s="1572"/>
      <c r="U10" s="1237">
        <v>2</v>
      </c>
      <c r="V10" s="1236"/>
      <c r="W10" s="1558" t="s">
        <v>731</v>
      </c>
      <c r="X10" s="1289" t="s">
        <v>549</v>
      </c>
      <c r="Y10" s="1611">
        <v>0</v>
      </c>
      <c r="Z10" s="1449"/>
      <c r="AA10" s="1439" t="s">
        <v>548</v>
      </c>
      <c r="AE10" s="1439">
        <f>AB10*15</f>
        <v>0</v>
      </c>
    </row>
    <row r="11" spans="2:32" ht="30" customHeight="1">
      <c r="B11" s="1247" t="s">
        <v>547</v>
      </c>
      <c r="C11" s="1479"/>
      <c r="D11" s="1557"/>
      <c r="E11" s="1433"/>
      <c r="F11" s="1557"/>
      <c r="G11" s="1244"/>
      <c r="H11" s="1572"/>
      <c r="I11" s="1239"/>
      <c r="J11" s="1244"/>
      <c r="K11" s="1244"/>
      <c r="L11" s="1244"/>
      <c r="M11" s="1254"/>
      <c r="N11" s="1433"/>
      <c r="O11" s="1254"/>
      <c r="P11" s="1244"/>
      <c r="Q11" s="1243"/>
      <c r="R11" s="1222"/>
      <c r="S11" s="1432"/>
      <c r="T11" s="1433"/>
      <c r="U11" s="1432"/>
      <c r="V11" s="1236"/>
      <c r="W11" s="1556" t="s">
        <v>66</v>
      </c>
      <c r="X11" s="1287"/>
      <c r="Y11" s="1562"/>
      <c r="Z11" s="1439"/>
      <c r="AC11" s="1439">
        <f>SUM(AC6:AC10)</f>
        <v>27.5</v>
      </c>
      <c r="AD11" s="1439">
        <f>SUM(AD6:AD10)</f>
        <v>22.5</v>
      </c>
      <c r="AE11" s="1439">
        <f>SUM(AE6:AE10)</f>
        <v>97.5</v>
      </c>
      <c r="AF11" s="1439">
        <f>AC11*4+AD11*9+AE11*4</f>
        <v>702.5</v>
      </c>
    </row>
    <row r="12" spans="2:32" ht="30" customHeight="1">
      <c r="B12" s="1477"/>
      <c r="C12" s="1476"/>
      <c r="D12" s="1433"/>
      <c r="E12" s="1433"/>
      <c r="F12" s="1432"/>
      <c r="G12" s="1432"/>
      <c r="H12" s="1433"/>
      <c r="I12" s="1432"/>
      <c r="J12" s="1244"/>
      <c r="K12" s="1244"/>
      <c r="L12" s="1244"/>
      <c r="M12" s="1254"/>
      <c r="N12" s="1433"/>
      <c r="O12" s="1254"/>
      <c r="P12" s="1432"/>
      <c r="Q12" s="1433"/>
      <c r="R12" s="1432"/>
      <c r="S12" s="1432"/>
      <c r="T12" s="1433"/>
      <c r="U12" s="1432"/>
      <c r="V12" s="1236"/>
      <c r="W12" s="1558" t="s">
        <v>730</v>
      </c>
      <c r="X12" s="1329"/>
      <c r="Y12" s="1611"/>
      <c r="Z12" s="1449"/>
      <c r="AC12" s="1448">
        <f>AC11*4/AF11</f>
        <v>0.15658362989323843</v>
      </c>
      <c r="AD12" s="1448">
        <f>AD11*9/AF11</f>
        <v>0.28825622775800713</v>
      </c>
      <c r="AE12" s="1448">
        <f>AE11*4/AF11</f>
        <v>0.55516014234875444</v>
      </c>
    </row>
    <row r="13" spans="2:32" s="1470" customFormat="1" ht="30" customHeight="1">
      <c r="B13" s="1473">
        <v>9</v>
      </c>
      <c r="C13" s="1472"/>
      <c r="D13" s="1277" t="str">
        <f>'8-9月菜單'!E31</f>
        <v>燕麥Q飯</v>
      </c>
      <c r="E13" s="1277" t="s">
        <v>119</v>
      </c>
      <c r="F13" s="1277"/>
      <c r="G13" s="1277" t="str">
        <f>'8-9月菜單'!E32</f>
        <v xml:space="preserve">  桂筍肉片(醃) </v>
      </c>
      <c r="H13" s="1561" t="s">
        <v>139</v>
      </c>
      <c r="I13" s="1277"/>
      <c r="J13" s="1484" t="str">
        <f>'8-9月菜單'!E33</f>
        <v>小瓜豆腐(豆)</v>
      </c>
      <c r="K13" s="1561" t="s">
        <v>139</v>
      </c>
      <c r="L13" s="1482"/>
      <c r="M13" s="1484" t="str">
        <f>'8-9月菜單'!E34</f>
        <v>金絲蛋+三色粉絲</v>
      </c>
      <c r="N13" s="1561" t="s">
        <v>136</v>
      </c>
      <c r="O13" s="1482"/>
      <c r="P13" s="1277" t="str">
        <f>'8-9月菜單'!E35</f>
        <v>縣產有機深色蔬菜</v>
      </c>
      <c r="Q13" s="1277" t="s">
        <v>136</v>
      </c>
      <c r="R13" s="1277"/>
      <c r="S13" s="1277" t="str">
        <f>'8-9月菜單'!E36</f>
        <v>元氣補湯</v>
      </c>
      <c r="T13" s="1561" t="s">
        <v>139</v>
      </c>
      <c r="U13" s="1277"/>
      <c r="V13" s="1236"/>
      <c r="W13" s="1560" t="s">
        <v>26</v>
      </c>
      <c r="X13" s="1295" t="s">
        <v>576</v>
      </c>
      <c r="Y13" s="1565">
        <v>6.1</v>
      </c>
      <c r="Z13" s="1439"/>
      <c r="AA13" s="1439"/>
      <c r="AB13" s="1440"/>
      <c r="AC13" s="1439" t="s">
        <v>575</v>
      </c>
      <c r="AD13" s="1439" t="s">
        <v>574</v>
      </c>
      <c r="AE13" s="1439" t="s">
        <v>573</v>
      </c>
      <c r="AF13" s="1439" t="s">
        <v>572</v>
      </c>
    </row>
    <row r="14" spans="2:32" ht="30" customHeight="1">
      <c r="B14" s="1463" t="s">
        <v>71</v>
      </c>
      <c r="C14" s="1472"/>
      <c r="D14" s="1242" t="s">
        <v>571</v>
      </c>
      <c r="E14" s="1610"/>
      <c r="F14" s="1240">
        <v>74</v>
      </c>
      <c r="G14" s="1237" t="s">
        <v>614</v>
      </c>
      <c r="H14" s="1222"/>
      <c r="I14" s="1222">
        <v>50</v>
      </c>
      <c r="J14" s="1606" t="s">
        <v>580</v>
      </c>
      <c r="K14" s="1609"/>
      <c r="L14" s="1604">
        <v>10</v>
      </c>
      <c r="M14" s="1250" t="s">
        <v>554</v>
      </c>
      <c r="N14" s="1250"/>
      <c r="O14" s="1250">
        <v>40</v>
      </c>
      <c r="P14" s="1250" t="s">
        <v>197</v>
      </c>
      <c r="Q14" s="1250"/>
      <c r="R14" s="1250">
        <v>100</v>
      </c>
      <c r="S14" s="1608" t="s">
        <v>668</v>
      </c>
      <c r="T14" s="1250"/>
      <c r="U14" s="1250">
        <v>35</v>
      </c>
      <c r="V14" s="1236"/>
      <c r="W14" s="1558" t="s">
        <v>729</v>
      </c>
      <c r="X14" s="1294" t="s">
        <v>566</v>
      </c>
      <c r="Y14" s="1562">
        <v>2.5</v>
      </c>
      <c r="Z14" s="1449"/>
      <c r="AA14" s="1468" t="s">
        <v>565</v>
      </c>
      <c r="AB14" s="1440">
        <v>6</v>
      </c>
      <c r="AC14" s="1440">
        <f>AB14*2</f>
        <v>12</v>
      </c>
      <c r="AD14" s="1440"/>
      <c r="AE14" s="1440">
        <f>AB14*15</f>
        <v>90</v>
      </c>
      <c r="AF14" s="1440">
        <f>AC14*4+AE14*4</f>
        <v>408</v>
      </c>
    </row>
    <row r="15" spans="2:32" ht="30" customHeight="1">
      <c r="B15" s="1463">
        <v>20</v>
      </c>
      <c r="C15" s="1472"/>
      <c r="D15" s="1408" t="s">
        <v>728</v>
      </c>
      <c r="E15" s="1607"/>
      <c r="F15" s="1413">
        <v>36</v>
      </c>
      <c r="G15" s="1222" t="s">
        <v>727</v>
      </c>
      <c r="H15" s="1432" t="s">
        <v>225</v>
      </c>
      <c r="I15" s="1222">
        <v>10</v>
      </c>
      <c r="J15" s="1606" t="s">
        <v>602</v>
      </c>
      <c r="K15" s="1605" t="s">
        <v>224</v>
      </c>
      <c r="L15" s="1604">
        <v>50</v>
      </c>
      <c r="M15" s="1250" t="s">
        <v>608</v>
      </c>
      <c r="N15" s="1250"/>
      <c r="O15" s="1250">
        <v>20</v>
      </c>
      <c r="P15" s="1250"/>
      <c r="Q15" s="1251"/>
      <c r="R15" s="1250"/>
      <c r="S15" s="1254" t="s">
        <v>639</v>
      </c>
      <c r="T15" s="1250"/>
      <c r="U15" s="1250">
        <v>3</v>
      </c>
      <c r="V15" s="1236"/>
      <c r="W15" s="1556" t="s">
        <v>27</v>
      </c>
      <c r="X15" s="1290" t="s">
        <v>561</v>
      </c>
      <c r="Y15" s="1562">
        <v>2.1</v>
      </c>
      <c r="Z15" s="1439"/>
      <c r="AA15" s="1466" t="s">
        <v>560</v>
      </c>
      <c r="AB15" s="1440">
        <v>2.2000000000000002</v>
      </c>
      <c r="AC15" s="1465">
        <f>AB15*7</f>
        <v>15.400000000000002</v>
      </c>
      <c r="AD15" s="1440">
        <f>AB15*5</f>
        <v>11</v>
      </c>
      <c r="AE15" s="1440" t="s">
        <v>551</v>
      </c>
      <c r="AF15" s="1464">
        <f>AC15*4+AD15*9</f>
        <v>160.60000000000002</v>
      </c>
    </row>
    <row r="16" spans="2:32" ht="30" customHeight="1">
      <c r="B16" s="1463" t="s">
        <v>75</v>
      </c>
      <c r="C16" s="1472"/>
      <c r="D16" s="1281"/>
      <c r="E16" s="1282"/>
      <c r="F16" s="1281"/>
      <c r="G16" s="1244"/>
      <c r="H16" s="1222"/>
      <c r="I16" s="1222"/>
      <c r="J16" s="1603" t="s">
        <v>140</v>
      </c>
      <c r="K16" s="1251"/>
      <c r="L16" s="1250">
        <v>3</v>
      </c>
      <c r="M16" s="1250"/>
      <c r="N16" s="1250"/>
      <c r="O16" s="1250"/>
      <c r="P16" s="1250"/>
      <c r="Q16" s="1251"/>
      <c r="R16" s="1250"/>
      <c r="S16" s="1250" t="s">
        <v>674</v>
      </c>
      <c r="T16" s="1250"/>
      <c r="U16" s="1250">
        <v>0.03</v>
      </c>
      <c r="V16" s="1236"/>
      <c r="W16" s="1558" t="s">
        <v>638</v>
      </c>
      <c r="X16" s="1290" t="s">
        <v>556</v>
      </c>
      <c r="Y16" s="1562">
        <v>2.6</v>
      </c>
      <c r="Z16" s="1449"/>
      <c r="AA16" s="1439" t="s">
        <v>555</v>
      </c>
      <c r="AB16" s="1440">
        <v>1.6</v>
      </c>
      <c r="AC16" s="1440">
        <f>AB16*1</f>
        <v>1.6</v>
      </c>
      <c r="AD16" s="1440" t="s">
        <v>551</v>
      </c>
      <c r="AE16" s="1440">
        <f>AB16*5</f>
        <v>8</v>
      </c>
      <c r="AF16" s="1440">
        <f>AC16*4+AE16*4</f>
        <v>38.4</v>
      </c>
    </row>
    <row r="17" spans="2:32" ht="30" customHeight="1">
      <c r="B17" s="1461" t="s">
        <v>611</v>
      </c>
      <c r="C17" s="1472"/>
      <c r="D17" s="1222"/>
      <c r="E17" s="1243"/>
      <c r="F17" s="1222"/>
      <c r="G17" s="1244"/>
      <c r="H17" s="1282"/>
      <c r="I17" s="1242"/>
      <c r="J17" s="1593"/>
      <c r="K17" s="1222"/>
      <c r="L17" s="1394"/>
      <c r="M17" s="1602" t="s">
        <v>584</v>
      </c>
      <c r="N17" s="1601"/>
      <c r="O17" s="1600">
        <v>7</v>
      </c>
      <c r="P17" s="1222"/>
      <c r="Q17" s="1282"/>
      <c r="R17" s="1222"/>
      <c r="S17" s="1599"/>
      <c r="T17" s="1598"/>
      <c r="U17" s="1597"/>
      <c r="V17" s="1236"/>
      <c r="W17" s="1556" t="s">
        <v>61</v>
      </c>
      <c r="X17" s="1290" t="s">
        <v>553</v>
      </c>
      <c r="Y17" s="1562">
        <v>0</v>
      </c>
      <c r="Z17" s="1439"/>
      <c r="AA17" s="1439" t="s">
        <v>552</v>
      </c>
      <c r="AB17" s="1440">
        <v>2.5</v>
      </c>
      <c r="AC17" s="1440"/>
      <c r="AD17" s="1440">
        <f>AB17*5</f>
        <v>12.5</v>
      </c>
      <c r="AE17" s="1440" t="s">
        <v>551</v>
      </c>
      <c r="AF17" s="1440">
        <f>AD17*9</f>
        <v>112.5</v>
      </c>
    </row>
    <row r="18" spans="2:32" ht="30" customHeight="1">
      <c r="B18" s="1461"/>
      <c r="C18" s="1472"/>
      <c r="D18" s="1250"/>
      <c r="E18" s="1250"/>
      <c r="F18" s="1250"/>
      <c r="G18" s="1250"/>
      <c r="H18" s="1251"/>
      <c r="I18" s="1408"/>
      <c r="J18" s="1593"/>
      <c r="K18" s="1222"/>
      <c r="L18" s="1394"/>
      <c r="M18" s="1596" t="s">
        <v>554</v>
      </c>
      <c r="N18" s="1595"/>
      <c r="O18" s="1594">
        <v>5</v>
      </c>
      <c r="P18" s="1250"/>
      <c r="Q18" s="1222"/>
      <c r="R18" s="1250"/>
      <c r="S18" s="1250"/>
      <c r="T18" s="1293"/>
      <c r="U18" s="1237"/>
      <c r="V18" s="1236"/>
      <c r="W18" s="1558" t="s">
        <v>726</v>
      </c>
      <c r="X18" s="1289" t="s">
        <v>549</v>
      </c>
      <c r="Y18" s="1562">
        <v>0</v>
      </c>
      <c r="Z18" s="1449"/>
      <c r="AA18" s="1439" t="s">
        <v>548</v>
      </c>
      <c r="AB18" s="1440">
        <v>1</v>
      </c>
      <c r="AE18" s="1439">
        <f>AB18*15</f>
        <v>15</v>
      </c>
    </row>
    <row r="19" spans="2:32" ht="30" customHeight="1">
      <c r="B19" s="1247" t="s">
        <v>547</v>
      </c>
      <c r="C19" s="1479"/>
      <c r="D19" s="1250"/>
      <c r="E19" s="1251"/>
      <c r="F19" s="1250"/>
      <c r="G19" s="1250"/>
      <c r="H19" s="1250"/>
      <c r="I19" s="1408"/>
      <c r="J19" s="1593"/>
      <c r="K19" s="1222"/>
      <c r="L19" s="1394"/>
      <c r="M19" s="1592" t="s">
        <v>589</v>
      </c>
      <c r="N19" s="1591"/>
      <c r="O19" s="1590">
        <v>10</v>
      </c>
      <c r="P19" s="1250"/>
      <c r="Q19" s="1250"/>
      <c r="R19" s="1250"/>
      <c r="S19" s="1254"/>
      <c r="T19" s="1255"/>
      <c r="U19" s="1254"/>
      <c r="V19" s="1236"/>
      <c r="W19" s="1556" t="s">
        <v>66</v>
      </c>
      <c r="X19" s="1287"/>
      <c r="Y19" s="1562"/>
      <c r="Z19" s="1439"/>
      <c r="AC19" s="1439">
        <f>SUM(AC14:AC18)</f>
        <v>29.000000000000004</v>
      </c>
      <c r="AD19" s="1439">
        <f>SUM(AD14:AD18)</f>
        <v>23.5</v>
      </c>
      <c r="AE19" s="1439">
        <f>SUM(AE14:AE18)</f>
        <v>113</v>
      </c>
      <c r="AF19" s="1439">
        <f>AC19*4+AD19*9+AE19*4</f>
        <v>779.5</v>
      </c>
    </row>
    <row r="20" spans="2:32" ht="30" customHeight="1">
      <c r="B20" s="1477"/>
      <c r="C20" s="1476"/>
      <c r="D20" s="1250"/>
      <c r="E20" s="1251"/>
      <c r="F20" s="1250"/>
      <c r="G20" s="1250"/>
      <c r="H20" s="1251"/>
      <c r="I20" s="1408"/>
      <c r="J20" s="1380"/>
      <c r="K20" s="1382"/>
      <c r="L20" s="1378"/>
      <c r="M20" s="1589" t="s">
        <v>599</v>
      </c>
      <c r="N20" s="1588"/>
      <c r="O20" s="1587">
        <v>3</v>
      </c>
      <c r="P20" s="1250"/>
      <c r="Q20" s="1251"/>
      <c r="R20" s="1250"/>
      <c r="S20" s="1281"/>
      <c r="T20" s="1281"/>
      <c r="U20" s="1281"/>
      <c r="V20" s="1236"/>
      <c r="W20" s="1558" t="s">
        <v>725</v>
      </c>
      <c r="X20" s="1279"/>
      <c r="Y20" s="1562"/>
      <c r="Z20" s="1449"/>
      <c r="AC20" s="1448">
        <f>AC19*4/AF19</f>
        <v>0.14881334188582426</v>
      </c>
      <c r="AD20" s="1448">
        <f>AD19*9/AF19</f>
        <v>0.27132777421423987</v>
      </c>
      <c r="AE20" s="1448">
        <f>AE19*4/AF19</f>
        <v>0.5798588838999359</v>
      </c>
    </row>
    <row r="21" spans="2:32" s="1470" customFormat="1" ht="30" customHeight="1">
      <c r="B21" s="1515">
        <v>9</v>
      </c>
      <c r="C21" s="1472"/>
      <c r="D21" s="1277" t="str">
        <f>'8-9月菜單'!I31</f>
        <v>香Q米飯</v>
      </c>
      <c r="E21" s="1277" t="s">
        <v>119</v>
      </c>
      <c r="F21" s="1277"/>
      <c r="G21" s="1277" t="str">
        <f>'8-9月菜單'!I32</f>
        <v xml:space="preserve"> 鐵板豬柳 </v>
      </c>
      <c r="H21" s="1277" t="s">
        <v>139</v>
      </c>
      <c r="I21" s="1277"/>
      <c r="J21" s="1586" t="str">
        <f>'8-9月菜單'!I33</f>
        <v xml:space="preserve">一品雞塊(加) </v>
      </c>
      <c r="K21" s="1585" t="s">
        <v>137</v>
      </c>
      <c r="L21" s="1584"/>
      <c r="M21" s="1484" t="str">
        <f>'8-9月菜單'!I34</f>
        <v>敏豆炒絲(豆)</v>
      </c>
      <c r="N21" s="1561" t="s">
        <v>136</v>
      </c>
      <c r="O21" s="1482"/>
      <c r="P21" s="1277" t="str">
        <f>'8-9月菜單'!I35</f>
        <v>深色蔬菜</v>
      </c>
      <c r="Q21" s="1277" t="s">
        <v>136</v>
      </c>
      <c r="R21" s="1277"/>
      <c r="S21" s="1277" t="str">
        <f>'8-9月菜單'!I36</f>
        <v>時蔬豆腐湯(豆)</v>
      </c>
      <c r="T21" s="1277" t="s">
        <v>139</v>
      </c>
      <c r="U21" s="1277"/>
      <c r="V21" s="1304"/>
      <c r="W21" s="1560" t="s">
        <v>26</v>
      </c>
      <c r="X21" s="1295" t="s">
        <v>576</v>
      </c>
      <c r="Y21" s="1565">
        <v>5.5</v>
      </c>
      <c r="Z21" s="1439"/>
      <c r="AA21" s="1439"/>
      <c r="AB21" s="1440"/>
      <c r="AC21" s="1439" t="s">
        <v>575</v>
      </c>
      <c r="AD21" s="1439" t="s">
        <v>574</v>
      </c>
      <c r="AE21" s="1439" t="s">
        <v>573</v>
      </c>
      <c r="AF21" s="1439" t="s">
        <v>572</v>
      </c>
    </row>
    <row r="22" spans="2:32" s="1485" customFormat="1" ht="30" customHeight="1">
      <c r="B22" s="1501" t="s">
        <v>71</v>
      </c>
      <c r="C22" s="1472"/>
      <c r="D22" s="1583" t="s">
        <v>571</v>
      </c>
      <c r="E22" s="1582"/>
      <c r="F22" s="1420">
        <v>110</v>
      </c>
      <c r="G22" s="1250" t="s">
        <v>135</v>
      </c>
      <c r="H22" s="1250"/>
      <c r="I22" s="1250">
        <v>20</v>
      </c>
      <c r="J22" s="1270" t="s">
        <v>724</v>
      </c>
      <c r="K22" s="1576" t="s">
        <v>218</v>
      </c>
      <c r="L22" s="1268">
        <v>30</v>
      </c>
      <c r="M22" s="1580" t="s">
        <v>646</v>
      </c>
      <c r="N22" s="1579"/>
      <c r="O22" s="1502">
        <v>60</v>
      </c>
      <c r="P22" s="1432" t="s">
        <v>199</v>
      </c>
      <c r="Q22" s="1432"/>
      <c r="R22" s="1432">
        <v>100</v>
      </c>
      <c r="S22" s="1432" t="s">
        <v>602</v>
      </c>
      <c r="T22" s="1432" t="s">
        <v>224</v>
      </c>
      <c r="U22" s="1432">
        <v>10</v>
      </c>
      <c r="V22" s="1304"/>
      <c r="W22" s="1558" t="s">
        <v>723</v>
      </c>
      <c r="X22" s="1294" t="s">
        <v>566</v>
      </c>
      <c r="Y22" s="1562">
        <v>2.2000000000000002</v>
      </c>
      <c r="Z22" s="1488"/>
      <c r="AA22" s="1468" t="s">
        <v>565</v>
      </c>
      <c r="AB22" s="1440">
        <v>6</v>
      </c>
      <c r="AC22" s="1440">
        <f>AB22*2</f>
        <v>12</v>
      </c>
      <c r="AD22" s="1440"/>
      <c r="AE22" s="1440">
        <f>AB22*15</f>
        <v>90</v>
      </c>
      <c r="AF22" s="1440">
        <f>AC22*4+AE22*4</f>
        <v>408</v>
      </c>
    </row>
    <row r="23" spans="2:32" s="1485" customFormat="1" ht="30" customHeight="1">
      <c r="B23" s="1501">
        <v>21</v>
      </c>
      <c r="C23" s="1472"/>
      <c r="D23" s="1578"/>
      <c r="E23" s="1432"/>
      <c r="F23" s="1581"/>
      <c r="G23" s="1250" t="s">
        <v>722</v>
      </c>
      <c r="H23" s="1250"/>
      <c r="I23" s="1250">
        <v>50</v>
      </c>
      <c r="J23" s="1250"/>
      <c r="K23" s="1250"/>
      <c r="L23" s="1250"/>
      <c r="M23" s="1580" t="s">
        <v>610</v>
      </c>
      <c r="N23" s="1579" t="s">
        <v>224</v>
      </c>
      <c r="O23" s="1502">
        <v>7</v>
      </c>
      <c r="P23" s="1432"/>
      <c r="Q23" s="1432"/>
      <c r="R23" s="1432"/>
      <c r="S23" s="1432" t="s">
        <v>125</v>
      </c>
      <c r="T23" s="1432"/>
      <c r="U23" s="1237">
        <v>30</v>
      </c>
      <c r="V23" s="1304"/>
      <c r="W23" s="1556" t="s">
        <v>27</v>
      </c>
      <c r="X23" s="1290" t="s">
        <v>561</v>
      </c>
      <c r="Y23" s="1562">
        <v>2.1</v>
      </c>
      <c r="Z23" s="1486"/>
      <c r="AA23" s="1466" t="s">
        <v>560</v>
      </c>
      <c r="AB23" s="1440">
        <v>2</v>
      </c>
      <c r="AC23" s="1465">
        <f>AB23*7</f>
        <v>14</v>
      </c>
      <c r="AD23" s="1440">
        <f>AB23*5</f>
        <v>10</v>
      </c>
      <c r="AE23" s="1440" t="s">
        <v>551</v>
      </c>
      <c r="AF23" s="1464">
        <f>AC23*4+AD23*9</f>
        <v>146</v>
      </c>
    </row>
    <row r="24" spans="2:32" s="1485" customFormat="1" ht="30" customHeight="1">
      <c r="B24" s="1501" t="s">
        <v>75</v>
      </c>
      <c r="C24" s="1472"/>
      <c r="D24" s="1578"/>
      <c r="E24" s="1433"/>
      <c r="F24" s="1581"/>
      <c r="G24" s="1250"/>
      <c r="H24" s="1251"/>
      <c r="I24" s="1250"/>
      <c r="J24" s="1250"/>
      <c r="K24" s="1251"/>
      <c r="L24" s="1250"/>
      <c r="M24" s="1580" t="s">
        <v>554</v>
      </c>
      <c r="N24" s="1579"/>
      <c r="O24" s="1502">
        <v>5</v>
      </c>
      <c r="P24" s="1222"/>
      <c r="Q24" s="1243"/>
      <c r="R24" s="1222"/>
      <c r="S24" s="1557"/>
      <c r="T24" s="1433"/>
      <c r="U24" s="1237"/>
      <c r="V24" s="1304"/>
      <c r="W24" s="1558" t="s">
        <v>721</v>
      </c>
      <c r="X24" s="1290" t="s">
        <v>556</v>
      </c>
      <c r="Y24" s="1562">
        <v>2.4</v>
      </c>
      <c r="Z24" s="1488"/>
      <c r="AA24" s="1439" t="s">
        <v>555</v>
      </c>
      <c r="AB24" s="1440">
        <v>1.5</v>
      </c>
      <c r="AC24" s="1440">
        <f>AB24*1</f>
        <v>1.5</v>
      </c>
      <c r="AD24" s="1440" t="s">
        <v>551</v>
      </c>
      <c r="AE24" s="1440">
        <f>AB24*5</f>
        <v>7.5</v>
      </c>
      <c r="AF24" s="1440">
        <f>AC24*4+AE24*4</f>
        <v>36</v>
      </c>
    </row>
    <row r="25" spans="2:32" s="1485" customFormat="1" ht="30" customHeight="1">
      <c r="B25" s="1498" t="s">
        <v>597</v>
      </c>
      <c r="C25" s="1472"/>
      <c r="D25" s="1578"/>
      <c r="E25" s="1433"/>
      <c r="F25" s="1577"/>
      <c r="G25" s="1568"/>
      <c r="H25" s="1432"/>
      <c r="I25" s="1432"/>
      <c r="J25" s="1222"/>
      <c r="K25" s="1281"/>
      <c r="L25" s="1222"/>
      <c r="M25" s="1570"/>
      <c r="N25" s="1569"/>
      <c r="O25" s="1568"/>
      <c r="P25" s="1222"/>
      <c r="Q25" s="1222"/>
      <c r="R25" s="1222"/>
      <c r="S25" s="1432"/>
      <c r="T25" s="1433"/>
      <c r="U25" s="1432"/>
      <c r="V25" s="1304"/>
      <c r="W25" s="1556" t="s">
        <v>61</v>
      </c>
      <c r="X25" s="1290" t="s">
        <v>553</v>
      </c>
      <c r="Y25" s="1562">
        <f>AB26</f>
        <v>0</v>
      </c>
      <c r="Z25" s="1486"/>
      <c r="AA25" s="1439" t="s">
        <v>552</v>
      </c>
      <c r="AB25" s="1440">
        <v>2.5</v>
      </c>
      <c r="AC25" s="1440"/>
      <c r="AD25" s="1440">
        <f>AB25*5</f>
        <v>12.5</v>
      </c>
      <c r="AE25" s="1440" t="s">
        <v>551</v>
      </c>
      <c r="AF25" s="1440">
        <f>AD25*9</f>
        <v>112.5</v>
      </c>
    </row>
    <row r="26" spans="2:32" s="1485" customFormat="1" ht="30" customHeight="1">
      <c r="B26" s="1498"/>
      <c r="C26" s="1472"/>
      <c r="D26" s="1578"/>
      <c r="E26" s="1433"/>
      <c r="F26" s="1577"/>
      <c r="G26" s="1268"/>
      <c r="H26" s="1222"/>
      <c r="I26" s="1222"/>
      <c r="J26" s="1270"/>
      <c r="K26" s="1576"/>
      <c r="L26" s="1268"/>
      <c r="M26" s="1575"/>
      <c r="N26" s="1574"/>
      <c r="O26" s="1393"/>
      <c r="P26" s="1222"/>
      <c r="Q26" s="1222"/>
      <c r="R26" s="1222"/>
      <c r="S26" s="1432"/>
      <c r="T26" s="1433"/>
      <c r="U26" s="1432"/>
      <c r="V26" s="1304"/>
      <c r="W26" s="1558" t="s">
        <v>720</v>
      </c>
      <c r="X26" s="1289" t="s">
        <v>549</v>
      </c>
      <c r="Y26" s="1562">
        <v>0</v>
      </c>
      <c r="Z26" s="1488"/>
      <c r="AA26" s="1439" t="s">
        <v>548</v>
      </c>
      <c r="AB26" s="1440"/>
      <c r="AC26" s="1439"/>
      <c r="AD26" s="1439"/>
      <c r="AE26" s="1439">
        <f>AB26*15</f>
        <v>0</v>
      </c>
      <c r="AF26" s="1439"/>
    </row>
    <row r="27" spans="2:32" s="1485" customFormat="1" ht="30" customHeight="1">
      <c r="B27" s="1247" t="s">
        <v>547</v>
      </c>
      <c r="C27" s="1497"/>
      <c r="D27" s="1573"/>
      <c r="E27" s="1572"/>
      <c r="F27" s="1389"/>
      <c r="G27" s="1268"/>
      <c r="H27" s="1243"/>
      <c r="I27" s="1222"/>
      <c r="J27" s="1239"/>
      <c r="K27" s="1522"/>
      <c r="L27" s="1239"/>
      <c r="M27" s="1400"/>
      <c r="N27" s="1571"/>
      <c r="O27" s="1568"/>
      <c r="P27" s="1250"/>
      <c r="Q27" s="1251"/>
      <c r="R27" s="1250"/>
      <c r="S27" s="1432"/>
      <c r="T27" s="1433"/>
      <c r="U27" s="1432"/>
      <c r="V27" s="1304"/>
      <c r="W27" s="1556" t="s">
        <v>66</v>
      </c>
      <c r="X27" s="1287"/>
      <c r="Y27" s="1562"/>
      <c r="Z27" s="1486"/>
      <c r="AA27" s="1439"/>
      <c r="AB27" s="1440"/>
      <c r="AC27" s="1439">
        <f>SUM(AC22:AC26)</f>
        <v>27.5</v>
      </c>
      <c r="AD27" s="1439">
        <f>SUM(AD22:AD26)</f>
        <v>22.5</v>
      </c>
      <c r="AE27" s="1439">
        <f>SUM(AE22:AE26)</f>
        <v>97.5</v>
      </c>
      <c r="AF27" s="1439">
        <f>AC27*4+AD27*9+AE27*4</f>
        <v>702.5</v>
      </c>
    </row>
    <row r="28" spans="2:32" s="1485" customFormat="1" ht="30" customHeight="1" thickBot="1">
      <c r="B28" s="1494"/>
      <c r="C28" s="1493"/>
      <c r="D28" s="1222"/>
      <c r="E28" s="1243"/>
      <c r="F28" s="1222"/>
      <c r="G28" s="1432"/>
      <c r="H28" s="1433"/>
      <c r="I28" s="1432"/>
      <c r="J28" s="1250"/>
      <c r="K28" s="1251"/>
      <c r="L28" s="1250"/>
      <c r="M28" s="1570"/>
      <c r="N28" s="1569"/>
      <c r="O28" s="1568"/>
      <c r="P28" s="1244"/>
      <c r="Q28" s="1244"/>
      <c r="R28" s="1244"/>
      <c r="S28" s="1432"/>
      <c r="T28" s="1433"/>
      <c r="U28" s="1432"/>
      <c r="V28" s="1304"/>
      <c r="W28" s="1558" t="s">
        <v>719</v>
      </c>
      <c r="X28" s="1329"/>
      <c r="Y28" s="1562"/>
      <c r="Z28" s="1488"/>
      <c r="AA28" s="1486"/>
      <c r="AB28" s="1487"/>
      <c r="AC28" s="1448">
        <f>AC27*4/AF27</f>
        <v>0.15658362989323843</v>
      </c>
      <c r="AD28" s="1448">
        <f>AD27*9/AF27</f>
        <v>0.28825622775800713</v>
      </c>
      <c r="AE28" s="1448">
        <f>AE27*4/AF27</f>
        <v>0.55516014234875444</v>
      </c>
      <c r="AF28" s="1486"/>
    </row>
    <row r="29" spans="2:32" s="1470" customFormat="1" ht="30" customHeight="1">
      <c r="B29" s="1473">
        <v>9</v>
      </c>
      <c r="C29" s="1472"/>
      <c r="D29" s="1277" t="str">
        <f>'8-9月菜單'!M31</f>
        <v>芋頭小米飯</v>
      </c>
      <c r="E29" s="1277" t="s">
        <v>119</v>
      </c>
      <c r="F29" s="1277"/>
      <c r="G29" s="1277" t="str">
        <f>'8-9月菜單'!M32</f>
        <v xml:space="preserve">  香汁鯛魚(海) </v>
      </c>
      <c r="H29" s="1277" t="s">
        <v>718</v>
      </c>
      <c r="I29" s="1277"/>
      <c r="J29" s="1484" t="str">
        <f>'8-9月菜單'!M33</f>
        <v>絲瓜麵線</v>
      </c>
      <c r="K29" s="1561" t="s">
        <v>139</v>
      </c>
      <c r="L29" s="1567"/>
      <c r="M29" s="1566" t="str">
        <f>'8-9月菜單'!M34</f>
        <v>滷燒鴿蛋</v>
      </c>
      <c r="N29" s="1508" t="s">
        <v>139</v>
      </c>
      <c r="O29" s="1482"/>
      <c r="P29" s="1277" t="str">
        <f>'8-9月菜單'!M35</f>
        <v>深色蔬菜</v>
      </c>
      <c r="Q29" s="1277" t="s">
        <v>136</v>
      </c>
      <c r="R29" s="1277"/>
      <c r="S29" s="1484" t="str">
        <f>'8-9月菜單'!M36</f>
        <v>筍片雞湯</v>
      </c>
      <c r="T29" s="1519" t="s">
        <v>139</v>
      </c>
      <c r="U29" s="1482"/>
      <c r="V29" s="1236"/>
      <c r="W29" s="1560" t="s">
        <v>26</v>
      </c>
      <c r="X29" s="1295" t="s">
        <v>576</v>
      </c>
      <c r="Y29" s="1565">
        <v>5.8</v>
      </c>
      <c r="Z29" s="1439"/>
      <c r="AA29" s="1439"/>
      <c r="AB29" s="1440"/>
      <c r="AC29" s="1439" t="s">
        <v>575</v>
      </c>
      <c r="AD29" s="1439" t="s">
        <v>574</v>
      </c>
      <c r="AE29" s="1439" t="s">
        <v>573</v>
      </c>
      <c r="AF29" s="1439" t="s">
        <v>572</v>
      </c>
    </row>
    <row r="30" spans="2:32" ht="30" customHeight="1">
      <c r="B30" s="1463" t="s">
        <v>71</v>
      </c>
      <c r="C30" s="1472"/>
      <c r="D30" s="1432" t="s">
        <v>571</v>
      </c>
      <c r="E30" s="1432"/>
      <c r="F30" s="1237">
        <v>74</v>
      </c>
      <c r="G30" s="1432" t="s">
        <v>717</v>
      </c>
      <c r="H30" s="1432" t="s">
        <v>229</v>
      </c>
      <c r="I30" s="1432">
        <v>50</v>
      </c>
      <c r="J30" s="1557" t="s">
        <v>716</v>
      </c>
      <c r="K30" s="1557"/>
      <c r="L30" s="1557">
        <v>65</v>
      </c>
      <c r="M30" s="1237" t="s">
        <v>715</v>
      </c>
      <c r="N30" s="1237"/>
      <c r="O30" s="1237">
        <v>35</v>
      </c>
      <c r="P30" s="1432" t="s">
        <v>199</v>
      </c>
      <c r="Q30" s="1432"/>
      <c r="R30" s="1432">
        <v>100</v>
      </c>
      <c r="S30" s="1557" t="s">
        <v>714</v>
      </c>
      <c r="T30" s="1557"/>
      <c r="U30" s="1557">
        <v>35</v>
      </c>
      <c r="V30" s="1236"/>
      <c r="W30" s="1558" t="s">
        <v>713</v>
      </c>
      <c r="X30" s="1294" t="s">
        <v>566</v>
      </c>
      <c r="Y30" s="1562">
        <v>2.4</v>
      </c>
      <c r="Z30" s="1449"/>
      <c r="AA30" s="1468" t="s">
        <v>565</v>
      </c>
      <c r="AB30" s="1440">
        <v>6</v>
      </c>
      <c r="AC30" s="1440">
        <f>AB30*2</f>
        <v>12</v>
      </c>
      <c r="AD30" s="1440"/>
      <c r="AE30" s="1440">
        <f>AB30*15</f>
        <v>90</v>
      </c>
      <c r="AF30" s="1440">
        <f>AC30*4+AE30*4</f>
        <v>408</v>
      </c>
    </row>
    <row r="31" spans="2:32" ht="30" customHeight="1">
      <c r="B31" s="1463">
        <v>22</v>
      </c>
      <c r="C31" s="1472"/>
      <c r="D31" s="1432" t="s">
        <v>712</v>
      </c>
      <c r="E31" s="1432"/>
      <c r="F31" s="1237">
        <v>30</v>
      </c>
      <c r="G31" s="1281" t="s">
        <v>253</v>
      </c>
      <c r="H31" s="1281"/>
      <c r="I31" s="1281">
        <v>0.01</v>
      </c>
      <c r="J31" s="1557" t="s">
        <v>711</v>
      </c>
      <c r="K31" s="1557"/>
      <c r="L31" s="1557">
        <v>3</v>
      </c>
      <c r="M31" s="1237" t="s">
        <v>212</v>
      </c>
      <c r="N31" s="1237"/>
      <c r="O31" s="1237">
        <v>10</v>
      </c>
      <c r="P31" s="1254"/>
      <c r="Q31" s="1255"/>
      <c r="R31" s="1254"/>
      <c r="S31" s="1557" t="s">
        <v>612</v>
      </c>
      <c r="T31" s="1557"/>
      <c r="U31" s="1238">
        <v>3</v>
      </c>
      <c r="V31" s="1236"/>
      <c r="W31" s="1556" t="s">
        <v>27</v>
      </c>
      <c r="X31" s="1290" t="s">
        <v>561</v>
      </c>
      <c r="Y31" s="1562">
        <v>2.1</v>
      </c>
      <c r="Z31" s="1439"/>
      <c r="AA31" s="1466" t="s">
        <v>560</v>
      </c>
      <c r="AB31" s="1440">
        <v>2.2999999999999998</v>
      </c>
      <c r="AC31" s="1465">
        <f>AB31*7</f>
        <v>16.099999999999998</v>
      </c>
      <c r="AD31" s="1440">
        <f>AB31*5</f>
        <v>11.5</v>
      </c>
      <c r="AE31" s="1440" t="s">
        <v>551</v>
      </c>
      <c r="AF31" s="1464">
        <f>AC31*4+AD31*9</f>
        <v>167.89999999999998</v>
      </c>
    </row>
    <row r="32" spans="2:32" ht="30" customHeight="1">
      <c r="B32" s="1463" t="s">
        <v>75</v>
      </c>
      <c r="C32" s="1472"/>
      <c r="D32" s="1432" t="s">
        <v>234</v>
      </c>
      <c r="E32" s="1433"/>
      <c r="F32" s="1237">
        <v>26</v>
      </c>
      <c r="G32" s="1250"/>
      <c r="H32" s="1250"/>
      <c r="I32" s="1250"/>
      <c r="J32" s="1244"/>
      <c r="K32" s="1433"/>
      <c r="L32" s="1254"/>
      <c r="M32" s="1250" t="s">
        <v>704</v>
      </c>
      <c r="N32" s="1250"/>
      <c r="O32" s="1250">
        <v>20</v>
      </c>
      <c r="P32" s="1222"/>
      <c r="Q32" s="1243"/>
      <c r="R32" s="1222"/>
      <c r="S32" s="1557"/>
      <c r="T32" s="1432"/>
      <c r="U32" s="1432"/>
      <c r="V32" s="1236"/>
      <c r="W32" s="1558" t="s">
        <v>710</v>
      </c>
      <c r="X32" s="1290" t="s">
        <v>556</v>
      </c>
      <c r="Y32" s="1562">
        <v>2.2000000000000002</v>
      </c>
      <c r="Z32" s="1449"/>
      <c r="AA32" s="1439" t="s">
        <v>555</v>
      </c>
      <c r="AB32" s="1440">
        <v>1.5</v>
      </c>
      <c r="AC32" s="1440">
        <f>AB32*1</f>
        <v>1.5</v>
      </c>
      <c r="AD32" s="1440" t="s">
        <v>551</v>
      </c>
      <c r="AE32" s="1440">
        <f>AB32*5</f>
        <v>7.5</v>
      </c>
      <c r="AF32" s="1440">
        <f>AC32*4+AE32*4</f>
        <v>36</v>
      </c>
    </row>
    <row r="33" spans="2:32" ht="30" customHeight="1">
      <c r="B33" s="1461" t="s">
        <v>582</v>
      </c>
      <c r="C33" s="1472"/>
      <c r="D33" s="1433"/>
      <c r="E33" s="1433"/>
      <c r="F33" s="1432"/>
      <c r="G33" s="1244"/>
      <c r="H33" s="1563"/>
      <c r="I33" s="1564"/>
      <c r="J33" s="1222"/>
      <c r="K33" s="1243"/>
      <c r="L33" s="1222"/>
      <c r="M33" s="1250"/>
      <c r="N33" s="1250"/>
      <c r="O33" s="1250"/>
      <c r="P33" s="1222"/>
      <c r="Q33" s="1222"/>
      <c r="R33" s="1222"/>
      <c r="S33" s="1222"/>
      <c r="T33" s="1243"/>
      <c r="U33" s="1222"/>
      <c r="V33" s="1236"/>
      <c r="W33" s="1556" t="s">
        <v>61</v>
      </c>
      <c r="X33" s="1290" t="s">
        <v>553</v>
      </c>
      <c r="Y33" s="1562">
        <v>0</v>
      </c>
      <c r="Z33" s="1439"/>
      <c r="AA33" s="1439" t="s">
        <v>552</v>
      </c>
      <c r="AB33" s="1440">
        <v>2.5</v>
      </c>
      <c r="AC33" s="1440"/>
      <c r="AD33" s="1440">
        <f>AB33*5</f>
        <v>12.5</v>
      </c>
      <c r="AE33" s="1440" t="s">
        <v>551</v>
      </c>
      <c r="AF33" s="1440">
        <f>AD33*9</f>
        <v>112.5</v>
      </c>
    </row>
    <row r="34" spans="2:32" ht="30" customHeight="1">
      <c r="B34" s="1461"/>
      <c r="C34" s="1472"/>
      <c r="D34" s="1282"/>
      <c r="E34" s="1282"/>
      <c r="F34" s="1281"/>
      <c r="G34" s="1244"/>
      <c r="H34" s="1563"/>
      <c r="I34" s="1474"/>
      <c r="J34" s="1222"/>
      <c r="K34" s="1222"/>
      <c r="L34" s="1222"/>
      <c r="M34" s="1222"/>
      <c r="N34" s="1282"/>
      <c r="O34" s="1222"/>
      <c r="P34" s="1222"/>
      <c r="Q34" s="1222"/>
      <c r="R34" s="1222"/>
      <c r="S34" s="1222"/>
      <c r="T34" s="1222"/>
      <c r="U34" s="1222"/>
      <c r="V34" s="1236"/>
      <c r="W34" s="1558" t="s">
        <v>709</v>
      </c>
      <c r="X34" s="1289" t="s">
        <v>549</v>
      </c>
      <c r="Y34" s="1562">
        <v>0</v>
      </c>
      <c r="Z34" s="1449"/>
      <c r="AA34" s="1439" t="s">
        <v>548</v>
      </c>
      <c r="AB34" s="1440">
        <v>1</v>
      </c>
      <c r="AE34" s="1439">
        <f>AB34*15</f>
        <v>15</v>
      </c>
    </row>
    <row r="35" spans="2:32" ht="30" customHeight="1">
      <c r="B35" s="1247" t="s">
        <v>547</v>
      </c>
      <c r="C35" s="1479"/>
      <c r="D35" s="1282"/>
      <c r="E35" s="1282"/>
      <c r="F35" s="1281"/>
      <c r="G35" s="1474"/>
      <c r="H35" s="1563"/>
      <c r="I35" s="1474"/>
      <c r="J35" s="1222"/>
      <c r="K35" s="1222"/>
      <c r="L35" s="1222"/>
      <c r="M35" s="1222"/>
      <c r="N35" s="1222"/>
      <c r="O35" s="1222"/>
      <c r="P35" s="1250"/>
      <c r="Q35" s="1251"/>
      <c r="R35" s="1250"/>
      <c r="S35" s="1222"/>
      <c r="T35" s="1222"/>
      <c r="U35" s="1222"/>
      <c r="V35" s="1236"/>
      <c r="W35" s="1556" t="s">
        <v>66</v>
      </c>
      <c r="X35" s="1287"/>
      <c r="Y35" s="1562"/>
      <c r="Z35" s="1439"/>
      <c r="AC35" s="1439">
        <f>SUM(AC30:AC34)</f>
        <v>29.599999999999998</v>
      </c>
      <c r="AD35" s="1439">
        <f>SUM(AD30:AD34)</f>
        <v>24</v>
      </c>
      <c r="AE35" s="1439">
        <f>SUM(AE30:AE34)</f>
        <v>112.5</v>
      </c>
      <c r="AF35" s="1439">
        <f>AC35*4+AD35*9+AE35*4</f>
        <v>784.4</v>
      </c>
    </row>
    <row r="36" spans="2:32" ht="30" customHeight="1">
      <c r="B36" s="1477"/>
      <c r="C36" s="1476"/>
      <c r="D36" s="1433"/>
      <c r="E36" s="1433"/>
      <c r="F36" s="1432"/>
      <c r="G36" s="1474"/>
      <c r="H36" s="1475"/>
      <c r="I36" s="1474"/>
      <c r="J36" s="1244"/>
      <c r="K36" s="1251"/>
      <c r="L36" s="1250"/>
      <c r="M36" s="1222"/>
      <c r="N36" s="1222"/>
      <c r="O36" s="1222"/>
      <c r="P36" s="1250"/>
      <c r="Q36" s="1251"/>
      <c r="R36" s="1250"/>
      <c r="S36" s="1250"/>
      <c r="T36" s="1251"/>
      <c r="U36" s="1250"/>
      <c r="V36" s="1236"/>
      <c r="W36" s="1558" t="s">
        <v>708</v>
      </c>
      <c r="X36" s="1279"/>
      <c r="Y36" s="1562"/>
      <c r="Z36" s="1449"/>
      <c r="AC36" s="1448">
        <f>AC35*4/AF35</f>
        <v>0.15094339622641509</v>
      </c>
      <c r="AD36" s="1448">
        <f>AD35*9/AF35</f>
        <v>0.27536970933197347</v>
      </c>
      <c r="AE36" s="1448">
        <f>AE35*4/AF35</f>
        <v>0.57368689444161147</v>
      </c>
    </row>
    <row r="37" spans="2:32" s="1470" customFormat="1" ht="30" customHeight="1">
      <c r="B37" s="1473">
        <v>9</v>
      </c>
      <c r="C37" s="1472"/>
      <c r="D37" s="1277" t="str">
        <f>'8-9月菜單'!Q31</f>
        <v>美味粿仔條</v>
      </c>
      <c r="E37" s="1277" t="s">
        <v>136</v>
      </c>
      <c r="F37" s="1277"/>
      <c r="G37" s="1277" t="str">
        <f>'8-9月菜單'!Q32</f>
        <v xml:space="preserve"> 香汁里肌(炸)  </v>
      </c>
      <c r="H37" s="1277" t="s">
        <v>114</v>
      </c>
      <c r="I37" s="1277"/>
      <c r="J37" s="1484" t="str">
        <f>'8-9月菜單'!Q33</f>
        <v>芝麻包(冷)</v>
      </c>
      <c r="K37" s="1561" t="s">
        <v>119</v>
      </c>
      <c r="L37" s="1482"/>
      <c r="M37" s="1484" t="str">
        <f>'8-9月菜單'!Q34</f>
        <v>香筍肉絲</v>
      </c>
      <c r="N37" s="1519" t="s">
        <v>139</v>
      </c>
      <c r="O37" s="1482"/>
      <c r="P37" s="1277" t="str">
        <f>'8-9月菜單'!Q35</f>
        <v xml:space="preserve">淺色蔬菜 </v>
      </c>
      <c r="Q37" s="1277" t="s">
        <v>136</v>
      </c>
      <c r="R37" s="1277"/>
      <c r="S37" s="1484" t="str">
        <f>'8-9月菜單'!Q36</f>
        <v>土瓶蒸湯</v>
      </c>
      <c r="T37" s="1483" t="s">
        <v>139</v>
      </c>
      <c r="U37" s="1482"/>
      <c r="V37" s="1236"/>
      <c r="W37" s="1560" t="s">
        <v>26</v>
      </c>
      <c r="X37" s="1295" t="s">
        <v>576</v>
      </c>
      <c r="Y37" s="1559">
        <v>5.7</v>
      </c>
      <c r="Z37" s="1439"/>
      <c r="AA37" s="1439"/>
      <c r="AB37" s="1440"/>
      <c r="AC37" s="1439" t="s">
        <v>575</v>
      </c>
      <c r="AD37" s="1439" t="s">
        <v>574</v>
      </c>
      <c r="AE37" s="1439" t="s">
        <v>573</v>
      </c>
      <c r="AF37" s="1439" t="s">
        <v>572</v>
      </c>
    </row>
    <row r="38" spans="2:32" ht="30" customHeight="1">
      <c r="B38" s="1463" t="s">
        <v>71</v>
      </c>
      <c r="C38" s="1472"/>
      <c r="D38" s="1281" t="s">
        <v>707</v>
      </c>
      <c r="E38" s="1281"/>
      <c r="F38" s="1281">
        <v>135</v>
      </c>
      <c r="G38" s="1413" t="s">
        <v>706</v>
      </c>
      <c r="H38" s="1250"/>
      <c r="I38" s="1250">
        <v>60</v>
      </c>
      <c r="J38" s="1222" t="s">
        <v>705</v>
      </c>
      <c r="K38" s="1222" t="s">
        <v>569</v>
      </c>
      <c r="L38" s="1222">
        <v>30</v>
      </c>
      <c r="M38" s="1281" t="s">
        <v>601</v>
      </c>
      <c r="N38" s="1281"/>
      <c r="O38" s="1281">
        <v>60</v>
      </c>
      <c r="P38" s="1250" t="s">
        <v>198</v>
      </c>
      <c r="Q38" s="1250"/>
      <c r="R38" s="1250">
        <v>100</v>
      </c>
      <c r="S38" s="1238" t="s">
        <v>704</v>
      </c>
      <c r="T38" s="1238"/>
      <c r="U38" s="1238">
        <v>30</v>
      </c>
      <c r="V38" s="1236"/>
      <c r="W38" s="1558" t="s">
        <v>703</v>
      </c>
      <c r="X38" s="1294" t="s">
        <v>566</v>
      </c>
      <c r="Y38" s="1555">
        <v>2.4500000000000002</v>
      </c>
      <c r="Z38" s="1449"/>
      <c r="AA38" s="1468" t="s">
        <v>565</v>
      </c>
      <c r="AB38" s="1440">
        <v>6</v>
      </c>
      <c r="AC38" s="1440">
        <f>AB38*2</f>
        <v>12</v>
      </c>
      <c r="AD38" s="1440"/>
      <c r="AE38" s="1440">
        <f>AB38*15</f>
        <v>90</v>
      </c>
      <c r="AF38" s="1440">
        <f>AC38*4+AE38*4</f>
        <v>408</v>
      </c>
    </row>
    <row r="39" spans="2:32" ht="30" customHeight="1">
      <c r="B39" s="1463">
        <v>23</v>
      </c>
      <c r="C39" s="1472"/>
      <c r="D39" s="1281" t="s">
        <v>125</v>
      </c>
      <c r="E39" s="1281"/>
      <c r="F39" s="1281">
        <v>10</v>
      </c>
      <c r="G39" s="1222"/>
      <c r="H39" s="1222"/>
      <c r="I39" s="1244"/>
      <c r="J39" s="1244"/>
      <c r="K39" s="1244"/>
      <c r="L39" s="1244"/>
      <c r="M39" s="1222" t="s">
        <v>586</v>
      </c>
      <c r="N39" s="1281"/>
      <c r="O39" s="1281">
        <v>5</v>
      </c>
      <c r="P39" s="1250"/>
      <c r="Q39" s="1250"/>
      <c r="R39" s="1250"/>
      <c r="S39" s="1238" t="s">
        <v>612</v>
      </c>
      <c r="T39" s="1238"/>
      <c r="U39" s="1238">
        <v>3</v>
      </c>
      <c r="V39" s="1236"/>
      <c r="W39" s="1556" t="s">
        <v>27</v>
      </c>
      <c r="X39" s="1290" t="s">
        <v>561</v>
      </c>
      <c r="Y39" s="1555">
        <v>2.1</v>
      </c>
      <c r="Z39" s="1439"/>
      <c r="AA39" s="1466" t="s">
        <v>560</v>
      </c>
      <c r="AB39" s="1440">
        <v>2.2999999999999998</v>
      </c>
      <c r="AC39" s="1465">
        <f>AB39*7</f>
        <v>16.099999999999998</v>
      </c>
      <c r="AD39" s="1440">
        <f>AB39*5</f>
        <v>11.5</v>
      </c>
      <c r="AE39" s="1440" t="s">
        <v>551</v>
      </c>
      <c r="AF39" s="1464">
        <f>AC39*4+AD39*9</f>
        <v>167.89999999999998</v>
      </c>
    </row>
    <row r="40" spans="2:32" ht="30" customHeight="1">
      <c r="B40" s="1463" t="s">
        <v>75</v>
      </c>
      <c r="C40" s="1472"/>
      <c r="D40" s="1281" t="s">
        <v>599</v>
      </c>
      <c r="E40" s="1282"/>
      <c r="F40" s="1281">
        <v>5</v>
      </c>
      <c r="G40" s="1222"/>
      <c r="H40" s="1243"/>
      <c r="I40" s="1222"/>
      <c r="J40" s="1244"/>
      <c r="K40" s="1459"/>
      <c r="L40" s="1244"/>
      <c r="M40" s="1281" t="s">
        <v>585</v>
      </c>
      <c r="N40" s="1282"/>
      <c r="O40" s="1281">
        <v>5</v>
      </c>
      <c r="P40" s="1250"/>
      <c r="Q40" s="1250"/>
      <c r="R40" s="1250"/>
      <c r="S40" s="1238" t="s">
        <v>585</v>
      </c>
      <c r="T40" s="1238"/>
      <c r="U40" s="1238">
        <v>3</v>
      </c>
      <c r="V40" s="1236"/>
      <c r="W40" s="1558" t="s">
        <v>633</v>
      </c>
      <c r="X40" s="1290" t="s">
        <v>556</v>
      </c>
      <c r="Y40" s="1555">
        <v>2.2999999999999998</v>
      </c>
      <c r="Z40" s="1449"/>
      <c r="AA40" s="1439" t="s">
        <v>555</v>
      </c>
      <c r="AB40" s="1440">
        <v>1.6</v>
      </c>
      <c r="AC40" s="1440">
        <f>AB40*1</f>
        <v>1.6</v>
      </c>
      <c r="AD40" s="1440" t="s">
        <v>551</v>
      </c>
      <c r="AE40" s="1440">
        <f>AB40*5</f>
        <v>8</v>
      </c>
      <c r="AF40" s="1440">
        <f>AC40*4+AE40*4</f>
        <v>38.4</v>
      </c>
    </row>
    <row r="41" spans="2:32" ht="30" customHeight="1">
      <c r="B41" s="1461" t="s">
        <v>256</v>
      </c>
      <c r="C41" s="1472"/>
      <c r="D41" s="1432" t="s">
        <v>554</v>
      </c>
      <c r="E41" s="1433"/>
      <c r="F41" s="1432">
        <v>5</v>
      </c>
      <c r="G41" s="1467"/>
      <c r="H41" s="1239"/>
      <c r="I41" s="1239"/>
      <c r="J41" s="1254"/>
      <c r="K41" s="1245"/>
      <c r="L41" s="1254"/>
      <c r="M41" s="1432" t="s">
        <v>554</v>
      </c>
      <c r="N41" s="1433"/>
      <c r="O41" s="1432">
        <v>5</v>
      </c>
      <c r="P41" s="1432"/>
      <c r="Q41" s="1557"/>
      <c r="R41" s="1432"/>
      <c r="S41" s="1522"/>
      <c r="T41" s="1522"/>
      <c r="U41" s="1522"/>
      <c r="V41" s="1236"/>
      <c r="W41" s="1556" t="s">
        <v>61</v>
      </c>
      <c r="X41" s="1290" t="s">
        <v>553</v>
      </c>
      <c r="Y41" s="1555">
        <f>AB42</f>
        <v>0</v>
      </c>
      <c r="Z41" s="1439"/>
      <c r="AA41" s="1439" t="s">
        <v>552</v>
      </c>
      <c r="AB41" s="1440">
        <v>2.5</v>
      </c>
      <c r="AC41" s="1440"/>
      <c r="AD41" s="1440">
        <f>AB41*5</f>
        <v>12.5</v>
      </c>
      <c r="AE41" s="1440" t="s">
        <v>551</v>
      </c>
      <c r="AF41" s="1440">
        <f>AD41*9</f>
        <v>112.5</v>
      </c>
    </row>
    <row r="42" spans="2:32" ht="30" customHeight="1">
      <c r="B42" s="1461"/>
      <c r="C42" s="1472"/>
      <c r="D42" s="1432"/>
      <c r="E42" s="1433"/>
      <c r="F42" s="1432"/>
      <c r="G42" s="1244"/>
      <c r="H42" s="1282"/>
      <c r="I42" s="1281"/>
      <c r="J42" s="1222"/>
      <c r="K42" s="1222"/>
      <c r="L42" s="1222"/>
      <c r="M42" s="1222" t="s">
        <v>606</v>
      </c>
      <c r="N42" s="1222"/>
      <c r="O42" s="1222">
        <v>0.1</v>
      </c>
      <c r="P42" s="1432"/>
      <c r="Q42" s="1433"/>
      <c r="R42" s="1432"/>
      <c r="S42" s="1557"/>
      <c r="T42" s="1433"/>
      <c r="U42" s="1557"/>
      <c r="V42" s="1236"/>
      <c r="W42" s="1558" t="s">
        <v>596</v>
      </c>
      <c r="X42" s="1289" t="s">
        <v>549</v>
      </c>
      <c r="Y42" s="1555">
        <v>0</v>
      </c>
      <c r="Z42" s="1449"/>
      <c r="AA42" s="1439" t="s">
        <v>548</v>
      </c>
      <c r="AE42" s="1439">
        <f>AB42*15</f>
        <v>0</v>
      </c>
    </row>
    <row r="43" spans="2:32" ht="30" customHeight="1">
      <c r="B43" s="1247" t="s">
        <v>547</v>
      </c>
      <c r="C43" s="1479"/>
      <c r="D43" s="1237"/>
      <c r="E43" s="1293"/>
      <c r="F43" s="1237"/>
      <c r="G43" s="1432"/>
      <c r="H43" s="1433"/>
      <c r="I43" s="1432"/>
      <c r="J43" s="1250"/>
      <c r="K43" s="1251"/>
      <c r="L43" s="1250"/>
      <c r="M43" s="1239"/>
      <c r="N43" s="1557"/>
      <c r="O43" s="1432"/>
      <c r="P43" s="1281"/>
      <c r="Q43" s="1281"/>
      <c r="R43" s="1281"/>
      <c r="S43" s="1557"/>
      <c r="T43" s="1433"/>
      <c r="U43" s="1432"/>
      <c r="V43" s="1236"/>
      <c r="W43" s="1556" t="s">
        <v>66</v>
      </c>
      <c r="X43" s="1287"/>
      <c r="Y43" s="1555"/>
      <c r="Z43" s="1439"/>
      <c r="AC43" s="1439">
        <f>SUM(AC38:AC42)</f>
        <v>29.7</v>
      </c>
      <c r="AD43" s="1439">
        <f>SUM(AD38:AD42)</f>
        <v>24</v>
      </c>
      <c r="AE43" s="1439">
        <f>SUM(AE38:AE42)</f>
        <v>98</v>
      </c>
      <c r="AF43" s="1439">
        <f>AC43*4+AD43*9+AE43*4</f>
        <v>726.8</v>
      </c>
    </row>
    <row r="44" spans="2:32" ht="30" customHeight="1" thickBot="1">
      <c r="B44" s="1454"/>
      <c r="C44" s="1476"/>
      <c r="D44" s="1554"/>
      <c r="E44" s="1553"/>
      <c r="F44" s="1552"/>
      <c r="G44" s="1452"/>
      <c r="H44" s="1451"/>
      <c r="I44" s="1450"/>
      <c r="J44" s="1239"/>
      <c r="K44" s="1522"/>
      <c r="L44" s="1239"/>
      <c r="M44" s="1270"/>
      <c r="N44" s="1375"/>
      <c r="O44" s="1268"/>
      <c r="P44" s="1450"/>
      <c r="Q44" s="1451"/>
      <c r="R44" s="1450"/>
      <c r="S44" s="1450"/>
      <c r="T44" s="1451"/>
      <c r="U44" s="1450"/>
      <c r="V44" s="1221"/>
      <c r="W44" s="1551" t="s">
        <v>702</v>
      </c>
      <c r="X44" s="1302"/>
      <c r="Y44" s="1550"/>
      <c r="Z44" s="1449"/>
      <c r="AC44" s="1448">
        <f>AC43*4/AF43</f>
        <v>0.16345624656026417</v>
      </c>
      <c r="AD44" s="1448">
        <f>AD43*9/AF43</f>
        <v>0.29719317556411667</v>
      </c>
      <c r="AE44" s="1448">
        <f>AE43*4/AF43</f>
        <v>0.53935057787561924</v>
      </c>
    </row>
    <row r="45" spans="2:32" ht="21.75" customHeight="1">
      <c r="C45" s="1439"/>
      <c r="J45" s="1447"/>
      <c r="K45" s="1549"/>
      <c r="L45" s="1447"/>
      <c r="M45" s="1447"/>
      <c r="N45" s="1549"/>
      <c r="O45" s="1447"/>
      <c r="P45" s="1447"/>
      <c r="Q45" s="1447"/>
      <c r="R45" s="1447"/>
      <c r="S45" s="1447"/>
      <c r="T45" s="1447"/>
      <c r="U45" s="1447"/>
      <c r="V45" s="1447"/>
      <c r="W45" s="1447"/>
      <c r="X45" s="1447"/>
      <c r="Y45" s="1447"/>
      <c r="Z45" s="1446"/>
    </row>
    <row r="46" spans="2:32">
      <c r="B46" s="1440"/>
      <c r="D46" s="1548"/>
      <c r="E46" s="1548"/>
      <c r="F46" s="1547"/>
      <c r="G46" s="1547"/>
      <c r="H46" s="1546"/>
      <c r="I46" s="1439"/>
      <c r="J46" s="1439"/>
      <c r="K46" s="1546"/>
      <c r="L46" s="1439"/>
      <c r="N46" s="1546"/>
      <c r="O46" s="1439"/>
      <c r="Q46" s="1546"/>
      <c r="R46" s="1439"/>
      <c r="T46" s="1546"/>
      <c r="U46" s="1439"/>
      <c r="V46" s="1545"/>
      <c r="Y46" s="1544"/>
    </row>
    <row r="47" spans="2:32">
      <c r="Y47" s="1544"/>
    </row>
    <row r="48" spans="2:32">
      <c r="Y48" s="1544"/>
    </row>
    <row r="49" spans="25:25">
      <c r="Y49" s="1544"/>
    </row>
    <row r="50" spans="25:25">
      <c r="Y50" s="1544"/>
    </row>
    <row r="51" spans="25:25">
      <c r="Y51" s="1544"/>
    </row>
    <row r="52" spans="25:25">
      <c r="Y52" s="1544"/>
    </row>
  </sheetData>
  <mergeCells count="15">
    <mergeCell ref="B1:Y1"/>
    <mergeCell ref="B2:G2"/>
    <mergeCell ref="C5:C10"/>
    <mergeCell ref="B9:B10"/>
    <mergeCell ref="C13:C18"/>
    <mergeCell ref="B17:B18"/>
    <mergeCell ref="V5:V44"/>
    <mergeCell ref="C37:C42"/>
    <mergeCell ref="B41:B42"/>
    <mergeCell ref="J45:Y45"/>
    <mergeCell ref="D46:G46"/>
    <mergeCell ref="C21:C26"/>
    <mergeCell ref="B25:B26"/>
    <mergeCell ref="C29:C34"/>
    <mergeCell ref="B33:B34"/>
  </mergeCells>
  <phoneticPr fontId="100" type="noConversion"/>
  <pageMargins left="0.39370078740157483" right="0.15748031496062992" top="0.19685039370078741" bottom="0.15748031496062992" header="0.51181102362204722" footer="0.23622047244094491"/>
  <pageSetup paperSize="9" scale="4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78C43-431B-447A-9BE6-BDEB2C75CEBE}">
  <dimension ref="B1:AF52"/>
  <sheetViews>
    <sheetView view="pageBreakPreview" topLeftCell="A28" zoomScale="50" zoomScaleNormal="30" zoomScaleSheetLayoutView="50" workbookViewId="0">
      <selection activeCell="M25" sqref="M25"/>
    </sheetView>
  </sheetViews>
  <sheetFormatPr defaultRowHeight="20.25"/>
  <cols>
    <col min="1" max="1" width="1.875" style="1438" customWidth="1"/>
    <col min="2" max="2" width="4.875" style="1445" customWidth="1"/>
    <col min="3" max="3" width="0" style="1438" hidden="1" customWidth="1"/>
    <col min="4" max="4" width="28.625" style="1438" customWidth="1"/>
    <col min="5" max="5" width="5.625" style="1444" customWidth="1"/>
    <col min="6" max="6" width="9.625" style="1438" customWidth="1"/>
    <col min="7" max="7" width="28.625" style="1438" customWidth="1"/>
    <col min="8" max="8" width="5.625" style="1444" customWidth="1"/>
    <col min="9" max="9" width="9.625" style="1438" customWidth="1"/>
    <col min="10" max="10" width="28.625" style="1438" customWidth="1"/>
    <col min="11" max="11" width="5.625" style="1444" customWidth="1"/>
    <col min="12" max="12" width="9.625" style="1438" customWidth="1"/>
    <col min="13" max="13" width="28.625" style="1438" customWidth="1"/>
    <col min="14" max="14" width="5.625" style="1444" customWidth="1"/>
    <col min="15" max="15" width="9.625" style="1438" customWidth="1"/>
    <col min="16" max="16" width="28.625" style="1438" customWidth="1"/>
    <col min="17" max="17" width="5.625" style="1444" customWidth="1"/>
    <col min="18" max="18" width="9.625" style="1438" customWidth="1"/>
    <col min="19" max="19" width="28.625" style="1438" customWidth="1"/>
    <col min="20" max="20" width="5.625" style="1444" customWidth="1"/>
    <col min="21" max="21" width="9.625" style="1438" customWidth="1"/>
    <col min="22" max="22" width="12.125" style="1443" customWidth="1"/>
    <col min="23" max="23" width="11.75" style="1442" customWidth="1"/>
    <col min="24" max="24" width="11.25" style="1203" customWidth="1"/>
    <col min="25" max="25" width="6.625" style="1441" customWidth="1"/>
    <col min="26" max="26" width="6.625" style="1438" customWidth="1"/>
    <col min="27" max="27" width="6" style="1439" hidden="1" customWidth="1"/>
    <col min="28" max="28" width="5.5" style="1440" hidden="1" customWidth="1"/>
    <col min="29" max="29" width="7.75" style="1439" hidden="1" customWidth="1"/>
    <col min="30" max="30" width="8" style="1439" hidden="1" customWidth="1"/>
    <col min="31" max="31" width="7.875" style="1439" hidden="1" customWidth="1"/>
    <col min="32" max="32" width="7.5" style="1439" hidden="1" customWidth="1"/>
    <col min="33" max="16384" width="9" style="1438"/>
  </cols>
  <sheetData>
    <row r="1" spans="2:32" s="1439" customFormat="1" ht="38.25">
      <c r="B1" s="1367" t="s">
        <v>762</v>
      </c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  <c r="R1" s="1367"/>
      <c r="S1" s="1367"/>
      <c r="T1" s="1367"/>
      <c r="U1" s="1367"/>
      <c r="V1" s="1367"/>
      <c r="W1" s="1367"/>
      <c r="X1" s="1367"/>
      <c r="Y1" s="1367"/>
      <c r="Z1" s="1538"/>
      <c r="AB1" s="1440"/>
    </row>
    <row r="2" spans="2:32" s="1439" customFormat="1" ht="16.5" customHeight="1">
      <c r="B2" s="1543"/>
      <c r="C2" s="1542"/>
      <c r="D2" s="1542"/>
      <c r="E2" s="1542"/>
      <c r="F2" s="1542"/>
      <c r="G2" s="1542"/>
      <c r="H2" s="1541"/>
      <c r="I2" s="1538"/>
      <c r="J2" s="1538"/>
      <c r="K2" s="1541"/>
      <c r="L2" s="1538"/>
      <c r="M2" s="1538"/>
      <c r="N2" s="1541"/>
      <c r="O2" s="1538"/>
      <c r="P2" s="1538"/>
      <c r="Q2" s="1541"/>
      <c r="R2" s="1538"/>
      <c r="S2" s="1538"/>
      <c r="T2" s="1541"/>
      <c r="U2" s="1538"/>
      <c r="V2" s="1540"/>
      <c r="W2" s="1539"/>
      <c r="X2" s="1362"/>
      <c r="Y2" s="1539"/>
      <c r="Z2" s="1538"/>
      <c r="AB2" s="1440"/>
    </row>
    <row r="3" spans="2:32" s="1439" customFormat="1" ht="31.5" customHeight="1" thickBot="1">
      <c r="B3" s="1359" t="s">
        <v>628</v>
      </c>
      <c r="C3" s="1537"/>
      <c r="D3" s="1536"/>
      <c r="E3" s="1536"/>
      <c r="F3" s="1536"/>
      <c r="G3" s="1536"/>
      <c r="H3" s="1536"/>
      <c r="I3" s="1536"/>
      <c r="J3" s="1536"/>
      <c r="K3" s="1536"/>
      <c r="L3" s="1536"/>
      <c r="M3" s="1536"/>
      <c r="N3" s="1536"/>
      <c r="O3" s="1536"/>
      <c r="P3" s="1536"/>
      <c r="Q3" s="1536"/>
      <c r="R3" s="1536"/>
      <c r="T3" s="1536"/>
      <c r="U3" s="1536"/>
      <c r="V3" s="1535"/>
      <c r="W3" s="1534"/>
      <c r="X3" s="1354"/>
      <c r="Y3" s="1533"/>
      <c r="Z3" s="1449"/>
      <c r="AB3" s="1440"/>
    </row>
    <row r="4" spans="2:32" s="1524" customFormat="1" ht="43.5">
      <c r="B4" s="1532" t="s">
        <v>30</v>
      </c>
      <c r="C4" s="1531" t="s">
        <v>31</v>
      </c>
      <c r="D4" s="1528" t="s">
        <v>32</v>
      </c>
      <c r="E4" s="1349" t="s">
        <v>626</v>
      </c>
      <c r="F4" s="1528"/>
      <c r="G4" s="1528" t="s">
        <v>35</v>
      </c>
      <c r="H4" s="1349" t="s">
        <v>626</v>
      </c>
      <c r="I4" s="1528"/>
      <c r="J4" s="1528" t="s">
        <v>36</v>
      </c>
      <c r="K4" s="1617" t="s">
        <v>626</v>
      </c>
      <c r="L4" s="1530"/>
      <c r="M4" s="1529" t="s">
        <v>36</v>
      </c>
      <c r="N4" s="1616" t="s">
        <v>626</v>
      </c>
      <c r="O4" s="1615"/>
      <c r="P4" s="1528" t="s">
        <v>36</v>
      </c>
      <c r="Q4" s="1349" t="s">
        <v>626</v>
      </c>
      <c r="R4" s="1528"/>
      <c r="S4" s="1529" t="s">
        <v>37</v>
      </c>
      <c r="T4" s="1349" t="s">
        <v>626</v>
      </c>
      <c r="U4" s="1528"/>
      <c r="V4" s="1347" t="s">
        <v>625</v>
      </c>
      <c r="W4" s="1527" t="s">
        <v>38</v>
      </c>
      <c r="X4" s="1346" t="s">
        <v>623</v>
      </c>
      <c r="Y4" s="1526" t="s">
        <v>622</v>
      </c>
      <c r="Z4" s="1525"/>
      <c r="AA4" s="1468"/>
      <c r="AB4" s="1440"/>
      <c r="AC4" s="1439"/>
      <c r="AD4" s="1439"/>
      <c r="AE4" s="1439"/>
      <c r="AF4" s="1439"/>
    </row>
    <row r="5" spans="2:32" s="1470" customFormat="1" ht="53.25" customHeight="1">
      <c r="B5" s="1473">
        <v>9</v>
      </c>
      <c r="C5" s="1472"/>
      <c r="D5" s="1277" t="str">
        <f>'8-9月菜單'!A40</f>
        <v>香Q米飯</v>
      </c>
      <c r="E5" s="1277" t="s">
        <v>119</v>
      </c>
      <c r="F5" s="1341" t="s">
        <v>621</v>
      </c>
      <c r="G5" s="1277" t="str">
        <f>'8-9月菜單'!A41</f>
        <v xml:space="preserve">  回鍋肉(豆)</v>
      </c>
      <c r="H5" s="1277" t="s">
        <v>139</v>
      </c>
      <c r="I5" s="1341" t="s">
        <v>621</v>
      </c>
      <c r="J5" s="1484" t="str">
        <f>'8-9月菜單'!A42</f>
        <v>玉米炒蛋</v>
      </c>
      <c r="K5" s="1519" t="s">
        <v>136</v>
      </c>
      <c r="L5" s="1434" t="s">
        <v>621</v>
      </c>
      <c r="M5" s="1484" t="str">
        <f>'8-9月菜單'!A43</f>
        <v xml:space="preserve">   東洋關東煮  </v>
      </c>
      <c r="N5" s="1483" t="s">
        <v>139</v>
      </c>
      <c r="O5" s="1434" t="s">
        <v>621</v>
      </c>
      <c r="P5" s="1277" t="str">
        <f>'8-9月菜單'!A44</f>
        <v>淺色蔬菜</v>
      </c>
      <c r="Q5" s="1277" t="s">
        <v>136</v>
      </c>
      <c r="R5" s="1341" t="s">
        <v>621</v>
      </c>
      <c r="S5" s="1277" t="str">
        <f>'8-9月菜單'!A45</f>
        <v>冬粉肉絲湯(醃)</v>
      </c>
      <c r="T5" s="1277" t="s">
        <v>139</v>
      </c>
      <c r="U5" s="1341" t="s">
        <v>621</v>
      </c>
      <c r="V5" s="1340" t="s">
        <v>620</v>
      </c>
      <c r="W5" s="1560" t="s">
        <v>26</v>
      </c>
      <c r="X5" s="1295" t="s">
        <v>576</v>
      </c>
      <c r="Y5" s="1565">
        <v>5.9</v>
      </c>
      <c r="Z5" s="1439"/>
      <c r="AA5" s="1439"/>
      <c r="AB5" s="1440"/>
      <c r="AC5" s="1439" t="s">
        <v>575</v>
      </c>
      <c r="AD5" s="1439" t="s">
        <v>574</v>
      </c>
      <c r="AE5" s="1439" t="s">
        <v>573</v>
      </c>
      <c r="AF5" s="1439" t="s">
        <v>572</v>
      </c>
    </row>
    <row r="6" spans="2:32" ht="27.95" customHeight="1">
      <c r="B6" s="1463" t="s">
        <v>71</v>
      </c>
      <c r="C6" s="1472"/>
      <c r="D6" s="1245" t="s">
        <v>571</v>
      </c>
      <c r="E6" s="1245"/>
      <c r="F6" s="1250">
        <v>110</v>
      </c>
      <c r="G6" s="1222" t="s">
        <v>679</v>
      </c>
      <c r="H6" s="1222" t="s">
        <v>224</v>
      </c>
      <c r="I6" s="1222">
        <v>18</v>
      </c>
      <c r="J6" s="1222" t="s">
        <v>140</v>
      </c>
      <c r="K6" s="1282"/>
      <c r="L6" s="1250">
        <v>35</v>
      </c>
      <c r="M6" s="1408" t="s">
        <v>675</v>
      </c>
      <c r="N6" s="1627"/>
      <c r="O6" s="1413">
        <v>45</v>
      </c>
      <c r="P6" s="1281" t="s">
        <v>198</v>
      </c>
      <c r="Q6" s="1281"/>
      <c r="R6" s="1281">
        <v>100</v>
      </c>
      <c r="S6" s="1281" t="s">
        <v>584</v>
      </c>
      <c r="T6" s="1281"/>
      <c r="U6" s="1250">
        <v>3</v>
      </c>
      <c r="V6" s="1236"/>
      <c r="W6" s="1558" t="s">
        <v>761</v>
      </c>
      <c r="X6" s="1294" t="s">
        <v>566</v>
      </c>
      <c r="Y6" s="1562">
        <v>2.5</v>
      </c>
      <c r="Z6" s="1449"/>
      <c r="AA6" s="1468" t="s">
        <v>565</v>
      </c>
      <c r="AB6" s="1440">
        <v>6</v>
      </c>
      <c r="AC6" s="1440">
        <f>AB6*2</f>
        <v>12</v>
      </c>
      <c r="AD6" s="1440"/>
      <c r="AE6" s="1440">
        <f>AB6*15</f>
        <v>90</v>
      </c>
      <c r="AF6" s="1440">
        <f>AC6*4+AE6*4</f>
        <v>408</v>
      </c>
    </row>
    <row r="7" spans="2:32" ht="27.95" customHeight="1">
      <c r="B7" s="1463">
        <v>26</v>
      </c>
      <c r="C7" s="1472"/>
      <c r="D7" s="1238"/>
      <c r="E7" s="1238"/>
      <c r="F7" s="1238"/>
      <c r="G7" s="1222" t="s">
        <v>657</v>
      </c>
      <c r="H7" s="1222"/>
      <c r="I7" s="1250">
        <v>35</v>
      </c>
      <c r="J7" s="1222" t="s">
        <v>564</v>
      </c>
      <c r="K7" s="1281"/>
      <c r="L7" s="1250">
        <v>30</v>
      </c>
      <c r="M7" s="1237" t="s">
        <v>614</v>
      </c>
      <c r="N7" s="1281"/>
      <c r="O7" s="1281">
        <v>5</v>
      </c>
      <c r="P7" s="1281"/>
      <c r="Q7" s="1281"/>
      <c r="R7" s="1281"/>
      <c r="S7" s="1242" t="s">
        <v>188</v>
      </c>
      <c r="T7" s="1281" t="s">
        <v>225</v>
      </c>
      <c r="U7" s="1281">
        <v>10</v>
      </c>
      <c r="V7" s="1236"/>
      <c r="W7" s="1556" t="s">
        <v>27</v>
      </c>
      <c r="X7" s="1290" t="s">
        <v>561</v>
      </c>
      <c r="Y7" s="1562">
        <v>2</v>
      </c>
      <c r="Z7" s="1439"/>
      <c r="AA7" s="1466" t="s">
        <v>560</v>
      </c>
      <c r="AB7" s="1440">
        <v>2</v>
      </c>
      <c r="AC7" s="1465">
        <f>AB7*7</f>
        <v>14</v>
      </c>
      <c r="AD7" s="1440">
        <f>AB7*5</f>
        <v>10</v>
      </c>
      <c r="AE7" s="1440" t="s">
        <v>551</v>
      </c>
      <c r="AF7" s="1464">
        <f>AC7*4+AD7*9</f>
        <v>146</v>
      </c>
    </row>
    <row r="8" spans="2:32" ht="27.95" customHeight="1">
      <c r="B8" s="1463" t="s">
        <v>75</v>
      </c>
      <c r="C8" s="1472"/>
      <c r="D8" s="1238"/>
      <c r="E8" s="1238"/>
      <c r="F8" s="1238"/>
      <c r="G8" s="1222" t="s">
        <v>554</v>
      </c>
      <c r="H8" s="1243"/>
      <c r="I8" s="1250">
        <v>10</v>
      </c>
      <c r="J8" s="1222" t="s">
        <v>554</v>
      </c>
      <c r="K8" s="1282"/>
      <c r="L8" s="1250">
        <v>10</v>
      </c>
      <c r="M8" s="1408" t="s">
        <v>760</v>
      </c>
      <c r="N8" s="1627"/>
      <c r="O8" s="1268">
        <v>10</v>
      </c>
      <c r="P8" s="1281"/>
      <c r="Q8" s="1282"/>
      <c r="R8" s="1281"/>
      <c r="S8" s="1222" t="s">
        <v>563</v>
      </c>
      <c r="T8" s="1243"/>
      <c r="U8" s="1222">
        <v>5</v>
      </c>
      <c r="V8" s="1236"/>
      <c r="W8" s="1558" t="s">
        <v>583</v>
      </c>
      <c r="X8" s="1290" t="s">
        <v>556</v>
      </c>
      <c r="Y8" s="1562">
        <v>2.4</v>
      </c>
      <c r="Z8" s="1449"/>
      <c r="AA8" s="1439" t="s">
        <v>555</v>
      </c>
      <c r="AB8" s="1440">
        <v>1.5</v>
      </c>
      <c r="AC8" s="1440">
        <f>AB8*1</f>
        <v>1.5</v>
      </c>
      <c r="AD8" s="1440" t="s">
        <v>551</v>
      </c>
      <c r="AE8" s="1440">
        <f>AB8*5</f>
        <v>7.5</v>
      </c>
      <c r="AF8" s="1440">
        <f>AC8*4+AE8*4</f>
        <v>36</v>
      </c>
    </row>
    <row r="9" spans="2:32" ht="27.95" customHeight="1">
      <c r="B9" s="1461" t="s">
        <v>619</v>
      </c>
      <c r="C9" s="1472"/>
      <c r="D9" s="1557"/>
      <c r="E9" s="1557"/>
      <c r="F9" s="1557"/>
      <c r="G9" s="1281"/>
      <c r="H9" s="1433"/>
      <c r="I9" s="1432"/>
      <c r="J9" s="1270"/>
      <c r="K9" s="1627"/>
      <c r="L9" s="1268"/>
      <c r="M9" s="1408" t="s">
        <v>554</v>
      </c>
      <c r="N9" s="1627"/>
      <c r="O9" s="1268">
        <v>5</v>
      </c>
      <c r="P9" s="1432"/>
      <c r="Q9" s="1433"/>
      <c r="R9" s="1432"/>
      <c r="S9" s="1222" t="s">
        <v>586</v>
      </c>
      <c r="T9" s="1281"/>
      <c r="U9" s="1432">
        <v>3</v>
      </c>
      <c r="V9" s="1236"/>
      <c r="W9" s="1556" t="s">
        <v>61</v>
      </c>
      <c r="X9" s="1290" t="s">
        <v>553</v>
      </c>
      <c r="Y9" s="1562">
        <v>0</v>
      </c>
      <c r="Z9" s="1439"/>
      <c r="AA9" s="1439" t="s">
        <v>552</v>
      </c>
      <c r="AB9" s="1440">
        <v>2.5</v>
      </c>
      <c r="AC9" s="1440"/>
      <c r="AD9" s="1440">
        <f>AB9*5</f>
        <v>12.5</v>
      </c>
      <c r="AE9" s="1440" t="s">
        <v>551</v>
      </c>
      <c r="AF9" s="1440">
        <f>AD9*9</f>
        <v>112.5</v>
      </c>
    </row>
    <row r="10" spans="2:32" ht="27.95" customHeight="1">
      <c r="B10" s="1461"/>
      <c r="C10" s="1472"/>
      <c r="D10" s="1557"/>
      <c r="E10" s="1557"/>
      <c r="F10" s="1557"/>
      <c r="G10" s="1270"/>
      <c r="H10" s="1576"/>
      <c r="I10" s="1268"/>
      <c r="J10" s="1570"/>
      <c r="K10" s="1569"/>
      <c r="L10" s="1568"/>
      <c r="M10" s="1639" t="s">
        <v>558</v>
      </c>
      <c r="N10" s="1628"/>
      <c r="O10" s="1283">
        <v>10</v>
      </c>
      <c r="P10" s="1432"/>
      <c r="Q10" s="1433"/>
      <c r="R10" s="1432"/>
      <c r="S10" s="1281"/>
      <c r="T10" s="1281"/>
      <c r="U10" s="1432"/>
      <c r="V10" s="1236"/>
      <c r="W10" s="1558" t="s">
        <v>596</v>
      </c>
      <c r="X10" s="1289" t="s">
        <v>549</v>
      </c>
      <c r="Y10" s="1611">
        <v>0</v>
      </c>
      <c r="Z10" s="1449"/>
      <c r="AA10" s="1439" t="s">
        <v>548</v>
      </c>
      <c r="AE10" s="1439">
        <f>AB10*15</f>
        <v>0</v>
      </c>
    </row>
    <row r="11" spans="2:32" ht="27.95" customHeight="1">
      <c r="B11" s="1247" t="s">
        <v>547</v>
      </c>
      <c r="C11" s="1479"/>
      <c r="D11" s="1557"/>
      <c r="E11" s="1433"/>
      <c r="F11" s="1557"/>
      <c r="G11" s="1270"/>
      <c r="H11" s="1576"/>
      <c r="I11" s="1268"/>
      <c r="J11" s="1570"/>
      <c r="K11" s="1569"/>
      <c r="L11" s="1568"/>
      <c r="M11" s="1264"/>
      <c r="N11" s="1569"/>
      <c r="O11" s="1283"/>
      <c r="P11" s="1432"/>
      <c r="Q11" s="1433"/>
      <c r="R11" s="1432"/>
      <c r="S11" s="1432"/>
      <c r="T11" s="1433"/>
      <c r="U11" s="1432"/>
      <c r="V11" s="1236"/>
      <c r="W11" s="1556" t="s">
        <v>66</v>
      </c>
      <c r="X11" s="1287"/>
      <c r="Y11" s="1562"/>
      <c r="Z11" s="1439"/>
      <c r="AC11" s="1439">
        <f>SUM(AC6:AC10)</f>
        <v>27.5</v>
      </c>
      <c r="AD11" s="1439">
        <f>SUM(AD6:AD10)</f>
        <v>22.5</v>
      </c>
      <c r="AE11" s="1439">
        <f>SUM(AE6:AE10)</f>
        <v>97.5</v>
      </c>
      <c r="AF11" s="1439">
        <f>AC11*4+AD11*9+AE11*4</f>
        <v>702.5</v>
      </c>
    </row>
    <row r="12" spans="2:32" ht="27.95" customHeight="1">
      <c r="B12" s="1477"/>
      <c r="C12" s="1476"/>
      <c r="D12" s="1433"/>
      <c r="E12" s="1433"/>
      <c r="F12" s="1432"/>
      <c r="G12" s="1432"/>
      <c r="H12" s="1433"/>
      <c r="I12" s="1432"/>
      <c r="J12" s="1570"/>
      <c r="K12" s="1569"/>
      <c r="L12" s="1568"/>
      <c r="M12" s="1264"/>
      <c r="N12" s="1638"/>
      <c r="O12" s="1283"/>
      <c r="P12" s="1432"/>
      <c r="Q12" s="1433"/>
      <c r="R12" s="1432"/>
      <c r="S12" s="1432"/>
      <c r="T12" s="1433"/>
      <c r="U12" s="1432"/>
      <c r="V12" s="1236"/>
      <c r="W12" s="1558" t="s">
        <v>759</v>
      </c>
      <c r="X12" s="1329"/>
      <c r="Y12" s="1611"/>
      <c r="Z12" s="1449"/>
      <c r="AC12" s="1448">
        <f>AC11*4/AF11</f>
        <v>0.15658362989323843</v>
      </c>
      <c r="AD12" s="1448">
        <f>AD11*9/AF11</f>
        <v>0.28825622775800713</v>
      </c>
      <c r="AE12" s="1448">
        <f>AE11*4/AF11</f>
        <v>0.55516014234875444</v>
      </c>
    </row>
    <row r="13" spans="2:32" s="1470" customFormat="1" ht="27.95" customHeight="1">
      <c r="B13" s="1473">
        <v>9</v>
      </c>
      <c r="C13" s="1472"/>
      <c r="D13" s="1277" t="str">
        <f>'8-9月菜單'!E40</f>
        <v>雜糧Q飯</v>
      </c>
      <c r="E13" s="1277" t="s">
        <v>119</v>
      </c>
      <c r="F13" s="1277"/>
      <c r="G13" s="1277" t="str">
        <f>'8-9月菜單'!E41</f>
        <v>三節鳳翅</v>
      </c>
      <c r="H13" s="1277" t="s">
        <v>604</v>
      </c>
      <c r="I13" s="1277"/>
      <c r="J13" s="1277" t="str">
        <f>'8-9月菜單'!E42</f>
        <v xml:space="preserve">香菇肉醬+小饅頭(冷) </v>
      </c>
      <c r="K13" s="1561" t="s">
        <v>139</v>
      </c>
      <c r="L13" s="1482"/>
      <c r="M13" s="1277" t="str">
        <f>'8-9月菜單'!E43</f>
        <v>海苔大阪燒</v>
      </c>
      <c r="N13" s="1585" t="s">
        <v>139</v>
      </c>
      <c r="O13" s="1482"/>
      <c r="P13" s="1277" t="str">
        <f>'8-9月菜單'!E44</f>
        <v xml:space="preserve">縣產有機淺色蔬菜 </v>
      </c>
      <c r="Q13" s="1277" t="s">
        <v>136</v>
      </c>
      <c r="R13" s="1277"/>
      <c r="S13" s="1277" t="str">
        <f>'8-9月菜單'!E45</f>
        <v>竹筍金菇湯</v>
      </c>
      <c r="T13" s="1277" t="s">
        <v>139</v>
      </c>
      <c r="U13" s="1277"/>
      <c r="V13" s="1236"/>
      <c r="W13" s="1560" t="s">
        <v>26</v>
      </c>
      <c r="X13" s="1295" t="s">
        <v>576</v>
      </c>
      <c r="Y13" s="1565">
        <v>6.2</v>
      </c>
      <c r="Z13" s="1439"/>
      <c r="AA13" s="1439"/>
      <c r="AB13" s="1440"/>
      <c r="AC13" s="1439" t="s">
        <v>575</v>
      </c>
      <c r="AD13" s="1439" t="s">
        <v>574</v>
      </c>
      <c r="AE13" s="1439" t="s">
        <v>573</v>
      </c>
      <c r="AF13" s="1439" t="s">
        <v>572</v>
      </c>
    </row>
    <row r="14" spans="2:32" ht="27.95" customHeight="1">
      <c r="B14" s="1463" t="s">
        <v>71</v>
      </c>
      <c r="C14" s="1472"/>
      <c r="D14" s="1432" t="s">
        <v>571</v>
      </c>
      <c r="E14" s="1432"/>
      <c r="F14" s="1250">
        <v>74</v>
      </c>
      <c r="G14" s="1250" t="s">
        <v>670</v>
      </c>
      <c r="H14" s="1250"/>
      <c r="I14" s="1250">
        <v>60</v>
      </c>
      <c r="J14" s="1238" t="s">
        <v>585</v>
      </c>
      <c r="K14" s="1237"/>
      <c r="L14" s="1238">
        <v>10</v>
      </c>
      <c r="M14" s="1238" t="s">
        <v>125</v>
      </c>
      <c r="N14" s="1293"/>
      <c r="O14" s="1250">
        <v>50</v>
      </c>
      <c r="P14" s="1432" t="s">
        <v>653</v>
      </c>
      <c r="Q14" s="1432"/>
      <c r="R14" s="1432">
        <v>100</v>
      </c>
      <c r="S14" s="1557" t="s">
        <v>589</v>
      </c>
      <c r="T14" s="1254"/>
      <c r="U14" s="1432">
        <v>30</v>
      </c>
      <c r="V14" s="1236"/>
      <c r="W14" s="1558" t="s">
        <v>758</v>
      </c>
      <c r="X14" s="1294" t="s">
        <v>566</v>
      </c>
      <c r="Y14" s="1562">
        <v>2.2000000000000002</v>
      </c>
      <c r="Z14" s="1449"/>
      <c r="AA14" s="1468" t="s">
        <v>565</v>
      </c>
      <c r="AB14" s="1440">
        <v>6</v>
      </c>
      <c r="AC14" s="1440">
        <f>AB14*2</f>
        <v>12</v>
      </c>
      <c r="AD14" s="1440"/>
      <c r="AE14" s="1440">
        <f>AB14*15</f>
        <v>90</v>
      </c>
      <c r="AF14" s="1440">
        <f>AC14*4+AE14*4</f>
        <v>408</v>
      </c>
    </row>
    <row r="15" spans="2:32" ht="27.95" customHeight="1">
      <c r="B15" s="1463">
        <v>27</v>
      </c>
      <c r="C15" s="1472"/>
      <c r="D15" s="1432" t="s">
        <v>757</v>
      </c>
      <c r="E15" s="1432"/>
      <c r="F15" s="1237">
        <v>36</v>
      </c>
      <c r="G15" s="1237"/>
      <c r="H15" s="1238"/>
      <c r="I15" s="1237"/>
      <c r="J15" s="1238" t="s">
        <v>135</v>
      </c>
      <c r="K15" s="1237"/>
      <c r="L15" s="1238">
        <v>10</v>
      </c>
      <c r="M15" s="1238" t="s">
        <v>232</v>
      </c>
      <c r="N15" s="1237"/>
      <c r="O15" s="1237">
        <v>15</v>
      </c>
      <c r="P15" s="1432"/>
      <c r="Q15" s="1432"/>
      <c r="R15" s="1432"/>
      <c r="S15" s="1222" t="s">
        <v>586</v>
      </c>
      <c r="T15" s="1432"/>
      <c r="U15" s="1237">
        <v>3</v>
      </c>
      <c r="V15" s="1236"/>
      <c r="W15" s="1556" t="s">
        <v>27</v>
      </c>
      <c r="X15" s="1290" t="s">
        <v>561</v>
      </c>
      <c r="Y15" s="1562">
        <v>2.2000000000000002</v>
      </c>
      <c r="Z15" s="1439"/>
      <c r="AA15" s="1466" t="s">
        <v>560</v>
      </c>
      <c r="AB15" s="1440">
        <v>2.2000000000000002</v>
      </c>
      <c r="AC15" s="1465">
        <f>AB15*7</f>
        <v>15.400000000000002</v>
      </c>
      <c r="AD15" s="1440">
        <f>AB15*5</f>
        <v>11</v>
      </c>
      <c r="AE15" s="1440" t="s">
        <v>551</v>
      </c>
      <c r="AF15" s="1464">
        <f>AC15*4+AD15*9</f>
        <v>160.60000000000002</v>
      </c>
    </row>
    <row r="16" spans="2:32" ht="27.95" customHeight="1">
      <c r="B16" s="1463" t="s">
        <v>75</v>
      </c>
      <c r="C16" s="1472"/>
      <c r="D16" s="1432"/>
      <c r="E16" s="1433"/>
      <c r="F16" s="1237"/>
      <c r="G16" s="1250"/>
      <c r="H16" s="1251"/>
      <c r="I16" s="1250"/>
      <c r="J16" s="1238" t="s">
        <v>599</v>
      </c>
      <c r="K16" s="1293"/>
      <c r="L16" s="1238">
        <v>30</v>
      </c>
      <c r="M16" s="1238" t="s">
        <v>554</v>
      </c>
      <c r="N16" s="1237"/>
      <c r="O16" s="1237">
        <v>5</v>
      </c>
      <c r="P16" s="1222"/>
      <c r="Q16" s="1243"/>
      <c r="R16" s="1222"/>
      <c r="S16" s="1557" t="s">
        <v>215</v>
      </c>
      <c r="T16" s="1433"/>
      <c r="U16" s="1432">
        <v>5</v>
      </c>
      <c r="V16" s="1236"/>
      <c r="W16" s="1558" t="s">
        <v>633</v>
      </c>
      <c r="X16" s="1290" t="s">
        <v>556</v>
      </c>
      <c r="Y16" s="1562">
        <v>2.4</v>
      </c>
      <c r="Z16" s="1449"/>
      <c r="AA16" s="1439" t="s">
        <v>555</v>
      </c>
      <c r="AB16" s="1440">
        <v>1.6</v>
      </c>
      <c r="AC16" s="1440">
        <f>AB16*1</f>
        <v>1.6</v>
      </c>
      <c r="AD16" s="1440" t="s">
        <v>551</v>
      </c>
      <c r="AE16" s="1440">
        <f>AB16*5</f>
        <v>8</v>
      </c>
      <c r="AF16" s="1440">
        <f>AC16*4+AE16*4</f>
        <v>38.4</v>
      </c>
    </row>
    <row r="17" spans="2:32" ht="27.95" customHeight="1">
      <c r="B17" s="1461" t="s">
        <v>611</v>
      </c>
      <c r="C17" s="1472"/>
      <c r="D17" s="1432"/>
      <c r="E17" s="1433"/>
      <c r="F17" s="1237"/>
      <c r="G17" s="1250"/>
      <c r="H17" s="1250"/>
      <c r="I17" s="1250"/>
      <c r="J17" s="1238"/>
      <c r="K17" s="1237"/>
      <c r="L17" s="1238"/>
      <c r="M17" s="1250" t="s">
        <v>563</v>
      </c>
      <c r="N17" s="1237"/>
      <c r="O17" s="1237">
        <v>5</v>
      </c>
      <c r="P17" s="1222"/>
      <c r="Q17" s="1222"/>
      <c r="R17" s="1222"/>
      <c r="S17" s="1222"/>
      <c r="T17" s="1243"/>
      <c r="U17" s="1222"/>
      <c r="V17" s="1236"/>
      <c r="W17" s="1556" t="s">
        <v>61</v>
      </c>
      <c r="X17" s="1290" t="s">
        <v>553</v>
      </c>
      <c r="Y17" s="1562">
        <v>0</v>
      </c>
      <c r="Z17" s="1439"/>
      <c r="AA17" s="1439" t="s">
        <v>552</v>
      </c>
      <c r="AB17" s="1440">
        <v>2.5</v>
      </c>
      <c r="AC17" s="1440"/>
      <c r="AD17" s="1440">
        <f>AB17*5</f>
        <v>12.5</v>
      </c>
      <c r="AE17" s="1440" t="s">
        <v>551</v>
      </c>
      <c r="AF17" s="1440">
        <f>AD17*9</f>
        <v>112.5</v>
      </c>
    </row>
    <row r="18" spans="2:32" ht="27.95" customHeight="1">
      <c r="B18" s="1461"/>
      <c r="C18" s="1472"/>
      <c r="D18" s="1433"/>
      <c r="E18" s="1433"/>
      <c r="F18" s="1237"/>
      <c r="G18" s="1250"/>
      <c r="H18" s="1250"/>
      <c r="I18" s="1250"/>
      <c r="J18" s="1237"/>
      <c r="K18" s="1293"/>
      <c r="L18" s="1237"/>
      <c r="M18" s="1250" t="s">
        <v>140</v>
      </c>
      <c r="N18" s="1251"/>
      <c r="O18" s="1250">
        <v>2</v>
      </c>
      <c r="P18" s="1222"/>
      <c r="Q18" s="1222"/>
      <c r="R18" s="1222"/>
      <c r="S18" s="1222"/>
      <c r="T18" s="1222"/>
      <c r="U18" s="1222"/>
      <c r="V18" s="1236"/>
      <c r="W18" s="1558" t="s">
        <v>756</v>
      </c>
      <c r="X18" s="1289" t="s">
        <v>549</v>
      </c>
      <c r="Y18" s="1611">
        <v>0</v>
      </c>
      <c r="Z18" s="1449"/>
      <c r="AA18" s="1439" t="s">
        <v>548</v>
      </c>
      <c r="AB18" s="1440">
        <v>1</v>
      </c>
      <c r="AE18" s="1439">
        <f>AB18*15</f>
        <v>15</v>
      </c>
    </row>
    <row r="19" spans="2:32" ht="27.95" customHeight="1">
      <c r="B19" s="1247" t="s">
        <v>547</v>
      </c>
      <c r="C19" s="1479"/>
      <c r="D19" s="1433"/>
      <c r="E19" s="1433"/>
      <c r="F19" s="1237"/>
      <c r="G19" s="1250"/>
      <c r="H19" s="1251"/>
      <c r="I19" s="1250"/>
      <c r="J19" s="1637" t="s">
        <v>755</v>
      </c>
      <c r="K19" s="1636" t="s">
        <v>569</v>
      </c>
      <c r="L19" s="1635">
        <v>20</v>
      </c>
      <c r="M19" s="1250" t="s">
        <v>754</v>
      </c>
      <c r="N19" s="1251"/>
      <c r="O19" s="1250">
        <v>0.05</v>
      </c>
      <c r="P19" s="1250"/>
      <c r="Q19" s="1251"/>
      <c r="R19" s="1250"/>
      <c r="S19" s="1222"/>
      <c r="T19" s="1222"/>
      <c r="U19" s="1222"/>
      <c r="V19" s="1236"/>
      <c r="W19" s="1556" t="s">
        <v>66</v>
      </c>
      <c r="X19" s="1287"/>
      <c r="Y19" s="1562"/>
      <c r="Z19" s="1439"/>
      <c r="AC19" s="1439">
        <f>SUM(AC14:AC18)</f>
        <v>29.000000000000004</v>
      </c>
      <c r="AD19" s="1439">
        <f>SUM(AD14:AD18)</f>
        <v>23.5</v>
      </c>
      <c r="AE19" s="1439">
        <f>SUM(AE14:AE18)</f>
        <v>113</v>
      </c>
      <c r="AF19" s="1439">
        <f>AC19*4+AD19*9+AE19*4</f>
        <v>779.5</v>
      </c>
    </row>
    <row r="20" spans="2:32" ht="27.95" customHeight="1">
      <c r="B20" s="1477"/>
      <c r="C20" s="1476"/>
      <c r="D20" s="1433"/>
      <c r="E20" s="1433"/>
      <c r="F20" s="1432"/>
      <c r="G20" s="1432"/>
      <c r="H20" s="1433"/>
      <c r="I20" s="1432"/>
      <c r="J20" s="1474"/>
      <c r="K20" s="1628"/>
      <c r="L20" s="1474"/>
      <c r="M20" s="1222" t="s">
        <v>606</v>
      </c>
      <c r="N20" s="1222"/>
      <c r="O20" s="1222">
        <v>0.05</v>
      </c>
      <c r="P20" s="1250"/>
      <c r="Q20" s="1250"/>
      <c r="R20" s="1250"/>
      <c r="S20" s="1250"/>
      <c r="T20" s="1251"/>
      <c r="U20" s="1250"/>
      <c r="V20" s="1236"/>
      <c r="W20" s="1558" t="s">
        <v>753</v>
      </c>
      <c r="X20" s="1279"/>
      <c r="Y20" s="1611"/>
      <c r="Z20" s="1449"/>
      <c r="AC20" s="1448">
        <f>AC19*4/AF19</f>
        <v>0.14881334188582426</v>
      </c>
      <c r="AD20" s="1448">
        <f>AD19*9/AF19</f>
        <v>0.27132777421423987</v>
      </c>
      <c r="AE20" s="1448">
        <f>AE19*4/AF19</f>
        <v>0.5798588838999359</v>
      </c>
    </row>
    <row r="21" spans="2:32" s="1470" customFormat="1" ht="27.95" customHeight="1">
      <c r="B21" s="1515">
        <v>9</v>
      </c>
      <c r="C21" s="1472"/>
      <c r="D21" s="1277" t="str">
        <f>'8-9月菜單'!I40</f>
        <v>香Q米飯</v>
      </c>
      <c r="E21" s="1277" t="s">
        <v>119</v>
      </c>
      <c r="F21" s="1277"/>
      <c r="G21" s="1277" t="str">
        <f>'8-9月菜單'!I41</f>
        <v>壽喜燒</v>
      </c>
      <c r="H21" s="1277" t="s">
        <v>139</v>
      </c>
      <c r="I21" s="1277"/>
      <c r="J21" s="1277" t="str">
        <f>'8-9月菜單'!I42</f>
        <v>絲瓜冬粉</v>
      </c>
      <c r="K21" s="1561" t="s">
        <v>139</v>
      </c>
      <c r="L21" s="1482"/>
      <c r="M21" s="1277" t="str">
        <f>'8-9月菜單'!I43</f>
        <v xml:space="preserve"> 味鮮油干魚(炸海加)</v>
      </c>
      <c r="N21" s="1508" t="s">
        <v>114</v>
      </c>
      <c r="O21" s="1482"/>
      <c r="P21" s="1277" t="str">
        <f>'8-9月菜單'!I44</f>
        <v>深色蔬菜</v>
      </c>
      <c r="Q21" s="1277" t="s">
        <v>136</v>
      </c>
      <c r="R21" s="1277"/>
      <c r="S21" s="1277" t="str">
        <f>'8-9月菜單'!I45</f>
        <v>鮮蔬肉絲湯</v>
      </c>
      <c r="T21" s="1277" t="s">
        <v>139</v>
      </c>
      <c r="U21" s="1277"/>
      <c r="V21" s="1304"/>
      <c r="W21" s="1560" t="s">
        <v>26</v>
      </c>
      <c r="X21" s="1295" t="s">
        <v>576</v>
      </c>
      <c r="Y21" s="1565">
        <v>5.8</v>
      </c>
      <c r="Z21" s="1439"/>
      <c r="AA21" s="1439"/>
      <c r="AB21" s="1440"/>
      <c r="AC21" s="1439" t="s">
        <v>575</v>
      </c>
      <c r="AD21" s="1439" t="s">
        <v>574</v>
      </c>
      <c r="AE21" s="1439" t="s">
        <v>573</v>
      </c>
      <c r="AF21" s="1439" t="s">
        <v>572</v>
      </c>
    </row>
    <row r="22" spans="2:32" s="1485" customFormat="1" ht="27.75" customHeight="1">
      <c r="B22" s="1501" t="s">
        <v>71</v>
      </c>
      <c r="C22" s="1472"/>
      <c r="D22" s="1242" t="s">
        <v>571</v>
      </c>
      <c r="E22" s="1557"/>
      <c r="F22" s="1432">
        <v>110</v>
      </c>
      <c r="G22" s="1432" t="s">
        <v>135</v>
      </c>
      <c r="H22" s="1432"/>
      <c r="I22" s="1432">
        <v>20</v>
      </c>
      <c r="J22" s="1606" t="s">
        <v>716</v>
      </c>
      <c r="K22" s="1605"/>
      <c r="L22" s="1604">
        <v>60</v>
      </c>
      <c r="M22" s="1634" t="s">
        <v>752</v>
      </c>
      <c r="N22" s="1633" t="s">
        <v>349</v>
      </c>
      <c r="O22" s="1564">
        <v>45</v>
      </c>
      <c r="P22" s="1432" t="s">
        <v>199</v>
      </c>
      <c r="Q22" s="1432"/>
      <c r="R22" s="1432">
        <v>100</v>
      </c>
      <c r="S22" s="1432" t="s">
        <v>125</v>
      </c>
      <c r="T22" s="1432"/>
      <c r="U22" s="1432">
        <v>25</v>
      </c>
      <c r="V22" s="1304"/>
      <c r="W22" s="1558" t="s">
        <v>751</v>
      </c>
      <c r="X22" s="1294" t="s">
        <v>566</v>
      </c>
      <c r="Y22" s="1562">
        <v>2.4</v>
      </c>
      <c r="Z22" s="1488"/>
      <c r="AA22" s="1468" t="s">
        <v>565</v>
      </c>
      <c r="AB22" s="1440">
        <v>6</v>
      </c>
      <c r="AC22" s="1440">
        <f>AB22*2</f>
        <v>12</v>
      </c>
      <c r="AD22" s="1440"/>
      <c r="AE22" s="1440">
        <f>AB22*15</f>
        <v>90</v>
      </c>
      <c r="AF22" s="1440">
        <f>AC22*4+AE22*4</f>
        <v>408</v>
      </c>
    </row>
    <row r="23" spans="2:32" s="1485" customFormat="1" ht="27.95" customHeight="1">
      <c r="B23" s="1501">
        <v>28</v>
      </c>
      <c r="C23" s="1472"/>
      <c r="D23" s="1432"/>
      <c r="E23" s="1432"/>
      <c r="F23" s="1432"/>
      <c r="G23" s="1237" t="s">
        <v>614</v>
      </c>
      <c r="H23" s="1432"/>
      <c r="I23" s="1432">
        <v>50</v>
      </c>
      <c r="J23" s="1557" t="s">
        <v>584</v>
      </c>
      <c r="K23" s="1432"/>
      <c r="L23" s="1557">
        <v>5</v>
      </c>
      <c r="M23" s="1222"/>
      <c r="N23" s="1243"/>
      <c r="O23" s="1222"/>
      <c r="P23" s="1432"/>
      <c r="Q23" s="1432"/>
      <c r="R23" s="1432"/>
      <c r="S23" s="1222" t="s">
        <v>586</v>
      </c>
      <c r="T23" s="1432"/>
      <c r="U23" s="1237">
        <v>3</v>
      </c>
      <c r="V23" s="1304"/>
      <c r="W23" s="1556" t="s">
        <v>27</v>
      </c>
      <c r="X23" s="1290" t="s">
        <v>561</v>
      </c>
      <c r="Y23" s="1562">
        <v>2.1</v>
      </c>
      <c r="Z23" s="1486"/>
      <c r="AA23" s="1466" t="s">
        <v>560</v>
      </c>
      <c r="AB23" s="1440">
        <v>2</v>
      </c>
      <c r="AC23" s="1465">
        <f>AB23*7</f>
        <v>14</v>
      </c>
      <c r="AD23" s="1440">
        <f>AB23*5</f>
        <v>10</v>
      </c>
      <c r="AE23" s="1440" t="s">
        <v>551</v>
      </c>
      <c r="AF23" s="1464">
        <f>AC23*4+AD23*9</f>
        <v>146</v>
      </c>
    </row>
    <row r="24" spans="2:32" s="1485" customFormat="1" ht="27.95" customHeight="1">
      <c r="B24" s="1501" t="s">
        <v>75</v>
      </c>
      <c r="C24" s="1472"/>
      <c r="D24" s="1432"/>
      <c r="E24" s="1433"/>
      <c r="F24" s="1432"/>
      <c r="G24" s="1557" t="s">
        <v>554</v>
      </c>
      <c r="H24" s="1432"/>
      <c r="I24" s="1557">
        <v>5</v>
      </c>
      <c r="J24" s="1281"/>
      <c r="K24" s="1433"/>
      <c r="L24" s="1432"/>
      <c r="M24" s="1222"/>
      <c r="N24" s="1222"/>
      <c r="O24" s="1222"/>
      <c r="P24" s="1432"/>
      <c r="Q24" s="1433"/>
      <c r="R24" s="1432"/>
      <c r="S24" s="1432" t="s">
        <v>649</v>
      </c>
      <c r="T24" s="1433"/>
      <c r="U24" s="1432">
        <v>0.05</v>
      </c>
      <c r="V24" s="1304"/>
      <c r="W24" s="1558" t="s">
        <v>750</v>
      </c>
      <c r="X24" s="1290" t="s">
        <v>556</v>
      </c>
      <c r="Y24" s="1562">
        <v>2.5</v>
      </c>
      <c r="Z24" s="1488"/>
      <c r="AA24" s="1439" t="s">
        <v>555</v>
      </c>
      <c r="AB24" s="1440">
        <v>1.5</v>
      </c>
      <c r="AC24" s="1440">
        <f>AB24*1</f>
        <v>1.5</v>
      </c>
      <c r="AD24" s="1440" t="s">
        <v>551</v>
      </c>
      <c r="AE24" s="1440">
        <f>AB24*5</f>
        <v>7.5</v>
      </c>
      <c r="AF24" s="1440">
        <f>AC24*4+AE24*4</f>
        <v>36</v>
      </c>
    </row>
    <row r="25" spans="2:32" s="1485" customFormat="1" ht="27.95" customHeight="1">
      <c r="B25" s="1498" t="s">
        <v>597</v>
      </c>
      <c r="C25" s="1472"/>
      <c r="D25" s="1432"/>
      <c r="E25" s="1433"/>
      <c r="F25" s="1432"/>
      <c r="G25" s="1244"/>
      <c r="H25" s="1222"/>
      <c r="I25" s="1222"/>
      <c r="J25" s="1522"/>
      <c r="K25" s="1433"/>
      <c r="L25" s="1239"/>
      <c r="M25" s="1222"/>
      <c r="N25" s="1222"/>
      <c r="O25" s="1222"/>
      <c r="P25" s="1432"/>
      <c r="Q25" s="1433"/>
      <c r="R25" s="1432"/>
      <c r="S25" s="1557" t="s">
        <v>554</v>
      </c>
      <c r="T25" s="1433"/>
      <c r="U25" s="1237">
        <v>5</v>
      </c>
      <c r="V25" s="1304"/>
      <c r="W25" s="1556" t="s">
        <v>61</v>
      </c>
      <c r="X25" s="1290" t="s">
        <v>553</v>
      </c>
      <c r="Y25" s="1562">
        <f>AB26</f>
        <v>0</v>
      </c>
      <c r="Z25" s="1486"/>
      <c r="AA25" s="1439" t="s">
        <v>552</v>
      </c>
      <c r="AB25" s="1440">
        <v>2.5</v>
      </c>
      <c r="AC25" s="1440"/>
      <c r="AD25" s="1440">
        <f>AB25*5</f>
        <v>12.5</v>
      </c>
      <c r="AE25" s="1440" t="s">
        <v>551</v>
      </c>
      <c r="AF25" s="1440">
        <f>AD25*9</f>
        <v>112.5</v>
      </c>
    </row>
    <row r="26" spans="2:32" s="1485" customFormat="1" ht="27.95" customHeight="1">
      <c r="B26" s="1498"/>
      <c r="C26" s="1472"/>
      <c r="D26" s="1254"/>
      <c r="E26" s="1245"/>
      <c r="F26" s="1254"/>
      <c r="G26" s="1632"/>
      <c r="H26" s="1433"/>
      <c r="I26" s="1432"/>
      <c r="J26" s="1239"/>
      <c r="K26" s="1433"/>
      <c r="L26" s="1432"/>
      <c r="M26" s="1250"/>
      <c r="N26" s="1251"/>
      <c r="O26" s="1250"/>
      <c r="P26" s="1432"/>
      <c r="Q26" s="1433"/>
      <c r="R26" s="1432"/>
      <c r="S26" s="1432"/>
      <c r="T26" s="1433"/>
      <c r="U26" s="1432"/>
      <c r="V26" s="1304"/>
      <c r="W26" s="1558" t="s">
        <v>749</v>
      </c>
      <c r="X26" s="1289" t="s">
        <v>549</v>
      </c>
      <c r="Y26" s="1562">
        <v>0</v>
      </c>
      <c r="Z26" s="1488"/>
      <c r="AA26" s="1439" t="s">
        <v>548</v>
      </c>
      <c r="AB26" s="1440"/>
      <c r="AC26" s="1439"/>
      <c r="AD26" s="1439"/>
      <c r="AE26" s="1439">
        <f>AB26*15</f>
        <v>0</v>
      </c>
      <c r="AF26" s="1439"/>
    </row>
    <row r="27" spans="2:32" s="1485" customFormat="1" ht="27.95" customHeight="1">
      <c r="B27" s="1247" t="s">
        <v>547</v>
      </c>
      <c r="C27" s="1497"/>
      <c r="D27" s="1631"/>
      <c r="E27" s="1433"/>
      <c r="F27" s="1432"/>
      <c r="G27" s="1432"/>
      <c r="H27" s="1433"/>
      <c r="I27" s="1432"/>
      <c r="J27" s="1630"/>
      <c r="K27" s="1628"/>
      <c r="L27" s="1630"/>
      <c r="M27" s="1222"/>
      <c r="N27" s="1282"/>
      <c r="O27" s="1222"/>
      <c r="P27" s="1432"/>
      <c r="Q27" s="1433"/>
      <c r="R27" s="1432"/>
      <c r="S27" s="1432"/>
      <c r="T27" s="1433"/>
      <c r="U27" s="1432"/>
      <c r="V27" s="1304"/>
      <c r="W27" s="1556" t="s">
        <v>66</v>
      </c>
      <c r="X27" s="1287"/>
      <c r="Y27" s="1562"/>
      <c r="Z27" s="1486"/>
      <c r="AA27" s="1439"/>
      <c r="AB27" s="1440"/>
      <c r="AC27" s="1439">
        <f>SUM(AC22:AC26)</f>
        <v>27.5</v>
      </c>
      <c r="AD27" s="1439">
        <f>SUM(AD22:AD26)</f>
        <v>22.5</v>
      </c>
      <c r="AE27" s="1439">
        <f>SUM(AE22:AE26)</f>
        <v>97.5</v>
      </c>
      <c r="AF27" s="1439">
        <f>AC27*4+AD27*9+AE27*4</f>
        <v>702.5</v>
      </c>
    </row>
    <row r="28" spans="2:32" s="1485" customFormat="1" ht="27.95" customHeight="1" thickBot="1">
      <c r="B28" s="1494"/>
      <c r="C28" s="1493"/>
      <c r="D28" s="1623"/>
      <c r="E28" s="1433"/>
      <c r="F28" s="1281"/>
      <c r="G28" s="1432"/>
      <c r="H28" s="1433"/>
      <c r="I28" s="1432"/>
      <c r="J28" s="1570"/>
      <c r="K28" s="1569"/>
      <c r="L28" s="1568"/>
      <c r="M28" s="1250"/>
      <c r="N28" s="1251"/>
      <c r="O28" s="1250"/>
      <c r="P28" s="1432"/>
      <c r="Q28" s="1433"/>
      <c r="R28" s="1432"/>
      <c r="S28" s="1281"/>
      <c r="T28" s="1281"/>
      <c r="U28" s="1281"/>
      <c r="V28" s="1304"/>
      <c r="W28" s="1558" t="s">
        <v>748</v>
      </c>
      <c r="X28" s="1329"/>
      <c r="Y28" s="1562"/>
      <c r="Z28" s="1488"/>
      <c r="AA28" s="1486"/>
      <c r="AB28" s="1487"/>
      <c r="AC28" s="1448">
        <f>AC27*4/AF27</f>
        <v>0.15658362989323843</v>
      </c>
      <c r="AD28" s="1448">
        <f>AD27*9/AF27</f>
        <v>0.28825622775800713</v>
      </c>
      <c r="AE28" s="1448">
        <f>AE27*4/AF27</f>
        <v>0.55516014234875444</v>
      </c>
      <c r="AF28" s="1486"/>
    </row>
    <row r="29" spans="2:32" s="1470" customFormat="1" ht="27.95" customHeight="1">
      <c r="B29" s="1473">
        <v>9</v>
      </c>
      <c r="C29" s="1472"/>
      <c r="D29" s="1277" t="str">
        <f>'8-9月菜單'!M40</f>
        <v>地瓜燕麥飯</v>
      </c>
      <c r="E29" s="1277" t="s">
        <v>119</v>
      </c>
      <c r="F29" s="1277"/>
      <c r="G29" s="1277" t="str">
        <f>'8-9月菜單'!M41</f>
        <v xml:space="preserve"> 瓜仔燒腿丁(醃)</v>
      </c>
      <c r="H29" s="1277" t="s">
        <v>139</v>
      </c>
      <c r="I29" s="1277"/>
      <c r="J29" s="1277" t="str">
        <f>'8-9月菜單'!M42</f>
        <v xml:space="preserve">芋香白菜 </v>
      </c>
      <c r="K29" s="1561" t="s">
        <v>139</v>
      </c>
      <c r="L29" s="1482"/>
      <c r="M29" s="1277" t="str">
        <f>'8-9月菜單'!M43</f>
        <v xml:space="preserve"> 咖哩豆腐(豆) </v>
      </c>
      <c r="N29" s="1508" t="s">
        <v>139</v>
      </c>
      <c r="O29" s="1482"/>
      <c r="P29" s="1277" t="str">
        <f>'8-9月菜單'!M44</f>
        <v xml:space="preserve">深色蔬菜 </v>
      </c>
      <c r="Q29" s="1277" t="s">
        <v>136</v>
      </c>
      <c r="R29" s="1277"/>
      <c r="S29" s="1277" t="str">
        <f>'8-9月菜單'!M45</f>
        <v>玉米蛋花湯</v>
      </c>
      <c r="T29" s="1277" t="s">
        <v>139</v>
      </c>
      <c r="U29" s="1277"/>
      <c r="V29" s="1236"/>
      <c r="W29" s="1560" t="s">
        <v>26</v>
      </c>
      <c r="X29" s="1295" t="s">
        <v>576</v>
      </c>
      <c r="Y29" s="1565">
        <v>5.8</v>
      </c>
      <c r="Z29" s="1439"/>
      <c r="AA29" s="1439"/>
      <c r="AB29" s="1440"/>
      <c r="AC29" s="1439" t="s">
        <v>575</v>
      </c>
      <c r="AD29" s="1439" t="s">
        <v>574</v>
      </c>
      <c r="AE29" s="1439" t="s">
        <v>573</v>
      </c>
      <c r="AF29" s="1439" t="s">
        <v>572</v>
      </c>
    </row>
    <row r="30" spans="2:32" ht="27.95" customHeight="1">
      <c r="B30" s="1463" t="s">
        <v>71</v>
      </c>
      <c r="C30" s="1472"/>
      <c r="D30" s="1254" t="s">
        <v>571</v>
      </c>
      <c r="E30" s="1254"/>
      <c r="F30" s="1237">
        <v>74</v>
      </c>
      <c r="G30" s="1254" t="s">
        <v>612</v>
      </c>
      <c r="H30" s="1557"/>
      <c r="I30" s="1237">
        <v>45</v>
      </c>
      <c r="J30" s="1629" t="s">
        <v>128</v>
      </c>
      <c r="K30" s="1629"/>
      <c r="L30" s="1413">
        <v>60</v>
      </c>
      <c r="M30" s="1238" t="s">
        <v>602</v>
      </c>
      <c r="N30" s="1238" t="s">
        <v>224</v>
      </c>
      <c r="O30" s="1238">
        <v>40</v>
      </c>
      <c r="P30" s="1432" t="s">
        <v>199</v>
      </c>
      <c r="Q30" s="1432"/>
      <c r="R30" s="1432">
        <v>100</v>
      </c>
      <c r="S30" s="1238" t="s">
        <v>568</v>
      </c>
      <c r="T30" s="1237"/>
      <c r="U30" s="1237">
        <v>20</v>
      </c>
      <c r="V30" s="1236"/>
      <c r="W30" s="1558" t="s">
        <v>588</v>
      </c>
      <c r="X30" s="1294" t="s">
        <v>566</v>
      </c>
      <c r="Y30" s="1562">
        <v>2.5</v>
      </c>
      <c r="Z30" s="1449"/>
      <c r="AA30" s="1468" t="s">
        <v>565</v>
      </c>
      <c r="AB30" s="1440">
        <v>6</v>
      </c>
      <c r="AC30" s="1440">
        <f>AB30*2</f>
        <v>12</v>
      </c>
      <c r="AD30" s="1440"/>
      <c r="AE30" s="1440">
        <f>AB30*15</f>
        <v>90</v>
      </c>
      <c r="AF30" s="1440">
        <f>AC30*4+AE30*4</f>
        <v>408</v>
      </c>
    </row>
    <row r="31" spans="2:32" ht="27.95" customHeight="1">
      <c r="B31" s="1463">
        <v>29</v>
      </c>
      <c r="C31" s="1472"/>
      <c r="D31" s="1254" t="s">
        <v>587</v>
      </c>
      <c r="E31" s="1254"/>
      <c r="F31" s="1237">
        <v>30</v>
      </c>
      <c r="G31" s="1238" t="s">
        <v>747</v>
      </c>
      <c r="H31" s="1237" t="s">
        <v>225</v>
      </c>
      <c r="I31" s="1238">
        <v>10</v>
      </c>
      <c r="J31" s="1629" t="s">
        <v>559</v>
      </c>
      <c r="K31" s="1629"/>
      <c r="L31" s="1413">
        <v>5</v>
      </c>
      <c r="M31" s="1238" t="s">
        <v>599</v>
      </c>
      <c r="N31" s="1238"/>
      <c r="O31" s="1238">
        <v>10</v>
      </c>
      <c r="P31" s="1629"/>
      <c r="Q31" s="1629"/>
      <c r="R31" s="1413"/>
      <c r="S31" s="1238" t="s">
        <v>746</v>
      </c>
      <c r="T31" s="1237"/>
      <c r="U31" s="1237">
        <v>10</v>
      </c>
      <c r="V31" s="1236"/>
      <c r="W31" s="1556" t="s">
        <v>27</v>
      </c>
      <c r="X31" s="1290" t="s">
        <v>561</v>
      </c>
      <c r="Y31" s="1562">
        <v>2.0499999999999998</v>
      </c>
      <c r="Z31" s="1439"/>
      <c r="AA31" s="1466" t="s">
        <v>560</v>
      </c>
      <c r="AB31" s="1440">
        <v>2.2999999999999998</v>
      </c>
      <c r="AC31" s="1465">
        <f>AB31*7</f>
        <v>16.099999999999998</v>
      </c>
      <c r="AD31" s="1440">
        <f>AB31*5</f>
        <v>11.5</v>
      </c>
      <c r="AE31" s="1440" t="s">
        <v>551</v>
      </c>
      <c r="AF31" s="1464">
        <f>AC31*4+AD31*9</f>
        <v>167.89999999999998</v>
      </c>
    </row>
    <row r="32" spans="2:32" ht="27.95" customHeight="1">
      <c r="B32" s="1463" t="s">
        <v>75</v>
      </c>
      <c r="C32" s="1472"/>
      <c r="D32" s="1254" t="s">
        <v>676</v>
      </c>
      <c r="E32" s="1254"/>
      <c r="F32" s="1237">
        <v>26</v>
      </c>
      <c r="G32" s="1254" t="s">
        <v>585</v>
      </c>
      <c r="H32" s="1255"/>
      <c r="I32" s="1237">
        <v>10</v>
      </c>
      <c r="J32" s="1629" t="s">
        <v>215</v>
      </c>
      <c r="K32" s="1607"/>
      <c r="L32" s="1413">
        <v>5</v>
      </c>
      <c r="M32" s="1238" t="s">
        <v>554</v>
      </c>
      <c r="N32" s="1238"/>
      <c r="O32" s="1238">
        <v>10</v>
      </c>
      <c r="P32" s="1629"/>
      <c r="Q32" s="1629"/>
      <c r="R32" s="1413"/>
      <c r="S32" s="1238" t="s">
        <v>616</v>
      </c>
      <c r="T32" s="1293"/>
      <c r="U32" s="1237">
        <v>10</v>
      </c>
      <c r="V32" s="1236"/>
      <c r="W32" s="1558" t="s">
        <v>638</v>
      </c>
      <c r="X32" s="1290" t="s">
        <v>556</v>
      </c>
      <c r="Y32" s="1562">
        <v>2.4</v>
      </c>
      <c r="Z32" s="1449"/>
      <c r="AA32" s="1439" t="s">
        <v>555</v>
      </c>
      <c r="AB32" s="1440">
        <v>1.5</v>
      </c>
      <c r="AC32" s="1440">
        <f>AB32*1</f>
        <v>1.5</v>
      </c>
      <c r="AD32" s="1440" t="s">
        <v>551</v>
      </c>
      <c r="AE32" s="1440">
        <f>AB32*5</f>
        <v>7.5</v>
      </c>
      <c r="AF32" s="1440">
        <f>AC32*4+AE32*4</f>
        <v>36</v>
      </c>
    </row>
    <row r="33" spans="2:32" ht="27.95" customHeight="1">
      <c r="B33" s="1461" t="s">
        <v>582</v>
      </c>
      <c r="C33" s="1472"/>
      <c r="D33" s="1433"/>
      <c r="E33" s="1433"/>
      <c r="F33" s="1432"/>
      <c r="G33" s="1222"/>
      <c r="H33" s="1222"/>
      <c r="I33" s="1250"/>
      <c r="J33" s="1250" t="s">
        <v>712</v>
      </c>
      <c r="K33" s="1251"/>
      <c r="L33" s="1250">
        <v>10</v>
      </c>
      <c r="M33" s="1250"/>
      <c r="N33" s="1251"/>
      <c r="O33" s="1250"/>
      <c r="P33" s="1629"/>
      <c r="Q33" s="1629"/>
      <c r="R33" s="1413"/>
      <c r="S33" s="1408" t="s">
        <v>554</v>
      </c>
      <c r="T33" s="1607"/>
      <c r="U33" s="1412">
        <v>5</v>
      </c>
      <c r="V33" s="1236"/>
      <c r="W33" s="1556" t="s">
        <v>61</v>
      </c>
      <c r="X33" s="1290" t="s">
        <v>553</v>
      </c>
      <c r="Y33" s="1562">
        <v>0</v>
      </c>
      <c r="Z33" s="1439"/>
      <c r="AA33" s="1439" t="s">
        <v>552</v>
      </c>
      <c r="AB33" s="1440">
        <v>2.5</v>
      </c>
      <c r="AC33" s="1440"/>
      <c r="AD33" s="1440">
        <f>AB33*5</f>
        <v>12.5</v>
      </c>
      <c r="AE33" s="1440" t="s">
        <v>551</v>
      </c>
      <c r="AF33" s="1440">
        <f>AD33*9</f>
        <v>112.5</v>
      </c>
    </row>
    <row r="34" spans="2:32" ht="27.95" customHeight="1">
      <c r="B34" s="1461"/>
      <c r="C34" s="1472"/>
      <c r="D34" s="1433"/>
      <c r="E34" s="1433"/>
      <c r="F34" s="1432"/>
      <c r="G34" s="1244"/>
      <c r="H34" s="1281"/>
      <c r="I34" s="1281"/>
      <c r="J34" s="1237" t="s">
        <v>563</v>
      </c>
      <c r="K34" s="1293"/>
      <c r="L34" s="1237">
        <v>5</v>
      </c>
      <c r="M34" s="1237"/>
      <c r="N34" s="1293"/>
      <c r="O34" s="1237"/>
      <c r="P34" s="1629"/>
      <c r="Q34" s="1629"/>
      <c r="R34" s="1413"/>
      <c r="S34" s="1557"/>
      <c r="T34" s="1433"/>
      <c r="U34" s="1432"/>
      <c r="V34" s="1236"/>
      <c r="W34" s="1558" t="s">
        <v>596</v>
      </c>
      <c r="X34" s="1289" t="s">
        <v>549</v>
      </c>
      <c r="Y34" s="1611">
        <v>0</v>
      </c>
      <c r="Z34" s="1449"/>
      <c r="AA34" s="1439" t="s">
        <v>548</v>
      </c>
      <c r="AB34" s="1440">
        <v>1</v>
      </c>
      <c r="AE34" s="1439">
        <f>AB34*15</f>
        <v>15</v>
      </c>
    </row>
    <row r="35" spans="2:32" ht="27.95" customHeight="1">
      <c r="B35" s="1247" t="s">
        <v>547</v>
      </c>
      <c r="C35" s="1479"/>
      <c r="D35" s="1433"/>
      <c r="E35" s="1433"/>
      <c r="F35" s="1570"/>
      <c r="G35" s="1222"/>
      <c r="H35" s="1282"/>
      <c r="I35" s="1222"/>
      <c r="J35" s="1222"/>
      <c r="K35" s="1222"/>
      <c r="L35" s="1222"/>
      <c r="M35" s="1222"/>
      <c r="N35" s="1222"/>
      <c r="O35" s="1222"/>
      <c r="P35" s="1629"/>
      <c r="Q35" s="1629"/>
      <c r="R35" s="1413"/>
      <c r="S35" s="1570"/>
      <c r="T35" s="1605"/>
      <c r="U35" s="1568"/>
      <c r="V35" s="1236"/>
      <c r="W35" s="1556" t="s">
        <v>66</v>
      </c>
      <c r="X35" s="1287"/>
      <c r="Y35" s="1562"/>
      <c r="Z35" s="1439"/>
      <c r="AC35" s="1439">
        <f>SUM(AC30:AC34)</f>
        <v>29.599999999999998</v>
      </c>
      <c r="AD35" s="1439">
        <f>SUM(AD30:AD34)</f>
        <v>24</v>
      </c>
      <c r="AE35" s="1439">
        <f>SUM(AE30:AE34)</f>
        <v>112.5</v>
      </c>
      <c r="AF35" s="1439">
        <f>AC35*4+AD35*9+AE35*4</f>
        <v>784.4</v>
      </c>
    </row>
    <row r="36" spans="2:32" ht="27.95" customHeight="1">
      <c r="B36" s="1477"/>
      <c r="C36" s="1476"/>
      <c r="D36" s="1433"/>
      <c r="E36" s="1433"/>
      <c r="F36" s="1432"/>
      <c r="G36" s="1432"/>
      <c r="H36" s="1433"/>
      <c r="I36" s="1432"/>
      <c r="J36" s="1474"/>
      <c r="K36" s="1628"/>
      <c r="L36" s="1474"/>
      <c r="M36" s="1222"/>
      <c r="N36" s="1222"/>
      <c r="O36" s="1222"/>
      <c r="P36" s="1432"/>
      <c r="Q36" s="1433"/>
      <c r="R36" s="1432"/>
      <c r="S36" s="1432"/>
      <c r="T36" s="1433"/>
      <c r="U36" s="1432"/>
      <c r="V36" s="1236"/>
      <c r="W36" s="1558" t="s">
        <v>745</v>
      </c>
      <c r="X36" s="1279"/>
      <c r="Y36" s="1611"/>
      <c r="Z36" s="1449"/>
      <c r="AC36" s="1448">
        <f>AC35*4/AF35</f>
        <v>0.15094339622641509</v>
      </c>
      <c r="AD36" s="1448">
        <f>AD35*9/AF35</f>
        <v>0.27536970933197347</v>
      </c>
      <c r="AE36" s="1448">
        <f>AE35*4/AF35</f>
        <v>0.57368689444161147</v>
      </c>
    </row>
    <row r="37" spans="2:32" s="1470" customFormat="1" ht="27.95" customHeight="1">
      <c r="B37" s="1473">
        <v>9</v>
      </c>
      <c r="C37" s="1460"/>
      <c r="D37" s="1277" t="str">
        <f>'8-9月菜單'!Q40</f>
        <v>鮮彩炒飯</v>
      </c>
      <c r="E37" s="1277" t="s">
        <v>577</v>
      </c>
      <c r="F37" s="1277"/>
      <c r="G37" s="1277" t="str">
        <f>'8-9月菜單'!Q41</f>
        <v xml:space="preserve">香汁雞里肉(加) </v>
      </c>
      <c r="H37" s="1277" t="s">
        <v>604</v>
      </c>
      <c r="I37" s="1277"/>
      <c r="J37" s="1277" t="str">
        <f>'8-9月菜單'!Q42</f>
        <v xml:space="preserve"> 港式蒸餃(冷)</v>
      </c>
      <c r="K37" s="1561" t="s">
        <v>744</v>
      </c>
      <c r="L37" s="1482"/>
      <c r="M37" s="1277" t="str">
        <f>'8-9月菜單'!Q43</f>
        <v xml:space="preserve">肉絲蒲瓜 </v>
      </c>
      <c r="N37" s="1508" t="s">
        <v>139</v>
      </c>
      <c r="O37" s="1482"/>
      <c r="P37" s="1277" t="str">
        <f>'8-9月菜單'!Q44</f>
        <v>深色蔬菜</v>
      </c>
      <c r="Q37" s="1277" t="s">
        <v>136</v>
      </c>
      <c r="R37" s="1277"/>
      <c r="S37" s="1277" t="str">
        <f>'8-9月菜單'!Q45</f>
        <v>柴魚海芽湯</v>
      </c>
      <c r="T37" s="1277" t="s">
        <v>139</v>
      </c>
      <c r="U37" s="1277"/>
      <c r="V37" s="1236"/>
      <c r="W37" s="1560" t="s">
        <v>26</v>
      </c>
      <c r="X37" s="1295" t="s">
        <v>576</v>
      </c>
      <c r="Y37" s="1559">
        <v>5.5</v>
      </c>
      <c r="Z37" s="1439"/>
      <c r="AA37" s="1439"/>
      <c r="AB37" s="1440"/>
      <c r="AC37" s="1439" t="s">
        <v>575</v>
      </c>
      <c r="AD37" s="1439" t="s">
        <v>574</v>
      </c>
      <c r="AE37" s="1439" t="s">
        <v>573</v>
      </c>
      <c r="AF37" s="1439" t="s">
        <v>572</v>
      </c>
    </row>
    <row r="38" spans="2:32" ht="27.95" customHeight="1">
      <c r="B38" s="1463" t="s">
        <v>71</v>
      </c>
      <c r="C38" s="1460"/>
      <c r="D38" s="1626" t="s">
        <v>571</v>
      </c>
      <c r="E38" s="1432"/>
      <c r="F38" s="1625">
        <v>90</v>
      </c>
      <c r="G38" s="1254" t="s">
        <v>743</v>
      </c>
      <c r="H38" s="1245" t="s">
        <v>218</v>
      </c>
      <c r="I38" s="1254">
        <v>70</v>
      </c>
      <c r="J38" s="1432" t="s">
        <v>742</v>
      </c>
      <c r="K38" s="1432" t="s">
        <v>569</v>
      </c>
      <c r="L38" s="1432">
        <v>34</v>
      </c>
      <c r="M38" s="1242" t="s">
        <v>741</v>
      </c>
      <c r="N38" s="1610"/>
      <c r="O38" s="1240">
        <v>70</v>
      </c>
      <c r="P38" s="1254" t="s">
        <v>199</v>
      </c>
      <c r="Q38" s="1254"/>
      <c r="R38" s="1254">
        <v>100</v>
      </c>
      <c r="S38" s="1557" t="s">
        <v>667</v>
      </c>
      <c r="T38" s="1557"/>
      <c r="U38" s="1557">
        <v>2</v>
      </c>
      <c r="V38" s="1236"/>
      <c r="W38" s="1558" t="s">
        <v>723</v>
      </c>
      <c r="X38" s="1294" t="s">
        <v>566</v>
      </c>
      <c r="Y38" s="1555">
        <v>2.2999999999999998</v>
      </c>
      <c r="Z38" s="1449"/>
      <c r="AA38" s="1468" t="s">
        <v>565</v>
      </c>
      <c r="AB38" s="1440">
        <v>6</v>
      </c>
      <c r="AC38" s="1440">
        <f>AB38*2</f>
        <v>12</v>
      </c>
      <c r="AD38" s="1440"/>
      <c r="AE38" s="1440">
        <f>AB38*15</f>
        <v>90</v>
      </c>
      <c r="AF38" s="1440">
        <f>AC38*4+AE38*4</f>
        <v>408</v>
      </c>
    </row>
    <row r="39" spans="2:32" ht="27.95" customHeight="1">
      <c r="B39" s="1463">
        <v>30</v>
      </c>
      <c r="C39" s="1460"/>
      <c r="D39" s="1626" t="s">
        <v>135</v>
      </c>
      <c r="E39" s="1432"/>
      <c r="F39" s="1625">
        <v>12</v>
      </c>
      <c r="G39" s="1432"/>
      <c r="H39" s="1432"/>
      <c r="I39" s="1432"/>
      <c r="J39" s="1606"/>
      <c r="K39" s="1569"/>
      <c r="L39" s="1604"/>
      <c r="M39" s="1222" t="s">
        <v>586</v>
      </c>
      <c r="N39" s="1610"/>
      <c r="O39" s="1240">
        <v>5</v>
      </c>
      <c r="P39" s="1432"/>
      <c r="Q39" s="1557"/>
      <c r="R39" s="1432"/>
      <c r="S39" s="1557" t="s">
        <v>606</v>
      </c>
      <c r="T39" s="1557"/>
      <c r="U39" s="1557">
        <v>1</v>
      </c>
      <c r="V39" s="1236"/>
      <c r="W39" s="1556" t="s">
        <v>27</v>
      </c>
      <c r="X39" s="1290" t="s">
        <v>561</v>
      </c>
      <c r="Y39" s="1555">
        <v>2</v>
      </c>
      <c r="Z39" s="1439"/>
      <c r="AA39" s="1466" t="s">
        <v>560</v>
      </c>
      <c r="AB39" s="1440">
        <v>2.2999999999999998</v>
      </c>
      <c r="AC39" s="1465">
        <f>AB39*7</f>
        <v>16.099999999999998</v>
      </c>
      <c r="AD39" s="1440">
        <f>AB39*5</f>
        <v>11.5</v>
      </c>
      <c r="AE39" s="1440" t="s">
        <v>551</v>
      </c>
      <c r="AF39" s="1464">
        <f>AC39*4+AD39*9</f>
        <v>167.89999999999998</v>
      </c>
    </row>
    <row r="40" spans="2:32" ht="27.95" customHeight="1">
      <c r="B40" s="1463" t="s">
        <v>75</v>
      </c>
      <c r="C40" s="1460"/>
      <c r="D40" s="1626" t="s">
        <v>599</v>
      </c>
      <c r="E40" s="1433"/>
      <c r="F40" s="1625">
        <v>5</v>
      </c>
      <c r="G40" s="1432"/>
      <c r="H40" s="1557"/>
      <c r="I40" s="1432"/>
      <c r="J40" s="1432"/>
      <c r="K40" s="1432"/>
      <c r="L40" s="1432"/>
      <c r="M40" s="1270" t="s">
        <v>554</v>
      </c>
      <c r="N40" s="1627"/>
      <c r="O40" s="1268">
        <v>5</v>
      </c>
      <c r="P40" s="1432"/>
      <c r="Q40" s="1557"/>
      <c r="R40" s="1432"/>
      <c r="S40" s="1522"/>
      <c r="T40" s="1557"/>
      <c r="U40" s="1557"/>
      <c r="V40" s="1236"/>
      <c r="W40" s="1558" t="s">
        <v>740</v>
      </c>
      <c r="X40" s="1290" t="s">
        <v>556</v>
      </c>
      <c r="Y40" s="1555">
        <v>2.2000000000000002</v>
      </c>
      <c r="Z40" s="1449"/>
      <c r="AA40" s="1439" t="s">
        <v>555</v>
      </c>
      <c r="AB40" s="1440">
        <v>1.6</v>
      </c>
      <c r="AC40" s="1440">
        <f>AB40*1</f>
        <v>1.6</v>
      </c>
      <c r="AD40" s="1440" t="s">
        <v>551</v>
      </c>
      <c r="AE40" s="1440">
        <f>AB40*5</f>
        <v>8</v>
      </c>
      <c r="AF40" s="1440">
        <f>AC40*4+AE40*4</f>
        <v>38.4</v>
      </c>
    </row>
    <row r="41" spans="2:32" ht="27.95" customHeight="1">
      <c r="B41" s="1461" t="s">
        <v>256</v>
      </c>
      <c r="C41" s="1460"/>
      <c r="D41" s="1626" t="s">
        <v>554</v>
      </c>
      <c r="E41" s="1433"/>
      <c r="F41" s="1625">
        <v>5</v>
      </c>
      <c r="G41" s="1432"/>
      <c r="H41" s="1557"/>
      <c r="I41" s="1432"/>
      <c r="J41" s="1606"/>
      <c r="K41" s="1605"/>
      <c r="L41" s="1604"/>
      <c r="M41" s="1432" t="s">
        <v>140</v>
      </c>
      <c r="N41" s="1433"/>
      <c r="O41" s="1432">
        <v>5</v>
      </c>
      <c r="P41" s="1432"/>
      <c r="Q41" s="1557"/>
      <c r="R41" s="1432"/>
      <c r="S41" s="1557"/>
      <c r="T41" s="1557"/>
      <c r="U41" s="1557"/>
      <c r="V41" s="1236"/>
      <c r="W41" s="1556" t="s">
        <v>61</v>
      </c>
      <c r="X41" s="1290" t="s">
        <v>553</v>
      </c>
      <c r="Y41" s="1555">
        <v>0</v>
      </c>
      <c r="Z41" s="1439"/>
      <c r="AA41" s="1439" t="s">
        <v>552</v>
      </c>
      <c r="AB41" s="1440">
        <v>2.5</v>
      </c>
      <c r="AC41" s="1440"/>
      <c r="AD41" s="1440">
        <f>AB41*5</f>
        <v>12.5</v>
      </c>
      <c r="AE41" s="1440" t="s">
        <v>551</v>
      </c>
      <c r="AF41" s="1440">
        <f>AD41*9</f>
        <v>112.5</v>
      </c>
    </row>
    <row r="42" spans="2:32" ht="27.95" customHeight="1">
      <c r="B42" s="1461"/>
      <c r="C42" s="1460"/>
      <c r="D42" s="1623" t="s">
        <v>140</v>
      </c>
      <c r="E42" s="1245"/>
      <c r="F42" s="1624">
        <v>10</v>
      </c>
      <c r="G42" s="1568"/>
      <c r="H42" s="1433"/>
      <c r="I42" s="1432"/>
      <c r="J42" s="1222"/>
      <c r="K42" s="1222"/>
      <c r="L42" s="1222"/>
      <c r="M42" s="1244"/>
      <c r="N42" s="1459"/>
      <c r="O42" s="1244"/>
      <c r="P42" s="1432"/>
      <c r="Q42" s="1433"/>
      <c r="R42" s="1432"/>
      <c r="S42" s="1557"/>
      <c r="T42" s="1433"/>
      <c r="U42" s="1557"/>
      <c r="V42" s="1236"/>
      <c r="W42" s="1558" t="s">
        <v>672</v>
      </c>
      <c r="X42" s="1289" t="s">
        <v>549</v>
      </c>
      <c r="Y42" s="1555">
        <v>0</v>
      </c>
      <c r="Z42" s="1449"/>
      <c r="AA42" s="1439" t="s">
        <v>548</v>
      </c>
      <c r="AE42" s="1439">
        <f>AB42*15</f>
        <v>0</v>
      </c>
    </row>
    <row r="43" spans="2:32" ht="27.95" customHeight="1">
      <c r="B43" s="1247" t="s">
        <v>547</v>
      </c>
      <c r="C43" s="1457"/>
      <c r="D43" s="1623"/>
      <c r="E43" s="1433"/>
      <c r="F43" s="1281"/>
      <c r="G43" s="1568"/>
      <c r="H43" s="1433"/>
      <c r="I43" s="1432"/>
      <c r="J43" s="1222"/>
      <c r="K43" s="1222"/>
      <c r="L43" s="1222"/>
      <c r="M43" s="1432"/>
      <c r="N43" s="1433"/>
      <c r="O43" s="1432"/>
      <c r="P43" s="1432"/>
      <c r="Q43" s="1433"/>
      <c r="R43" s="1432"/>
      <c r="S43" s="1432"/>
      <c r="T43" s="1433"/>
      <c r="U43" s="1432"/>
      <c r="V43" s="1236"/>
      <c r="W43" s="1556" t="s">
        <v>66</v>
      </c>
      <c r="X43" s="1287"/>
      <c r="Y43" s="1555"/>
      <c r="Z43" s="1439"/>
      <c r="AC43" s="1439">
        <f>SUM(AC38:AC42)</f>
        <v>29.7</v>
      </c>
      <c r="AD43" s="1439">
        <f>SUM(AD38:AD42)</f>
        <v>24</v>
      </c>
      <c r="AE43" s="1439">
        <f>SUM(AE38:AE42)</f>
        <v>98</v>
      </c>
      <c r="AF43" s="1439">
        <f>AC43*4+AD43*9+AE43*4</f>
        <v>726.8</v>
      </c>
    </row>
    <row r="44" spans="2:32" ht="27.95" customHeight="1" thickBot="1">
      <c r="B44" s="1454"/>
      <c r="C44" s="1449"/>
      <c r="D44" s="1622"/>
      <c r="E44" s="1619"/>
      <c r="F44" s="1618"/>
      <c r="G44" s="1618"/>
      <c r="H44" s="1619"/>
      <c r="I44" s="1618"/>
      <c r="J44" s="1620"/>
      <c r="K44" s="1621"/>
      <c r="L44" s="1620"/>
      <c r="M44" s="1382"/>
      <c r="N44" s="1382"/>
      <c r="O44" s="1382"/>
      <c r="P44" s="1618"/>
      <c r="Q44" s="1619"/>
      <c r="R44" s="1618"/>
      <c r="S44" s="1618"/>
      <c r="T44" s="1619"/>
      <c r="U44" s="1618"/>
      <c r="V44" s="1221"/>
      <c r="W44" s="1551" t="s">
        <v>739</v>
      </c>
      <c r="X44" s="1302"/>
      <c r="Y44" s="1550"/>
      <c r="Z44" s="1449"/>
      <c r="AC44" s="1448">
        <f>AC43*4/AF43</f>
        <v>0.16345624656026417</v>
      </c>
      <c r="AD44" s="1448">
        <f>AD43*9/AF43</f>
        <v>0.29719317556411667</v>
      </c>
      <c r="AE44" s="1448">
        <f>AE43*4/AF43</f>
        <v>0.53935057787561924</v>
      </c>
    </row>
    <row r="45" spans="2:32" ht="21.75" customHeight="1">
      <c r="C45" s="1439"/>
      <c r="J45" s="1549"/>
      <c r="K45" s="1549"/>
      <c r="L45" s="1549"/>
      <c r="M45" s="1549"/>
      <c r="N45" s="1549"/>
      <c r="O45" s="1549"/>
      <c r="P45" s="1549"/>
      <c r="Q45" s="1549"/>
      <c r="R45" s="1549"/>
      <c r="S45" s="1549"/>
      <c r="T45" s="1549"/>
      <c r="U45" s="1549"/>
      <c r="V45" s="1549"/>
      <c r="W45" s="1549"/>
      <c r="X45" s="1549"/>
      <c r="Y45" s="1549"/>
      <c r="Z45" s="1446"/>
    </row>
    <row r="46" spans="2:32">
      <c r="B46" s="1440"/>
      <c r="D46" s="1548"/>
      <c r="E46" s="1548"/>
      <c r="F46" s="1547"/>
      <c r="G46" s="1547"/>
      <c r="H46" s="1546"/>
      <c r="I46" s="1439"/>
      <c r="J46" s="1439"/>
      <c r="K46" s="1546"/>
      <c r="L46" s="1439"/>
      <c r="N46" s="1546"/>
      <c r="O46" s="1439"/>
      <c r="Q46" s="1546"/>
      <c r="R46" s="1439"/>
      <c r="T46" s="1546"/>
      <c r="U46" s="1439"/>
      <c r="V46" s="1545"/>
      <c r="Y46" s="1544"/>
    </row>
    <row r="47" spans="2:32">
      <c r="Y47" s="1544"/>
    </row>
    <row r="48" spans="2:32">
      <c r="Y48" s="1544"/>
    </row>
    <row r="49" spans="25:25">
      <c r="Y49" s="1544"/>
    </row>
    <row r="50" spans="25:25">
      <c r="Y50" s="1544"/>
    </row>
    <row r="51" spans="25:25">
      <c r="Y51" s="1544"/>
    </row>
    <row r="52" spans="25:25">
      <c r="Y52" s="1544"/>
    </row>
  </sheetData>
  <mergeCells count="15">
    <mergeCell ref="J45:Y45"/>
    <mergeCell ref="D46:G46"/>
    <mergeCell ref="C21:C26"/>
    <mergeCell ref="B25:B26"/>
    <mergeCell ref="C29:C34"/>
    <mergeCell ref="B33:B34"/>
    <mergeCell ref="B1:Y1"/>
    <mergeCell ref="B2:G2"/>
    <mergeCell ref="C5:C10"/>
    <mergeCell ref="B9:B10"/>
    <mergeCell ref="C13:C18"/>
    <mergeCell ref="B17:B18"/>
    <mergeCell ref="V5:V44"/>
    <mergeCell ref="C37:C42"/>
    <mergeCell ref="B41:B42"/>
  </mergeCells>
  <phoneticPr fontId="100" type="noConversion"/>
  <pageMargins left="0.39370078740157483" right="0.15748031496062992" top="0.19685039370078741" bottom="0.15748031496062992" header="0.51181102362204722" footer="0.23622047244094491"/>
  <pageSetup paperSize="9" scale="45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44"/>
  <sheetViews>
    <sheetView view="pageBreakPreview" zoomScale="25" zoomScaleNormal="100" zoomScaleSheetLayoutView="25" workbookViewId="0">
      <selection activeCell="C8" sqref="C8"/>
    </sheetView>
  </sheetViews>
  <sheetFormatPr defaultColWidth="9" defaultRowHeight="25.5"/>
  <cols>
    <col min="1" max="5" width="80.25" style="322" customWidth="1"/>
    <col min="6" max="6" width="74.125" customWidth="1"/>
    <col min="257" max="257" width="29.625" customWidth="1"/>
    <col min="258" max="258" width="31.75" customWidth="1"/>
    <col min="259" max="261" width="29.125" customWidth="1"/>
    <col min="513" max="513" width="29.625" customWidth="1"/>
    <col min="514" max="514" width="31.75" customWidth="1"/>
    <col min="515" max="517" width="29.125" customWidth="1"/>
    <col min="769" max="769" width="29.625" customWidth="1"/>
    <col min="770" max="770" width="31.75" customWidth="1"/>
    <col min="771" max="773" width="29.125" customWidth="1"/>
    <col min="1025" max="1025" width="29.625" customWidth="1"/>
    <col min="1026" max="1026" width="31.75" customWidth="1"/>
    <col min="1027" max="1029" width="29.125" customWidth="1"/>
    <col min="1281" max="1281" width="29.625" customWidth="1"/>
    <col min="1282" max="1282" width="31.75" customWidth="1"/>
    <col min="1283" max="1285" width="29.125" customWidth="1"/>
    <col min="1537" max="1537" width="29.625" customWidth="1"/>
    <col min="1538" max="1538" width="31.75" customWidth="1"/>
    <col min="1539" max="1541" width="29.125" customWidth="1"/>
    <col min="1793" max="1793" width="29.625" customWidth="1"/>
    <col min="1794" max="1794" width="31.75" customWidth="1"/>
    <col min="1795" max="1797" width="29.125" customWidth="1"/>
    <col min="2049" max="2049" width="29.625" customWidth="1"/>
    <col min="2050" max="2050" width="31.75" customWidth="1"/>
    <col min="2051" max="2053" width="29.125" customWidth="1"/>
    <col min="2305" max="2305" width="29.625" customWidth="1"/>
    <col min="2306" max="2306" width="31.75" customWidth="1"/>
    <col min="2307" max="2309" width="29.125" customWidth="1"/>
    <col min="2561" max="2561" width="29.625" customWidth="1"/>
    <col min="2562" max="2562" width="31.75" customWidth="1"/>
    <col min="2563" max="2565" width="29.125" customWidth="1"/>
    <col min="2817" max="2817" width="29.625" customWidth="1"/>
    <col min="2818" max="2818" width="31.75" customWidth="1"/>
    <col min="2819" max="2821" width="29.125" customWidth="1"/>
    <col min="3073" max="3073" width="29.625" customWidth="1"/>
    <col min="3074" max="3074" width="31.75" customWidth="1"/>
    <col min="3075" max="3077" width="29.125" customWidth="1"/>
    <col min="3329" max="3329" width="29.625" customWidth="1"/>
    <col min="3330" max="3330" width="31.75" customWidth="1"/>
    <col min="3331" max="3333" width="29.125" customWidth="1"/>
    <col min="3585" max="3585" width="29.625" customWidth="1"/>
    <col min="3586" max="3586" width="31.75" customWidth="1"/>
    <col min="3587" max="3589" width="29.125" customWidth="1"/>
    <col min="3841" max="3841" width="29.625" customWidth="1"/>
    <col min="3842" max="3842" width="31.75" customWidth="1"/>
    <col min="3843" max="3845" width="29.125" customWidth="1"/>
    <col min="4097" max="4097" width="29.625" customWidth="1"/>
    <col min="4098" max="4098" width="31.75" customWidth="1"/>
    <col min="4099" max="4101" width="29.125" customWidth="1"/>
    <col min="4353" max="4353" width="29.625" customWidth="1"/>
    <col min="4354" max="4354" width="31.75" customWidth="1"/>
    <col min="4355" max="4357" width="29.125" customWidth="1"/>
    <col min="4609" max="4609" width="29.625" customWidth="1"/>
    <col min="4610" max="4610" width="31.75" customWidth="1"/>
    <col min="4611" max="4613" width="29.125" customWidth="1"/>
    <col min="4865" max="4865" width="29.625" customWidth="1"/>
    <col min="4866" max="4866" width="31.75" customWidth="1"/>
    <col min="4867" max="4869" width="29.125" customWidth="1"/>
    <col min="5121" max="5121" width="29.625" customWidth="1"/>
    <col min="5122" max="5122" width="31.75" customWidth="1"/>
    <col min="5123" max="5125" width="29.125" customWidth="1"/>
    <col min="5377" max="5377" width="29.625" customWidth="1"/>
    <col min="5378" max="5378" width="31.75" customWidth="1"/>
    <col min="5379" max="5381" width="29.125" customWidth="1"/>
    <col min="5633" max="5633" width="29.625" customWidth="1"/>
    <col min="5634" max="5634" width="31.75" customWidth="1"/>
    <col min="5635" max="5637" width="29.125" customWidth="1"/>
    <col min="5889" max="5889" width="29.625" customWidth="1"/>
    <col min="5890" max="5890" width="31.75" customWidth="1"/>
    <col min="5891" max="5893" width="29.125" customWidth="1"/>
    <col min="6145" max="6145" width="29.625" customWidth="1"/>
    <col min="6146" max="6146" width="31.75" customWidth="1"/>
    <col min="6147" max="6149" width="29.125" customWidth="1"/>
    <col min="6401" max="6401" width="29.625" customWidth="1"/>
    <col min="6402" max="6402" width="31.75" customWidth="1"/>
    <col min="6403" max="6405" width="29.125" customWidth="1"/>
    <col min="6657" max="6657" width="29.625" customWidth="1"/>
    <col min="6658" max="6658" width="31.75" customWidth="1"/>
    <col min="6659" max="6661" width="29.125" customWidth="1"/>
    <col min="6913" max="6913" width="29.625" customWidth="1"/>
    <col min="6914" max="6914" width="31.75" customWidth="1"/>
    <col min="6915" max="6917" width="29.125" customWidth="1"/>
    <col min="7169" max="7169" width="29.625" customWidth="1"/>
    <col min="7170" max="7170" width="31.75" customWidth="1"/>
    <col min="7171" max="7173" width="29.125" customWidth="1"/>
    <col min="7425" max="7425" width="29.625" customWidth="1"/>
    <col min="7426" max="7426" width="31.75" customWidth="1"/>
    <col min="7427" max="7429" width="29.125" customWidth="1"/>
    <col min="7681" max="7681" width="29.625" customWidth="1"/>
    <col min="7682" max="7682" width="31.75" customWidth="1"/>
    <col min="7683" max="7685" width="29.125" customWidth="1"/>
    <col min="7937" max="7937" width="29.625" customWidth="1"/>
    <col min="7938" max="7938" width="31.75" customWidth="1"/>
    <col min="7939" max="7941" width="29.125" customWidth="1"/>
    <col min="8193" max="8193" width="29.625" customWidth="1"/>
    <col min="8194" max="8194" width="31.75" customWidth="1"/>
    <col min="8195" max="8197" width="29.125" customWidth="1"/>
    <col min="8449" max="8449" width="29.625" customWidth="1"/>
    <col min="8450" max="8450" width="31.75" customWidth="1"/>
    <col min="8451" max="8453" width="29.125" customWidth="1"/>
    <col min="8705" max="8705" width="29.625" customWidth="1"/>
    <col min="8706" max="8706" width="31.75" customWidth="1"/>
    <col min="8707" max="8709" width="29.125" customWidth="1"/>
    <col min="8961" max="8961" width="29.625" customWidth="1"/>
    <col min="8962" max="8962" width="31.75" customWidth="1"/>
    <col min="8963" max="8965" width="29.125" customWidth="1"/>
    <col min="9217" max="9217" width="29.625" customWidth="1"/>
    <col min="9218" max="9218" width="31.75" customWidth="1"/>
    <col min="9219" max="9221" width="29.125" customWidth="1"/>
    <col min="9473" max="9473" width="29.625" customWidth="1"/>
    <col min="9474" max="9474" width="31.75" customWidth="1"/>
    <col min="9475" max="9477" width="29.125" customWidth="1"/>
    <col min="9729" max="9729" width="29.625" customWidth="1"/>
    <col min="9730" max="9730" width="31.75" customWidth="1"/>
    <col min="9731" max="9733" width="29.125" customWidth="1"/>
    <col min="9985" max="9985" width="29.625" customWidth="1"/>
    <col min="9986" max="9986" width="31.75" customWidth="1"/>
    <col min="9987" max="9989" width="29.125" customWidth="1"/>
    <col min="10241" max="10241" width="29.625" customWidth="1"/>
    <col min="10242" max="10242" width="31.75" customWidth="1"/>
    <col min="10243" max="10245" width="29.125" customWidth="1"/>
    <col min="10497" max="10497" width="29.625" customWidth="1"/>
    <col min="10498" max="10498" width="31.75" customWidth="1"/>
    <col min="10499" max="10501" width="29.125" customWidth="1"/>
    <col min="10753" max="10753" width="29.625" customWidth="1"/>
    <col min="10754" max="10754" width="31.75" customWidth="1"/>
    <col min="10755" max="10757" width="29.125" customWidth="1"/>
    <col min="11009" max="11009" width="29.625" customWidth="1"/>
    <col min="11010" max="11010" width="31.75" customWidth="1"/>
    <col min="11011" max="11013" width="29.125" customWidth="1"/>
    <col min="11265" max="11265" width="29.625" customWidth="1"/>
    <col min="11266" max="11266" width="31.75" customWidth="1"/>
    <col min="11267" max="11269" width="29.125" customWidth="1"/>
    <col min="11521" max="11521" width="29.625" customWidth="1"/>
    <col min="11522" max="11522" width="31.75" customWidth="1"/>
    <col min="11523" max="11525" width="29.125" customWidth="1"/>
    <col min="11777" max="11777" width="29.625" customWidth="1"/>
    <col min="11778" max="11778" width="31.75" customWidth="1"/>
    <col min="11779" max="11781" width="29.125" customWidth="1"/>
    <col min="12033" max="12033" width="29.625" customWidth="1"/>
    <col min="12034" max="12034" width="31.75" customWidth="1"/>
    <col min="12035" max="12037" width="29.125" customWidth="1"/>
    <col min="12289" max="12289" width="29.625" customWidth="1"/>
    <col min="12290" max="12290" width="31.75" customWidth="1"/>
    <col min="12291" max="12293" width="29.125" customWidth="1"/>
    <col min="12545" max="12545" width="29.625" customWidth="1"/>
    <col min="12546" max="12546" width="31.75" customWidth="1"/>
    <col min="12547" max="12549" width="29.125" customWidth="1"/>
    <col min="12801" max="12801" width="29.625" customWidth="1"/>
    <col min="12802" max="12802" width="31.75" customWidth="1"/>
    <col min="12803" max="12805" width="29.125" customWidth="1"/>
    <col min="13057" max="13057" width="29.625" customWidth="1"/>
    <col min="13058" max="13058" width="31.75" customWidth="1"/>
    <col min="13059" max="13061" width="29.125" customWidth="1"/>
    <col min="13313" max="13313" width="29.625" customWidth="1"/>
    <col min="13314" max="13314" width="31.75" customWidth="1"/>
    <col min="13315" max="13317" width="29.125" customWidth="1"/>
    <col min="13569" max="13569" width="29.625" customWidth="1"/>
    <col min="13570" max="13570" width="31.75" customWidth="1"/>
    <col min="13571" max="13573" width="29.125" customWidth="1"/>
    <col min="13825" max="13825" width="29.625" customWidth="1"/>
    <col min="13826" max="13826" width="31.75" customWidth="1"/>
    <col min="13827" max="13829" width="29.125" customWidth="1"/>
    <col min="14081" max="14081" width="29.625" customWidth="1"/>
    <col min="14082" max="14082" width="31.75" customWidth="1"/>
    <col min="14083" max="14085" width="29.125" customWidth="1"/>
    <col min="14337" max="14337" width="29.625" customWidth="1"/>
    <col min="14338" max="14338" width="31.75" customWidth="1"/>
    <col min="14339" max="14341" width="29.125" customWidth="1"/>
    <col min="14593" max="14593" width="29.625" customWidth="1"/>
    <col min="14594" max="14594" width="31.75" customWidth="1"/>
    <col min="14595" max="14597" width="29.125" customWidth="1"/>
    <col min="14849" max="14849" width="29.625" customWidth="1"/>
    <col min="14850" max="14850" width="31.75" customWidth="1"/>
    <col min="14851" max="14853" width="29.125" customWidth="1"/>
    <col min="15105" max="15105" width="29.625" customWidth="1"/>
    <col min="15106" max="15106" width="31.75" customWidth="1"/>
    <col min="15107" max="15109" width="29.125" customWidth="1"/>
    <col min="15361" max="15361" width="29.625" customWidth="1"/>
    <col min="15362" max="15362" width="31.75" customWidth="1"/>
    <col min="15363" max="15365" width="29.125" customWidth="1"/>
    <col min="15617" max="15617" width="29.625" customWidth="1"/>
    <col min="15618" max="15618" width="31.75" customWidth="1"/>
    <col min="15619" max="15621" width="29.125" customWidth="1"/>
    <col min="15873" max="15873" width="29.625" customWidth="1"/>
    <col min="15874" max="15874" width="31.75" customWidth="1"/>
    <col min="15875" max="15877" width="29.125" customWidth="1"/>
    <col min="16129" max="16129" width="29.625" customWidth="1"/>
    <col min="16130" max="16130" width="31.75" customWidth="1"/>
    <col min="16131" max="16133" width="29.125" customWidth="1"/>
  </cols>
  <sheetData>
    <row r="1" spans="1:27" s="346" customFormat="1" ht="167.65" customHeight="1">
      <c r="A1" s="424" t="s">
        <v>190</v>
      </c>
      <c r="B1" s="876" t="s">
        <v>0</v>
      </c>
      <c r="C1" s="876" t="s">
        <v>0</v>
      </c>
      <c r="D1" s="876" t="s">
        <v>0</v>
      </c>
      <c r="E1" s="349" t="s">
        <v>1</v>
      </c>
      <c r="F1" s="350"/>
    </row>
    <row r="2" spans="1:27" ht="90.4" customHeight="1">
      <c r="A2" s="351" t="s">
        <v>173</v>
      </c>
      <c r="B2" s="877"/>
      <c r="C2" s="877"/>
      <c r="D2" s="877"/>
      <c r="E2" s="352"/>
      <c r="F2" s="353"/>
    </row>
    <row r="3" spans="1:27" s="483" customFormat="1" ht="56.65" customHeight="1">
      <c r="A3" s="480" t="s">
        <v>149</v>
      </c>
      <c r="B3" s="480" t="s">
        <v>150</v>
      </c>
      <c r="C3" s="481" t="s">
        <v>151</v>
      </c>
      <c r="D3" s="480" t="s">
        <v>152</v>
      </c>
      <c r="E3" s="480" t="s">
        <v>153</v>
      </c>
      <c r="F3" s="482"/>
    </row>
    <row r="4" spans="1:27" s="347" customFormat="1" ht="108" customHeight="1">
      <c r="A4" s="407">
        <f>'8~9月份菜單'!A4:F4</f>
        <v>0</v>
      </c>
      <c r="B4" s="415" t="str">
        <f>'8~9月份菜單'!G4</f>
        <v>胚芽米飯</v>
      </c>
      <c r="C4" s="355" t="str">
        <f>'8~9月份菜單'!M4</f>
        <v>揚州蛋炒飯</v>
      </c>
      <c r="D4" s="405" t="str">
        <f>'8~9月份菜單'!S4</f>
        <v>小 米 飯</v>
      </c>
      <c r="E4" s="406" t="str">
        <f>'8~9月份菜單'!Y4</f>
        <v>香Q白飯</v>
      </c>
      <c r="F4" s="348"/>
      <c r="J4"/>
      <c r="N4"/>
    </row>
    <row r="5" spans="1:27" s="347" customFormat="1" ht="108" customHeight="1">
      <c r="A5" s="404">
        <f>'8~9月份菜單'!A5:F5</f>
        <v>0</v>
      </c>
      <c r="B5" s="409" t="str">
        <f>'8~9月份菜單'!G5</f>
        <v>京醬肉絲+百頁豆腐(豆)</v>
      </c>
      <c r="C5" s="411" t="str">
        <f>'8~9月份菜單'!M5</f>
        <v>香酥雞排(炸)</v>
      </c>
      <c r="D5" s="409" t="str">
        <f>'8~9月份菜單'!S5</f>
        <v>五香滷肉</v>
      </c>
      <c r="E5" s="409" t="str">
        <f>'8~9月份菜單'!Y5</f>
        <v>糖醋雞丁</v>
      </c>
      <c r="K5" s="360"/>
    </row>
    <row r="6" spans="1:27" s="347" customFormat="1" ht="108" customHeight="1">
      <c r="A6" s="410">
        <f>'8~9月份菜單'!A6:F6</f>
        <v>0</v>
      </c>
      <c r="B6" s="411" t="str">
        <f>'8~9月份菜單'!G6</f>
        <v>清水肉羹</v>
      </c>
      <c r="C6" s="410" t="str">
        <f>'8~9月份菜單'!M6</f>
        <v>鮮肉包(主冷)</v>
      </c>
      <c r="D6" s="410" t="str">
        <f>'8~9月份菜單'!S6</f>
        <v>椒鹽魚丁(炸海)</v>
      </c>
      <c r="E6" s="410" t="str">
        <f>'8~9月份菜單'!Y6</f>
        <v>白菜滷</v>
      </c>
      <c r="H6" s="337"/>
      <c r="N6"/>
      <c r="S6" s="361"/>
    </row>
    <row r="7" spans="1:27" s="347" customFormat="1" ht="108" customHeight="1">
      <c r="A7" s="408">
        <f>'8~9月份菜單'!A7</f>
        <v>0</v>
      </c>
      <c r="B7" s="412" t="str">
        <f>'8~9月份菜單'!G7</f>
        <v>四色玉米</v>
      </c>
      <c r="C7" s="408" t="str">
        <f>'8~9月份菜單'!M7</f>
        <v>茄汁熱狗(加)</v>
      </c>
      <c r="D7" s="411" t="str">
        <f>'8~9月份菜單'!S7</f>
        <v>日式咖哩</v>
      </c>
      <c r="E7" s="408" t="str">
        <f>'8~9月份菜單'!Y7</f>
        <v>家常豆腐(豆)</v>
      </c>
    </row>
    <row r="8" spans="1:27" s="347" customFormat="1" ht="108" customHeight="1">
      <c r="A8" s="416">
        <f>'8~9月份菜單'!A8:F8</f>
        <v>0</v>
      </c>
      <c r="B8" s="413" t="str">
        <f>'8~9月份菜單'!G8</f>
        <v>深色蔬菜</v>
      </c>
      <c r="C8" s="413" t="str">
        <f>'8~9月份菜單'!M8</f>
        <v>有機深色蔬菜</v>
      </c>
      <c r="D8" s="413" t="str">
        <f>'8~9月份菜單'!S8</f>
        <v>淺色蔬菜</v>
      </c>
      <c r="E8" s="413" t="str">
        <f>'8~9月份菜單'!Y8</f>
        <v>深色蔬菜</v>
      </c>
      <c r="J8" s="337"/>
      <c r="K8" s="337"/>
    </row>
    <row r="9" spans="1:27" s="347" customFormat="1" ht="108" customHeight="1">
      <c r="A9" s="414">
        <f>'8~9月份菜單'!A9:F9</f>
        <v>0</v>
      </c>
      <c r="B9" s="414" t="str">
        <f>'8~9月份菜單'!G9</f>
        <v>薑絲海芽湯</v>
      </c>
      <c r="C9" s="414" t="str">
        <f>'8~9月份菜單'!M9</f>
        <v>玉米濃湯</v>
      </c>
      <c r="D9" s="414" t="str">
        <f>'8~9月份菜單'!S9</f>
        <v>酸菜肉片湯(醃)</v>
      </c>
      <c r="E9" s="414" t="str">
        <f>'8~9月份菜單'!Y9</f>
        <v>蘿蔔排骨湯</v>
      </c>
      <c r="I9" s="337"/>
    </row>
    <row r="10" spans="1:27" s="347" customFormat="1" ht="55.15" customHeight="1">
      <c r="A10" s="356" t="s">
        <v>3</v>
      </c>
      <c r="B10" s="354" t="s">
        <v>4</v>
      </c>
      <c r="C10" s="354" t="s">
        <v>5</v>
      </c>
      <c r="D10" s="356" t="s">
        <v>6</v>
      </c>
      <c r="E10" s="356" t="s">
        <v>7</v>
      </c>
      <c r="I10" s="337"/>
      <c r="Q10"/>
    </row>
    <row r="11" spans="1:27" s="479" customFormat="1" ht="56.65" customHeight="1">
      <c r="A11" s="477" t="s">
        <v>154</v>
      </c>
      <c r="B11" s="477" t="s">
        <v>155</v>
      </c>
      <c r="C11" s="477" t="s">
        <v>156</v>
      </c>
      <c r="D11" s="477" t="s">
        <v>157</v>
      </c>
      <c r="E11" s="477" t="s">
        <v>158</v>
      </c>
      <c r="F11" s="478"/>
    </row>
    <row r="12" spans="1:27" s="347" customFormat="1" ht="108" customHeight="1">
      <c r="A12" s="407" t="str">
        <f>'8~9月份菜單'!A14:F14</f>
        <v>香Q米飯</v>
      </c>
      <c r="B12" s="415" t="str">
        <f>'8~9月份菜單'!G14</f>
        <v>胚芽米飯</v>
      </c>
      <c r="C12" s="357" t="str">
        <f>'8~9月份菜單'!M14</f>
        <v>中華炒麵</v>
      </c>
      <c r="D12" s="405" t="str">
        <f>'8~9月份菜單'!S14</f>
        <v xml:space="preserve"> 糙 米 飯</v>
      </c>
      <c r="E12" s="405">
        <f>'8~9月份菜單'!Y14</f>
        <v>0</v>
      </c>
      <c r="G12" s="337"/>
    </row>
    <row r="13" spans="1:27" s="347" customFormat="1" ht="108" customHeight="1">
      <c r="A13" s="484" t="str">
        <f>'8~9月份菜單'!A15:F15</f>
        <v>台南虱目魚排(海加炸)</v>
      </c>
      <c r="B13" s="409" t="str">
        <f>'8~9月份菜單'!G15</f>
        <v>脆皮雞翅(炸)+烤腐皮肉捲(加)</v>
      </c>
      <c r="C13" s="411" t="str">
        <f>'8~9月份菜單'!M15</f>
        <v>京都肉排</v>
      </c>
      <c r="D13" s="409" t="str">
        <f>'8~9月份菜單'!S15</f>
        <v>三杯雞</v>
      </c>
      <c r="E13" s="409">
        <f>'8~9月份菜單'!Y15</f>
        <v>0</v>
      </c>
      <c r="P13"/>
    </row>
    <row r="14" spans="1:27" s="347" customFormat="1" ht="108" customHeight="1">
      <c r="A14" s="411" t="str">
        <f>'8~9月份菜單'!A16:F16</f>
        <v>雙色蒲瓜</v>
      </c>
      <c r="B14" s="410" t="str">
        <f>'8~9月份菜單'!G16</f>
        <v>瓜仔肉燥(醃)</v>
      </c>
      <c r="C14" s="410" t="str">
        <f>'8~9月份菜單'!M16</f>
        <v>港式蘿蔔糕(主冷)</v>
      </c>
      <c r="D14" s="410" t="str">
        <f>'8~9月份菜單'!S16</f>
        <v>黃瓜鮮菇</v>
      </c>
      <c r="E14" s="410">
        <f>'8~9月份菜單'!Y16</f>
        <v>0</v>
      </c>
      <c r="AA14"/>
    </row>
    <row r="15" spans="1:27" s="347" customFormat="1" ht="108" customHeight="1">
      <c r="A15" s="412" t="str">
        <f>'8~9月份菜單'!A17:F17</f>
        <v>筍干扣肉(醃)</v>
      </c>
      <c r="B15" s="408" t="str">
        <f>'8~9月份菜單'!G17</f>
        <v>清炒洋薯</v>
      </c>
      <c r="C15" s="412" t="str">
        <f>'8~9月份菜單'!M17</f>
        <v>黃金地瓜條</v>
      </c>
      <c r="D15" s="408" t="str">
        <f>'8~9月份菜單'!S17</f>
        <v>芹香帶絲</v>
      </c>
      <c r="E15" s="408">
        <f>'8~9月份菜單'!Y17</f>
        <v>0</v>
      </c>
      <c r="T15" s="337"/>
    </row>
    <row r="16" spans="1:27" s="347" customFormat="1" ht="108" customHeight="1">
      <c r="A16" s="416" t="str">
        <f>'8~9月份菜單'!A18:F18</f>
        <v>深色蔬菜</v>
      </c>
      <c r="B16" s="413" t="str">
        <f>'8~9月份菜單'!G18</f>
        <v>深色蔬菜</v>
      </c>
      <c r="C16" s="416" t="str">
        <f>'8~9月份菜單'!M18</f>
        <v>有機深色蔬菜</v>
      </c>
      <c r="D16" s="413" t="str">
        <f>'8~9月份菜單'!S18</f>
        <v>淺色蔬菜</v>
      </c>
      <c r="E16" s="413">
        <f>'8~9月份菜單'!Y18</f>
        <v>0</v>
      </c>
      <c r="H16" s="337"/>
    </row>
    <row r="17" spans="1:24" s="347" customFormat="1" ht="108" customHeight="1">
      <c r="A17" s="414" t="str">
        <f>'8~9月份菜單'!A19:F19</f>
        <v>粉絲蛋花湯</v>
      </c>
      <c r="B17" s="414" t="str">
        <f>'8~9月份菜單'!G19</f>
        <v>酸辣湯(豆)</v>
      </c>
      <c r="C17" s="414" t="str">
        <f>'8~9月份菜單'!M19</f>
        <v>綠豆小米甜湯</v>
      </c>
      <c r="D17" s="414" t="str">
        <f>'8~9月份菜單'!S19</f>
        <v>日式味噌湯(豆)</v>
      </c>
      <c r="E17" s="414">
        <f>'8~9月份菜單'!Y19</f>
        <v>0</v>
      </c>
    </row>
    <row r="18" spans="1:24" s="347" customFormat="1" ht="55.15" customHeight="1">
      <c r="A18" s="356" t="s">
        <v>8</v>
      </c>
      <c r="B18" s="356" t="s">
        <v>9</v>
      </c>
      <c r="C18" s="354" t="s">
        <v>2</v>
      </c>
      <c r="D18" s="356" t="s">
        <v>10</v>
      </c>
      <c r="E18" s="356" t="s">
        <v>10</v>
      </c>
    </row>
    <row r="19" spans="1:24" s="476" customFormat="1" ht="56.65" customHeight="1">
      <c r="A19" s="475" t="s">
        <v>159</v>
      </c>
      <c r="B19" s="475" t="s">
        <v>160</v>
      </c>
      <c r="C19" s="475" t="s">
        <v>161</v>
      </c>
      <c r="D19" s="475" t="s">
        <v>162</v>
      </c>
      <c r="E19" s="475" t="s">
        <v>163</v>
      </c>
      <c r="G19" s="473"/>
    </row>
    <row r="20" spans="1:24" s="347" customFormat="1" ht="108" customHeight="1">
      <c r="A20" s="407" t="str">
        <f>'8~9月份菜單'!A24:F24</f>
        <v>香Q米飯</v>
      </c>
      <c r="B20" s="415" t="str">
        <f>'8~9月份菜單'!G24</f>
        <v>小 米 飯</v>
      </c>
      <c r="C20" s="358" t="str">
        <f>'8~9月份菜單'!M24</f>
        <v>義式肉醬麵</v>
      </c>
      <c r="D20" s="405" t="str">
        <f>'8~9月份菜單'!S24</f>
        <v>胚芽米飯</v>
      </c>
      <c r="E20" s="406" t="str">
        <f>'8~9月份菜單'!Y24</f>
        <v>香Q白飯</v>
      </c>
      <c r="G20" s="337"/>
    </row>
    <row r="21" spans="1:24" s="347" customFormat="1" ht="108" customHeight="1">
      <c r="A21" s="417" t="str">
        <f>'8~9月份菜單'!A25:F25</f>
        <v>麥香雞排(炸)</v>
      </c>
      <c r="B21" s="409" t="str">
        <f>'8~9月份菜單'!G25</f>
        <v>香酥旗魚排(海加炸)+柴魚蒸蛋</v>
      </c>
      <c r="C21" s="411" t="str">
        <f>'8~9月份菜單'!M25</f>
        <v>蔥油雞排</v>
      </c>
      <c r="D21" s="409" t="str">
        <f>'8~9月份菜單'!S25</f>
        <v>黑椒肉柳</v>
      </c>
      <c r="E21" s="409" t="str">
        <f>'8~9月份菜單'!Y25</f>
        <v>蔥爆雞丁</v>
      </c>
      <c r="G21" s="337"/>
    </row>
    <row r="22" spans="1:24" s="347" customFormat="1" ht="108" customHeight="1">
      <c r="A22" s="410" t="str">
        <f>'8~9月份菜單'!A26:F26</f>
        <v>蕃茄燴蛋</v>
      </c>
      <c r="B22" s="410" t="str">
        <f>'8~9月份菜單'!G26</f>
        <v>干片肉絲(豆)</v>
      </c>
      <c r="C22" s="408" t="str">
        <f>'8~9月份菜單'!M26</f>
        <v>香濃豆沙包(主冷)</v>
      </c>
      <c r="D22" s="408" t="str">
        <f>'8~9月份菜單'!S26</f>
        <v>白珍鮮菇</v>
      </c>
      <c r="E22" s="410" t="str">
        <f>'8~9月份菜單'!Y26</f>
        <v>紅仁炒蛋</v>
      </c>
      <c r="G22" s="337"/>
      <c r="L22"/>
    </row>
    <row r="23" spans="1:24" s="347" customFormat="1" ht="108" customHeight="1">
      <c r="A23" s="412" t="str">
        <f>'8~9月份菜單'!A27:F27</f>
        <v>肉燥銀芽</v>
      </c>
      <c r="B23" s="408" t="str">
        <f>'8~9月份菜單'!G27</f>
        <v>鮮炒高麗菜</v>
      </c>
      <c r="C23" s="418" t="str">
        <f>'8~9月份菜單'!M27</f>
        <v>三杯米血</v>
      </c>
      <c r="D23" s="412" t="str">
        <f>'8~9月份菜單'!S27</f>
        <v>焗烤洋薯</v>
      </c>
      <c r="E23" s="411" t="str">
        <f>'8~9月份菜單'!Y27</f>
        <v>章魚丸(加)</v>
      </c>
      <c r="G23" s="337"/>
      <c r="X23"/>
    </row>
    <row r="24" spans="1:24" s="347" customFormat="1" ht="108" customHeight="1">
      <c r="A24" s="416" t="str">
        <f>'8~9月份菜單'!A28:F28</f>
        <v>深色蔬菜</v>
      </c>
      <c r="B24" s="413" t="str">
        <f>'8~9月份菜單'!G28</f>
        <v>深色蔬菜</v>
      </c>
      <c r="C24" s="416" t="str">
        <f>'8~9月份菜單'!M28</f>
        <v>有機深色蔬菜</v>
      </c>
      <c r="D24" s="413" t="str">
        <f>'8~9月份菜單'!S28</f>
        <v>深色蔬菜</v>
      </c>
      <c r="E24" s="413" t="str">
        <f>'8~9月份菜單'!Y28</f>
        <v>淺色蔬菜</v>
      </c>
      <c r="G24" s="337"/>
    </row>
    <row r="25" spans="1:24" s="347" customFormat="1" ht="108" customHeight="1">
      <c r="A25" s="414" t="str">
        <f>'8~9月份菜單'!A29:F29</f>
        <v>海芽蛋花湯</v>
      </c>
      <c r="B25" s="414" t="str">
        <f>'8~9月份菜單'!G29</f>
        <v>洋芋排骨湯</v>
      </c>
      <c r="C25" s="414" t="str">
        <f>'8~9月份菜單'!M29</f>
        <v>美式濃湯</v>
      </c>
      <c r="D25" s="414" t="str">
        <f>'8~9月份菜單'!S29</f>
        <v>柴魚味噌湯(豆)</v>
      </c>
      <c r="E25" s="414" t="str">
        <f>'8~9月份菜單'!Y29</f>
        <v>芹香菜頭湯</v>
      </c>
      <c r="G25" s="337"/>
    </row>
    <row r="26" spans="1:24" s="347" customFormat="1" ht="55.15" customHeight="1">
      <c r="A26" s="356" t="s">
        <v>11</v>
      </c>
      <c r="B26" s="356" t="s">
        <v>12</v>
      </c>
      <c r="C26" s="354" t="s">
        <v>13</v>
      </c>
      <c r="D26" s="356" t="s">
        <v>14</v>
      </c>
      <c r="E26" s="356" t="s">
        <v>12</v>
      </c>
      <c r="G26" s="337"/>
    </row>
    <row r="27" spans="1:24" s="473" customFormat="1" ht="56.65" customHeight="1">
      <c r="A27" s="474" t="s">
        <v>164</v>
      </c>
      <c r="B27" s="474" t="s">
        <v>165</v>
      </c>
      <c r="C27" s="474" t="s">
        <v>166</v>
      </c>
      <c r="D27" s="474" t="s">
        <v>167</v>
      </c>
      <c r="E27" s="474" t="s">
        <v>168</v>
      </c>
      <c r="F27" s="474" t="s">
        <v>172</v>
      </c>
    </row>
    <row r="28" spans="1:24" s="347" customFormat="1" ht="108" customHeight="1">
      <c r="A28" s="407" t="str">
        <f>'8~9月份菜單'!A34:F34</f>
        <v>香Q米飯</v>
      </c>
      <c r="B28" s="415" t="str">
        <f>'8~9月份菜單'!G34</f>
        <v>糙 米 飯</v>
      </c>
      <c r="C28" s="359" t="str">
        <f>'8~9月份菜單'!M34</f>
        <v>什錦炒飯</v>
      </c>
      <c r="D28" s="405" t="str">
        <f>'8~9月份菜單'!S34</f>
        <v>麥 片 飯</v>
      </c>
      <c r="E28" s="406" t="str">
        <f>'8~9月份菜單'!Y34</f>
        <v>香Q白飯</v>
      </c>
      <c r="F28" s="407" t="e">
        <f>'8~9月份菜單'!#REF!</f>
        <v>#REF!</v>
      </c>
    </row>
    <row r="29" spans="1:24" s="347" customFormat="1" ht="108" customHeight="1">
      <c r="A29" s="408" t="str">
        <f>'8~9月份菜單'!A35:F35</f>
        <v>客家封肉</v>
      </c>
      <c r="B29" s="409" t="str">
        <f>'8~9月份菜單'!G35</f>
        <v>脆皮雞排(炸)+芋頭糕(主冷)</v>
      </c>
      <c r="C29" s="411" t="str">
        <f>'8~9月份菜單'!M35</f>
        <v>御品肉排</v>
      </c>
      <c r="D29" s="408" t="str">
        <f>'8~9月份菜單'!S35</f>
        <v>蔥爆肉絲</v>
      </c>
      <c r="E29" s="409" t="str">
        <f>'8~9月份菜單'!Y35</f>
        <v>大鵬展翅</v>
      </c>
      <c r="F29" s="409" t="e">
        <f>'8~9月份菜單'!#REF!</f>
        <v>#REF!</v>
      </c>
      <c r="P29"/>
      <c r="S29" s="337"/>
    </row>
    <row r="30" spans="1:24" s="347" customFormat="1" ht="108" customHeight="1">
      <c r="A30" s="410" t="str">
        <f>'8~9月份菜單'!A36:F36</f>
        <v>鮮嫩蒸蛋</v>
      </c>
      <c r="B30" s="411" t="str">
        <f>'8~9月份菜單'!G36</f>
        <v>胡瓜鮮燴</v>
      </c>
      <c r="C30" s="410" t="str">
        <f>'8~9月份菜單'!M36</f>
        <v>宜蘭蔥肉餡餅(加)</v>
      </c>
      <c r="D30" s="410" t="str">
        <f>'8~9月份菜單'!S36</f>
        <v>玉米炒蛋</v>
      </c>
      <c r="E30" s="411" t="str">
        <f>'8~9月份菜單'!Y36</f>
        <v>南洋咖哩</v>
      </c>
      <c r="F30" s="411" t="e">
        <f>'8~9月份菜單'!#REF!</f>
        <v>#REF!</v>
      </c>
      <c r="R30" s="337"/>
    </row>
    <row r="31" spans="1:24" s="347" customFormat="1" ht="108" customHeight="1">
      <c r="A31" s="411" t="str">
        <f>'8~9月份菜單'!A37:F37</f>
        <v>開陽白菜</v>
      </c>
      <c r="B31" s="412" t="str">
        <f>'8~9月份菜單'!G37</f>
        <v>麻婆豆腐(豆)</v>
      </c>
      <c r="C31" s="412" t="str">
        <f>'8~9月份菜單'!M37</f>
        <v>麥香薯條(炸)</v>
      </c>
      <c r="D31" s="411" t="str">
        <f>'8~9月份菜單'!S37</f>
        <v>中式香腸(加)</v>
      </c>
      <c r="E31" s="412" t="str">
        <f>'8~9月份菜單'!Y37</f>
        <v>茄汁魚丁(海)</v>
      </c>
      <c r="F31" s="412" t="e">
        <f>'8~9月份菜單'!#REF!</f>
        <v>#REF!</v>
      </c>
      <c r="P31" s="337"/>
    </row>
    <row r="32" spans="1:24" s="347" customFormat="1" ht="108" customHeight="1">
      <c r="A32" s="416" t="str">
        <f>'8~9月份菜單'!A38:F38</f>
        <v>淺色蔬菜</v>
      </c>
      <c r="B32" s="413" t="str">
        <f>'8~9月份菜單'!G38</f>
        <v>深色蔬菜</v>
      </c>
      <c r="C32" s="416" t="str">
        <f>'8~9月份菜單'!M38</f>
        <v>有機深色蔬菜</v>
      </c>
      <c r="D32" s="413" t="str">
        <f>'8~9月份菜單'!S38</f>
        <v>深色蔬菜</v>
      </c>
      <c r="E32" s="413" t="str">
        <f>'8~9月份菜單'!Y38</f>
        <v>淺色蔬菜</v>
      </c>
      <c r="F32" s="413" t="e">
        <f>'8~9月份菜單'!#REF!</f>
        <v>#REF!</v>
      </c>
    </row>
    <row r="33" spans="1:19" s="347" customFormat="1" ht="108" customHeight="1">
      <c r="A33" s="414" t="str">
        <f>'8~9月份菜單'!A39:F39</f>
        <v>什錦腐羹湯(豆)</v>
      </c>
      <c r="B33" s="414" t="str">
        <f>'8~9月份菜單'!G39</f>
        <v>脆筍排骨湯(醃)</v>
      </c>
      <c r="C33" s="414" t="str">
        <f>'8~9月份菜單'!M39</f>
        <v>椰香芋頭甜湯</v>
      </c>
      <c r="D33" s="414" t="str">
        <f>'8~9月份菜單'!S39</f>
        <v>養生雞湯</v>
      </c>
      <c r="E33" s="414" t="str">
        <f>'8~9月份菜單'!Y39</f>
        <v>和風味噌湯(豆)</v>
      </c>
      <c r="F33" s="414" t="e">
        <f>'8~9月份菜單'!#REF!</f>
        <v>#REF!</v>
      </c>
    </row>
    <row r="34" spans="1:19" s="347" customFormat="1" ht="55.15" customHeight="1">
      <c r="A34" s="354" t="s">
        <v>15</v>
      </c>
      <c r="B34" s="356" t="s">
        <v>16</v>
      </c>
      <c r="C34" s="354" t="s">
        <v>15</v>
      </c>
      <c r="D34" s="354" t="s">
        <v>15</v>
      </c>
      <c r="E34" s="356" t="s">
        <v>16</v>
      </c>
      <c r="F34" s="356" t="s">
        <v>16</v>
      </c>
    </row>
    <row r="35" spans="1:19" s="473" customFormat="1" ht="56.65" customHeight="1">
      <c r="A35" s="472" t="s">
        <v>169</v>
      </c>
      <c r="B35" s="472" t="s">
        <v>170</v>
      </c>
      <c r="C35" s="472" t="s">
        <v>171</v>
      </c>
      <c r="D35" s="869"/>
      <c r="E35" s="870"/>
      <c r="F35" s="870"/>
    </row>
    <row r="36" spans="1:19" s="347" customFormat="1" ht="108" customHeight="1">
      <c r="A36" s="407" t="str">
        <f>'8~9月份菜單'!A44:F44</f>
        <v>香Q白飯</v>
      </c>
      <c r="B36" s="407" t="str">
        <f>'8~9月份菜單'!G44</f>
        <v>小 米 飯</v>
      </c>
      <c r="C36" s="407" t="str">
        <f>'8~9月份菜單'!M44</f>
        <v>新竹米粉</v>
      </c>
      <c r="D36" s="871"/>
      <c r="E36" s="872"/>
      <c r="F36" s="872"/>
    </row>
    <row r="37" spans="1:19" s="347" customFormat="1" ht="108" customHeight="1">
      <c r="A37" s="403" t="str">
        <f>'8~9月份菜單'!A45:F45</f>
        <v>高鐵里肌</v>
      </c>
      <c r="B37" s="419" t="str">
        <f>'8~9月份菜單'!G45</f>
        <v>燒烤雞排+港式燒賣(加)</v>
      </c>
      <c r="C37" s="419" t="str">
        <f>'8~9月份菜單'!M45</f>
        <v>香酥魚丁(水生海炸)</v>
      </c>
      <c r="D37" s="871"/>
      <c r="E37" s="872"/>
      <c r="F37" s="872"/>
      <c r="P37"/>
      <c r="S37" s="337"/>
    </row>
    <row r="38" spans="1:19" s="347" customFormat="1" ht="108" customHeight="1">
      <c r="A38" s="410" t="str">
        <f>'8~9月份菜單'!A46:F46</f>
        <v>絞肉干丁(豆)</v>
      </c>
      <c r="B38" s="410" t="str">
        <f>'8~9月份菜單'!G46</f>
        <v>香菇白菜</v>
      </c>
      <c r="C38" s="411" t="str">
        <f>'8~9月份菜單'!M46</f>
        <v>手工水餃（主冷）</v>
      </c>
      <c r="D38" s="871"/>
      <c r="E38" s="872"/>
      <c r="F38" s="872"/>
      <c r="R38" s="337"/>
    </row>
    <row r="39" spans="1:19" s="347" customFormat="1" ht="108" customHeight="1">
      <c r="A39" s="411" t="str">
        <f>'8~9月份菜單'!A47:F47</f>
        <v>開陽黃瓜</v>
      </c>
      <c r="B39" s="419" t="str">
        <f>'8~9月份菜單'!G47</f>
        <v>塔香鮑菇</v>
      </c>
      <c r="C39" s="419" t="str">
        <f>'8~9月份菜單'!M47</f>
        <v>雙色滷味(豆)</v>
      </c>
      <c r="D39" s="871"/>
      <c r="E39" s="872"/>
      <c r="F39" s="872"/>
      <c r="P39" s="337"/>
    </row>
    <row r="40" spans="1:19" s="347" customFormat="1" ht="108" customHeight="1">
      <c r="A40" s="416" t="str">
        <f>'8~9月份菜單'!A48:F48</f>
        <v>淺色蔬菜</v>
      </c>
      <c r="B40" s="416" t="str">
        <f>'8~9月份菜單'!G48</f>
        <v>深色蔬菜</v>
      </c>
      <c r="C40" s="416" t="str">
        <f>'8~9月份菜單'!M48</f>
        <v>有機深色蔬菜</v>
      </c>
      <c r="D40" s="871"/>
      <c r="E40" s="872"/>
      <c r="F40" s="872"/>
    </row>
    <row r="41" spans="1:19" s="347" customFormat="1" ht="108" customHeight="1">
      <c r="A41" s="414" t="str">
        <f>'8~9月份菜單'!A49:F49</f>
        <v>肉羹湯(醃)</v>
      </c>
      <c r="B41" s="414" t="str">
        <f>'8~9月份菜單'!G49</f>
        <v>蘿蔔大骨湯</v>
      </c>
      <c r="C41" s="414" t="str">
        <f>'8~9月份菜單'!M49</f>
        <v>洋芋濃湯</v>
      </c>
      <c r="D41" s="871"/>
      <c r="E41" s="872"/>
      <c r="F41" s="872"/>
    </row>
    <row r="42" spans="1:19" s="347" customFormat="1" ht="55.15" customHeight="1">
      <c r="A42" s="354" t="s">
        <v>15</v>
      </c>
      <c r="B42" s="354" t="s">
        <v>15</v>
      </c>
      <c r="C42" s="356" t="s">
        <v>15</v>
      </c>
      <c r="D42" s="871"/>
      <c r="E42" s="872"/>
      <c r="F42" s="872"/>
    </row>
    <row r="43" spans="1:19" s="235" customFormat="1" ht="68.650000000000006" customHeight="1">
      <c r="A43" s="873" t="s">
        <v>17</v>
      </c>
      <c r="B43" s="874"/>
      <c r="C43" s="874"/>
      <c r="D43" s="874"/>
      <c r="E43" s="874"/>
      <c r="F43" s="874"/>
    </row>
    <row r="44" spans="1:19" ht="88.5" customHeight="1">
      <c r="A44" s="875"/>
      <c r="B44" s="875"/>
      <c r="C44" s="875"/>
      <c r="D44" s="875"/>
      <c r="E44" s="875"/>
    </row>
  </sheetData>
  <mergeCells count="6">
    <mergeCell ref="D35:F42"/>
    <mergeCell ref="A43:F43"/>
    <mergeCell ref="A44:E44"/>
    <mergeCell ref="B1:B2"/>
    <mergeCell ref="C1:C2"/>
    <mergeCell ref="D1:D2"/>
  </mergeCells>
  <phoneticPr fontId="100" type="noConversion"/>
  <printOptions horizontalCentered="1"/>
  <pageMargins left="0.156944444444444" right="0.156944444444444" top="0" bottom="0.39305555555555599" header="0.51180555555555596" footer="0.51180555555555596"/>
  <pageSetup paperSize="9" scale="2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4506668294322"/>
  </sheetPr>
  <dimension ref="A1:AZ81"/>
  <sheetViews>
    <sheetView view="pageBreakPreview" topLeftCell="R44" zoomScaleNormal="100" zoomScaleSheetLayoutView="100" workbookViewId="0">
      <selection activeCell="S48" sqref="S48:X48"/>
    </sheetView>
  </sheetViews>
  <sheetFormatPr defaultColWidth="9" defaultRowHeight="16.5"/>
  <cols>
    <col min="1" max="3" width="27.5" customWidth="1"/>
    <col min="4" max="6" width="27.5" style="245" customWidth="1"/>
    <col min="7" max="9" width="27.5" customWidth="1"/>
    <col min="10" max="12" width="27.5" style="245" customWidth="1"/>
    <col min="13" max="14" width="27.5" style="335" customWidth="1"/>
    <col min="15" max="18" width="27.5" style="245" customWidth="1"/>
    <col min="19" max="20" width="27.5" style="335" customWidth="1"/>
    <col min="21" max="24" width="27.5" style="245" customWidth="1"/>
    <col min="25" max="27" width="27.5" style="335" customWidth="1"/>
    <col min="28" max="30" width="27.5" style="245" customWidth="1"/>
    <col min="31" max="16384" width="9" style="245"/>
  </cols>
  <sheetData>
    <row r="1" spans="1:52" ht="98.45" customHeight="1">
      <c r="A1" s="878" t="s">
        <v>276</v>
      </c>
      <c r="B1" s="878"/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  <c r="P1" s="878"/>
      <c r="Q1" s="878"/>
      <c r="R1" s="878"/>
      <c r="S1" s="878"/>
      <c r="T1" s="878"/>
      <c r="U1" s="878"/>
      <c r="V1" s="878"/>
      <c r="W1" s="878"/>
      <c r="X1" s="878"/>
      <c r="Y1" s="878"/>
      <c r="Z1" s="878"/>
      <c r="AA1" s="878"/>
      <c r="AB1" s="878"/>
      <c r="AC1" s="878"/>
      <c r="AD1" s="878"/>
    </row>
    <row r="2" spans="1:52" ht="113.45" customHeight="1" thickBot="1">
      <c r="A2" s="878" t="s">
        <v>387</v>
      </c>
      <c r="B2" s="878"/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  <c r="P2" s="878"/>
      <c r="Q2" s="878"/>
      <c r="R2" s="878"/>
      <c r="S2" s="878"/>
      <c r="T2" s="878"/>
      <c r="U2" s="878"/>
      <c r="V2" s="878"/>
      <c r="W2" s="878"/>
      <c r="X2" s="878"/>
      <c r="Y2" s="878"/>
      <c r="Z2" s="967" t="s">
        <v>18</v>
      </c>
      <c r="AA2" s="967"/>
      <c r="AB2" s="967"/>
      <c r="AC2" s="811"/>
      <c r="AD2" s="811"/>
    </row>
    <row r="3" spans="1:52" s="756" customFormat="1" ht="76.900000000000006" customHeight="1" thickBot="1">
      <c r="A3" s="968"/>
      <c r="B3" s="969"/>
      <c r="C3" s="969"/>
      <c r="D3" s="969"/>
      <c r="E3" s="969"/>
      <c r="F3" s="970"/>
      <c r="G3" s="971">
        <v>30</v>
      </c>
      <c r="H3" s="972"/>
      <c r="I3" s="972"/>
      <c r="J3" s="972"/>
      <c r="K3" s="972"/>
      <c r="L3" s="973"/>
      <c r="M3" s="974">
        <v>31</v>
      </c>
      <c r="N3" s="975"/>
      <c r="O3" s="975"/>
      <c r="P3" s="975"/>
      <c r="Q3" s="975"/>
      <c r="R3" s="976"/>
      <c r="S3" s="977">
        <v>1</v>
      </c>
      <c r="T3" s="978"/>
      <c r="U3" s="978"/>
      <c r="V3" s="978"/>
      <c r="W3" s="978"/>
      <c r="X3" s="979"/>
      <c r="Y3" s="980">
        <v>2</v>
      </c>
      <c r="Z3" s="981"/>
      <c r="AA3" s="981"/>
      <c r="AB3" s="981"/>
      <c r="AC3" s="981"/>
      <c r="AD3" s="982"/>
    </row>
    <row r="4" spans="1:52" s="321" customFormat="1" ht="79.900000000000006" customHeight="1">
      <c r="A4" s="900"/>
      <c r="B4" s="901"/>
      <c r="C4" s="901"/>
      <c r="D4" s="901"/>
      <c r="E4" s="901"/>
      <c r="F4" s="902"/>
      <c r="G4" s="924" t="s">
        <v>203</v>
      </c>
      <c r="H4" s="901"/>
      <c r="I4" s="901"/>
      <c r="J4" s="901"/>
      <c r="K4" s="901"/>
      <c r="L4" s="901"/>
      <c r="M4" s="879" t="s">
        <v>257</v>
      </c>
      <c r="N4" s="880"/>
      <c r="O4" s="880"/>
      <c r="P4" s="880"/>
      <c r="Q4" s="880"/>
      <c r="R4" s="903"/>
      <c r="S4" s="924" t="s">
        <v>23</v>
      </c>
      <c r="T4" s="901"/>
      <c r="U4" s="901"/>
      <c r="V4" s="901"/>
      <c r="W4" s="901"/>
      <c r="X4" s="901"/>
      <c r="Y4" s="879" t="s">
        <v>196</v>
      </c>
      <c r="Z4" s="880"/>
      <c r="AA4" s="880"/>
      <c r="AB4" s="880"/>
      <c r="AC4" s="880"/>
      <c r="AD4" s="881"/>
    </row>
    <row r="5" spans="1:52" s="324" customFormat="1" ht="79.900000000000006" customHeight="1">
      <c r="A5" s="904"/>
      <c r="B5" s="905"/>
      <c r="C5" s="905"/>
      <c r="D5" s="905"/>
      <c r="E5" s="905"/>
      <c r="F5" s="906"/>
      <c r="G5" s="907" t="s">
        <v>393</v>
      </c>
      <c r="H5" s="908"/>
      <c r="I5" s="908"/>
      <c r="J5" s="908"/>
      <c r="K5" s="908"/>
      <c r="L5" s="909"/>
      <c r="M5" s="926" t="s">
        <v>301</v>
      </c>
      <c r="N5" s="927"/>
      <c r="O5" s="927"/>
      <c r="P5" s="927"/>
      <c r="Q5" s="927"/>
      <c r="R5" s="928"/>
      <c r="S5" s="925" t="s">
        <v>279</v>
      </c>
      <c r="T5" s="905"/>
      <c r="U5" s="905"/>
      <c r="V5" s="905"/>
      <c r="W5" s="905"/>
      <c r="X5" s="905"/>
      <c r="Y5" s="907" t="s">
        <v>280</v>
      </c>
      <c r="Z5" s="908"/>
      <c r="AA5" s="908"/>
      <c r="AB5" s="908"/>
      <c r="AC5" s="908"/>
      <c r="AD5" s="983"/>
    </row>
    <row r="6" spans="1:52" s="323" customFormat="1" ht="79.900000000000006" customHeight="1">
      <c r="A6" s="910"/>
      <c r="B6" s="911"/>
      <c r="C6" s="911"/>
      <c r="D6" s="911"/>
      <c r="E6" s="911"/>
      <c r="F6" s="912"/>
      <c r="G6" s="913" t="s">
        <v>179</v>
      </c>
      <c r="H6" s="914"/>
      <c r="I6" s="914"/>
      <c r="J6" s="914"/>
      <c r="K6" s="914"/>
      <c r="L6" s="915"/>
      <c r="M6" s="935" t="s">
        <v>300</v>
      </c>
      <c r="N6" s="936"/>
      <c r="O6" s="936"/>
      <c r="P6" s="936"/>
      <c r="Q6" s="936"/>
      <c r="R6" s="937"/>
      <c r="S6" s="938" t="s">
        <v>302</v>
      </c>
      <c r="T6" s="939"/>
      <c r="U6" s="939"/>
      <c r="V6" s="939"/>
      <c r="W6" s="939"/>
      <c r="X6" s="940"/>
      <c r="Y6" s="938" t="s">
        <v>260</v>
      </c>
      <c r="Z6" s="939"/>
      <c r="AA6" s="939"/>
      <c r="AB6" s="939"/>
      <c r="AC6" s="939"/>
      <c r="AD6" s="941"/>
      <c r="AH6" s="897" t="s">
        <v>347</v>
      </c>
      <c r="AI6" s="898"/>
      <c r="AJ6" s="898"/>
      <c r="AK6" s="898"/>
      <c r="AL6" s="898"/>
      <c r="AM6" s="898"/>
      <c r="AN6" s="898"/>
      <c r="AO6" s="898"/>
      <c r="AP6" s="898"/>
      <c r="AQ6" s="898"/>
      <c r="AR6" s="898"/>
      <c r="AS6" s="898"/>
      <c r="AT6" s="898"/>
      <c r="AU6" s="898"/>
      <c r="AV6" s="898"/>
    </row>
    <row r="7" spans="1:52" s="323" customFormat="1" ht="79.900000000000006" customHeight="1">
      <c r="A7" s="916"/>
      <c r="B7" s="917"/>
      <c r="C7" s="917"/>
      <c r="D7" s="917"/>
      <c r="E7" s="917"/>
      <c r="F7" s="918"/>
      <c r="G7" s="942" t="s">
        <v>278</v>
      </c>
      <c r="H7" s="943"/>
      <c r="I7" s="943"/>
      <c r="J7" s="943"/>
      <c r="K7" s="943"/>
      <c r="L7" s="944"/>
      <c r="M7" s="945" t="s">
        <v>271</v>
      </c>
      <c r="N7" s="946"/>
      <c r="O7" s="946"/>
      <c r="P7" s="946"/>
      <c r="Q7" s="946"/>
      <c r="R7" s="947"/>
      <c r="S7" s="948" t="s">
        <v>178</v>
      </c>
      <c r="T7" s="949"/>
      <c r="U7" s="949"/>
      <c r="V7" s="949"/>
      <c r="W7" s="949"/>
      <c r="X7" s="949"/>
      <c r="Y7" s="950" t="s">
        <v>200</v>
      </c>
      <c r="Z7" s="917"/>
      <c r="AA7" s="917"/>
      <c r="AB7" s="917"/>
      <c r="AC7" s="917"/>
      <c r="AD7" s="951"/>
      <c r="AH7" s="898"/>
      <c r="AI7" s="898"/>
      <c r="AJ7" s="898"/>
      <c r="AK7" s="898"/>
      <c r="AL7" s="898"/>
      <c r="AM7" s="898"/>
      <c r="AN7" s="898"/>
      <c r="AO7" s="898"/>
      <c r="AP7" s="898"/>
      <c r="AQ7" s="898"/>
      <c r="AR7" s="898"/>
      <c r="AS7" s="898"/>
      <c r="AT7" s="898"/>
      <c r="AU7" s="898"/>
      <c r="AV7" s="898"/>
    </row>
    <row r="8" spans="1:52" s="326" customFormat="1" ht="79.900000000000006" customHeight="1">
      <c r="A8" s="922"/>
      <c r="B8" s="892"/>
      <c r="C8" s="892"/>
      <c r="D8" s="892"/>
      <c r="E8" s="892"/>
      <c r="F8" s="892"/>
      <c r="G8" s="891" t="s">
        <v>199</v>
      </c>
      <c r="H8" s="892"/>
      <c r="I8" s="892"/>
      <c r="J8" s="892"/>
      <c r="K8" s="892"/>
      <c r="L8" s="923"/>
      <c r="M8" s="891" t="s">
        <v>197</v>
      </c>
      <c r="N8" s="892"/>
      <c r="O8" s="892"/>
      <c r="P8" s="892"/>
      <c r="Q8" s="892"/>
      <c r="R8" s="892"/>
      <c r="S8" s="891" t="s">
        <v>198</v>
      </c>
      <c r="T8" s="892"/>
      <c r="U8" s="892"/>
      <c r="V8" s="892"/>
      <c r="W8" s="892"/>
      <c r="X8" s="892"/>
      <c r="Y8" s="891" t="s">
        <v>199</v>
      </c>
      <c r="Z8" s="892"/>
      <c r="AA8" s="892"/>
      <c r="AB8" s="892"/>
      <c r="AC8" s="892"/>
      <c r="AD8" s="893"/>
    </row>
    <row r="9" spans="1:52" s="327" customFormat="1" ht="79.900000000000006" customHeight="1">
      <c r="A9" s="961"/>
      <c r="B9" s="962"/>
      <c r="C9" s="962"/>
      <c r="D9" s="962"/>
      <c r="E9" s="962"/>
      <c r="F9" s="962"/>
      <c r="G9" s="961" t="s">
        <v>407</v>
      </c>
      <c r="H9" s="962"/>
      <c r="I9" s="962"/>
      <c r="J9" s="962"/>
      <c r="K9" s="962"/>
      <c r="L9" s="962"/>
      <c r="M9" s="961" t="s">
        <v>315</v>
      </c>
      <c r="N9" s="962"/>
      <c r="O9" s="962"/>
      <c r="P9" s="962"/>
      <c r="Q9" s="962"/>
      <c r="R9" s="963"/>
      <c r="S9" s="961" t="s">
        <v>320</v>
      </c>
      <c r="T9" s="962"/>
      <c r="U9" s="962"/>
      <c r="V9" s="962"/>
      <c r="W9" s="962"/>
      <c r="X9" s="963"/>
      <c r="Y9" s="984" t="s">
        <v>316</v>
      </c>
      <c r="Z9" s="985"/>
      <c r="AA9" s="985"/>
      <c r="AB9" s="985"/>
      <c r="AC9" s="985"/>
      <c r="AD9" s="986"/>
    </row>
    <row r="10" spans="1:52" s="328" customFormat="1" ht="70.5" customHeight="1">
      <c r="A10" s="987"/>
      <c r="B10" s="988"/>
      <c r="C10" s="988"/>
      <c r="D10" s="988"/>
      <c r="E10" s="988"/>
      <c r="F10" s="989"/>
      <c r="G10" s="988"/>
      <c r="H10" s="988"/>
      <c r="I10" s="988"/>
      <c r="J10" s="988"/>
      <c r="K10" s="988"/>
      <c r="L10" s="989"/>
      <c r="M10" s="988"/>
      <c r="N10" s="988"/>
      <c r="O10" s="988"/>
      <c r="P10" s="988"/>
      <c r="Q10" s="988"/>
      <c r="R10" s="989"/>
      <c r="S10" s="990"/>
      <c r="T10" s="991"/>
      <c r="U10" s="991"/>
      <c r="V10" s="991"/>
      <c r="W10" s="991"/>
      <c r="X10" s="992"/>
      <c r="Y10" s="993"/>
      <c r="Z10" s="988"/>
      <c r="AA10" s="988"/>
      <c r="AB10" s="988"/>
      <c r="AC10" s="988"/>
      <c r="AD10" s="994"/>
    </row>
    <row r="11" spans="1:52" s="490" customFormat="1" ht="24.4" customHeight="1">
      <c r="A11" s="518"/>
      <c r="B11" s="485"/>
      <c r="C11" s="486"/>
      <c r="D11" s="487"/>
      <c r="E11" s="488"/>
      <c r="F11" s="486"/>
      <c r="G11" s="517" t="s">
        <v>192</v>
      </c>
      <c r="H11" s="485">
        <f>第一週明細!W19</f>
        <v>751</v>
      </c>
      <c r="I11" s="486" t="s">
        <v>20</v>
      </c>
      <c r="J11" s="487" t="s">
        <v>194</v>
      </c>
      <c r="K11" s="488">
        <f>第一週明細!W15</f>
        <v>25</v>
      </c>
      <c r="L11" s="486" t="s">
        <v>21</v>
      </c>
      <c r="M11" s="517" t="s">
        <v>192</v>
      </c>
      <c r="N11" s="485">
        <f>第一週明細!W27</f>
        <v>749</v>
      </c>
      <c r="O11" s="486" t="s">
        <v>20</v>
      </c>
      <c r="P11" s="487" t="s">
        <v>194</v>
      </c>
      <c r="Q11" s="488">
        <f>第一週明細!W23</f>
        <v>25</v>
      </c>
      <c r="R11" s="486" t="s">
        <v>21</v>
      </c>
      <c r="S11" s="517" t="s">
        <v>192</v>
      </c>
      <c r="T11" s="485">
        <f>第一週明細!W35</f>
        <v>765.6</v>
      </c>
      <c r="U11" s="486" t="s">
        <v>20</v>
      </c>
      <c r="V11" s="487" t="s">
        <v>194</v>
      </c>
      <c r="W11" s="488">
        <f>第一週明細!W31</f>
        <v>26</v>
      </c>
      <c r="X11" s="486" t="s">
        <v>21</v>
      </c>
      <c r="Y11" s="752" t="s">
        <v>192</v>
      </c>
      <c r="Z11" s="485">
        <f>第一週明細!W43</f>
        <v>749</v>
      </c>
      <c r="AA11" s="486" t="s">
        <v>20</v>
      </c>
      <c r="AB11" s="487" t="s">
        <v>194</v>
      </c>
      <c r="AC11" s="488">
        <f>第一週明細!W39</f>
        <v>25</v>
      </c>
      <c r="AD11" s="751" t="s">
        <v>21</v>
      </c>
    </row>
    <row r="12" spans="1:52" s="490" customFormat="1" ht="31.15" customHeight="1" thickBot="1">
      <c r="A12" s="516"/>
      <c r="B12" s="491"/>
      <c r="C12" s="492"/>
      <c r="D12" s="493"/>
      <c r="E12" s="494"/>
      <c r="F12" s="492"/>
      <c r="G12" s="525" t="s">
        <v>193</v>
      </c>
      <c r="H12" s="491">
        <f>第一週明細!W13</f>
        <v>102</v>
      </c>
      <c r="I12" s="492" t="s">
        <v>21</v>
      </c>
      <c r="J12" s="493" t="s">
        <v>195</v>
      </c>
      <c r="K12" s="494">
        <f>第一週明細!W17</f>
        <v>29.5</v>
      </c>
      <c r="L12" s="492" t="s">
        <v>21</v>
      </c>
      <c r="M12" s="525" t="s">
        <v>193</v>
      </c>
      <c r="N12" s="491">
        <f>第一週明細!W21</f>
        <v>101.5</v>
      </c>
      <c r="O12" s="492" t="s">
        <v>21</v>
      </c>
      <c r="P12" s="493" t="s">
        <v>195</v>
      </c>
      <c r="Q12" s="494">
        <f>第一週明細!W25</f>
        <v>29.5</v>
      </c>
      <c r="R12" s="492" t="s">
        <v>21</v>
      </c>
      <c r="S12" s="525" t="s">
        <v>193</v>
      </c>
      <c r="T12" s="491">
        <f>第一週明細!W29</f>
        <v>102</v>
      </c>
      <c r="U12" s="492" t="s">
        <v>21</v>
      </c>
      <c r="V12" s="493" t="s">
        <v>195</v>
      </c>
      <c r="W12" s="494">
        <f>第一週明細!W33</f>
        <v>30.900000000000002</v>
      </c>
      <c r="X12" s="492" t="s">
        <v>21</v>
      </c>
      <c r="Y12" s="525" t="s">
        <v>193</v>
      </c>
      <c r="Z12" s="750">
        <f>第一週明細!W37</f>
        <v>101.5</v>
      </c>
      <c r="AA12" s="749" t="s">
        <v>21</v>
      </c>
      <c r="AB12" s="748" t="s">
        <v>195</v>
      </c>
      <c r="AC12" s="747">
        <f>第一週明細!W41</f>
        <v>29.5</v>
      </c>
      <c r="AD12" s="746" t="s">
        <v>21</v>
      </c>
    </row>
    <row r="13" spans="1:52" s="756" customFormat="1" ht="76.900000000000006" customHeight="1" thickBot="1">
      <c r="A13" s="952">
        <v>5</v>
      </c>
      <c r="B13" s="953"/>
      <c r="C13" s="953"/>
      <c r="D13" s="953"/>
      <c r="E13" s="953"/>
      <c r="F13" s="954"/>
      <c r="G13" s="955">
        <v>6</v>
      </c>
      <c r="H13" s="956"/>
      <c r="I13" s="956"/>
      <c r="J13" s="956"/>
      <c r="K13" s="956"/>
      <c r="L13" s="957"/>
      <c r="M13" s="958">
        <v>7</v>
      </c>
      <c r="N13" s="959"/>
      <c r="O13" s="959"/>
      <c r="P13" s="959"/>
      <c r="Q13" s="959"/>
      <c r="R13" s="960"/>
      <c r="S13" s="995">
        <v>8</v>
      </c>
      <c r="T13" s="996"/>
      <c r="U13" s="996"/>
      <c r="V13" s="996"/>
      <c r="W13" s="996"/>
      <c r="X13" s="997"/>
      <c r="Y13" s="998">
        <v>9</v>
      </c>
      <c r="Z13" s="999"/>
      <c r="AA13" s="999"/>
      <c r="AB13" s="999"/>
      <c r="AC13" s="999"/>
      <c r="AD13" s="1000"/>
    </row>
    <row r="14" spans="1:52" s="323" customFormat="1" ht="79.900000000000006" customHeight="1">
      <c r="A14" s="900" t="s">
        <v>124</v>
      </c>
      <c r="B14" s="901"/>
      <c r="C14" s="901"/>
      <c r="D14" s="901"/>
      <c r="E14" s="901"/>
      <c r="F14" s="902"/>
      <c r="G14" s="924" t="s">
        <v>203</v>
      </c>
      <c r="H14" s="901"/>
      <c r="I14" s="901"/>
      <c r="J14" s="901"/>
      <c r="K14" s="901"/>
      <c r="L14" s="901"/>
      <c r="M14" s="1001" t="s">
        <v>127</v>
      </c>
      <c r="N14" s="1002"/>
      <c r="O14" s="1002"/>
      <c r="P14" s="1002"/>
      <c r="Q14" s="1002"/>
      <c r="R14" s="1002"/>
      <c r="S14" s="924" t="s">
        <v>24</v>
      </c>
      <c r="T14" s="901"/>
      <c r="U14" s="901"/>
      <c r="V14" s="901"/>
      <c r="W14" s="901"/>
      <c r="X14" s="901"/>
      <c r="Y14" s="1003"/>
      <c r="Z14" s="1004"/>
      <c r="AA14" s="1004"/>
      <c r="AB14" s="1004"/>
      <c r="AC14" s="1004"/>
      <c r="AD14" s="1005"/>
    </row>
    <row r="15" spans="1:52" s="324" customFormat="1" ht="79.900000000000006" customHeight="1">
      <c r="A15" s="904" t="s">
        <v>303</v>
      </c>
      <c r="B15" s="905"/>
      <c r="C15" s="905"/>
      <c r="D15" s="905"/>
      <c r="E15" s="905"/>
      <c r="F15" s="906"/>
      <c r="G15" s="907" t="s">
        <v>403</v>
      </c>
      <c r="H15" s="908"/>
      <c r="I15" s="908"/>
      <c r="J15" s="908"/>
      <c r="K15" s="908"/>
      <c r="L15" s="909"/>
      <c r="M15" s="925" t="s">
        <v>283</v>
      </c>
      <c r="N15" s="905"/>
      <c r="O15" s="905"/>
      <c r="P15" s="905"/>
      <c r="Q15" s="905"/>
      <c r="R15" s="905"/>
      <c r="S15" s="926" t="s">
        <v>264</v>
      </c>
      <c r="T15" s="927"/>
      <c r="U15" s="927"/>
      <c r="V15" s="927"/>
      <c r="W15" s="927"/>
      <c r="X15" s="928"/>
      <c r="Y15" s="929"/>
      <c r="Z15" s="930"/>
      <c r="AA15" s="930"/>
      <c r="AB15" s="930"/>
      <c r="AC15" s="930"/>
      <c r="AD15" s="931"/>
    </row>
    <row r="16" spans="1:52" s="323" customFormat="1" ht="79.900000000000006" customHeight="1">
      <c r="A16" s="910" t="s">
        <v>281</v>
      </c>
      <c r="B16" s="911"/>
      <c r="C16" s="911"/>
      <c r="D16" s="911"/>
      <c r="E16" s="911"/>
      <c r="F16" s="912"/>
      <c r="G16" s="913" t="s">
        <v>304</v>
      </c>
      <c r="H16" s="914"/>
      <c r="I16" s="914"/>
      <c r="J16" s="914"/>
      <c r="K16" s="914"/>
      <c r="L16" s="915"/>
      <c r="M16" s="932" t="s">
        <v>201</v>
      </c>
      <c r="N16" s="933"/>
      <c r="O16" s="933"/>
      <c r="P16" s="933"/>
      <c r="Q16" s="933"/>
      <c r="R16" s="934"/>
      <c r="S16" s="913" t="s">
        <v>204</v>
      </c>
      <c r="T16" s="914"/>
      <c r="U16" s="914"/>
      <c r="V16" s="914"/>
      <c r="W16" s="914"/>
      <c r="X16" s="915"/>
      <c r="Y16" s="1012"/>
      <c r="Z16" s="1013"/>
      <c r="AA16" s="1013"/>
      <c r="AB16" s="1013"/>
      <c r="AC16" s="1013"/>
      <c r="AD16" s="1014"/>
      <c r="AI16" s="897" t="s">
        <v>346</v>
      </c>
      <c r="AJ16" s="898"/>
      <c r="AK16" s="898"/>
      <c r="AL16" s="898"/>
      <c r="AM16" s="898"/>
      <c r="AN16" s="898"/>
      <c r="AO16" s="898"/>
      <c r="AP16" s="898"/>
      <c r="AQ16" s="898"/>
      <c r="AR16" s="898"/>
      <c r="AS16" s="898"/>
      <c r="AT16" s="898"/>
      <c r="AU16" s="898"/>
      <c r="AV16" s="898"/>
      <c r="AW16" s="898"/>
      <c r="AX16" s="898"/>
      <c r="AY16" s="898"/>
      <c r="AZ16" s="898"/>
    </row>
    <row r="17" spans="1:52" s="323" customFormat="1" ht="79.900000000000006" customHeight="1">
      <c r="A17" s="916" t="s">
        <v>272</v>
      </c>
      <c r="B17" s="917"/>
      <c r="C17" s="917"/>
      <c r="D17" s="917"/>
      <c r="E17" s="917"/>
      <c r="F17" s="918"/>
      <c r="G17" s="942" t="s">
        <v>282</v>
      </c>
      <c r="H17" s="943"/>
      <c r="I17" s="943"/>
      <c r="J17" s="943"/>
      <c r="K17" s="943"/>
      <c r="L17" s="944"/>
      <c r="M17" s="942" t="s">
        <v>342</v>
      </c>
      <c r="N17" s="943"/>
      <c r="O17" s="943"/>
      <c r="P17" s="943"/>
      <c r="Q17" s="943"/>
      <c r="R17" s="943"/>
      <c r="S17" s="942" t="s">
        <v>284</v>
      </c>
      <c r="T17" s="943"/>
      <c r="U17" s="943"/>
      <c r="V17" s="943"/>
      <c r="W17" s="943"/>
      <c r="X17" s="944"/>
      <c r="Y17" s="1006"/>
      <c r="Z17" s="1007"/>
      <c r="AA17" s="1007"/>
      <c r="AB17" s="1007"/>
      <c r="AC17" s="1007"/>
      <c r="AD17" s="1008"/>
      <c r="AI17" s="898"/>
      <c r="AJ17" s="898"/>
      <c r="AK17" s="898"/>
      <c r="AL17" s="898"/>
      <c r="AM17" s="898"/>
      <c r="AN17" s="898"/>
      <c r="AO17" s="898"/>
      <c r="AP17" s="898"/>
      <c r="AQ17" s="898"/>
      <c r="AR17" s="898"/>
      <c r="AS17" s="898"/>
      <c r="AT17" s="898"/>
      <c r="AU17" s="898"/>
      <c r="AV17" s="898"/>
      <c r="AW17" s="898"/>
      <c r="AX17" s="898"/>
      <c r="AY17" s="898"/>
      <c r="AZ17" s="898"/>
    </row>
    <row r="18" spans="1:52" s="329" customFormat="1" ht="79.900000000000006" customHeight="1">
      <c r="A18" s="922" t="s">
        <v>199</v>
      </c>
      <c r="B18" s="892"/>
      <c r="C18" s="892"/>
      <c r="D18" s="892"/>
      <c r="E18" s="892"/>
      <c r="F18" s="892"/>
      <c r="G18" s="891" t="s">
        <v>199</v>
      </c>
      <c r="H18" s="892"/>
      <c r="I18" s="892"/>
      <c r="J18" s="892"/>
      <c r="K18" s="892"/>
      <c r="L18" s="923"/>
      <c r="M18" s="891" t="s">
        <v>197</v>
      </c>
      <c r="N18" s="892"/>
      <c r="O18" s="892"/>
      <c r="P18" s="892"/>
      <c r="Q18" s="892"/>
      <c r="R18" s="892"/>
      <c r="S18" s="891" t="s">
        <v>198</v>
      </c>
      <c r="T18" s="892"/>
      <c r="U18" s="892"/>
      <c r="V18" s="892"/>
      <c r="W18" s="892"/>
      <c r="X18" s="892"/>
      <c r="Y18" s="1009"/>
      <c r="Z18" s="1010"/>
      <c r="AA18" s="1010"/>
      <c r="AB18" s="1010"/>
      <c r="AC18" s="1010"/>
      <c r="AD18" s="1011"/>
      <c r="AI18" s="898"/>
      <c r="AJ18" s="898"/>
      <c r="AK18" s="898"/>
      <c r="AL18" s="898"/>
      <c r="AM18" s="898"/>
      <c r="AN18" s="898"/>
      <c r="AO18" s="898"/>
      <c r="AP18" s="898"/>
      <c r="AQ18" s="898"/>
      <c r="AR18" s="898"/>
      <c r="AS18" s="898"/>
      <c r="AT18" s="898"/>
      <c r="AU18" s="898"/>
      <c r="AV18" s="898"/>
      <c r="AW18" s="898"/>
      <c r="AX18" s="898"/>
      <c r="AY18" s="898"/>
      <c r="AZ18" s="898"/>
    </row>
    <row r="19" spans="1:52" s="327" customFormat="1" ht="79.900000000000006" customHeight="1">
      <c r="A19" s="1015" t="s">
        <v>317</v>
      </c>
      <c r="B19" s="985"/>
      <c r="C19" s="985"/>
      <c r="D19" s="985"/>
      <c r="E19" s="985"/>
      <c r="F19" s="1016"/>
      <c r="G19" s="961" t="s">
        <v>319</v>
      </c>
      <c r="H19" s="962"/>
      <c r="I19" s="962"/>
      <c r="J19" s="962"/>
      <c r="K19" s="962"/>
      <c r="L19" s="963"/>
      <c r="M19" s="985" t="s">
        <v>202</v>
      </c>
      <c r="N19" s="985"/>
      <c r="O19" s="985"/>
      <c r="P19" s="985"/>
      <c r="Q19" s="985"/>
      <c r="R19" s="1016"/>
      <c r="S19" s="984" t="s">
        <v>318</v>
      </c>
      <c r="T19" s="985"/>
      <c r="U19" s="985"/>
      <c r="V19" s="985"/>
      <c r="W19" s="985"/>
      <c r="X19" s="1016"/>
      <c r="Y19" s="1017"/>
      <c r="Z19" s="1018"/>
      <c r="AA19" s="1018"/>
      <c r="AB19" s="1018"/>
      <c r="AC19" s="1018"/>
      <c r="AD19" s="1019"/>
    </row>
    <row r="20" spans="1:52" s="328" customFormat="1" ht="79.900000000000006" customHeight="1">
      <c r="A20" s="987"/>
      <c r="B20" s="988"/>
      <c r="C20" s="988"/>
      <c r="D20" s="988"/>
      <c r="E20" s="988"/>
      <c r="F20" s="989"/>
      <c r="G20" s="988"/>
      <c r="H20" s="988"/>
      <c r="I20" s="988"/>
      <c r="J20" s="988"/>
      <c r="K20" s="988"/>
      <c r="L20" s="989"/>
      <c r="M20" s="988"/>
      <c r="N20" s="988"/>
      <c r="O20" s="988"/>
      <c r="P20" s="988"/>
      <c r="Q20" s="988"/>
      <c r="R20" s="989"/>
      <c r="S20" s="990"/>
      <c r="T20" s="991"/>
      <c r="U20" s="991"/>
      <c r="V20" s="991"/>
      <c r="W20" s="991"/>
      <c r="X20" s="992"/>
      <c r="Y20" s="1020"/>
      <c r="Z20" s="1021"/>
      <c r="AA20" s="1021"/>
      <c r="AB20" s="1021"/>
      <c r="AC20" s="1021"/>
      <c r="AD20" s="1022"/>
    </row>
    <row r="21" spans="1:52" s="490" customFormat="1" ht="25.9" customHeight="1">
      <c r="A21" s="518" t="s">
        <v>192</v>
      </c>
      <c r="B21" s="485">
        <f>第二週明細!W12</f>
        <v>756.3</v>
      </c>
      <c r="C21" s="486" t="s">
        <v>20</v>
      </c>
      <c r="D21" s="487" t="s">
        <v>194</v>
      </c>
      <c r="E21" s="488">
        <f>第二週明細!W8</f>
        <v>25.5</v>
      </c>
      <c r="F21" s="489" t="s">
        <v>21</v>
      </c>
      <c r="G21" s="517" t="s">
        <v>192</v>
      </c>
      <c r="H21" s="485">
        <f>第二週明細!W20</f>
        <v>751</v>
      </c>
      <c r="I21" s="486" t="s">
        <v>20</v>
      </c>
      <c r="J21" s="487" t="s">
        <v>194</v>
      </c>
      <c r="K21" s="488">
        <f>第二週明細!W16</f>
        <v>25</v>
      </c>
      <c r="L21" s="486" t="s">
        <v>21</v>
      </c>
      <c r="M21" s="517" t="s">
        <v>192</v>
      </c>
      <c r="N21" s="485">
        <f>第二週明細!W28</f>
        <v>753</v>
      </c>
      <c r="O21" s="486" t="s">
        <v>20</v>
      </c>
      <c r="P21" s="487" t="s">
        <v>194</v>
      </c>
      <c r="Q21" s="488">
        <f>第二週明細!W24</f>
        <v>25</v>
      </c>
      <c r="R21" s="486" t="s">
        <v>21</v>
      </c>
      <c r="S21" s="517" t="s">
        <v>192</v>
      </c>
      <c r="T21" s="485">
        <f>第二週明細!W36</f>
        <v>751</v>
      </c>
      <c r="U21" s="486" t="s">
        <v>20</v>
      </c>
      <c r="V21" s="487" t="s">
        <v>194</v>
      </c>
      <c r="W21" s="488">
        <f>第二週明細!W32</f>
        <v>25</v>
      </c>
      <c r="X21" s="486" t="s">
        <v>21</v>
      </c>
      <c r="Y21" s="517" t="s">
        <v>192</v>
      </c>
      <c r="Z21" s="485" t="e">
        <f>第二週明細!#REF!</f>
        <v>#REF!</v>
      </c>
      <c r="AA21" s="486" t="s">
        <v>20</v>
      </c>
      <c r="AB21" s="487" t="s">
        <v>194</v>
      </c>
      <c r="AC21" s="488" t="e">
        <f>第二週明細!#REF!</f>
        <v>#REF!</v>
      </c>
      <c r="AD21" s="489" t="s">
        <v>21</v>
      </c>
    </row>
    <row r="22" spans="1:52" s="490" customFormat="1" ht="30" customHeight="1" thickBot="1">
      <c r="A22" s="516" t="s">
        <v>193</v>
      </c>
      <c r="B22" s="491">
        <f>第二週明細!W6</f>
        <v>101.5</v>
      </c>
      <c r="C22" s="492" t="s">
        <v>21</v>
      </c>
      <c r="D22" s="493" t="s">
        <v>195</v>
      </c>
      <c r="E22" s="494">
        <f>第二週明細!W10</f>
        <v>30.2</v>
      </c>
      <c r="F22" s="495" t="s">
        <v>21</v>
      </c>
      <c r="G22" s="525" t="s">
        <v>193</v>
      </c>
      <c r="H22" s="491">
        <f>第二週明細!W14</f>
        <v>102</v>
      </c>
      <c r="I22" s="492" t="s">
        <v>21</v>
      </c>
      <c r="J22" s="493" t="s">
        <v>195</v>
      </c>
      <c r="K22" s="494">
        <f>第二週明細!W18</f>
        <v>29.5</v>
      </c>
      <c r="L22" s="492" t="s">
        <v>21</v>
      </c>
      <c r="M22" s="525" t="s">
        <v>193</v>
      </c>
      <c r="N22" s="491">
        <f>第二週明細!W22</f>
        <v>102.5</v>
      </c>
      <c r="O22" s="492" t="s">
        <v>21</v>
      </c>
      <c r="P22" s="493" t="s">
        <v>195</v>
      </c>
      <c r="Q22" s="494">
        <f>第二週明細!W26</f>
        <v>29.5</v>
      </c>
      <c r="R22" s="492" t="s">
        <v>21</v>
      </c>
      <c r="S22" s="525" t="s">
        <v>193</v>
      </c>
      <c r="T22" s="491">
        <f>第二週明細!W30</f>
        <v>102</v>
      </c>
      <c r="U22" s="492" t="s">
        <v>21</v>
      </c>
      <c r="V22" s="493" t="s">
        <v>195</v>
      </c>
      <c r="W22" s="494">
        <f>第二週明細!W34</f>
        <v>29.5</v>
      </c>
      <c r="X22" s="492" t="s">
        <v>21</v>
      </c>
      <c r="Y22" s="525" t="s">
        <v>193</v>
      </c>
      <c r="Z22" s="491" t="e">
        <f>第二週明細!#REF!</f>
        <v>#REF!</v>
      </c>
      <c r="AA22" s="492" t="s">
        <v>21</v>
      </c>
      <c r="AB22" s="493" t="s">
        <v>195</v>
      </c>
      <c r="AC22" s="494" t="e">
        <f>第二週明細!#REF!</f>
        <v>#REF!</v>
      </c>
      <c r="AD22" s="495" t="s">
        <v>21</v>
      </c>
    </row>
    <row r="23" spans="1:52" s="756" customFormat="1" ht="76.900000000000006" customHeight="1" thickBot="1">
      <c r="A23" s="952">
        <v>12</v>
      </c>
      <c r="B23" s="953"/>
      <c r="C23" s="953"/>
      <c r="D23" s="953"/>
      <c r="E23" s="953"/>
      <c r="F23" s="954"/>
      <c r="G23" s="955">
        <v>13</v>
      </c>
      <c r="H23" s="956"/>
      <c r="I23" s="956"/>
      <c r="J23" s="956"/>
      <c r="K23" s="956"/>
      <c r="L23" s="956"/>
      <c r="M23" s="958">
        <v>14</v>
      </c>
      <c r="N23" s="959"/>
      <c r="O23" s="959"/>
      <c r="P23" s="959"/>
      <c r="Q23" s="959"/>
      <c r="R23" s="960"/>
      <c r="S23" s="995">
        <v>15</v>
      </c>
      <c r="T23" s="996"/>
      <c r="U23" s="996"/>
      <c r="V23" s="996"/>
      <c r="W23" s="996"/>
      <c r="X23" s="997"/>
      <c r="Y23" s="998">
        <v>16</v>
      </c>
      <c r="Z23" s="999"/>
      <c r="AA23" s="999"/>
      <c r="AB23" s="999"/>
      <c r="AC23" s="999"/>
      <c r="AD23" s="1000"/>
    </row>
    <row r="24" spans="1:52" s="325" customFormat="1" ht="79.900000000000006" customHeight="1">
      <c r="A24" s="900" t="s">
        <v>124</v>
      </c>
      <c r="B24" s="901"/>
      <c r="C24" s="901"/>
      <c r="D24" s="901"/>
      <c r="E24" s="901"/>
      <c r="F24" s="902"/>
      <c r="G24" s="879" t="s">
        <v>23</v>
      </c>
      <c r="H24" s="880"/>
      <c r="I24" s="880"/>
      <c r="J24" s="880"/>
      <c r="K24" s="880"/>
      <c r="L24" s="903"/>
      <c r="M24" s="1001" t="s">
        <v>126</v>
      </c>
      <c r="N24" s="1002"/>
      <c r="O24" s="1002"/>
      <c r="P24" s="1002"/>
      <c r="Q24" s="1002"/>
      <c r="R24" s="1023"/>
      <c r="S24" s="924" t="s">
        <v>277</v>
      </c>
      <c r="T24" s="901"/>
      <c r="U24" s="901"/>
      <c r="V24" s="901"/>
      <c r="W24" s="901"/>
      <c r="X24" s="901"/>
      <c r="Y24" s="879" t="s">
        <v>196</v>
      </c>
      <c r="Z24" s="880"/>
      <c r="AA24" s="880"/>
      <c r="AB24" s="880"/>
      <c r="AC24" s="880"/>
      <c r="AD24" s="881"/>
    </row>
    <row r="25" spans="1:52" s="324" customFormat="1" ht="79.900000000000006" customHeight="1">
      <c r="A25" s="904" t="s">
        <v>262</v>
      </c>
      <c r="B25" s="905"/>
      <c r="C25" s="905"/>
      <c r="D25" s="905"/>
      <c r="E25" s="905"/>
      <c r="F25" s="906"/>
      <c r="G25" s="907" t="s">
        <v>394</v>
      </c>
      <c r="H25" s="908"/>
      <c r="I25" s="908"/>
      <c r="J25" s="908"/>
      <c r="K25" s="908"/>
      <c r="L25" s="909"/>
      <c r="M25" s="925" t="s">
        <v>206</v>
      </c>
      <c r="N25" s="905"/>
      <c r="O25" s="905"/>
      <c r="P25" s="905"/>
      <c r="Q25" s="905"/>
      <c r="R25" s="906"/>
      <c r="S25" s="925" t="s">
        <v>205</v>
      </c>
      <c r="T25" s="905"/>
      <c r="U25" s="905"/>
      <c r="V25" s="905"/>
      <c r="W25" s="905"/>
      <c r="X25" s="906"/>
      <c r="Y25" s="926" t="s">
        <v>288</v>
      </c>
      <c r="Z25" s="927"/>
      <c r="AA25" s="927"/>
      <c r="AB25" s="927"/>
      <c r="AC25" s="927"/>
      <c r="AD25" s="1024"/>
    </row>
    <row r="26" spans="1:52" s="325" customFormat="1" ht="79.900000000000006" customHeight="1">
      <c r="A26" s="910" t="s">
        <v>208</v>
      </c>
      <c r="B26" s="911"/>
      <c r="C26" s="911"/>
      <c r="D26" s="911"/>
      <c r="E26" s="911"/>
      <c r="F26" s="912"/>
      <c r="G26" s="913" t="s">
        <v>305</v>
      </c>
      <c r="H26" s="914"/>
      <c r="I26" s="914"/>
      <c r="J26" s="914"/>
      <c r="K26" s="914"/>
      <c r="L26" s="915"/>
      <c r="M26" s="932" t="s">
        <v>273</v>
      </c>
      <c r="N26" s="933"/>
      <c r="O26" s="933"/>
      <c r="P26" s="933"/>
      <c r="Q26" s="933"/>
      <c r="R26" s="934"/>
      <c r="S26" s="938" t="s">
        <v>287</v>
      </c>
      <c r="T26" s="939"/>
      <c r="U26" s="939"/>
      <c r="V26" s="939"/>
      <c r="W26" s="939"/>
      <c r="X26" s="940"/>
      <c r="Y26" s="1025" t="s">
        <v>180</v>
      </c>
      <c r="Z26" s="1026"/>
      <c r="AA26" s="1026"/>
      <c r="AB26" s="1026"/>
      <c r="AC26" s="1026"/>
      <c r="AD26" s="1027"/>
      <c r="AJ26" s="897" t="s">
        <v>345</v>
      </c>
      <c r="AK26" s="898"/>
      <c r="AL26" s="898"/>
      <c r="AM26" s="898"/>
      <c r="AN26" s="898"/>
      <c r="AO26" s="898"/>
      <c r="AP26" s="898"/>
      <c r="AQ26" s="898"/>
      <c r="AR26" s="898"/>
      <c r="AS26" s="898"/>
      <c r="AT26" s="898"/>
      <c r="AU26" s="898"/>
      <c r="AV26" s="898"/>
      <c r="AW26" s="898"/>
      <c r="AX26" s="898"/>
      <c r="AY26" s="898"/>
    </row>
    <row r="27" spans="1:52" s="325" customFormat="1" ht="79.900000000000006" customHeight="1">
      <c r="A27" s="916" t="s">
        <v>285</v>
      </c>
      <c r="B27" s="917"/>
      <c r="C27" s="917"/>
      <c r="D27" s="917"/>
      <c r="E27" s="917"/>
      <c r="F27" s="918"/>
      <c r="G27" s="919" t="s">
        <v>286</v>
      </c>
      <c r="H27" s="920"/>
      <c r="I27" s="920"/>
      <c r="J27" s="920"/>
      <c r="K27" s="920"/>
      <c r="L27" s="921"/>
      <c r="M27" s="942" t="s">
        <v>270</v>
      </c>
      <c r="N27" s="943"/>
      <c r="O27" s="943"/>
      <c r="P27" s="943"/>
      <c r="Q27" s="943"/>
      <c r="R27" s="944"/>
      <c r="S27" s="919" t="s">
        <v>344</v>
      </c>
      <c r="T27" s="920"/>
      <c r="U27" s="920"/>
      <c r="V27" s="920"/>
      <c r="W27" s="920"/>
      <c r="X27" s="921"/>
      <c r="Y27" s="945" t="s">
        <v>328</v>
      </c>
      <c r="Z27" s="946"/>
      <c r="AA27" s="946"/>
      <c r="AB27" s="946"/>
      <c r="AC27" s="946"/>
      <c r="AD27" s="1028"/>
      <c r="AJ27" s="898"/>
      <c r="AK27" s="898"/>
      <c r="AL27" s="898"/>
      <c r="AM27" s="898"/>
      <c r="AN27" s="898"/>
      <c r="AO27" s="898"/>
      <c r="AP27" s="898"/>
      <c r="AQ27" s="898"/>
      <c r="AR27" s="898"/>
      <c r="AS27" s="898"/>
      <c r="AT27" s="898"/>
      <c r="AU27" s="898"/>
      <c r="AV27" s="898"/>
      <c r="AW27" s="898"/>
      <c r="AX27" s="898"/>
      <c r="AY27" s="898"/>
    </row>
    <row r="28" spans="1:52" s="330" customFormat="1" ht="79.900000000000006" customHeight="1">
      <c r="A28" s="922" t="s">
        <v>199</v>
      </c>
      <c r="B28" s="892"/>
      <c r="C28" s="892"/>
      <c r="D28" s="892"/>
      <c r="E28" s="892"/>
      <c r="F28" s="923"/>
      <c r="G28" s="891" t="s">
        <v>199</v>
      </c>
      <c r="H28" s="892"/>
      <c r="I28" s="892"/>
      <c r="J28" s="892"/>
      <c r="K28" s="892"/>
      <c r="L28" s="892"/>
      <c r="M28" s="891" t="s">
        <v>197</v>
      </c>
      <c r="N28" s="892"/>
      <c r="O28" s="892"/>
      <c r="P28" s="892"/>
      <c r="Q28" s="892"/>
      <c r="R28" s="892"/>
      <c r="S28" s="891" t="s">
        <v>199</v>
      </c>
      <c r="T28" s="892"/>
      <c r="U28" s="892"/>
      <c r="V28" s="892"/>
      <c r="W28" s="892"/>
      <c r="X28" s="923"/>
      <c r="Y28" s="891" t="s">
        <v>198</v>
      </c>
      <c r="Z28" s="892"/>
      <c r="AA28" s="892"/>
      <c r="AB28" s="892"/>
      <c r="AC28" s="892"/>
      <c r="AD28" s="893"/>
      <c r="AJ28" s="898"/>
      <c r="AK28" s="898"/>
      <c r="AL28" s="898"/>
      <c r="AM28" s="898"/>
      <c r="AN28" s="898"/>
      <c r="AO28" s="898"/>
      <c r="AP28" s="898"/>
      <c r="AQ28" s="898"/>
      <c r="AR28" s="898"/>
      <c r="AS28" s="898"/>
      <c r="AT28" s="898"/>
      <c r="AU28" s="898"/>
      <c r="AV28" s="898"/>
      <c r="AW28" s="898"/>
      <c r="AX28" s="898"/>
      <c r="AY28" s="898"/>
    </row>
    <row r="29" spans="1:52" s="331" customFormat="1" ht="79.900000000000006" customHeight="1">
      <c r="A29" s="1029" t="s">
        <v>131</v>
      </c>
      <c r="B29" s="962"/>
      <c r="C29" s="962"/>
      <c r="D29" s="962"/>
      <c r="E29" s="962"/>
      <c r="F29" s="963"/>
      <c r="G29" s="1030" t="s">
        <v>184</v>
      </c>
      <c r="H29" s="1031"/>
      <c r="I29" s="1031"/>
      <c r="J29" s="1031"/>
      <c r="K29" s="1031"/>
      <c r="L29" s="1032"/>
      <c r="M29" s="984" t="s">
        <v>258</v>
      </c>
      <c r="N29" s="985"/>
      <c r="O29" s="985"/>
      <c r="P29" s="985"/>
      <c r="Q29" s="985"/>
      <c r="R29" s="1016"/>
      <c r="S29" s="1033" t="s">
        <v>214</v>
      </c>
      <c r="T29" s="1034"/>
      <c r="U29" s="1034"/>
      <c r="V29" s="1034"/>
      <c r="W29" s="1034"/>
      <c r="X29" s="1035"/>
      <c r="Y29" s="1033" t="s">
        <v>207</v>
      </c>
      <c r="Z29" s="1034"/>
      <c r="AA29" s="1034"/>
      <c r="AB29" s="1034"/>
      <c r="AC29" s="1034"/>
      <c r="AD29" s="1036"/>
    </row>
    <row r="30" spans="1:52" s="332" customFormat="1" ht="79.900000000000006" customHeight="1">
      <c r="A30" s="987"/>
      <c r="B30" s="988"/>
      <c r="C30" s="988"/>
      <c r="D30" s="988"/>
      <c r="E30" s="988"/>
      <c r="F30" s="989"/>
      <c r="G30" s="990"/>
      <c r="H30" s="991"/>
      <c r="I30" s="991"/>
      <c r="J30" s="991"/>
      <c r="K30" s="991"/>
      <c r="L30" s="1037"/>
      <c r="M30" s="812"/>
      <c r="N30" s="813"/>
      <c r="O30" s="813"/>
      <c r="P30" s="813"/>
      <c r="Q30" s="813"/>
      <c r="R30" s="814"/>
      <c r="S30" s="990"/>
      <c r="T30" s="991"/>
      <c r="U30" s="991"/>
      <c r="V30" s="991"/>
      <c r="W30" s="991"/>
      <c r="X30" s="992"/>
      <c r="Y30" s="990"/>
      <c r="Z30" s="1038"/>
      <c r="AA30" s="1038"/>
      <c r="AB30" s="1038"/>
      <c r="AC30" s="1038"/>
      <c r="AD30" s="1039"/>
    </row>
    <row r="31" spans="1:52" s="490" customFormat="1" ht="24" customHeight="1">
      <c r="A31" s="518" t="s">
        <v>192</v>
      </c>
      <c r="B31" s="485">
        <f>第三周明細!W12</f>
        <v>751</v>
      </c>
      <c r="C31" s="486" t="s">
        <v>20</v>
      </c>
      <c r="D31" s="487" t="s">
        <v>194</v>
      </c>
      <c r="E31" s="488">
        <f>第三周明細!W8</f>
        <v>25</v>
      </c>
      <c r="F31" s="489" t="s">
        <v>21</v>
      </c>
      <c r="G31" s="496" t="s">
        <v>192</v>
      </c>
      <c r="H31" s="497">
        <f>第三周明細!W20</f>
        <v>749</v>
      </c>
      <c r="I31" s="498" t="s">
        <v>20</v>
      </c>
      <c r="J31" s="499" t="s">
        <v>194</v>
      </c>
      <c r="K31" s="500">
        <f>第三周明細!W16</f>
        <v>25</v>
      </c>
      <c r="L31" s="498" t="s">
        <v>21</v>
      </c>
      <c r="M31" s="496" t="s">
        <v>192</v>
      </c>
      <c r="N31" s="497">
        <f>第三周明細!W28</f>
        <v>753</v>
      </c>
      <c r="O31" s="498" t="s">
        <v>20</v>
      </c>
      <c r="P31" s="499" t="s">
        <v>194</v>
      </c>
      <c r="Q31" s="500">
        <f>第三周明細!W24</f>
        <v>25</v>
      </c>
      <c r="R31" s="498" t="s">
        <v>21</v>
      </c>
      <c r="S31" s="517" t="s">
        <v>192</v>
      </c>
      <c r="T31" s="497">
        <f>第三周明細!W36</f>
        <v>747</v>
      </c>
      <c r="U31" s="498" t="s">
        <v>20</v>
      </c>
      <c r="V31" s="487" t="s">
        <v>194</v>
      </c>
      <c r="W31" s="500">
        <f>第三周明細!W32</f>
        <v>25</v>
      </c>
      <c r="X31" s="498" t="s">
        <v>21</v>
      </c>
      <c r="Y31" s="752" t="s">
        <v>192</v>
      </c>
      <c r="Z31" s="497">
        <f>第三周明細!W44</f>
        <v>749</v>
      </c>
      <c r="AA31" s="498" t="s">
        <v>20</v>
      </c>
      <c r="AB31" s="487" t="s">
        <v>194</v>
      </c>
      <c r="AC31" s="500">
        <f>第三周明細!W40</f>
        <v>25</v>
      </c>
      <c r="AD31" s="745" t="s">
        <v>21</v>
      </c>
    </row>
    <row r="32" spans="1:52" s="490" customFormat="1" ht="24.6" customHeight="1" thickBot="1">
      <c r="A32" s="516" t="s">
        <v>193</v>
      </c>
      <c r="B32" s="491">
        <f>第三周明細!W6</f>
        <v>102</v>
      </c>
      <c r="C32" s="492" t="s">
        <v>21</v>
      </c>
      <c r="D32" s="493" t="s">
        <v>195</v>
      </c>
      <c r="E32" s="494">
        <f>第三周明細!W10</f>
        <v>29.5</v>
      </c>
      <c r="F32" s="495" t="s">
        <v>21</v>
      </c>
      <c r="G32" s="525" t="s">
        <v>193</v>
      </c>
      <c r="H32" s="497">
        <f>第三周明細!W14</f>
        <v>101.5</v>
      </c>
      <c r="I32" s="498" t="s">
        <v>21</v>
      </c>
      <c r="J32" s="493" t="s">
        <v>195</v>
      </c>
      <c r="K32" s="500">
        <f>第三周明細!W18</f>
        <v>29.5</v>
      </c>
      <c r="L32" s="498" t="s">
        <v>21</v>
      </c>
      <c r="M32" s="525" t="s">
        <v>193</v>
      </c>
      <c r="N32" s="497">
        <f>第三周明細!W22</f>
        <v>102.5</v>
      </c>
      <c r="O32" s="498" t="s">
        <v>21</v>
      </c>
      <c r="P32" s="493" t="s">
        <v>195</v>
      </c>
      <c r="Q32" s="500">
        <f>第三周明細!W26</f>
        <v>29.5</v>
      </c>
      <c r="R32" s="498" t="s">
        <v>21</v>
      </c>
      <c r="S32" s="525" t="s">
        <v>193</v>
      </c>
      <c r="T32" s="497">
        <f>第三周明細!W30</f>
        <v>101</v>
      </c>
      <c r="U32" s="498" t="s">
        <v>21</v>
      </c>
      <c r="V32" s="493" t="s">
        <v>195</v>
      </c>
      <c r="W32" s="500">
        <f>第三周明細!W34</f>
        <v>29.5</v>
      </c>
      <c r="X32" s="498" t="s">
        <v>21</v>
      </c>
      <c r="Y32" s="525" t="s">
        <v>193</v>
      </c>
      <c r="Z32" s="497">
        <f>第三周明細!W38</f>
        <v>101.5</v>
      </c>
      <c r="AA32" s="498" t="s">
        <v>21</v>
      </c>
      <c r="AB32" s="748" t="s">
        <v>195</v>
      </c>
      <c r="AC32" s="500">
        <f>第三周明細!W42</f>
        <v>29.5</v>
      </c>
      <c r="AD32" s="745" t="s">
        <v>21</v>
      </c>
    </row>
    <row r="33" spans="1:51" s="757" customFormat="1" ht="76.900000000000006" customHeight="1" thickBot="1">
      <c r="A33" s="952">
        <v>19</v>
      </c>
      <c r="B33" s="953"/>
      <c r="C33" s="953"/>
      <c r="D33" s="953"/>
      <c r="E33" s="953"/>
      <c r="F33" s="954"/>
      <c r="G33" s="955">
        <v>20</v>
      </c>
      <c r="H33" s="956"/>
      <c r="I33" s="956"/>
      <c r="J33" s="956"/>
      <c r="K33" s="956"/>
      <c r="L33" s="956"/>
      <c r="M33" s="958">
        <v>21</v>
      </c>
      <c r="N33" s="959"/>
      <c r="O33" s="959"/>
      <c r="P33" s="959"/>
      <c r="Q33" s="959"/>
      <c r="R33" s="960"/>
      <c r="S33" s="995">
        <v>22</v>
      </c>
      <c r="T33" s="996"/>
      <c r="U33" s="996"/>
      <c r="V33" s="996"/>
      <c r="W33" s="996"/>
      <c r="X33" s="997"/>
      <c r="Y33" s="998">
        <v>23</v>
      </c>
      <c r="Z33" s="999"/>
      <c r="AA33" s="999"/>
      <c r="AB33" s="999"/>
      <c r="AC33" s="999"/>
      <c r="AD33" s="1000"/>
    </row>
    <row r="34" spans="1:51" s="332" customFormat="1" ht="79.900000000000006" customHeight="1">
      <c r="A34" s="900" t="s">
        <v>124</v>
      </c>
      <c r="B34" s="901"/>
      <c r="C34" s="901"/>
      <c r="D34" s="901"/>
      <c r="E34" s="901"/>
      <c r="F34" s="902"/>
      <c r="G34" s="879" t="s">
        <v>22</v>
      </c>
      <c r="H34" s="880"/>
      <c r="I34" s="880"/>
      <c r="J34" s="880"/>
      <c r="K34" s="880"/>
      <c r="L34" s="903"/>
      <c r="M34" s="1040" t="s">
        <v>266</v>
      </c>
      <c r="N34" s="1041"/>
      <c r="O34" s="1041"/>
      <c r="P34" s="1041"/>
      <c r="Q34" s="1041"/>
      <c r="R34" s="1042"/>
      <c r="S34" s="924" t="s">
        <v>129</v>
      </c>
      <c r="T34" s="901"/>
      <c r="U34" s="901"/>
      <c r="V34" s="901"/>
      <c r="W34" s="901"/>
      <c r="X34" s="901"/>
      <c r="Y34" s="879" t="s">
        <v>196</v>
      </c>
      <c r="Z34" s="880"/>
      <c r="AA34" s="880"/>
      <c r="AB34" s="880"/>
      <c r="AC34" s="880"/>
      <c r="AD34" s="881"/>
    </row>
    <row r="35" spans="1:51" s="332" customFormat="1" ht="79.900000000000006" customHeight="1">
      <c r="A35" s="904" t="s">
        <v>289</v>
      </c>
      <c r="B35" s="905"/>
      <c r="C35" s="905"/>
      <c r="D35" s="905"/>
      <c r="E35" s="905"/>
      <c r="F35" s="906"/>
      <c r="G35" s="907" t="s">
        <v>395</v>
      </c>
      <c r="H35" s="908"/>
      <c r="I35" s="908"/>
      <c r="J35" s="908"/>
      <c r="K35" s="908"/>
      <c r="L35" s="909"/>
      <c r="M35" s="907" t="s">
        <v>291</v>
      </c>
      <c r="N35" s="908"/>
      <c r="O35" s="908"/>
      <c r="P35" s="908"/>
      <c r="Q35" s="908"/>
      <c r="R35" s="908"/>
      <c r="S35" s="925" t="s">
        <v>292</v>
      </c>
      <c r="T35" s="905"/>
      <c r="U35" s="905"/>
      <c r="V35" s="905"/>
      <c r="W35" s="905"/>
      <c r="X35" s="906"/>
      <c r="Y35" s="882" t="s">
        <v>177</v>
      </c>
      <c r="Z35" s="883"/>
      <c r="AA35" s="883"/>
      <c r="AB35" s="883"/>
      <c r="AC35" s="883"/>
      <c r="AD35" s="884"/>
    </row>
    <row r="36" spans="1:51" s="332" customFormat="1" ht="79.900000000000006" customHeight="1">
      <c r="A36" s="910" t="s">
        <v>290</v>
      </c>
      <c r="B36" s="911"/>
      <c r="C36" s="911"/>
      <c r="D36" s="911"/>
      <c r="E36" s="911"/>
      <c r="F36" s="912"/>
      <c r="G36" s="913" t="s">
        <v>269</v>
      </c>
      <c r="H36" s="914"/>
      <c r="I36" s="914"/>
      <c r="J36" s="914"/>
      <c r="K36" s="914"/>
      <c r="L36" s="915"/>
      <c r="M36" s="932" t="s">
        <v>267</v>
      </c>
      <c r="N36" s="933"/>
      <c r="O36" s="933"/>
      <c r="P36" s="933"/>
      <c r="Q36" s="933"/>
      <c r="R36" s="934"/>
      <c r="S36" s="932" t="s">
        <v>265</v>
      </c>
      <c r="T36" s="933"/>
      <c r="U36" s="933"/>
      <c r="V36" s="933"/>
      <c r="W36" s="933"/>
      <c r="X36" s="933"/>
      <c r="Y36" s="885" t="s">
        <v>210</v>
      </c>
      <c r="Z36" s="886"/>
      <c r="AA36" s="886"/>
      <c r="AB36" s="886"/>
      <c r="AC36" s="886"/>
      <c r="AD36" s="887"/>
      <c r="AJ36" s="899" t="s">
        <v>274</v>
      </c>
      <c r="AK36" s="899"/>
      <c r="AL36" s="899"/>
      <c r="AM36" s="899"/>
      <c r="AN36" s="899"/>
      <c r="AO36" s="899"/>
      <c r="AP36" s="899"/>
      <c r="AQ36" s="899"/>
      <c r="AR36" s="899"/>
      <c r="AS36" s="899"/>
      <c r="AT36" s="899"/>
      <c r="AU36" s="899"/>
      <c r="AV36" s="899"/>
      <c r="AW36" s="899"/>
      <c r="AX36" s="899"/>
      <c r="AY36" s="899"/>
    </row>
    <row r="37" spans="1:51" s="332" customFormat="1" ht="79.900000000000006" customHeight="1">
      <c r="A37" s="916" t="s">
        <v>263</v>
      </c>
      <c r="B37" s="917"/>
      <c r="C37" s="917"/>
      <c r="D37" s="917"/>
      <c r="E37" s="917"/>
      <c r="F37" s="918"/>
      <c r="G37" s="919" t="s">
        <v>268</v>
      </c>
      <c r="H37" s="920"/>
      <c r="I37" s="920"/>
      <c r="J37" s="920"/>
      <c r="K37" s="920"/>
      <c r="L37" s="921"/>
      <c r="M37" s="942" t="s">
        <v>307</v>
      </c>
      <c r="N37" s="943"/>
      <c r="O37" s="943"/>
      <c r="P37" s="943"/>
      <c r="Q37" s="943"/>
      <c r="R37" s="944"/>
      <c r="S37" s="942" t="s">
        <v>306</v>
      </c>
      <c r="T37" s="943"/>
      <c r="U37" s="943"/>
      <c r="V37" s="943"/>
      <c r="W37" s="943"/>
      <c r="X37" s="944"/>
      <c r="Y37" s="888" t="s">
        <v>308</v>
      </c>
      <c r="Z37" s="889"/>
      <c r="AA37" s="889"/>
      <c r="AB37" s="889"/>
      <c r="AC37" s="889"/>
      <c r="AD37" s="890"/>
      <c r="AJ37" s="899"/>
      <c r="AK37" s="899"/>
      <c r="AL37" s="899"/>
      <c r="AM37" s="899"/>
      <c r="AN37" s="899"/>
      <c r="AO37" s="899"/>
      <c r="AP37" s="899"/>
      <c r="AQ37" s="899"/>
      <c r="AR37" s="899"/>
      <c r="AS37" s="899"/>
      <c r="AT37" s="899"/>
      <c r="AU37" s="899"/>
      <c r="AV37" s="899"/>
      <c r="AW37" s="899"/>
      <c r="AX37" s="899"/>
      <c r="AY37" s="899"/>
    </row>
    <row r="38" spans="1:51" s="333" customFormat="1" ht="79.900000000000006" customHeight="1">
      <c r="A38" s="922" t="s">
        <v>198</v>
      </c>
      <c r="B38" s="892"/>
      <c r="C38" s="892"/>
      <c r="D38" s="892"/>
      <c r="E38" s="892"/>
      <c r="F38" s="923"/>
      <c r="G38" s="891" t="s">
        <v>199</v>
      </c>
      <c r="H38" s="892"/>
      <c r="I38" s="892"/>
      <c r="J38" s="892"/>
      <c r="K38" s="892"/>
      <c r="L38" s="892"/>
      <c r="M38" s="891" t="s">
        <v>197</v>
      </c>
      <c r="N38" s="892"/>
      <c r="O38" s="892"/>
      <c r="P38" s="892"/>
      <c r="Q38" s="892"/>
      <c r="R38" s="892"/>
      <c r="S38" s="891" t="s">
        <v>199</v>
      </c>
      <c r="T38" s="892"/>
      <c r="U38" s="892"/>
      <c r="V38" s="892"/>
      <c r="W38" s="892"/>
      <c r="X38" s="923"/>
      <c r="Y38" s="891" t="s">
        <v>198</v>
      </c>
      <c r="Z38" s="892"/>
      <c r="AA38" s="892"/>
      <c r="AB38" s="892"/>
      <c r="AC38" s="892"/>
      <c r="AD38" s="893"/>
      <c r="AJ38" s="899"/>
      <c r="AK38" s="899"/>
      <c r="AL38" s="899"/>
      <c r="AM38" s="899"/>
      <c r="AN38" s="899"/>
      <c r="AO38" s="899"/>
      <c r="AP38" s="899"/>
      <c r="AQ38" s="899"/>
      <c r="AR38" s="899"/>
      <c r="AS38" s="899"/>
      <c r="AT38" s="899"/>
      <c r="AU38" s="899"/>
      <c r="AV38" s="899"/>
      <c r="AW38" s="899"/>
      <c r="AX38" s="899"/>
      <c r="AY38" s="899"/>
    </row>
    <row r="39" spans="1:51" s="334" customFormat="1" ht="79.900000000000006" customHeight="1">
      <c r="A39" s="1051" t="s">
        <v>367</v>
      </c>
      <c r="B39" s="962"/>
      <c r="C39" s="962"/>
      <c r="D39" s="962"/>
      <c r="E39" s="962"/>
      <c r="F39" s="963"/>
      <c r="G39" s="1046" t="s">
        <v>321</v>
      </c>
      <c r="H39" s="1047"/>
      <c r="I39" s="1047"/>
      <c r="J39" s="1047"/>
      <c r="K39" s="1047"/>
      <c r="L39" s="1047"/>
      <c r="M39" s="1046" t="s">
        <v>322</v>
      </c>
      <c r="N39" s="1047"/>
      <c r="O39" s="1047"/>
      <c r="P39" s="1047"/>
      <c r="Q39" s="1047"/>
      <c r="R39" s="1047"/>
      <c r="S39" s="1046" t="s">
        <v>185</v>
      </c>
      <c r="T39" s="1047"/>
      <c r="U39" s="1047"/>
      <c r="V39" s="1047"/>
      <c r="W39" s="1047"/>
      <c r="X39" s="1047"/>
      <c r="Y39" s="1048" t="s">
        <v>261</v>
      </c>
      <c r="Z39" s="1049"/>
      <c r="AA39" s="1049"/>
      <c r="AB39" s="1049"/>
      <c r="AC39" s="1049"/>
      <c r="AD39" s="1050"/>
    </row>
    <row r="40" spans="1:51" s="332" customFormat="1" ht="70.5" customHeight="1">
      <c r="A40" s="1052"/>
      <c r="B40" s="1044"/>
      <c r="C40" s="1044"/>
      <c r="D40" s="1044"/>
      <c r="E40" s="1044"/>
      <c r="F40" s="1053"/>
      <c r="G40" s="964"/>
      <c r="H40" s="965"/>
      <c r="I40" s="965"/>
      <c r="J40" s="965"/>
      <c r="K40" s="965"/>
      <c r="L40" s="1043"/>
      <c r="M40" s="964"/>
      <c r="N40" s="965"/>
      <c r="O40" s="965"/>
      <c r="P40" s="965"/>
      <c r="Q40" s="965"/>
      <c r="R40" s="1043"/>
      <c r="S40" s="990" t="s">
        <v>399</v>
      </c>
      <c r="T40" s="991"/>
      <c r="U40" s="991"/>
      <c r="V40" s="991"/>
      <c r="W40" s="991"/>
      <c r="X40" s="1037"/>
      <c r="Y40" s="964"/>
      <c r="Z40" s="1044"/>
      <c r="AA40" s="1044"/>
      <c r="AB40" s="1044"/>
      <c r="AC40" s="1044"/>
      <c r="AD40" s="1045"/>
    </row>
    <row r="41" spans="1:51" s="503" customFormat="1" ht="25.9" customHeight="1">
      <c r="A41" s="518" t="s">
        <v>192</v>
      </c>
      <c r="B41" s="485">
        <f>第三周明細!W22</f>
        <v>102.5</v>
      </c>
      <c r="C41" s="486" t="s">
        <v>20</v>
      </c>
      <c r="D41" s="487" t="s">
        <v>194</v>
      </c>
      <c r="E41" s="488">
        <f>第三周明細!W18</f>
        <v>29.5</v>
      </c>
      <c r="F41" s="489" t="s">
        <v>21</v>
      </c>
      <c r="G41" s="496" t="s">
        <v>192</v>
      </c>
      <c r="H41" s="497">
        <f>第三周明細!W30</f>
        <v>101</v>
      </c>
      <c r="I41" s="498" t="s">
        <v>20</v>
      </c>
      <c r="J41" s="499" t="s">
        <v>194</v>
      </c>
      <c r="K41" s="500">
        <f>第三周明細!W26</f>
        <v>29.5</v>
      </c>
      <c r="L41" s="498" t="s">
        <v>21</v>
      </c>
      <c r="M41" s="517" t="s">
        <v>192</v>
      </c>
      <c r="N41" s="497">
        <f>第四週明細!W28</f>
        <v>749</v>
      </c>
      <c r="O41" s="498" t="s">
        <v>20</v>
      </c>
      <c r="P41" s="487" t="s">
        <v>194</v>
      </c>
      <c r="Q41" s="500">
        <f>第四週明細!W24</f>
        <v>25</v>
      </c>
      <c r="R41" s="498" t="s">
        <v>21</v>
      </c>
      <c r="S41" s="517" t="s">
        <v>192</v>
      </c>
      <c r="T41" s="497">
        <f>第四週明細!W28</f>
        <v>749</v>
      </c>
      <c r="U41" s="498" t="s">
        <v>20</v>
      </c>
      <c r="V41" s="487" t="s">
        <v>194</v>
      </c>
      <c r="W41" s="500">
        <f>第四週明細!W24</f>
        <v>25</v>
      </c>
      <c r="X41" s="498" t="s">
        <v>21</v>
      </c>
      <c r="Y41" s="752" t="s">
        <v>192</v>
      </c>
      <c r="Z41" s="497">
        <f>第四週明細!W44</f>
        <v>751</v>
      </c>
      <c r="AA41" s="498" t="s">
        <v>20</v>
      </c>
      <c r="AB41" s="487" t="s">
        <v>194</v>
      </c>
      <c r="AC41" s="500">
        <f>第四週明細!W40</f>
        <v>25</v>
      </c>
      <c r="AD41" s="745" t="s">
        <v>21</v>
      </c>
    </row>
    <row r="42" spans="1:51" s="503" customFormat="1" ht="25.15" customHeight="1" thickBot="1">
      <c r="A42" s="516" t="s">
        <v>193</v>
      </c>
      <c r="B42" s="491">
        <f>第三周明細!W16</f>
        <v>25</v>
      </c>
      <c r="C42" s="492" t="s">
        <v>21</v>
      </c>
      <c r="D42" s="493" t="s">
        <v>195</v>
      </c>
      <c r="E42" s="494">
        <f>第三周明細!W20</f>
        <v>749</v>
      </c>
      <c r="F42" s="495" t="s">
        <v>21</v>
      </c>
      <c r="G42" s="525" t="s">
        <v>193</v>
      </c>
      <c r="H42" s="497">
        <f>第三周明細!W24</f>
        <v>25</v>
      </c>
      <c r="I42" s="498" t="s">
        <v>21</v>
      </c>
      <c r="J42" s="493" t="s">
        <v>195</v>
      </c>
      <c r="K42" s="500">
        <f>第三周明細!W28</f>
        <v>753</v>
      </c>
      <c r="L42" s="498" t="s">
        <v>21</v>
      </c>
      <c r="M42" s="525" t="s">
        <v>193</v>
      </c>
      <c r="N42" s="491">
        <f>第四週明細!W22</f>
        <v>101.5</v>
      </c>
      <c r="O42" s="492" t="s">
        <v>21</v>
      </c>
      <c r="P42" s="493" t="s">
        <v>195</v>
      </c>
      <c r="Q42" s="494">
        <f>第四週明細!W26</f>
        <v>29.5</v>
      </c>
      <c r="R42" s="492" t="s">
        <v>21</v>
      </c>
      <c r="S42" s="525" t="s">
        <v>193</v>
      </c>
      <c r="T42" s="491">
        <f>第四週明細!W22</f>
        <v>101.5</v>
      </c>
      <c r="U42" s="492" t="s">
        <v>21</v>
      </c>
      <c r="V42" s="493" t="s">
        <v>195</v>
      </c>
      <c r="W42" s="494">
        <f>第四週明細!W26</f>
        <v>29.5</v>
      </c>
      <c r="X42" s="492" t="s">
        <v>21</v>
      </c>
      <c r="Y42" s="525" t="s">
        <v>193</v>
      </c>
      <c r="Z42" s="750">
        <f>第四週明細!W38</f>
        <v>102</v>
      </c>
      <c r="AA42" s="749" t="s">
        <v>21</v>
      </c>
      <c r="AB42" s="748" t="s">
        <v>195</v>
      </c>
      <c r="AC42" s="747">
        <f>第四週明細!W42</f>
        <v>29.5</v>
      </c>
      <c r="AD42" s="746" t="s">
        <v>21</v>
      </c>
    </row>
    <row r="43" spans="1:51" s="757" customFormat="1" ht="76.900000000000006" customHeight="1" thickBot="1">
      <c r="A43" s="952">
        <v>26</v>
      </c>
      <c r="B43" s="953"/>
      <c r="C43" s="953"/>
      <c r="D43" s="953"/>
      <c r="E43" s="953"/>
      <c r="F43" s="954"/>
      <c r="G43" s="955">
        <v>27</v>
      </c>
      <c r="H43" s="956"/>
      <c r="I43" s="956"/>
      <c r="J43" s="956"/>
      <c r="K43" s="956"/>
      <c r="L43" s="956"/>
      <c r="M43" s="958">
        <v>28</v>
      </c>
      <c r="N43" s="959"/>
      <c r="O43" s="959"/>
      <c r="P43" s="959"/>
      <c r="Q43" s="959"/>
      <c r="R43" s="960"/>
      <c r="S43" s="995">
        <v>29</v>
      </c>
      <c r="T43" s="996"/>
      <c r="U43" s="996"/>
      <c r="V43" s="996"/>
      <c r="W43" s="996"/>
      <c r="X43" s="997"/>
      <c r="Y43" s="998">
        <v>30</v>
      </c>
      <c r="Z43" s="999"/>
      <c r="AA43" s="999"/>
      <c r="AB43" s="999"/>
      <c r="AC43" s="999"/>
      <c r="AD43" s="1000"/>
    </row>
    <row r="44" spans="1:51" s="332" customFormat="1" ht="79.900000000000006" customHeight="1">
      <c r="A44" s="1054" t="s">
        <v>196</v>
      </c>
      <c r="B44" s="880"/>
      <c r="C44" s="880"/>
      <c r="D44" s="880"/>
      <c r="E44" s="880"/>
      <c r="F44" s="903"/>
      <c r="G44" s="1055" t="s">
        <v>211</v>
      </c>
      <c r="H44" s="1056"/>
      <c r="I44" s="1056"/>
      <c r="J44" s="1056"/>
      <c r="K44" s="1056"/>
      <c r="L44" s="1057"/>
      <c r="M44" s="1040" t="s">
        <v>209</v>
      </c>
      <c r="N44" s="1041"/>
      <c r="O44" s="1041"/>
      <c r="P44" s="1041"/>
      <c r="Q44" s="1041"/>
      <c r="R44" s="1042"/>
      <c r="S44" s="924" t="s">
        <v>203</v>
      </c>
      <c r="T44" s="901"/>
      <c r="U44" s="901"/>
      <c r="V44" s="901"/>
      <c r="W44" s="901"/>
      <c r="X44" s="902"/>
      <c r="Y44" s="879" t="s">
        <v>196</v>
      </c>
      <c r="Z44" s="880"/>
      <c r="AA44" s="880"/>
      <c r="AB44" s="880"/>
      <c r="AC44" s="880"/>
      <c r="AD44" s="881"/>
    </row>
    <row r="45" spans="1:51" s="332" customFormat="1" ht="79.900000000000006" customHeight="1">
      <c r="A45" s="904" t="s">
        <v>293</v>
      </c>
      <c r="B45" s="905"/>
      <c r="C45" s="905"/>
      <c r="D45" s="905"/>
      <c r="E45" s="905"/>
      <c r="F45" s="906"/>
      <c r="G45" s="925" t="s">
        <v>400</v>
      </c>
      <c r="H45" s="905"/>
      <c r="I45" s="905"/>
      <c r="J45" s="905"/>
      <c r="K45" s="905"/>
      <c r="L45" s="906"/>
      <c r="M45" s="925" t="s">
        <v>397</v>
      </c>
      <c r="N45" s="905"/>
      <c r="O45" s="905"/>
      <c r="P45" s="905"/>
      <c r="Q45" s="905"/>
      <c r="R45" s="906"/>
      <c r="S45" s="925" t="s">
        <v>297</v>
      </c>
      <c r="T45" s="905"/>
      <c r="U45" s="905"/>
      <c r="V45" s="905"/>
      <c r="W45" s="905"/>
      <c r="X45" s="906"/>
      <c r="Y45" s="882" t="s">
        <v>298</v>
      </c>
      <c r="Z45" s="883"/>
      <c r="AA45" s="883"/>
      <c r="AB45" s="883"/>
      <c r="AC45" s="883"/>
      <c r="AD45" s="884"/>
      <c r="AH45" s="899" t="s">
        <v>385</v>
      </c>
      <c r="AI45" s="899"/>
      <c r="AJ45" s="899"/>
      <c r="AK45" s="899"/>
      <c r="AL45" s="899"/>
      <c r="AM45" s="899"/>
      <c r="AN45" s="899"/>
      <c r="AO45" s="899"/>
      <c r="AP45" s="899"/>
      <c r="AQ45" s="899"/>
      <c r="AR45" s="899"/>
      <c r="AS45" s="899"/>
      <c r="AT45" s="899"/>
      <c r="AU45" s="899"/>
      <c r="AV45" s="899"/>
      <c r="AW45" s="899"/>
      <c r="AX45" s="899"/>
    </row>
    <row r="46" spans="1:51" s="332" customFormat="1" ht="79.900000000000006" customHeight="1">
      <c r="A46" s="1058" t="s">
        <v>309</v>
      </c>
      <c r="B46" s="939"/>
      <c r="C46" s="939"/>
      <c r="D46" s="939"/>
      <c r="E46" s="939"/>
      <c r="F46" s="940"/>
      <c r="G46" s="913" t="s">
        <v>295</v>
      </c>
      <c r="H46" s="914"/>
      <c r="I46" s="914"/>
      <c r="J46" s="914"/>
      <c r="K46" s="914"/>
      <c r="L46" s="915"/>
      <c r="M46" s="932" t="s">
        <v>398</v>
      </c>
      <c r="N46" s="933"/>
      <c r="O46" s="933"/>
      <c r="P46" s="933"/>
      <c r="Q46" s="933"/>
      <c r="R46" s="934"/>
      <c r="S46" s="932" t="s">
        <v>384</v>
      </c>
      <c r="T46" s="933"/>
      <c r="U46" s="933"/>
      <c r="V46" s="933"/>
      <c r="W46" s="933"/>
      <c r="X46" s="934"/>
      <c r="Y46" s="885" t="s">
        <v>299</v>
      </c>
      <c r="Z46" s="886"/>
      <c r="AA46" s="886"/>
      <c r="AB46" s="886"/>
      <c r="AC46" s="886"/>
      <c r="AD46" s="887"/>
      <c r="AH46" s="899"/>
      <c r="AI46" s="899"/>
      <c r="AJ46" s="899"/>
      <c r="AK46" s="899"/>
      <c r="AL46" s="899"/>
      <c r="AM46" s="899"/>
      <c r="AN46" s="899"/>
      <c r="AO46" s="899"/>
      <c r="AP46" s="899"/>
      <c r="AQ46" s="899"/>
      <c r="AR46" s="899"/>
      <c r="AS46" s="899"/>
      <c r="AT46" s="899"/>
      <c r="AU46" s="899"/>
      <c r="AV46" s="899"/>
      <c r="AW46" s="899"/>
      <c r="AX46" s="899"/>
    </row>
    <row r="47" spans="1:51" s="332" customFormat="1" ht="79.900000000000006" customHeight="1">
      <c r="A47" s="1059" t="s">
        <v>294</v>
      </c>
      <c r="B47" s="943"/>
      <c r="C47" s="943"/>
      <c r="D47" s="943"/>
      <c r="E47" s="943"/>
      <c r="F47" s="944"/>
      <c r="G47" s="950" t="s">
        <v>296</v>
      </c>
      <c r="H47" s="917"/>
      <c r="I47" s="917"/>
      <c r="J47" s="917"/>
      <c r="K47" s="917"/>
      <c r="L47" s="918"/>
      <c r="M47" s="942" t="s">
        <v>310</v>
      </c>
      <c r="N47" s="943"/>
      <c r="O47" s="943"/>
      <c r="P47" s="943"/>
      <c r="Q47" s="943"/>
      <c r="R47" s="944"/>
      <c r="S47" s="942" t="s">
        <v>130</v>
      </c>
      <c r="T47" s="943"/>
      <c r="U47" s="943"/>
      <c r="V47" s="943"/>
      <c r="W47" s="943"/>
      <c r="X47" s="944"/>
      <c r="Y47" s="888" t="s">
        <v>311</v>
      </c>
      <c r="Z47" s="889"/>
      <c r="AA47" s="889"/>
      <c r="AB47" s="889"/>
      <c r="AC47" s="889"/>
      <c r="AD47" s="890"/>
      <c r="AH47" s="899"/>
      <c r="AI47" s="899"/>
      <c r="AJ47" s="899"/>
      <c r="AK47" s="899"/>
      <c r="AL47" s="899"/>
      <c r="AM47" s="899"/>
      <c r="AN47" s="899"/>
      <c r="AO47" s="899"/>
      <c r="AP47" s="899"/>
      <c r="AQ47" s="899"/>
      <c r="AR47" s="899"/>
      <c r="AS47" s="899"/>
      <c r="AT47" s="899"/>
      <c r="AU47" s="899"/>
      <c r="AV47" s="899"/>
      <c r="AW47" s="899"/>
      <c r="AX47" s="899"/>
    </row>
    <row r="48" spans="1:51" s="333" customFormat="1" ht="79.900000000000006" customHeight="1">
      <c r="A48" s="922" t="s">
        <v>198</v>
      </c>
      <c r="B48" s="892"/>
      <c r="C48" s="892"/>
      <c r="D48" s="892"/>
      <c r="E48" s="892"/>
      <c r="F48" s="923"/>
      <c r="G48" s="891" t="s">
        <v>199</v>
      </c>
      <c r="H48" s="892"/>
      <c r="I48" s="892"/>
      <c r="J48" s="892"/>
      <c r="K48" s="892"/>
      <c r="L48" s="923"/>
      <c r="M48" s="891" t="s">
        <v>197</v>
      </c>
      <c r="N48" s="892"/>
      <c r="O48" s="892"/>
      <c r="P48" s="892"/>
      <c r="Q48" s="892"/>
      <c r="R48" s="892"/>
      <c r="S48" s="891" t="s">
        <v>198</v>
      </c>
      <c r="T48" s="892"/>
      <c r="U48" s="892"/>
      <c r="V48" s="892"/>
      <c r="W48" s="892"/>
      <c r="X48" s="892"/>
      <c r="Y48" s="891" t="s">
        <v>199</v>
      </c>
      <c r="Z48" s="892"/>
      <c r="AA48" s="892"/>
      <c r="AB48" s="892"/>
      <c r="AC48" s="892"/>
      <c r="AD48" s="893"/>
    </row>
    <row r="49" spans="1:50" s="334" customFormat="1" ht="79.900000000000006" customHeight="1">
      <c r="A49" s="1029" t="s">
        <v>325</v>
      </c>
      <c r="B49" s="962"/>
      <c r="C49" s="962"/>
      <c r="D49" s="962"/>
      <c r="E49" s="962"/>
      <c r="F49" s="963"/>
      <c r="G49" s="894" t="s">
        <v>396</v>
      </c>
      <c r="H49" s="895"/>
      <c r="I49" s="895"/>
      <c r="J49" s="895"/>
      <c r="K49" s="895"/>
      <c r="L49" s="1060"/>
      <c r="M49" s="961" t="s">
        <v>326</v>
      </c>
      <c r="N49" s="962"/>
      <c r="O49" s="962"/>
      <c r="P49" s="962"/>
      <c r="Q49" s="962"/>
      <c r="R49" s="963"/>
      <c r="S49" s="961" t="s">
        <v>275</v>
      </c>
      <c r="T49" s="962"/>
      <c r="U49" s="962"/>
      <c r="V49" s="962"/>
      <c r="W49" s="962"/>
      <c r="X49" s="963"/>
      <c r="Y49" s="894" t="s">
        <v>327</v>
      </c>
      <c r="Z49" s="895"/>
      <c r="AA49" s="895"/>
      <c r="AB49" s="895"/>
      <c r="AC49" s="895"/>
      <c r="AD49" s="896"/>
    </row>
    <row r="50" spans="1:50" s="332" customFormat="1" ht="79.900000000000006" customHeight="1">
      <c r="A50" s="1063"/>
      <c r="B50" s="965"/>
      <c r="C50" s="965"/>
      <c r="D50" s="965"/>
      <c r="E50" s="965"/>
      <c r="F50" s="966"/>
      <c r="G50" s="1061"/>
      <c r="H50" s="1061"/>
      <c r="I50" s="1061"/>
      <c r="J50" s="1061"/>
      <c r="K50" s="1061"/>
      <c r="L50" s="1062"/>
      <c r="M50" s="964"/>
      <c r="N50" s="965"/>
      <c r="O50" s="965"/>
      <c r="P50" s="965"/>
      <c r="Q50" s="965"/>
      <c r="R50" s="966"/>
      <c r="S50" s="964"/>
      <c r="T50" s="965"/>
      <c r="U50" s="965"/>
      <c r="V50" s="965"/>
      <c r="W50" s="965"/>
      <c r="X50" s="966"/>
      <c r="Y50" s="754"/>
      <c r="Z50" s="753"/>
      <c r="AA50" s="753"/>
      <c r="AB50" s="753"/>
      <c r="AC50" s="753"/>
      <c r="AD50" s="744"/>
    </row>
    <row r="51" spans="1:50" s="503" customFormat="1" ht="25.9" customHeight="1">
      <c r="A51" s="518" t="s">
        <v>192</v>
      </c>
      <c r="B51" s="497">
        <f>第五週明細!W12</f>
        <v>749</v>
      </c>
      <c r="C51" s="498" t="s">
        <v>20</v>
      </c>
      <c r="D51" s="487" t="s">
        <v>194</v>
      </c>
      <c r="E51" s="500">
        <f>第五週明細!W8</f>
        <v>25</v>
      </c>
      <c r="F51" s="502" t="s">
        <v>21</v>
      </c>
      <c r="G51" s="517" t="s">
        <v>192</v>
      </c>
      <c r="H51" s="485">
        <f>第五週明細!W20</f>
        <v>747</v>
      </c>
      <c r="I51" s="486" t="s">
        <v>20</v>
      </c>
      <c r="J51" s="487" t="s">
        <v>194</v>
      </c>
      <c r="K51" s="488">
        <f>第五週明細!W16</f>
        <v>25</v>
      </c>
      <c r="L51" s="489" t="s">
        <v>21</v>
      </c>
      <c r="M51" s="517" t="s">
        <v>192</v>
      </c>
      <c r="N51" s="485">
        <f>第五週明細!W28</f>
        <v>749</v>
      </c>
      <c r="O51" s="486" t="s">
        <v>20</v>
      </c>
      <c r="P51" s="487" t="s">
        <v>194</v>
      </c>
      <c r="Q51" s="488">
        <f>第五週明細!W24</f>
        <v>25</v>
      </c>
      <c r="R51" s="489" t="s">
        <v>21</v>
      </c>
      <c r="S51" s="517" t="s">
        <v>192</v>
      </c>
      <c r="T51" s="497">
        <f>第四週明細!W38</f>
        <v>102</v>
      </c>
      <c r="U51" s="498" t="s">
        <v>20</v>
      </c>
      <c r="V51" s="487" t="s">
        <v>194</v>
      </c>
      <c r="W51" s="500">
        <f>第四週明細!W34</f>
        <v>27.400000000000002</v>
      </c>
      <c r="X51" s="501" t="s">
        <v>21</v>
      </c>
      <c r="Y51" s="496" t="s">
        <v>192</v>
      </c>
      <c r="Z51" s="497">
        <f>第五週明細!W44</f>
        <v>749</v>
      </c>
      <c r="AA51" s="498" t="s">
        <v>20</v>
      </c>
      <c r="AB51" s="499" t="s">
        <v>194</v>
      </c>
      <c r="AC51" s="500">
        <f>第五週明細!W40</f>
        <v>25</v>
      </c>
      <c r="AD51" s="745" t="s">
        <v>21</v>
      </c>
    </row>
    <row r="52" spans="1:50" s="503" customFormat="1" ht="25.15" customHeight="1" thickBot="1">
      <c r="A52" s="526" t="s">
        <v>193</v>
      </c>
      <c r="B52" s="527">
        <f>第五週明細!W6</f>
        <v>101.5</v>
      </c>
      <c r="C52" s="528" t="s">
        <v>21</v>
      </c>
      <c r="D52" s="529" t="s">
        <v>195</v>
      </c>
      <c r="E52" s="530">
        <f>第五週明細!W10</f>
        <v>29.5</v>
      </c>
      <c r="F52" s="531" t="s">
        <v>21</v>
      </c>
      <c r="G52" s="532" t="s">
        <v>193</v>
      </c>
      <c r="H52" s="527">
        <f>第五週明細!W14</f>
        <v>101</v>
      </c>
      <c r="I52" s="528" t="s">
        <v>21</v>
      </c>
      <c r="J52" s="529" t="s">
        <v>195</v>
      </c>
      <c r="K52" s="530">
        <f>第五週明細!W18</f>
        <v>29.5</v>
      </c>
      <c r="L52" s="533" t="s">
        <v>21</v>
      </c>
      <c r="M52" s="532" t="s">
        <v>193</v>
      </c>
      <c r="N52" s="527">
        <f>第五週明細!W22</f>
        <v>101.5</v>
      </c>
      <c r="O52" s="528" t="s">
        <v>21</v>
      </c>
      <c r="P52" s="529" t="s">
        <v>195</v>
      </c>
      <c r="Q52" s="530">
        <f>第五週明細!W26</f>
        <v>29.5</v>
      </c>
      <c r="R52" s="533" t="s">
        <v>21</v>
      </c>
      <c r="S52" s="532" t="s">
        <v>193</v>
      </c>
      <c r="T52" s="527">
        <f>第四週明細!W32</f>
        <v>23.5</v>
      </c>
      <c r="U52" s="528" t="s">
        <v>21</v>
      </c>
      <c r="V52" s="529" t="s">
        <v>195</v>
      </c>
      <c r="W52" s="530">
        <f>第四週明細!W36</f>
        <v>727.1</v>
      </c>
      <c r="X52" s="533" t="s">
        <v>21</v>
      </c>
      <c r="Y52" s="525" t="s">
        <v>193</v>
      </c>
      <c r="Z52" s="750">
        <f>第五週明細!W38</f>
        <v>101.5</v>
      </c>
      <c r="AA52" s="749" t="s">
        <v>21</v>
      </c>
      <c r="AB52" s="748" t="s">
        <v>195</v>
      </c>
      <c r="AC52" s="747">
        <f>第五週明細!W42</f>
        <v>29.5</v>
      </c>
      <c r="AD52" s="746" t="s">
        <v>21</v>
      </c>
    </row>
    <row r="53" spans="1:50" ht="52.5">
      <c r="A53" s="1066" t="s">
        <v>28</v>
      </c>
      <c r="B53" s="1066"/>
      <c r="C53" s="1066"/>
      <c r="D53" s="1066"/>
      <c r="E53" s="1066"/>
      <c r="F53" s="1066"/>
      <c r="G53" s="1066"/>
      <c r="H53" s="1066"/>
      <c r="I53" s="1066"/>
      <c r="J53" s="1066"/>
      <c r="K53" s="1066"/>
      <c r="L53" s="1066"/>
      <c r="M53" s="1066"/>
      <c r="N53" s="1066"/>
      <c r="O53" s="1066"/>
      <c r="P53" s="1066"/>
      <c r="Q53" s="1066"/>
      <c r="R53" s="1066"/>
      <c r="S53" s="1066"/>
      <c r="T53" s="1066"/>
      <c r="U53" s="1066"/>
      <c r="V53" s="1066"/>
      <c r="W53" s="1066"/>
      <c r="X53" s="1066"/>
      <c r="Y53" s="1066"/>
      <c r="Z53" s="1066"/>
      <c r="AA53" s="1066"/>
      <c r="AB53" s="1066"/>
      <c r="AC53" s="1066"/>
      <c r="AD53" s="1066"/>
      <c r="AX53"/>
    </row>
    <row r="54" spans="1:50" ht="33.75" customHeight="1">
      <c r="A54" s="338"/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X54" s="336"/>
    </row>
    <row r="55" spans="1:50" ht="27.75" customHeight="1">
      <c r="A55" s="339"/>
      <c r="B55" s="339"/>
      <c r="C55" s="339"/>
      <c r="D55" s="339"/>
      <c r="E55" s="339"/>
      <c r="F55" s="339"/>
      <c r="G55" s="339"/>
      <c r="H55" s="339"/>
      <c r="I55" s="339"/>
      <c r="J55" s="339"/>
      <c r="K55" s="339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  <c r="AA55" s="344"/>
      <c r="AB55" s="344"/>
      <c r="AC55" s="344"/>
    </row>
    <row r="59" spans="1:50">
      <c r="F59" s="340"/>
    </row>
    <row r="60" spans="1:50">
      <c r="F60" s="341"/>
    </row>
    <row r="61" spans="1:50" ht="36" customHeight="1">
      <c r="A61" s="1064"/>
      <c r="B61" s="1064"/>
      <c r="C61" s="1064"/>
      <c r="D61" s="1064"/>
      <c r="E61" s="1064"/>
      <c r="F61" s="1064"/>
      <c r="G61" s="1064"/>
      <c r="H61" s="1064"/>
      <c r="I61" s="1064"/>
      <c r="J61" s="1064"/>
      <c r="K61" s="1064"/>
      <c r="L61" s="1064"/>
      <c r="M61" s="1064"/>
      <c r="N61" s="1064"/>
      <c r="O61" s="1064"/>
      <c r="P61" s="1064"/>
      <c r="Q61" s="1064"/>
      <c r="R61" s="1064"/>
      <c r="S61" s="1064"/>
      <c r="T61" s="1064"/>
      <c r="U61" s="1064"/>
      <c r="V61" s="1064"/>
      <c r="W61" s="1064"/>
      <c r="X61" s="1064"/>
      <c r="Y61" s="1064"/>
      <c r="Z61" s="1064"/>
      <c r="AA61" s="1064"/>
      <c r="AB61" s="1064"/>
      <c r="AC61" s="1064"/>
      <c r="AD61" s="1064"/>
    </row>
    <row r="62" spans="1:50" ht="28.5" customHeight="1">
      <c r="A62" s="1065"/>
      <c r="B62" s="1065"/>
      <c r="C62" s="1065"/>
      <c r="D62" s="1065"/>
      <c r="E62" s="1065"/>
      <c r="F62" s="1065"/>
      <c r="G62" s="1065"/>
      <c r="H62" s="1065"/>
      <c r="I62" s="1065"/>
      <c r="J62" s="1065"/>
      <c r="K62" s="1065"/>
      <c r="L62" s="1065"/>
      <c r="M62" s="1065"/>
      <c r="N62" s="1065"/>
      <c r="O62" s="1065"/>
      <c r="P62" s="1065"/>
      <c r="Q62" s="1065"/>
      <c r="R62" s="1065"/>
      <c r="S62" s="1065"/>
      <c r="T62" s="1065"/>
      <c r="U62" s="1065"/>
      <c r="V62" s="1065"/>
      <c r="W62" s="1065"/>
      <c r="X62" s="1065"/>
      <c r="Y62" s="1065"/>
      <c r="Z62" s="1065"/>
      <c r="AA62" s="1065"/>
      <c r="AB62" s="1065"/>
      <c r="AC62" s="1065"/>
      <c r="AD62" s="1065"/>
    </row>
    <row r="63" spans="1:50" ht="26.1" customHeight="1">
      <c r="A63" s="1067"/>
      <c r="B63" s="1067"/>
      <c r="C63" s="1067"/>
      <c r="D63" s="1067"/>
      <c r="E63" s="1067"/>
      <c r="F63" s="1067"/>
      <c r="G63" s="1067"/>
      <c r="H63" s="1067"/>
      <c r="I63" s="1067"/>
      <c r="J63" s="1067"/>
      <c r="K63" s="1067"/>
      <c r="L63" s="1067"/>
      <c r="M63" s="1067"/>
      <c r="N63" s="1067"/>
      <c r="O63" s="1067"/>
      <c r="P63" s="1067"/>
      <c r="Q63" s="1067"/>
      <c r="R63" s="1067"/>
      <c r="S63" s="1067"/>
      <c r="T63" s="1067"/>
      <c r="U63" s="1067"/>
      <c r="V63" s="1067"/>
      <c r="W63" s="1067"/>
      <c r="X63" s="1067"/>
      <c r="Y63" s="1067"/>
      <c r="Z63" s="1067"/>
      <c r="AA63" s="1067"/>
      <c r="AB63" s="1067"/>
      <c r="AC63" s="1067"/>
      <c r="AD63" s="1067"/>
    </row>
    <row r="64" spans="1:50" ht="26.1" customHeight="1">
      <c r="A64" s="1065"/>
      <c r="B64" s="1065"/>
      <c r="C64" s="1065"/>
      <c r="D64" s="1065"/>
      <c r="E64" s="1065"/>
      <c r="F64" s="1065"/>
      <c r="G64" s="1065"/>
      <c r="H64" s="1065"/>
      <c r="I64" s="1065"/>
      <c r="J64" s="1065"/>
      <c r="K64" s="1065"/>
      <c r="L64" s="1065"/>
      <c r="M64" s="1065"/>
      <c r="N64" s="1065"/>
      <c r="O64" s="1065"/>
      <c r="P64" s="1065"/>
      <c r="Q64" s="1065"/>
      <c r="R64" s="1065"/>
      <c r="S64" s="1065"/>
      <c r="T64" s="1065"/>
      <c r="U64" s="1065"/>
      <c r="V64" s="1065"/>
      <c r="W64" s="1065"/>
      <c r="X64" s="1065"/>
      <c r="Y64" s="1065"/>
      <c r="Z64" s="1065"/>
      <c r="AA64" s="1065"/>
      <c r="AB64" s="1065"/>
      <c r="AC64" s="1065"/>
      <c r="AD64" s="1065"/>
    </row>
    <row r="65" spans="1:30" ht="26.1" customHeight="1">
      <c r="A65" s="1067"/>
      <c r="B65" s="1067"/>
      <c r="C65" s="1067"/>
      <c r="D65" s="1067"/>
      <c r="E65" s="1067"/>
      <c r="F65" s="1067"/>
      <c r="G65" s="1067"/>
      <c r="H65" s="1067"/>
      <c r="I65" s="1067"/>
      <c r="J65" s="1067"/>
      <c r="K65" s="1067"/>
      <c r="L65" s="1067"/>
      <c r="M65" s="1067"/>
      <c r="N65" s="1067"/>
      <c r="O65" s="1067"/>
      <c r="P65" s="1067"/>
      <c r="Q65" s="1067"/>
      <c r="R65" s="1067"/>
      <c r="S65" s="1067"/>
      <c r="T65" s="1067"/>
      <c r="U65" s="1067"/>
      <c r="V65" s="1067"/>
      <c r="W65" s="1067"/>
      <c r="X65" s="1067"/>
      <c r="Y65" s="1067"/>
      <c r="Z65" s="1067"/>
      <c r="AA65" s="1067"/>
      <c r="AB65" s="1067"/>
      <c r="AC65" s="1067"/>
      <c r="AD65" s="1067"/>
    </row>
    <row r="66" spans="1:30" ht="26.1" customHeight="1">
      <c r="A66" s="1065"/>
      <c r="B66" s="1065"/>
      <c r="C66" s="1065"/>
      <c r="D66" s="1065"/>
      <c r="E66" s="1065"/>
      <c r="F66" s="1065"/>
      <c r="G66" s="1065"/>
      <c r="H66" s="1065"/>
      <c r="I66" s="1065"/>
      <c r="J66" s="1065"/>
      <c r="K66" s="1065"/>
      <c r="L66" s="1065"/>
      <c r="M66" s="1065"/>
      <c r="N66" s="1065"/>
      <c r="O66" s="1065"/>
      <c r="P66" s="1065"/>
      <c r="Q66" s="1065"/>
      <c r="R66" s="1065"/>
      <c r="S66" s="1065"/>
      <c r="T66" s="1065"/>
      <c r="U66" s="1065"/>
      <c r="V66" s="1065"/>
      <c r="W66" s="1065"/>
      <c r="X66" s="1065"/>
      <c r="Y66" s="1065"/>
      <c r="Z66" s="1065"/>
      <c r="AA66" s="1065"/>
      <c r="AB66" s="1065"/>
      <c r="AC66" s="1065"/>
      <c r="AD66" s="1065"/>
    </row>
    <row r="67" spans="1:30" ht="26.1" customHeight="1">
      <c r="A67" s="1067"/>
      <c r="B67" s="1067"/>
      <c r="C67" s="1067"/>
      <c r="D67" s="1067"/>
      <c r="E67" s="1067"/>
      <c r="F67" s="1067"/>
      <c r="G67" s="1067"/>
      <c r="H67" s="1067"/>
      <c r="I67" s="1067"/>
      <c r="J67" s="1067"/>
      <c r="K67" s="1067"/>
      <c r="L67" s="1067"/>
      <c r="M67" s="1067"/>
      <c r="N67" s="1067"/>
      <c r="O67" s="1067"/>
      <c r="P67" s="1067"/>
      <c r="Q67" s="1067"/>
      <c r="R67" s="1067"/>
      <c r="S67" s="1067"/>
      <c r="T67" s="1067"/>
      <c r="U67" s="1067"/>
      <c r="V67" s="1067"/>
      <c r="W67" s="1067"/>
      <c r="X67" s="1067"/>
      <c r="Y67" s="1067"/>
      <c r="Z67" s="1067"/>
      <c r="AA67" s="1067"/>
      <c r="AB67" s="1067"/>
      <c r="AC67" s="1067"/>
      <c r="AD67" s="1067"/>
    </row>
    <row r="68" spans="1:30" ht="26.1" customHeight="1">
      <c r="A68" s="1065"/>
      <c r="B68" s="1065"/>
      <c r="C68" s="1065"/>
      <c r="D68" s="1065"/>
      <c r="E68" s="1065"/>
      <c r="F68" s="1065"/>
      <c r="G68" s="1065"/>
      <c r="H68" s="1065"/>
      <c r="I68" s="1065"/>
      <c r="J68" s="1065"/>
      <c r="K68" s="1065"/>
      <c r="L68" s="1065"/>
      <c r="M68" s="1065"/>
      <c r="N68" s="1065"/>
      <c r="O68" s="1065"/>
      <c r="P68" s="1065"/>
      <c r="Q68" s="1065"/>
      <c r="R68" s="1065"/>
      <c r="S68" s="1065"/>
      <c r="T68" s="1065"/>
      <c r="U68" s="1065"/>
      <c r="V68" s="1065"/>
      <c r="W68" s="1065"/>
      <c r="X68" s="1065"/>
      <c r="Y68" s="1065"/>
      <c r="Z68" s="1065"/>
      <c r="AA68" s="1065"/>
      <c r="AB68" s="1065"/>
      <c r="AC68" s="1065"/>
      <c r="AD68" s="1065"/>
    </row>
    <row r="69" spans="1:30" ht="26.1" customHeight="1">
      <c r="A69" s="1067"/>
      <c r="B69" s="1067"/>
      <c r="C69" s="1067"/>
      <c r="D69" s="1067"/>
      <c r="E69" s="1067"/>
      <c r="F69" s="1067"/>
      <c r="G69" s="1067"/>
      <c r="H69" s="1067"/>
      <c r="I69" s="1067"/>
      <c r="J69" s="1067"/>
      <c r="K69" s="1067"/>
      <c r="L69" s="1067"/>
      <c r="M69" s="1067"/>
      <c r="N69" s="1067"/>
      <c r="O69" s="1067"/>
      <c r="P69" s="1067"/>
      <c r="Q69" s="1067"/>
      <c r="R69" s="1067"/>
      <c r="S69" s="1067"/>
      <c r="T69" s="1067"/>
      <c r="U69" s="1067"/>
      <c r="V69" s="1067"/>
      <c r="W69" s="1067"/>
      <c r="X69" s="1067"/>
      <c r="Y69" s="1067"/>
      <c r="Z69" s="1067"/>
      <c r="AA69" s="1067"/>
      <c r="AB69" s="1067"/>
      <c r="AC69" s="1067"/>
      <c r="AD69" s="1067"/>
    </row>
    <row r="70" spans="1:30" ht="27" customHeight="1">
      <c r="A70" s="1065"/>
      <c r="B70" s="1065"/>
      <c r="C70" s="1065"/>
      <c r="D70" s="1065"/>
      <c r="E70" s="1065"/>
      <c r="F70" s="1065"/>
      <c r="G70" s="1065"/>
      <c r="H70" s="1065"/>
      <c r="I70" s="1065"/>
      <c r="J70" s="1065"/>
      <c r="K70" s="1065"/>
      <c r="L70" s="1065"/>
      <c r="M70" s="1065"/>
      <c r="N70" s="1065"/>
      <c r="O70" s="1065"/>
      <c r="P70" s="1065"/>
      <c r="Q70" s="1065"/>
      <c r="R70" s="1065"/>
      <c r="S70" s="1065"/>
      <c r="T70" s="1065"/>
      <c r="U70" s="1065"/>
      <c r="V70" s="1065"/>
      <c r="W70" s="1065"/>
      <c r="X70" s="1065"/>
      <c r="Y70" s="1065"/>
      <c r="Z70" s="1065"/>
      <c r="AA70" s="1065"/>
      <c r="AB70" s="1065"/>
      <c r="AC70" s="1065"/>
      <c r="AD70" s="1065"/>
    </row>
    <row r="71" spans="1:30" ht="26.1" customHeight="1">
      <c r="A71" s="1067"/>
      <c r="B71" s="1067"/>
      <c r="C71" s="1067"/>
      <c r="D71" s="1067"/>
      <c r="E71" s="1067"/>
      <c r="F71" s="1067"/>
      <c r="G71" s="1067"/>
      <c r="H71" s="1067"/>
      <c r="I71" s="1067"/>
      <c r="J71" s="1067"/>
      <c r="K71" s="1067"/>
      <c r="L71" s="1067"/>
      <c r="M71" s="1067"/>
      <c r="N71" s="1067"/>
      <c r="O71" s="1067"/>
      <c r="P71" s="1067"/>
      <c r="Q71" s="1067"/>
      <c r="R71" s="1067"/>
      <c r="S71" s="1067"/>
      <c r="T71" s="1067"/>
      <c r="U71" s="1067"/>
      <c r="V71" s="1067"/>
      <c r="W71" s="1067"/>
      <c r="X71" s="1067"/>
      <c r="Y71" s="1067"/>
      <c r="Z71" s="1067"/>
      <c r="AA71" s="1067"/>
      <c r="AB71" s="1067"/>
      <c r="AC71" s="1067"/>
      <c r="AD71" s="1067"/>
    </row>
    <row r="72" spans="1:30" ht="26.1" customHeight="1">
      <c r="A72" s="1067"/>
      <c r="B72" s="1067"/>
      <c r="C72" s="1067"/>
      <c r="D72" s="1067"/>
      <c r="E72" s="1067"/>
      <c r="F72" s="1067"/>
      <c r="G72" s="1067"/>
      <c r="H72" s="1067"/>
      <c r="I72" s="1067"/>
      <c r="J72" s="1067"/>
      <c r="K72" s="1067"/>
      <c r="L72" s="1067"/>
      <c r="M72" s="1067"/>
      <c r="N72" s="1067"/>
      <c r="O72" s="1067"/>
      <c r="P72" s="1067"/>
      <c r="Q72" s="1067"/>
      <c r="R72" s="1067"/>
      <c r="S72" s="1067"/>
      <c r="T72" s="1067"/>
      <c r="U72" s="1067"/>
      <c r="V72" s="1067"/>
      <c r="W72" s="1067"/>
      <c r="X72" s="1067"/>
      <c r="Y72" s="1067"/>
      <c r="Z72" s="1067"/>
      <c r="AA72" s="1067"/>
      <c r="AB72" s="1067"/>
      <c r="AC72" s="1067"/>
      <c r="AD72" s="1067"/>
    </row>
    <row r="73" spans="1:30" ht="26.1" customHeight="1">
      <c r="A73" s="1067"/>
      <c r="B73" s="1067"/>
      <c r="C73" s="1067"/>
      <c r="D73" s="1067"/>
      <c r="E73" s="1067"/>
      <c r="F73" s="1067"/>
      <c r="G73" s="1067"/>
      <c r="H73" s="1067"/>
      <c r="I73" s="1067"/>
      <c r="J73" s="1067"/>
      <c r="K73" s="1067"/>
      <c r="L73" s="1067"/>
      <c r="M73" s="1067"/>
      <c r="N73" s="1067"/>
      <c r="O73" s="1067"/>
      <c r="P73" s="1067"/>
      <c r="Q73" s="1067"/>
      <c r="R73" s="1067"/>
      <c r="S73" s="1067"/>
      <c r="T73" s="1067"/>
      <c r="U73" s="1067"/>
      <c r="V73" s="1067"/>
      <c r="W73" s="1067"/>
      <c r="X73" s="1067"/>
      <c r="Y73" s="1067"/>
      <c r="Z73" s="1067"/>
      <c r="AA73" s="1067"/>
      <c r="AB73" s="1067"/>
      <c r="AC73" s="1067"/>
      <c r="AD73" s="1067"/>
    </row>
    <row r="74" spans="1:30" ht="37.5" customHeight="1">
      <c r="A74" s="1067"/>
      <c r="B74" s="1067"/>
      <c r="C74" s="1067"/>
      <c r="D74" s="1067"/>
      <c r="E74" s="1067"/>
      <c r="F74" s="1067"/>
      <c r="G74" s="1067"/>
      <c r="H74" s="1067"/>
      <c r="I74" s="1067"/>
      <c r="J74" s="1067"/>
      <c r="K74" s="1067"/>
      <c r="L74" s="1067"/>
      <c r="M74" s="1067"/>
      <c r="N74" s="1067"/>
      <c r="O74" s="1067"/>
      <c r="P74" s="1067"/>
      <c r="Q74" s="1067"/>
      <c r="R74" s="1067"/>
      <c r="S74" s="1067"/>
      <c r="T74" s="1067"/>
      <c r="U74" s="1067"/>
      <c r="V74" s="1067"/>
      <c r="W74" s="1067"/>
      <c r="X74" s="1067"/>
      <c r="Y74" s="1067"/>
      <c r="Z74" s="1067"/>
      <c r="AA74" s="1067"/>
      <c r="AB74" s="1067"/>
      <c r="AC74" s="1067"/>
      <c r="AD74" s="1067"/>
    </row>
    <row r="75" spans="1:30" ht="27">
      <c r="A75" s="1069"/>
      <c r="B75" s="1069"/>
      <c r="C75" s="1069"/>
      <c r="D75" s="1069"/>
      <c r="E75" s="1069"/>
      <c r="F75" s="1069"/>
      <c r="G75" s="1069"/>
      <c r="H75" s="1069"/>
      <c r="I75" s="1069"/>
      <c r="J75" s="1069"/>
      <c r="K75" s="1069"/>
      <c r="L75" s="1069"/>
      <c r="M75" s="1069"/>
      <c r="N75" s="1069"/>
      <c r="O75" s="1069"/>
      <c r="P75" s="1069"/>
      <c r="Q75" s="1069"/>
      <c r="R75" s="1069"/>
      <c r="S75" s="1069"/>
      <c r="T75" s="1069"/>
      <c r="U75" s="1069"/>
      <c r="V75" s="1069"/>
      <c r="W75" s="1069"/>
      <c r="X75" s="1069"/>
      <c r="Y75" s="1069"/>
      <c r="Z75" s="1069"/>
      <c r="AA75" s="1069"/>
      <c r="AB75" s="1069"/>
      <c r="AC75" s="1069"/>
      <c r="AD75" s="1069"/>
    </row>
    <row r="76" spans="1:30" ht="21" customHeight="1">
      <c r="A76" s="1068"/>
      <c r="B76" s="1068"/>
      <c r="C76" s="1068"/>
      <c r="D76" s="1068"/>
      <c r="E76" s="1068"/>
      <c r="F76" s="1068"/>
      <c r="G76" s="1068"/>
      <c r="H76" s="1068"/>
      <c r="I76" s="1068"/>
      <c r="J76" s="1068"/>
      <c r="K76" s="1068"/>
      <c r="L76" s="1068"/>
      <c r="M76" s="1068"/>
      <c r="N76" s="1068"/>
      <c r="O76" s="1068"/>
      <c r="P76" s="1068"/>
      <c r="Q76" s="1068"/>
      <c r="R76" s="1068"/>
      <c r="S76" s="1068"/>
      <c r="T76" s="1068"/>
      <c r="U76" s="1068"/>
      <c r="V76" s="1068"/>
      <c r="W76" s="1068"/>
      <c r="X76" s="1068"/>
      <c r="Y76" s="1068"/>
      <c r="Z76" s="1068"/>
      <c r="AA76" s="1068"/>
      <c r="AB76" s="1068"/>
      <c r="AC76" s="1068"/>
      <c r="AD76" s="1068"/>
    </row>
    <row r="77" spans="1:30" ht="30">
      <c r="A77" s="1070"/>
      <c r="B77" s="1070"/>
      <c r="C77" s="1070"/>
      <c r="D77" s="1070"/>
      <c r="E77" s="342"/>
      <c r="F77" s="343"/>
      <c r="G77" s="238"/>
      <c r="H77" s="238"/>
      <c r="I77" s="238"/>
      <c r="J77" s="343"/>
      <c r="K77" s="343"/>
      <c r="L77" s="343"/>
      <c r="M77" s="345"/>
      <c r="N77" s="345"/>
      <c r="O77" s="343"/>
      <c r="P77" s="343"/>
      <c r="Q77" s="343"/>
      <c r="R77" s="343"/>
      <c r="S77" s="345"/>
      <c r="T77" s="345"/>
      <c r="U77" s="343"/>
      <c r="V77" s="343"/>
      <c r="W77" s="343"/>
      <c r="X77" s="343"/>
      <c r="Y77" s="345"/>
      <c r="Z77" s="345"/>
      <c r="AA77" s="345"/>
      <c r="AB77" s="343"/>
      <c r="AC77" s="343"/>
      <c r="AD77" s="343"/>
    </row>
    <row r="78" spans="1:30" ht="45" customHeight="1">
      <c r="A78" s="1068"/>
      <c r="B78" s="1068"/>
      <c r="C78" s="1068"/>
      <c r="D78" s="1068"/>
      <c r="E78" s="1068"/>
      <c r="F78" s="1068"/>
      <c r="G78" s="1068"/>
      <c r="H78" s="1068"/>
      <c r="I78" s="1068"/>
      <c r="J78" s="1068"/>
      <c r="K78" s="1068"/>
      <c r="L78" s="1068"/>
      <c r="M78" s="1068"/>
      <c r="N78" s="1068"/>
      <c r="O78" s="1068"/>
      <c r="P78" s="1068"/>
      <c r="Q78" s="1068"/>
      <c r="R78" s="1068"/>
      <c r="S78" s="1068"/>
      <c r="T78" s="1068"/>
      <c r="U78" s="1068"/>
      <c r="V78" s="1068"/>
      <c r="W78" s="1068"/>
      <c r="X78" s="1068"/>
      <c r="Y78" s="1068"/>
      <c r="Z78" s="1068"/>
      <c r="AA78" s="1068"/>
      <c r="AB78" s="1068"/>
      <c r="AC78" s="1068"/>
      <c r="AD78" s="1068"/>
    </row>
    <row r="79" spans="1:30" ht="33.75" customHeight="1">
      <c r="A79" s="1068"/>
      <c r="B79" s="1068"/>
      <c r="C79" s="1068"/>
      <c r="D79" s="1068"/>
      <c r="E79" s="1068"/>
      <c r="F79" s="1068"/>
      <c r="G79" s="1068"/>
      <c r="H79" s="1068"/>
      <c r="I79" s="1068"/>
      <c r="J79" s="1068"/>
      <c r="K79" s="1068"/>
      <c r="L79" s="1068"/>
      <c r="M79" s="1068"/>
      <c r="N79" s="1068"/>
      <c r="O79" s="1068"/>
      <c r="P79" s="1068"/>
      <c r="Q79" s="1068"/>
      <c r="R79" s="1068"/>
      <c r="S79" s="1068"/>
      <c r="T79" s="1068"/>
      <c r="U79" s="1068"/>
      <c r="V79" s="1068"/>
      <c r="W79" s="1068"/>
      <c r="X79" s="1068"/>
      <c r="Y79" s="1068"/>
      <c r="Z79" s="1068"/>
      <c r="AA79" s="1068"/>
      <c r="AB79" s="1068"/>
      <c r="AC79" s="1068"/>
      <c r="AD79" s="1068"/>
    </row>
    <row r="80" spans="1:30" ht="56.25" customHeight="1">
      <c r="A80" s="1068"/>
      <c r="B80" s="1068"/>
      <c r="C80" s="1068"/>
      <c r="D80" s="1068"/>
      <c r="E80" s="1068"/>
      <c r="F80" s="1068"/>
      <c r="G80" s="1068"/>
      <c r="H80" s="1068"/>
      <c r="I80" s="1068"/>
      <c r="J80" s="1068"/>
      <c r="K80" s="1068"/>
      <c r="L80" s="1068"/>
      <c r="M80" s="1068"/>
      <c r="N80" s="1068"/>
      <c r="O80" s="1068"/>
      <c r="P80" s="1068"/>
      <c r="Q80" s="1068"/>
      <c r="R80" s="1068"/>
      <c r="S80" s="1068"/>
      <c r="T80" s="1068"/>
      <c r="U80" s="1068"/>
      <c r="V80" s="1068"/>
      <c r="W80" s="1068"/>
      <c r="X80" s="1068"/>
      <c r="Y80" s="1068"/>
      <c r="Z80" s="1068"/>
      <c r="AA80" s="1068"/>
      <c r="AB80" s="1068"/>
      <c r="AC80" s="1068"/>
      <c r="AD80" s="1068"/>
    </row>
    <row r="81" spans="1:30" ht="30">
      <c r="A81" s="238"/>
      <c r="B81" s="238"/>
      <c r="C81" s="238"/>
      <c r="D81" s="343"/>
      <c r="E81" s="343"/>
      <c r="F81" s="343"/>
      <c r="G81" s="238"/>
      <c r="H81" s="238"/>
      <c r="I81" s="238"/>
      <c r="J81" s="343"/>
      <c r="K81" s="343"/>
      <c r="L81" s="343"/>
      <c r="M81" s="345"/>
      <c r="N81" s="345"/>
      <c r="O81" s="343"/>
      <c r="P81" s="343"/>
      <c r="Q81" s="343"/>
      <c r="R81" s="343"/>
      <c r="S81" s="345"/>
      <c r="T81" s="345"/>
      <c r="U81" s="343"/>
      <c r="V81" s="343"/>
      <c r="W81" s="343"/>
      <c r="X81" s="343"/>
      <c r="Y81" s="345"/>
      <c r="Z81" s="345"/>
      <c r="AA81" s="345"/>
      <c r="AB81" s="343"/>
      <c r="AC81" s="343"/>
      <c r="AD81" s="343"/>
    </row>
  </sheetData>
  <mergeCells count="227">
    <mergeCell ref="A66:AD66"/>
    <mergeCell ref="A67:AD67"/>
    <mergeCell ref="A68:AD68"/>
    <mergeCell ref="A78:AD78"/>
    <mergeCell ref="A79:AD79"/>
    <mergeCell ref="A80:AD80"/>
    <mergeCell ref="A69:AD69"/>
    <mergeCell ref="A70:AD70"/>
    <mergeCell ref="A71:AD71"/>
    <mergeCell ref="A72:AD72"/>
    <mergeCell ref="A73:AD73"/>
    <mergeCell ref="A74:AD74"/>
    <mergeCell ref="A75:AD75"/>
    <mergeCell ref="A76:AD76"/>
    <mergeCell ref="A77:D77"/>
    <mergeCell ref="G50:L50"/>
    <mergeCell ref="M50:R50"/>
    <mergeCell ref="A50:F50"/>
    <mergeCell ref="A61:AD61"/>
    <mergeCell ref="A62:AD62"/>
    <mergeCell ref="A53:AD53"/>
    <mergeCell ref="A63:AD63"/>
    <mergeCell ref="A64:AD64"/>
    <mergeCell ref="A65:AD65"/>
    <mergeCell ref="A47:F47"/>
    <mergeCell ref="G47:L47"/>
    <mergeCell ref="M47:R47"/>
    <mergeCell ref="A48:F48"/>
    <mergeCell ref="G48:L48"/>
    <mergeCell ref="M48:R48"/>
    <mergeCell ref="A49:F49"/>
    <mergeCell ref="G49:L49"/>
    <mergeCell ref="M49:R49"/>
    <mergeCell ref="A44:F44"/>
    <mergeCell ref="G44:L44"/>
    <mergeCell ref="M44:R44"/>
    <mergeCell ref="A45:F45"/>
    <mergeCell ref="G45:L45"/>
    <mergeCell ref="M45:R45"/>
    <mergeCell ref="A46:F46"/>
    <mergeCell ref="G46:L46"/>
    <mergeCell ref="M46:R46"/>
    <mergeCell ref="A43:F43"/>
    <mergeCell ref="G43:L43"/>
    <mergeCell ref="M43:R43"/>
    <mergeCell ref="S43:X43"/>
    <mergeCell ref="Y43:AD43"/>
    <mergeCell ref="M38:R38"/>
    <mergeCell ref="S38:X38"/>
    <mergeCell ref="Y38:AD38"/>
    <mergeCell ref="M39:R39"/>
    <mergeCell ref="S39:X39"/>
    <mergeCell ref="Y39:AD39"/>
    <mergeCell ref="A39:F39"/>
    <mergeCell ref="G39:L39"/>
    <mergeCell ref="A40:F40"/>
    <mergeCell ref="G40:L40"/>
    <mergeCell ref="G30:L30"/>
    <mergeCell ref="S40:X40"/>
    <mergeCell ref="S30:X30"/>
    <mergeCell ref="Y30:AD30"/>
    <mergeCell ref="A33:F33"/>
    <mergeCell ref="G33:L33"/>
    <mergeCell ref="M33:R33"/>
    <mergeCell ref="S33:X33"/>
    <mergeCell ref="Y33:AD33"/>
    <mergeCell ref="A30:F30"/>
    <mergeCell ref="M34:R34"/>
    <mergeCell ref="S34:X34"/>
    <mergeCell ref="Y34:AD34"/>
    <mergeCell ref="M35:R35"/>
    <mergeCell ref="S35:X35"/>
    <mergeCell ref="Y35:AD35"/>
    <mergeCell ref="M36:R36"/>
    <mergeCell ref="S36:X36"/>
    <mergeCell ref="Y36:AD36"/>
    <mergeCell ref="M37:R37"/>
    <mergeCell ref="S37:X37"/>
    <mergeCell ref="Y37:AD37"/>
    <mergeCell ref="M40:R40"/>
    <mergeCell ref="Y40:AD40"/>
    <mergeCell ref="A28:F28"/>
    <mergeCell ref="G28:L28"/>
    <mergeCell ref="M28:R28"/>
    <mergeCell ref="S28:X28"/>
    <mergeCell ref="Y28:AD28"/>
    <mergeCell ref="A29:F29"/>
    <mergeCell ref="G29:L29"/>
    <mergeCell ref="M29:R29"/>
    <mergeCell ref="S29:X29"/>
    <mergeCell ref="Y29:AD29"/>
    <mergeCell ref="A26:F26"/>
    <mergeCell ref="G26:L26"/>
    <mergeCell ref="M26:R26"/>
    <mergeCell ref="S26:X26"/>
    <mergeCell ref="Y26:AD26"/>
    <mergeCell ref="A27:F27"/>
    <mergeCell ref="G27:L27"/>
    <mergeCell ref="M27:R27"/>
    <mergeCell ref="S27:X27"/>
    <mergeCell ref="Y27:AD27"/>
    <mergeCell ref="A24:F24"/>
    <mergeCell ref="G24:L24"/>
    <mergeCell ref="M24:R24"/>
    <mergeCell ref="S24:X24"/>
    <mergeCell ref="Y24:AD24"/>
    <mergeCell ref="A25:F25"/>
    <mergeCell ref="G25:L25"/>
    <mergeCell ref="M25:R25"/>
    <mergeCell ref="S25:X25"/>
    <mergeCell ref="Y25:AD25"/>
    <mergeCell ref="G20:L20"/>
    <mergeCell ref="M20:R20"/>
    <mergeCell ref="S20:X20"/>
    <mergeCell ref="Y20:AD20"/>
    <mergeCell ref="A23:F23"/>
    <mergeCell ref="G23:L23"/>
    <mergeCell ref="M23:R23"/>
    <mergeCell ref="S23:X23"/>
    <mergeCell ref="Y23:AD23"/>
    <mergeCell ref="A20:F20"/>
    <mergeCell ref="A18:F18"/>
    <mergeCell ref="G18:L18"/>
    <mergeCell ref="M18:R18"/>
    <mergeCell ref="S18:X18"/>
    <mergeCell ref="Y18:AD18"/>
    <mergeCell ref="Y16:AD16"/>
    <mergeCell ref="A19:F19"/>
    <mergeCell ref="G19:L19"/>
    <mergeCell ref="M19:R19"/>
    <mergeCell ref="S19:X19"/>
    <mergeCell ref="Y19:AD19"/>
    <mergeCell ref="S13:X13"/>
    <mergeCell ref="Y13:AD13"/>
    <mergeCell ref="A14:F14"/>
    <mergeCell ref="G14:L14"/>
    <mergeCell ref="M14:R14"/>
    <mergeCell ref="S14:X14"/>
    <mergeCell ref="Y14:AD14"/>
    <mergeCell ref="A17:F17"/>
    <mergeCell ref="G17:L17"/>
    <mergeCell ref="M17:R17"/>
    <mergeCell ref="S17:X17"/>
    <mergeCell ref="Y17:AD17"/>
    <mergeCell ref="AH6:AV7"/>
    <mergeCell ref="A9:F9"/>
    <mergeCell ref="G9:L9"/>
    <mergeCell ref="M9:R9"/>
    <mergeCell ref="S9:X9"/>
    <mergeCell ref="Y9:AD9"/>
    <mergeCell ref="A10:F10"/>
    <mergeCell ref="G10:L10"/>
    <mergeCell ref="M10:R10"/>
    <mergeCell ref="S10:X10"/>
    <mergeCell ref="Y10:AD10"/>
    <mergeCell ref="S45:X45"/>
    <mergeCell ref="S46:X46"/>
    <mergeCell ref="S47:X47"/>
    <mergeCell ref="S48:X48"/>
    <mergeCell ref="S49:X49"/>
    <mergeCell ref="S50:X50"/>
    <mergeCell ref="A2:Y2"/>
    <mergeCell ref="Z2:AB2"/>
    <mergeCell ref="A3:F3"/>
    <mergeCell ref="G3:L3"/>
    <mergeCell ref="M3:R3"/>
    <mergeCell ref="S3:X3"/>
    <mergeCell ref="Y3:AD3"/>
    <mergeCell ref="A5:F5"/>
    <mergeCell ref="G5:L5"/>
    <mergeCell ref="M5:R5"/>
    <mergeCell ref="S5:X5"/>
    <mergeCell ref="Y5:AD5"/>
    <mergeCell ref="A8:F8"/>
    <mergeCell ref="G8:L8"/>
    <mergeCell ref="M8:R8"/>
    <mergeCell ref="S8:X8"/>
    <mergeCell ref="A6:F6"/>
    <mergeCell ref="G6:L6"/>
    <mergeCell ref="S4:X4"/>
    <mergeCell ref="Y4:AD4"/>
    <mergeCell ref="S44:X44"/>
    <mergeCell ref="Y8:AD8"/>
    <mergeCell ref="A15:F15"/>
    <mergeCell ref="G15:L15"/>
    <mergeCell ref="M15:R15"/>
    <mergeCell ref="S15:X15"/>
    <mergeCell ref="Y15:AD15"/>
    <mergeCell ref="A16:F16"/>
    <mergeCell ref="G16:L16"/>
    <mergeCell ref="M16:R16"/>
    <mergeCell ref="S16:X16"/>
    <mergeCell ref="M6:R6"/>
    <mergeCell ref="S6:X6"/>
    <mergeCell ref="Y6:AD6"/>
    <mergeCell ref="A7:F7"/>
    <mergeCell ref="G7:L7"/>
    <mergeCell ref="M7:R7"/>
    <mergeCell ref="S7:X7"/>
    <mergeCell ref="Y7:AD7"/>
    <mergeCell ref="A13:F13"/>
    <mergeCell ref="G13:L13"/>
    <mergeCell ref="M13:R13"/>
    <mergeCell ref="A1:AD1"/>
    <mergeCell ref="Y44:AD44"/>
    <mergeCell ref="Y45:AD45"/>
    <mergeCell ref="Y46:AD46"/>
    <mergeCell ref="Y47:AD47"/>
    <mergeCell ref="Y48:AD48"/>
    <mergeCell ref="Y49:AD49"/>
    <mergeCell ref="AI16:AZ18"/>
    <mergeCell ref="AJ26:AY28"/>
    <mergeCell ref="AJ36:AY38"/>
    <mergeCell ref="AH45:AX47"/>
    <mergeCell ref="A34:F34"/>
    <mergeCell ref="G34:L34"/>
    <mergeCell ref="A35:F35"/>
    <mergeCell ref="G35:L35"/>
    <mergeCell ref="A36:F36"/>
    <mergeCell ref="G36:L36"/>
    <mergeCell ref="A37:F37"/>
    <mergeCell ref="G37:L37"/>
    <mergeCell ref="A38:F38"/>
    <mergeCell ref="G38:L38"/>
    <mergeCell ref="A4:F4"/>
    <mergeCell ref="G4:L4"/>
    <mergeCell ref="M4:R4"/>
  </mergeCells>
  <phoneticPr fontId="100" type="noConversion"/>
  <pageMargins left="0.78680555555555598" right="0.156944444444444" top="7.8472222222222193E-2" bottom="0" header="0.59027777777777801" footer="0.51180555555555596"/>
  <pageSetup paperSize="9" scale="16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L53"/>
  <sheetViews>
    <sheetView view="pageBreakPreview" zoomScale="40" zoomScaleNormal="60" zoomScaleSheetLayoutView="40" workbookViewId="0">
      <selection activeCell="M12" sqref="M12"/>
    </sheetView>
  </sheetViews>
  <sheetFormatPr defaultColWidth="9" defaultRowHeight="26.25"/>
  <cols>
    <col min="1" max="1" width="1.875" customWidth="1"/>
    <col min="2" max="2" width="11.375" style="239" customWidth="1"/>
    <col min="3" max="3" width="9" hidden="1" customWidth="1"/>
    <col min="4" max="4" width="24.5" customWidth="1"/>
    <col min="5" max="5" width="6.25" style="241" customWidth="1"/>
    <col min="6" max="6" width="11.875" customWidth="1"/>
    <col min="7" max="7" width="32.75" customWidth="1"/>
    <col min="8" max="8" width="7.25" style="241" customWidth="1"/>
    <col min="9" max="9" width="11.25" customWidth="1"/>
    <col min="10" max="10" width="33.5" customWidth="1"/>
    <col min="11" max="11" width="7.875" style="241" customWidth="1"/>
    <col min="12" max="12" width="11.625" customWidth="1"/>
    <col min="13" max="13" width="33.125" customWidth="1"/>
    <col min="14" max="14" width="7.5" style="241" customWidth="1"/>
    <col min="15" max="15" width="12.25" customWidth="1"/>
    <col min="16" max="16" width="29.875" customWidth="1"/>
    <col min="17" max="17" width="7" style="241" customWidth="1"/>
    <col min="18" max="18" width="12.5" customWidth="1"/>
    <col min="19" max="19" width="30.625" customWidth="1"/>
    <col min="20" max="20" width="6.625" style="241" customWidth="1"/>
    <col min="21" max="21" width="12.625" customWidth="1"/>
    <col min="22" max="22" width="6.125" customWidth="1"/>
    <col min="23" max="23" width="10.125" style="243" customWidth="1"/>
    <col min="24" max="24" width="9.875" style="11" customWidth="1"/>
    <col min="25" max="25" width="13.875" style="244" customWidth="1"/>
    <col min="26" max="26" width="11.25" customWidth="1"/>
    <col min="27" max="27" width="6" hidden="1" customWidth="1"/>
    <col min="28" max="28" width="5.5" style="245" hidden="1" customWidth="1"/>
    <col min="29" max="29" width="7.75" hidden="1" customWidth="1"/>
    <col min="30" max="30" width="8" hidden="1" customWidth="1"/>
    <col min="31" max="31" width="7.875" hidden="1" customWidth="1"/>
    <col min="32" max="32" width="7.5" hidden="1" customWidth="1"/>
  </cols>
  <sheetData>
    <row r="1" spans="1:36" ht="45" customHeight="1">
      <c r="B1" s="1081" t="s">
        <v>388</v>
      </c>
      <c r="C1" s="1081"/>
      <c r="D1" s="1081"/>
      <c r="E1" s="1081"/>
      <c r="F1" s="1081"/>
      <c r="G1" s="1081"/>
      <c r="H1" s="1081"/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1081"/>
      <c r="Z1" s="1081"/>
      <c r="AA1" s="293"/>
      <c r="AB1" s="308"/>
      <c r="AC1" s="293"/>
      <c r="AD1" s="293"/>
      <c r="AE1" s="293"/>
      <c r="AF1" s="293"/>
      <c r="AG1" s="293"/>
    </row>
    <row r="2" spans="1:36" ht="31.5" customHeight="1">
      <c r="B2" s="164" t="s">
        <v>29</v>
      </c>
      <c r="C2" s="294"/>
      <c r="D2" s="295"/>
      <c r="E2" s="248"/>
      <c r="F2" s="295"/>
      <c r="G2" s="295"/>
      <c r="H2" s="248"/>
      <c r="I2" s="295"/>
      <c r="J2" s="295"/>
      <c r="K2" s="248"/>
      <c r="L2" s="295"/>
      <c r="M2" s="295"/>
      <c r="N2" s="248"/>
      <c r="O2" s="295"/>
      <c r="P2" s="295"/>
      <c r="Q2" s="248"/>
      <c r="R2" s="295"/>
      <c r="S2" s="293"/>
      <c r="T2" s="248"/>
      <c r="U2" s="295"/>
      <c r="V2" s="1082"/>
      <c r="W2" s="1083"/>
      <c r="X2" s="1083"/>
      <c r="Y2" s="309"/>
      <c r="Z2" s="301"/>
      <c r="AA2" s="293"/>
      <c r="AB2" s="308"/>
      <c r="AC2" s="293"/>
      <c r="AD2" s="293"/>
      <c r="AE2" s="293"/>
      <c r="AF2" s="293"/>
      <c r="AG2" s="293"/>
    </row>
    <row r="3" spans="1:36" s="235" customFormat="1" ht="57.75" thickBot="1">
      <c r="B3" s="296" t="s">
        <v>30</v>
      </c>
      <c r="C3" s="297" t="s">
        <v>31</v>
      </c>
      <c r="D3" s="298" t="s">
        <v>32</v>
      </c>
      <c r="E3" s="166" t="s">
        <v>33</v>
      </c>
      <c r="F3" s="189" t="s">
        <v>34</v>
      </c>
      <c r="G3" s="298" t="s">
        <v>35</v>
      </c>
      <c r="H3" s="166" t="s">
        <v>33</v>
      </c>
      <c r="I3" s="189" t="s">
        <v>34</v>
      </c>
      <c r="J3" s="298" t="s">
        <v>36</v>
      </c>
      <c r="K3" s="166" t="s">
        <v>33</v>
      </c>
      <c r="L3" s="189" t="s">
        <v>34</v>
      </c>
      <c r="M3" s="298" t="s">
        <v>36</v>
      </c>
      <c r="N3" s="166" t="s">
        <v>33</v>
      </c>
      <c r="O3" s="189" t="s">
        <v>34</v>
      </c>
      <c r="P3" s="298" t="s">
        <v>36</v>
      </c>
      <c r="Q3" s="166" t="s">
        <v>33</v>
      </c>
      <c r="R3" s="305" t="s">
        <v>34</v>
      </c>
      <c r="S3" s="306" t="s">
        <v>37</v>
      </c>
      <c r="T3" s="166" t="s">
        <v>33</v>
      </c>
      <c r="U3" s="167" t="s">
        <v>34</v>
      </c>
      <c r="V3" s="307" t="s">
        <v>33</v>
      </c>
      <c r="W3" s="1084" t="s">
        <v>38</v>
      </c>
      <c r="X3" s="1085"/>
      <c r="Y3" s="206" t="s">
        <v>39</v>
      </c>
      <c r="Z3" s="207" t="s">
        <v>40</v>
      </c>
      <c r="AA3" s="308"/>
      <c r="AB3" s="308"/>
      <c r="AC3" s="293"/>
      <c r="AD3" s="293"/>
      <c r="AE3" s="293"/>
      <c r="AF3" s="293"/>
      <c r="AG3" s="293"/>
    </row>
    <row r="4" spans="1:36" s="238" customFormat="1" ht="51.95" customHeight="1">
      <c r="A4" s="700"/>
      <c r="B4" s="168"/>
      <c r="C4" s="1074"/>
      <c r="D4" s="578"/>
      <c r="E4" s="651"/>
      <c r="F4" s="579"/>
      <c r="G4" s="578"/>
      <c r="H4" s="465"/>
      <c r="I4" s="579"/>
      <c r="J4" s="578"/>
      <c r="K4" s="465"/>
      <c r="L4" s="579"/>
      <c r="M4" s="578"/>
      <c r="N4" s="465"/>
      <c r="O4" s="579"/>
      <c r="P4" s="578"/>
      <c r="Q4" s="652"/>
      <c r="R4" s="579"/>
      <c r="S4" s="578"/>
      <c r="T4" s="465"/>
      <c r="U4" s="579"/>
      <c r="V4" s="1086"/>
      <c r="W4" s="190"/>
      <c r="X4" s="191"/>
      <c r="Y4" s="273"/>
      <c r="Z4" s="311"/>
      <c r="AA4" s="646"/>
      <c r="AB4" s="645"/>
      <c r="AC4" s="646" t="s">
        <v>45</v>
      </c>
      <c r="AD4" s="646" t="s">
        <v>46</v>
      </c>
      <c r="AE4" s="646" t="s">
        <v>47</v>
      </c>
      <c r="AF4" s="646" t="s">
        <v>48</v>
      </c>
      <c r="AG4" s="646"/>
      <c r="AH4" s="701"/>
      <c r="AI4" s="701"/>
      <c r="AJ4" s="702"/>
    </row>
    <row r="5" spans="1:36" ht="33.950000000000003" customHeight="1">
      <c r="A5" s="353"/>
      <c r="B5" s="169"/>
      <c r="C5" s="1075"/>
      <c r="D5" s="432"/>
      <c r="E5" s="451"/>
      <c r="F5" s="443"/>
      <c r="G5" s="512"/>
      <c r="H5" s="513"/>
      <c r="I5" s="443"/>
      <c r="J5" s="432"/>
      <c r="K5" s="433"/>
      <c r="L5" s="443"/>
      <c r="M5" s="548"/>
      <c r="N5" s="553"/>
      <c r="O5" s="549"/>
      <c r="P5" s="432"/>
      <c r="Q5" s="442"/>
      <c r="R5" s="443"/>
      <c r="S5" s="548"/>
      <c r="T5" s="553"/>
      <c r="U5" s="549"/>
      <c r="V5" s="1087"/>
      <c r="W5" s="192"/>
      <c r="X5" s="193"/>
      <c r="Y5" s="274"/>
      <c r="Z5" s="275"/>
      <c r="AA5" s="210" t="s">
        <v>32</v>
      </c>
      <c r="AB5" s="210">
        <v>6</v>
      </c>
      <c r="AC5" s="210">
        <f>AB5*2</f>
        <v>12</v>
      </c>
      <c r="AD5" s="210"/>
      <c r="AE5" s="210">
        <f>AB5*15</f>
        <v>90</v>
      </c>
      <c r="AF5" s="210">
        <f>AC5*4+AE5*4</f>
        <v>408</v>
      </c>
      <c r="AG5" s="209"/>
      <c r="AJ5" s="654"/>
    </row>
    <row r="6" spans="1:36" ht="33.950000000000003" customHeight="1">
      <c r="A6" s="353"/>
      <c r="B6" s="169"/>
      <c r="C6" s="1075"/>
      <c r="D6" s="432"/>
      <c r="E6" s="451"/>
      <c r="F6" s="443"/>
      <c r="G6" s="432"/>
      <c r="H6" s="442"/>
      <c r="I6" s="443"/>
      <c r="J6" s="432"/>
      <c r="K6" s="448"/>
      <c r="L6" s="443"/>
      <c r="M6" s="548"/>
      <c r="N6" s="553"/>
      <c r="O6" s="549"/>
      <c r="P6" s="432"/>
      <c r="Q6" s="442"/>
      <c r="R6" s="443"/>
      <c r="S6" s="548"/>
      <c r="T6" s="553"/>
      <c r="U6" s="549"/>
      <c r="V6" s="1087"/>
      <c r="W6" s="194"/>
      <c r="X6" s="195"/>
      <c r="Y6" s="210"/>
      <c r="Z6" s="275"/>
      <c r="AA6" s="215" t="s">
        <v>56</v>
      </c>
      <c r="AB6" s="210">
        <v>2</v>
      </c>
      <c r="AC6" s="276">
        <f>AB6*7</f>
        <v>14</v>
      </c>
      <c r="AD6" s="210">
        <f>AB6*5</f>
        <v>10</v>
      </c>
      <c r="AE6" s="210" t="s">
        <v>57</v>
      </c>
      <c r="AF6" s="277">
        <f>AC6*4+AD6*9</f>
        <v>146</v>
      </c>
      <c r="AG6" s="209"/>
      <c r="AJ6" s="654"/>
    </row>
    <row r="7" spans="1:36" ht="33.950000000000003" customHeight="1">
      <c r="A7" s="353"/>
      <c r="B7" s="169"/>
      <c r="C7" s="1075"/>
      <c r="D7" s="432"/>
      <c r="E7" s="451"/>
      <c r="F7" s="443"/>
      <c r="G7" s="432"/>
      <c r="H7" s="514"/>
      <c r="I7" s="515"/>
      <c r="J7" s="432"/>
      <c r="K7" s="448"/>
      <c r="L7" s="443"/>
      <c r="M7" s="548"/>
      <c r="N7" s="554"/>
      <c r="O7" s="549"/>
      <c r="P7" s="432"/>
      <c r="Q7" s="514"/>
      <c r="R7" s="443"/>
      <c r="S7" s="548"/>
      <c r="T7" s="553"/>
      <c r="U7" s="549"/>
      <c r="V7" s="1087"/>
      <c r="W7" s="192"/>
      <c r="X7" s="193"/>
      <c r="Y7" s="210"/>
      <c r="Z7" s="275"/>
      <c r="AA7" s="209" t="s">
        <v>60</v>
      </c>
      <c r="AB7" s="210">
        <v>1.7</v>
      </c>
      <c r="AC7" s="210">
        <f>AB7*1</f>
        <v>1.7</v>
      </c>
      <c r="AD7" s="210" t="s">
        <v>57</v>
      </c>
      <c r="AE7" s="210">
        <f>AB7*5</f>
        <v>8.5</v>
      </c>
      <c r="AF7" s="210">
        <f>AC7*4+AE7*4</f>
        <v>40.799999999999997</v>
      </c>
      <c r="AG7" s="209"/>
      <c r="AJ7" s="654"/>
    </row>
    <row r="8" spans="1:36" ht="33.950000000000003" customHeight="1">
      <c r="A8" s="353"/>
      <c r="B8" s="1072"/>
      <c r="C8" s="1075"/>
      <c r="D8" s="432"/>
      <c r="E8" s="451"/>
      <c r="F8" s="443"/>
      <c r="G8" s="432"/>
      <c r="H8" s="514"/>
      <c r="I8" s="515"/>
      <c r="J8" s="432"/>
      <c r="K8" s="448"/>
      <c r="L8" s="443"/>
      <c r="M8" s="560"/>
      <c r="N8" s="552"/>
      <c r="O8" s="562"/>
      <c r="P8" s="432"/>
      <c r="Q8" s="514"/>
      <c r="R8" s="443"/>
      <c r="S8" s="548"/>
      <c r="T8" s="554"/>
      <c r="U8" s="549"/>
      <c r="V8" s="1087"/>
      <c r="W8" s="194"/>
      <c r="X8" s="195"/>
      <c r="Y8" s="210"/>
      <c r="Z8" s="275"/>
      <c r="AA8" s="209" t="s">
        <v>63</v>
      </c>
      <c r="AB8" s="210">
        <v>2.5</v>
      </c>
      <c r="AC8" s="210"/>
      <c r="AD8" s="210">
        <f>AB8*5</f>
        <v>12.5</v>
      </c>
      <c r="AE8" s="210" t="s">
        <v>57</v>
      </c>
      <c r="AF8" s="210">
        <f>AD8*9</f>
        <v>112.5</v>
      </c>
      <c r="AG8" s="209"/>
      <c r="AJ8" s="654"/>
    </row>
    <row r="9" spans="1:36" ht="33.950000000000003" customHeight="1">
      <c r="A9" s="353"/>
      <c r="B9" s="1072"/>
      <c r="C9" s="1075"/>
      <c r="D9" s="432"/>
      <c r="E9" s="451"/>
      <c r="F9" s="443"/>
      <c r="G9" s="432"/>
      <c r="H9" s="514"/>
      <c r="I9" s="515"/>
      <c r="J9" s="432"/>
      <c r="K9" s="448"/>
      <c r="L9" s="443"/>
      <c r="M9" s="563"/>
      <c r="N9" s="558"/>
      <c r="O9" s="564"/>
      <c r="P9" s="432"/>
      <c r="Q9" s="514"/>
      <c r="R9" s="443"/>
      <c r="S9" s="548"/>
      <c r="T9" s="553"/>
      <c r="U9" s="549"/>
      <c r="V9" s="1087"/>
      <c r="W9" s="196"/>
      <c r="X9" s="193"/>
      <c r="Y9" s="278"/>
      <c r="Z9" s="279"/>
      <c r="AA9" s="209" t="s">
        <v>65</v>
      </c>
      <c r="AB9" s="210"/>
      <c r="AC9" s="209"/>
      <c r="AD9" s="209"/>
      <c r="AE9" s="209">
        <f>AB9*15</f>
        <v>0</v>
      </c>
      <c r="AF9" s="209"/>
      <c r="AG9" s="209"/>
      <c r="AJ9" s="654"/>
    </row>
    <row r="10" spans="1:36" ht="33.950000000000003" customHeight="1">
      <c r="A10" s="353"/>
      <c r="B10" s="589"/>
      <c r="C10" s="590"/>
      <c r="D10" s="432"/>
      <c r="E10" s="449"/>
      <c r="F10" s="443"/>
      <c r="G10" s="432"/>
      <c r="H10" s="448"/>
      <c r="I10" s="443"/>
      <c r="J10" s="432"/>
      <c r="K10" s="448"/>
      <c r="L10" s="443"/>
      <c r="M10" s="563"/>
      <c r="N10" s="558"/>
      <c r="O10" s="565"/>
      <c r="P10" s="432"/>
      <c r="Q10" s="514"/>
      <c r="R10" s="443"/>
      <c r="S10" s="435"/>
      <c r="T10" s="438"/>
      <c r="U10" s="437"/>
      <c r="V10" s="1087"/>
      <c r="W10" s="194"/>
      <c r="X10" s="195"/>
      <c r="Y10" s="280"/>
      <c r="Z10" s="275"/>
      <c r="AA10" s="209"/>
      <c r="AB10" s="210"/>
      <c r="AC10" s="209">
        <f>SUM(AC5:AC9)</f>
        <v>27.7</v>
      </c>
      <c r="AD10" s="209">
        <f>SUM(AD5:AD9)</f>
        <v>22.5</v>
      </c>
      <c r="AE10" s="209">
        <f>SUM(AE5:AE9)</f>
        <v>98.5</v>
      </c>
      <c r="AF10" s="209">
        <f>AC10*4+AD10*9+AE10*4</f>
        <v>707.3</v>
      </c>
      <c r="AG10" s="209"/>
      <c r="AJ10" s="654"/>
    </row>
    <row r="11" spans="1:36" ht="33.950000000000003" customHeight="1" thickBot="1">
      <c r="A11" s="353"/>
      <c r="B11" s="592"/>
      <c r="C11" s="171"/>
      <c r="D11" s="593"/>
      <c r="E11" s="250"/>
      <c r="F11" s="173"/>
      <c r="G11" s="594"/>
      <c r="H11" s="172"/>
      <c r="I11" s="173"/>
      <c r="J11" s="594"/>
      <c r="K11" s="172"/>
      <c r="L11" s="173"/>
      <c r="M11" s="594"/>
      <c r="N11" s="172"/>
      <c r="O11" s="173"/>
      <c r="P11" s="594"/>
      <c r="Q11" s="259"/>
      <c r="R11" s="173"/>
      <c r="S11" s="594"/>
      <c r="T11" s="172"/>
      <c r="U11" s="173"/>
      <c r="V11" s="1088"/>
      <c r="W11" s="596"/>
      <c r="X11" s="197"/>
      <c r="Y11" s="507"/>
      <c r="Z11" s="281"/>
      <c r="AA11" s="209"/>
      <c r="AB11" s="210"/>
      <c r="AC11" s="282">
        <f>AC10*4/AF10</f>
        <v>0.1566520571186201</v>
      </c>
      <c r="AD11" s="282">
        <f>AD10*9/AF10</f>
        <v>0.28630001413827233</v>
      </c>
      <c r="AE11" s="282">
        <f>AE10*4/AF10</f>
        <v>0.5570479287431076</v>
      </c>
      <c r="AF11" s="209"/>
      <c r="AG11" s="209"/>
      <c r="AJ11" s="654"/>
    </row>
    <row r="12" spans="1:36" s="238" customFormat="1" ht="51.95" customHeight="1">
      <c r="A12" s="669"/>
      <c r="B12" s="168">
        <v>8</v>
      </c>
      <c r="C12" s="1074"/>
      <c r="D12" s="655" t="str">
        <f>'8~9月份菜單'!$G$4</f>
        <v>胚芽米飯</v>
      </c>
      <c r="E12" s="651" t="s">
        <v>41</v>
      </c>
      <c r="F12" s="602"/>
      <c r="G12" s="655" t="str">
        <f>'8~9月份菜單'!$G$5</f>
        <v>京醬肉絲+百頁豆腐(豆)</v>
      </c>
      <c r="H12" s="465" t="s">
        <v>139</v>
      </c>
      <c r="I12" s="602"/>
      <c r="J12" s="655" t="str">
        <f>'8~9月份菜單'!$G$6</f>
        <v>清水肉羹</v>
      </c>
      <c r="K12" s="465" t="s">
        <v>139</v>
      </c>
      <c r="L12" s="602"/>
      <c r="M12" s="655" t="str">
        <f>'8~9月份菜單'!$G$7</f>
        <v>四色玉米</v>
      </c>
      <c r="N12" s="465" t="s">
        <v>148</v>
      </c>
      <c r="O12" s="602"/>
      <c r="P12" s="655" t="str">
        <f>'8~9月份菜單'!$G$8</f>
        <v>深色蔬菜</v>
      </c>
      <c r="Q12" s="656" t="s">
        <v>43</v>
      </c>
      <c r="R12" s="602"/>
      <c r="S12" s="655" t="str">
        <f>'8~9月份菜單'!$G$9</f>
        <v>薑絲海芽湯</v>
      </c>
      <c r="T12" s="465" t="s">
        <v>42</v>
      </c>
      <c r="U12" s="602"/>
      <c r="V12" s="1086"/>
      <c r="W12" s="190" t="s">
        <v>26</v>
      </c>
      <c r="X12" s="191"/>
      <c r="Y12" s="273" t="s">
        <v>44</v>
      </c>
      <c r="Z12" s="311">
        <v>6</v>
      </c>
      <c r="AA12" s="209"/>
      <c r="AB12" s="210"/>
      <c r="AC12" s="209" t="s">
        <v>45</v>
      </c>
      <c r="AD12" s="209" t="s">
        <v>46</v>
      </c>
      <c r="AE12" s="209" t="s">
        <v>47</v>
      </c>
      <c r="AF12" s="209" t="s">
        <v>48</v>
      </c>
      <c r="AG12" s="209"/>
      <c r="AJ12" s="671"/>
    </row>
    <row r="13" spans="1:36" ht="33.950000000000003" customHeight="1">
      <c r="A13" s="353"/>
      <c r="B13" s="169" t="s">
        <v>71</v>
      </c>
      <c r="C13" s="1075"/>
      <c r="D13" s="432" t="s">
        <v>49</v>
      </c>
      <c r="E13" s="451"/>
      <c r="F13" s="443">
        <v>80</v>
      </c>
      <c r="G13" s="815" t="s">
        <v>110</v>
      </c>
      <c r="H13" s="816"/>
      <c r="I13" s="443">
        <v>70</v>
      </c>
      <c r="J13" s="435" t="s">
        <v>312</v>
      </c>
      <c r="K13" s="436"/>
      <c r="L13" s="437">
        <v>60</v>
      </c>
      <c r="M13" s="657" t="s">
        <v>51</v>
      </c>
      <c r="N13" s="658"/>
      <c r="O13" s="186">
        <v>40</v>
      </c>
      <c r="P13" s="432" t="str">
        <f>P12</f>
        <v>深色蔬菜</v>
      </c>
      <c r="Q13" s="442"/>
      <c r="R13" s="443">
        <v>100</v>
      </c>
      <c r="S13" s="435" t="s">
        <v>220</v>
      </c>
      <c r="T13" s="436"/>
      <c r="U13" s="437">
        <v>30</v>
      </c>
      <c r="V13" s="1087"/>
      <c r="W13" s="192">
        <f>SUM(Z12*15)+(Z14*5)+(Z16*15)</f>
        <v>102</v>
      </c>
      <c r="X13" s="193" t="s">
        <v>21</v>
      </c>
      <c r="Y13" s="274" t="s">
        <v>52</v>
      </c>
      <c r="Z13" s="275">
        <v>2.5</v>
      </c>
      <c r="AA13" s="210" t="s">
        <v>32</v>
      </c>
      <c r="AB13" s="210">
        <v>6.2</v>
      </c>
      <c r="AC13" s="210">
        <f>AB13*2</f>
        <v>12.4</v>
      </c>
      <c r="AD13" s="210"/>
      <c r="AE13" s="210">
        <f>AB13*15</f>
        <v>93</v>
      </c>
      <c r="AF13" s="210">
        <f>AC13*4+AE13*4</f>
        <v>421.6</v>
      </c>
      <c r="AG13" s="209"/>
      <c r="AJ13" s="654"/>
    </row>
    <row r="14" spans="1:36" ht="33.950000000000003" customHeight="1">
      <c r="A14" s="353"/>
      <c r="B14" s="169">
        <v>30</v>
      </c>
      <c r="C14" s="1075"/>
      <c r="D14" s="432" t="s">
        <v>236</v>
      </c>
      <c r="E14" s="451"/>
      <c r="F14" s="443">
        <v>30</v>
      </c>
      <c r="G14" s="432" t="s">
        <v>53</v>
      </c>
      <c r="H14" s="442"/>
      <c r="I14" s="443"/>
      <c r="J14" s="435" t="s">
        <v>313</v>
      </c>
      <c r="K14" s="436"/>
      <c r="L14" s="437">
        <v>5</v>
      </c>
      <c r="M14" s="657" t="s">
        <v>314</v>
      </c>
      <c r="N14" s="380"/>
      <c r="O14" s="186">
        <v>10</v>
      </c>
      <c r="P14" s="432" t="s">
        <v>53</v>
      </c>
      <c r="Q14" s="442"/>
      <c r="R14" s="443"/>
      <c r="S14" s="435" t="s">
        <v>221</v>
      </c>
      <c r="T14" s="436"/>
      <c r="U14" s="437">
        <v>10</v>
      </c>
      <c r="V14" s="1087"/>
      <c r="W14" s="194" t="s">
        <v>27</v>
      </c>
      <c r="X14" s="195"/>
      <c r="Y14" s="210" t="s">
        <v>55</v>
      </c>
      <c r="Z14" s="275">
        <v>2.4</v>
      </c>
      <c r="AA14" s="215" t="s">
        <v>56</v>
      </c>
      <c r="AB14" s="210">
        <v>2.1</v>
      </c>
      <c r="AC14" s="276">
        <f>AB14*7</f>
        <v>14.700000000000001</v>
      </c>
      <c r="AD14" s="210">
        <f>AB14*5</f>
        <v>10.5</v>
      </c>
      <c r="AE14" s="210" t="s">
        <v>57</v>
      </c>
      <c r="AF14" s="277">
        <f>AC14*4+AD14*9</f>
        <v>153.30000000000001</v>
      </c>
      <c r="AG14" s="209"/>
      <c r="AJ14" s="654"/>
    </row>
    <row r="15" spans="1:36" ht="33.950000000000003" customHeight="1">
      <c r="A15" s="353"/>
      <c r="B15" s="169" t="s">
        <v>75</v>
      </c>
      <c r="C15" s="1075"/>
      <c r="D15" s="604"/>
      <c r="E15" s="449"/>
      <c r="F15" s="443"/>
      <c r="G15" s="432" t="s">
        <v>73</v>
      </c>
      <c r="H15" s="514"/>
      <c r="I15" s="515"/>
      <c r="J15" s="435" t="s">
        <v>80</v>
      </c>
      <c r="K15" s="438"/>
      <c r="L15" s="437">
        <v>10</v>
      </c>
      <c r="M15" s="657" t="s">
        <v>58</v>
      </c>
      <c r="N15" s="381"/>
      <c r="O15" s="186">
        <v>5</v>
      </c>
      <c r="P15" s="432"/>
      <c r="Q15" s="514"/>
      <c r="R15" s="443"/>
      <c r="S15" s="435" t="s">
        <v>222</v>
      </c>
      <c r="T15" s="436"/>
      <c r="U15" s="437"/>
      <c r="V15" s="1087"/>
      <c r="W15" s="192">
        <f>SUM(Z13*5)+(Z15*5)</f>
        <v>25</v>
      </c>
      <c r="X15" s="193" t="s">
        <v>21</v>
      </c>
      <c r="Y15" s="210" t="s">
        <v>59</v>
      </c>
      <c r="Z15" s="275">
        <v>2.5</v>
      </c>
      <c r="AA15" s="209" t="s">
        <v>60</v>
      </c>
      <c r="AB15" s="210">
        <v>1.8</v>
      </c>
      <c r="AC15" s="210">
        <f>AB15*1</f>
        <v>1.8</v>
      </c>
      <c r="AD15" s="210" t="s">
        <v>57</v>
      </c>
      <c r="AE15" s="210">
        <f>AB15*5</f>
        <v>9</v>
      </c>
      <c r="AF15" s="210">
        <f>AC15*4+AE15*4</f>
        <v>43.2</v>
      </c>
      <c r="AG15" s="209"/>
      <c r="AJ15" s="654"/>
    </row>
    <row r="16" spans="1:36" ht="33.950000000000003" customHeight="1">
      <c r="A16" s="353"/>
      <c r="B16" s="1072" t="s">
        <v>82</v>
      </c>
      <c r="C16" s="1075"/>
      <c r="D16" s="604"/>
      <c r="E16" s="449"/>
      <c r="F16" s="443"/>
      <c r="G16" s="853" t="s">
        <v>228</v>
      </c>
      <c r="H16" s="854"/>
      <c r="I16" s="855"/>
      <c r="J16" s="435" t="s">
        <v>53</v>
      </c>
      <c r="K16" s="438"/>
      <c r="L16" s="437"/>
      <c r="M16" s="657" t="s">
        <v>330</v>
      </c>
      <c r="N16" s="380"/>
      <c r="O16" s="186">
        <v>20</v>
      </c>
      <c r="P16" s="432"/>
      <c r="Q16" s="514"/>
      <c r="R16" s="443"/>
      <c r="S16" s="435" t="s">
        <v>70</v>
      </c>
      <c r="T16" s="438"/>
      <c r="U16" s="437"/>
      <c r="V16" s="1087"/>
      <c r="W16" s="194" t="s">
        <v>61</v>
      </c>
      <c r="X16" s="195"/>
      <c r="Y16" s="210" t="s">
        <v>62</v>
      </c>
      <c r="Z16" s="275">
        <v>0</v>
      </c>
      <c r="AA16" s="209" t="s">
        <v>63</v>
      </c>
      <c r="AB16" s="210">
        <v>2.5</v>
      </c>
      <c r="AC16" s="210"/>
      <c r="AD16" s="210">
        <f>AB16*5</f>
        <v>12.5</v>
      </c>
      <c r="AE16" s="210" t="s">
        <v>57</v>
      </c>
      <c r="AF16" s="210">
        <f>AD16*9</f>
        <v>112.5</v>
      </c>
      <c r="AG16" s="209"/>
      <c r="AJ16" s="654"/>
    </row>
    <row r="17" spans="1:38" ht="33.950000000000003" customHeight="1">
      <c r="A17" s="353"/>
      <c r="B17" s="1072"/>
      <c r="C17" s="1075"/>
      <c r="D17" s="604"/>
      <c r="E17" s="449"/>
      <c r="F17" s="443"/>
      <c r="G17" s="432" t="s">
        <v>401</v>
      </c>
      <c r="H17" s="856" t="s">
        <v>224</v>
      </c>
      <c r="I17" s="443">
        <v>40</v>
      </c>
      <c r="J17" s="435"/>
      <c r="K17" s="447"/>
      <c r="L17" s="455"/>
      <c r="M17" s="432" t="s">
        <v>53</v>
      </c>
      <c r="N17" s="380"/>
      <c r="O17" s="186"/>
      <c r="P17" s="432"/>
      <c r="Q17" s="514"/>
      <c r="R17" s="443"/>
      <c r="S17" s="435"/>
      <c r="T17" s="438"/>
      <c r="U17" s="437"/>
      <c r="V17" s="1087"/>
      <c r="W17" s="196">
        <f>SUM(Z12*2)+(Z13*7)</f>
        <v>29.5</v>
      </c>
      <c r="X17" s="193" t="s">
        <v>21</v>
      </c>
      <c r="Y17" s="278" t="s">
        <v>64</v>
      </c>
      <c r="Z17" s="279">
        <v>0</v>
      </c>
      <c r="AA17" s="209" t="s">
        <v>65</v>
      </c>
      <c r="AB17" s="210">
        <v>1</v>
      </c>
      <c r="AC17" s="209"/>
      <c r="AD17" s="209"/>
      <c r="AE17" s="209">
        <f>AB17*15</f>
        <v>15</v>
      </c>
      <c r="AF17" s="209"/>
      <c r="AG17" s="209"/>
      <c r="AJ17" s="654"/>
    </row>
    <row r="18" spans="1:38" ht="33.950000000000003" customHeight="1">
      <c r="A18" s="353"/>
      <c r="B18" s="589" t="s">
        <v>77</v>
      </c>
      <c r="C18" s="590"/>
      <c r="D18" s="604"/>
      <c r="E18" s="449"/>
      <c r="F18" s="443"/>
      <c r="G18" s="432" t="s">
        <v>111</v>
      </c>
      <c r="H18" s="436"/>
      <c r="I18" s="437"/>
      <c r="J18" s="560"/>
      <c r="K18" s="555"/>
      <c r="L18" s="566"/>
      <c r="M18" s="432"/>
      <c r="N18" s="448"/>
      <c r="O18" s="443"/>
      <c r="P18" s="432"/>
      <c r="Q18" s="514"/>
      <c r="R18" s="443"/>
      <c r="S18" s="435"/>
      <c r="T18" s="438"/>
      <c r="U18" s="437"/>
      <c r="V18" s="1087"/>
      <c r="W18" s="194" t="s">
        <v>66</v>
      </c>
      <c r="X18" s="195"/>
      <c r="Y18" s="280"/>
      <c r="Z18" s="275"/>
      <c r="AA18" s="209"/>
      <c r="AB18" s="210"/>
      <c r="AC18" s="209">
        <f>SUM(AC13:AC17)</f>
        <v>28.900000000000002</v>
      </c>
      <c r="AD18" s="209">
        <f>SUM(AD13:AD17)</f>
        <v>23</v>
      </c>
      <c r="AE18" s="209">
        <f>SUM(AE13:AE17)</f>
        <v>117</v>
      </c>
      <c r="AF18" s="209">
        <f>AC18*4+AD18*9+AE18*4</f>
        <v>790.6</v>
      </c>
      <c r="AG18" s="209"/>
      <c r="AJ18" s="654"/>
    </row>
    <row r="19" spans="1:38" ht="33.950000000000003" customHeight="1" thickBot="1">
      <c r="A19" s="353"/>
      <c r="B19" s="592"/>
      <c r="C19" s="171"/>
      <c r="D19" s="593"/>
      <c r="E19" s="250"/>
      <c r="F19" s="173"/>
      <c r="G19" s="594"/>
      <c r="H19" s="172"/>
      <c r="I19" s="173"/>
      <c r="J19" s="594"/>
      <c r="K19" s="172"/>
      <c r="L19" s="173"/>
      <c r="M19" s="594"/>
      <c r="N19" s="172"/>
      <c r="O19" s="173"/>
      <c r="P19" s="594"/>
      <c r="Q19" s="259"/>
      <c r="R19" s="173"/>
      <c r="S19" s="594"/>
      <c r="T19" s="172"/>
      <c r="U19" s="173"/>
      <c r="V19" s="1088"/>
      <c r="W19" s="596">
        <f>SUM(W13+W17)*4+(W15*9)</f>
        <v>751</v>
      </c>
      <c r="X19" s="197" t="s">
        <v>20</v>
      </c>
      <c r="Y19" s="507"/>
      <c r="Z19" s="281"/>
      <c r="AA19" s="209"/>
      <c r="AB19" s="210"/>
      <c r="AC19" s="282">
        <f>AC18*4/AF18</f>
        <v>0.14621806223121681</v>
      </c>
      <c r="AD19" s="282">
        <f>AD18*9/AF18</f>
        <v>0.26182646091576017</v>
      </c>
      <c r="AE19" s="282">
        <f>AE18*4/AF18</f>
        <v>0.59195547685302297</v>
      </c>
      <c r="AF19" s="209"/>
      <c r="AG19" s="209"/>
      <c r="AJ19" s="654"/>
    </row>
    <row r="20" spans="1:38" s="238" customFormat="1" ht="51.95" customHeight="1">
      <c r="A20" s="669"/>
      <c r="B20" s="299">
        <v>8</v>
      </c>
      <c r="C20" s="1076"/>
      <c r="D20" s="613" t="str">
        <f>'8~9月份菜單'!M4</f>
        <v>揚州蛋炒飯</v>
      </c>
      <c r="E20" s="614" t="s">
        <v>191</v>
      </c>
      <c r="F20" s="615"/>
      <c r="G20" s="613" t="str">
        <f>'8~9月份菜單'!M5</f>
        <v>香酥雞排(炸)</v>
      </c>
      <c r="H20" s="614" t="s">
        <v>114</v>
      </c>
      <c r="I20" s="615"/>
      <c r="J20" s="613" t="str">
        <f>'8~9月份菜單'!M6</f>
        <v>鮮肉包(主冷)</v>
      </c>
      <c r="K20" s="614" t="s">
        <v>119</v>
      </c>
      <c r="L20" s="615"/>
      <c r="M20" s="613" t="str">
        <f>'8~9月份菜單'!M7</f>
        <v>茄汁熱狗(加)</v>
      </c>
      <c r="N20" s="614" t="s">
        <v>137</v>
      </c>
      <c r="O20" s="615"/>
      <c r="P20" s="613" t="str">
        <f>'8~9月份菜單'!M8</f>
        <v>有機深色蔬菜</v>
      </c>
      <c r="Q20" s="614" t="s">
        <v>43</v>
      </c>
      <c r="R20" s="615"/>
      <c r="S20" s="613" t="str">
        <f>'8~9月份菜單'!M9</f>
        <v>玉米濃湯</v>
      </c>
      <c r="T20" s="614" t="s">
        <v>42</v>
      </c>
      <c r="U20" s="615"/>
      <c r="V20" s="1089"/>
      <c r="W20" s="194" t="s">
        <v>26</v>
      </c>
      <c r="X20" s="198"/>
      <c r="Y20" s="214" t="s">
        <v>44</v>
      </c>
      <c r="Z20" s="311">
        <v>6</v>
      </c>
      <c r="AA20" s="142"/>
      <c r="AB20" s="138"/>
      <c r="AC20" s="142" t="s">
        <v>45</v>
      </c>
      <c r="AD20" s="142" t="s">
        <v>46</v>
      </c>
      <c r="AE20" s="142" t="s">
        <v>47</v>
      </c>
      <c r="AF20" s="142" t="s">
        <v>48</v>
      </c>
      <c r="AG20" s="142"/>
      <c r="AH20" s="432" t="s">
        <v>99</v>
      </c>
      <c r="AI20" s="433"/>
      <c r="AJ20" s="618">
        <v>315</v>
      </c>
    </row>
    <row r="21" spans="1:38" s="237" customFormat="1" ht="33.950000000000003" customHeight="1">
      <c r="A21" s="663"/>
      <c r="B21" s="299" t="s">
        <v>71</v>
      </c>
      <c r="C21" s="1077"/>
      <c r="D21" s="435" t="s">
        <v>49</v>
      </c>
      <c r="E21" s="446"/>
      <c r="F21" s="437">
        <v>120</v>
      </c>
      <c r="G21" s="435" t="s">
        <v>334</v>
      </c>
      <c r="H21" s="436"/>
      <c r="I21" s="437">
        <v>100</v>
      </c>
      <c r="J21" s="435" t="s">
        <v>331</v>
      </c>
      <c r="K21" s="436" t="s">
        <v>219</v>
      </c>
      <c r="L21" s="437">
        <v>25</v>
      </c>
      <c r="M21" s="560" t="s">
        <v>216</v>
      </c>
      <c r="N21" s="561" t="s">
        <v>218</v>
      </c>
      <c r="O21" s="562">
        <v>20</v>
      </c>
      <c r="P21" s="432" t="str">
        <f>P20</f>
        <v>有機深色蔬菜</v>
      </c>
      <c r="Q21" s="433"/>
      <c r="R21" s="443">
        <v>100</v>
      </c>
      <c r="S21" s="435" t="s">
        <v>51</v>
      </c>
      <c r="T21" s="446"/>
      <c r="U21" s="437">
        <v>20</v>
      </c>
      <c r="V21" s="1089"/>
      <c r="W21" s="192">
        <f>SUM(Z20*15)+(Z22*5)+(Z24*15)</f>
        <v>101.5</v>
      </c>
      <c r="X21" s="193" t="s">
        <v>21</v>
      </c>
      <c r="Y21" s="212" t="s">
        <v>52</v>
      </c>
      <c r="Z21" s="584">
        <v>2.5</v>
      </c>
      <c r="AA21" s="210" t="s">
        <v>32</v>
      </c>
      <c r="AB21" s="210">
        <v>6.2</v>
      </c>
      <c r="AC21" s="210">
        <f>AB21*2</f>
        <v>12.4</v>
      </c>
      <c r="AD21" s="210"/>
      <c r="AE21" s="210">
        <f>AB21*15</f>
        <v>93</v>
      </c>
      <c r="AF21" s="210">
        <f>AC21*4+AE21*4</f>
        <v>421.6</v>
      </c>
      <c r="AG21" s="209"/>
      <c r="AH21" s="432" t="s">
        <v>25</v>
      </c>
      <c r="AI21" s="448"/>
      <c r="AJ21" s="618">
        <v>30</v>
      </c>
    </row>
    <row r="22" spans="1:38" s="237" customFormat="1" ht="33.950000000000003" customHeight="1">
      <c r="A22" s="663"/>
      <c r="B22" s="299">
        <v>31</v>
      </c>
      <c r="C22" s="1077"/>
      <c r="D22" s="568" t="s">
        <v>110</v>
      </c>
      <c r="E22" s="446"/>
      <c r="F22" s="437">
        <v>10</v>
      </c>
      <c r="G22" s="435" t="s">
        <v>91</v>
      </c>
      <c r="H22" s="433"/>
      <c r="I22" s="817"/>
      <c r="J22" s="435"/>
      <c r="K22" s="436"/>
      <c r="L22" s="437"/>
      <c r="M22" s="568" t="s">
        <v>217</v>
      </c>
      <c r="N22" s="561"/>
      <c r="O22" s="562"/>
      <c r="P22" s="432" t="s">
        <v>53</v>
      </c>
      <c r="Q22" s="433"/>
      <c r="R22" s="443"/>
      <c r="S22" s="435" t="s">
        <v>358</v>
      </c>
      <c r="T22" s="446"/>
      <c r="U22" s="437">
        <v>10</v>
      </c>
      <c r="V22" s="1089"/>
      <c r="W22" s="194" t="s">
        <v>27</v>
      </c>
      <c r="X22" s="195"/>
      <c r="Y22" s="214" t="s">
        <v>55</v>
      </c>
      <c r="Z22" s="584">
        <v>2.2999999999999998</v>
      </c>
      <c r="AA22" s="215" t="s">
        <v>56</v>
      </c>
      <c r="AB22" s="210">
        <v>2.2000000000000002</v>
      </c>
      <c r="AC22" s="276">
        <f>AB22*7</f>
        <v>15.400000000000002</v>
      </c>
      <c r="AD22" s="210">
        <f>AB22*5</f>
        <v>11</v>
      </c>
      <c r="AE22" s="210" t="s">
        <v>57</v>
      </c>
      <c r="AF22" s="277">
        <f>AC22*4+AD22*9</f>
        <v>160.60000000000002</v>
      </c>
      <c r="AG22" s="209"/>
      <c r="AH22" s="432" t="s">
        <v>54</v>
      </c>
      <c r="AI22" s="448"/>
      <c r="AJ22" s="618">
        <v>5</v>
      </c>
    </row>
    <row r="23" spans="1:38" s="237" customFormat="1" ht="33.950000000000003" customHeight="1">
      <c r="A23" s="663"/>
      <c r="B23" s="299" t="s">
        <v>75</v>
      </c>
      <c r="C23" s="1077"/>
      <c r="D23" s="435" t="s">
        <v>51</v>
      </c>
      <c r="E23" s="447"/>
      <c r="F23" s="437">
        <v>10</v>
      </c>
      <c r="G23" s="432" t="s">
        <v>53</v>
      </c>
      <c r="H23" s="448"/>
      <c r="I23" s="817"/>
      <c r="J23" s="435"/>
      <c r="K23" s="436"/>
      <c r="L23" s="437"/>
      <c r="M23" s="511"/>
      <c r="N23" s="571"/>
      <c r="O23" s="570"/>
      <c r="P23" s="435"/>
      <c r="Q23" s="447"/>
      <c r="R23" s="437"/>
      <c r="S23" s="435" t="s">
        <v>81</v>
      </c>
      <c r="T23" s="446"/>
      <c r="U23" s="437">
        <v>10</v>
      </c>
      <c r="V23" s="1089"/>
      <c r="W23" s="192">
        <f>SUM(Z21*5)+(Z23*5)</f>
        <v>25</v>
      </c>
      <c r="X23" s="193" t="s">
        <v>21</v>
      </c>
      <c r="Y23" s="214" t="s">
        <v>59</v>
      </c>
      <c r="Z23" s="318">
        <v>2.5</v>
      </c>
      <c r="AA23" s="209" t="s">
        <v>60</v>
      </c>
      <c r="AB23" s="210">
        <v>1.6</v>
      </c>
      <c r="AC23" s="210">
        <f>AB23*1</f>
        <v>1.6</v>
      </c>
      <c r="AD23" s="210" t="s">
        <v>57</v>
      </c>
      <c r="AE23" s="210">
        <f>AB23*5</f>
        <v>8</v>
      </c>
      <c r="AF23" s="210">
        <f>AC23*4+AE23*4</f>
        <v>38.4</v>
      </c>
      <c r="AG23" s="209"/>
      <c r="AH23" s="432" t="s">
        <v>19</v>
      </c>
      <c r="AI23" s="448"/>
      <c r="AJ23" s="618">
        <v>5</v>
      </c>
      <c r="AK23" s="321"/>
      <c r="AL23" s="321"/>
    </row>
    <row r="24" spans="1:38" s="237" customFormat="1" ht="33.950000000000003" customHeight="1">
      <c r="A24" s="663"/>
      <c r="B24" s="1073" t="s">
        <v>86</v>
      </c>
      <c r="C24" s="1077"/>
      <c r="D24" s="508" t="s">
        <v>50</v>
      </c>
      <c r="E24" s="447"/>
      <c r="F24" s="437">
        <v>10</v>
      </c>
      <c r="G24" s="432" t="s">
        <v>111</v>
      </c>
      <c r="H24" s="448"/>
      <c r="I24" s="817"/>
      <c r="J24" s="435"/>
      <c r="K24" s="436"/>
      <c r="L24" s="437"/>
      <c r="M24" s="569"/>
      <c r="N24" s="571"/>
      <c r="O24" s="570"/>
      <c r="P24" s="432"/>
      <c r="Q24" s="448"/>
      <c r="R24" s="443"/>
      <c r="S24" s="435" t="s">
        <v>50</v>
      </c>
      <c r="T24" s="447"/>
      <c r="U24" s="437">
        <v>5</v>
      </c>
      <c r="V24" s="1089"/>
      <c r="W24" s="194" t="s">
        <v>61</v>
      </c>
      <c r="X24" s="195"/>
      <c r="Y24" s="214" t="s">
        <v>62</v>
      </c>
      <c r="Z24" s="584">
        <v>0</v>
      </c>
      <c r="AA24" s="209" t="s">
        <v>63</v>
      </c>
      <c r="AB24" s="210">
        <v>2.5</v>
      </c>
      <c r="AC24" s="210"/>
      <c r="AD24" s="210">
        <f>AB24*5</f>
        <v>12.5</v>
      </c>
      <c r="AE24" s="210" t="s">
        <v>57</v>
      </c>
      <c r="AF24" s="210">
        <f>AD24*9</f>
        <v>112.5</v>
      </c>
      <c r="AG24" s="209"/>
      <c r="AH24" s="432" t="s">
        <v>100</v>
      </c>
      <c r="AI24" s="448"/>
      <c r="AJ24" s="618">
        <v>5</v>
      </c>
    </row>
    <row r="25" spans="1:38" s="237" customFormat="1" ht="33.950000000000003" customHeight="1">
      <c r="A25" s="663"/>
      <c r="B25" s="1073"/>
      <c r="C25" s="1077"/>
      <c r="D25" s="435" t="s">
        <v>70</v>
      </c>
      <c r="E25" s="509"/>
      <c r="F25" s="510">
        <v>3</v>
      </c>
      <c r="G25" s="432" t="s">
        <v>112</v>
      </c>
      <c r="H25" s="449"/>
      <c r="I25" s="443"/>
      <c r="J25" s="435"/>
      <c r="K25" s="438"/>
      <c r="L25" s="437"/>
      <c r="M25" s="435"/>
      <c r="N25" s="438"/>
      <c r="O25" s="437"/>
      <c r="P25" s="432"/>
      <c r="Q25" s="448"/>
      <c r="R25" s="443"/>
      <c r="S25" s="432"/>
      <c r="T25" s="448"/>
      <c r="U25" s="443"/>
      <c r="V25" s="1089"/>
      <c r="W25" s="196">
        <f>SUM(Z20*2)+(Z21*7)</f>
        <v>29.5</v>
      </c>
      <c r="X25" s="193" t="s">
        <v>21</v>
      </c>
      <c r="Y25" s="218" t="s">
        <v>64</v>
      </c>
      <c r="Z25" s="584">
        <v>0</v>
      </c>
      <c r="AA25" s="209" t="s">
        <v>65</v>
      </c>
      <c r="AB25" s="210"/>
      <c r="AC25" s="209"/>
      <c r="AD25" s="209"/>
      <c r="AE25" s="209">
        <f>AB25*15</f>
        <v>0</v>
      </c>
      <c r="AF25" s="209"/>
      <c r="AG25" s="209"/>
      <c r="AH25" s="432" t="s">
        <v>53</v>
      </c>
      <c r="AI25" s="448"/>
      <c r="AJ25" s="707"/>
    </row>
    <row r="26" spans="1:38" s="237" customFormat="1" ht="33.950000000000003" customHeight="1">
      <c r="A26" s="663"/>
      <c r="B26" s="705" t="s">
        <v>77</v>
      </c>
      <c r="C26" s="706"/>
      <c r="D26" s="432"/>
      <c r="E26" s="448"/>
      <c r="F26" s="708"/>
      <c r="G26" s="434" t="s">
        <v>113</v>
      </c>
      <c r="H26" s="438"/>
      <c r="I26" s="437"/>
      <c r="J26" s="432"/>
      <c r="K26" s="448"/>
      <c r="L26" s="443"/>
      <c r="M26" s="303"/>
      <c r="N26" s="448"/>
      <c r="O26" s="443"/>
      <c r="P26" s="432"/>
      <c r="Q26" s="448"/>
      <c r="R26" s="443"/>
      <c r="S26" s="435"/>
      <c r="T26" s="438"/>
      <c r="U26" s="437"/>
      <c r="V26" s="1089"/>
      <c r="W26" s="194" t="s">
        <v>66</v>
      </c>
      <c r="X26" s="195"/>
      <c r="Y26" s="219"/>
      <c r="Z26" s="584"/>
      <c r="AA26" s="209"/>
      <c r="AB26" s="210"/>
      <c r="AC26" s="209">
        <f>SUM(AC21:AC25)</f>
        <v>29.400000000000006</v>
      </c>
      <c r="AD26" s="209">
        <f>SUM(AD21:AD25)</f>
        <v>23.5</v>
      </c>
      <c r="AE26" s="209">
        <f>SUM(AE21:AE25)</f>
        <v>101</v>
      </c>
      <c r="AF26" s="209">
        <f>AC26*4+AD26*9+AE26*4</f>
        <v>733.1</v>
      </c>
      <c r="AG26" s="209"/>
      <c r="AJ26" s="666"/>
    </row>
    <row r="27" spans="1:38" s="237" customFormat="1" ht="33.950000000000003" customHeight="1" thickBot="1">
      <c r="A27" s="663"/>
      <c r="B27" s="300"/>
      <c r="C27" s="293"/>
      <c r="D27" s="604"/>
      <c r="E27" s="448"/>
      <c r="F27" s="443"/>
      <c r="G27" s="432" t="s">
        <v>107</v>
      </c>
      <c r="H27" s="734"/>
      <c r="I27" s="733"/>
      <c r="J27" s="432"/>
      <c r="K27" s="448"/>
      <c r="L27" s="443"/>
      <c r="M27" s="432"/>
      <c r="N27" s="448"/>
      <c r="O27" s="443"/>
      <c r="P27" s="432"/>
      <c r="Q27" s="448"/>
      <c r="R27" s="443"/>
      <c r="S27" s="432"/>
      <c r="T27" s="448"/>
      <c r="U27" s="443"/>
      <c r="V27" s="1089"/>
      <c r="W27" s="192">
        <f>SUM(W21+W25)*4+(W23*9)</f>
        <v>749</v>
      </c>
      <c r="X27" s="193" t="s">
        <v>20</v>
      </c>
      <c r="Y27" s="225"/>
      <c r="Z27" s="584"/>
      <c r="AA27" s="209"/>
      <c r="AB27" s="210"/>
      <c r="AC27" s="282">
        <f>AC26*4/AF26</f>
        <v>0.16041467739735374</v>
      </c>
      <c r="AD27" s="282">
        <f>AD26*9/AF26</f>
        <v>0.28850088664575091</v>
      </c>
      <c r="AE27" s="282">
        <f>AE26*4/AF26</f>
        <v>0.55108443595689538</v>
      </c>
      <c r="AF27" s="209"/>
      <c r="AG27" s="209"/>
      <c r="AJ27" s="666"/>
    </row>
    <row r="28" spans="1:38" s="238" customFormat="1" ht="51.95" customHeight="1">
      <c r="A28" s="669"/>
      <c r="B28" s="168">
        <v>9</v>
      </c>
      <c r="C28" s="1074"/>
      <c r="D28" s="578" t="str">
        <f>'8~9月份菜單'!S4</f>
        <v>小 米 飯</v>
      </c>
      <c r="E28" s="465" t="s">
        <v>41</v>
      </c>
      <c r="F28" s="598"/>
      <c r="G28" s="578" t="str">
        <f>'8~9月份菜單'!S5</f>
        <v>五香滷肉</v>
      </c>
      <c r="H28" s="465" t="s">
        <v>145</v>
      </c>
      <c r="I28" s="598"/>
      <c r="J28" s="578" t="str">
        <f>'8~9月份菜單'!$S$6</f>
        <v>椒鹽魚丁(炸海)</v>
      </c>
      <c r="K28" s="465" t="s">
        <v>114</v>
      </c>
      <c r="L28" s="598"/>
      <c r="M28" s="578" t="str">
        <f>'8~9月份菜單'!$S$7</f>
        <v>日式咖哩</v>
      </c>
      <c r="N28" s="465" t="s">
        <v>139</v>
      </c>
      <c r="O28" s="598"/>
      <c r="P28" s="578" t="str">
        <f>'8~9月份菜單'!$S$8</f>
        <v>淺色蔬菜</v>
      </c>
      <c r="Q28" s="465" t="s">
        <v>43</v>
      </c>
      <c r="R28" s="598"/>
      <c r="S28" s="578" t="str">
        <f>'8~9月份菜單'!$S$9</f>
        <v>酸菜肉片湯(醃)</v>
      </c>
      <c r="T28" s="465" t="s">
        <v>42</v>
      </c>
      <c r="U28" s="598"/>
      <c r="V28" s="1078"/>
      <c r="W28" s="268" t="s">
        <v>26</v>
      </c>
      <c r="X28" s="269"/>
      <c r="Y28" s="310" t="s">
        <v>44</v>
      </c>
      <c r="Z28" s="311">
        <v>6</v>
      </c>
      <c r="AA28" s="209"/>
      <c r="AB28" s="210"/>
      <c r="AC28" s="209" t="s">
        <v>45</v>
      </c>
      <c r="AD28" s="209" t="s">
        <v>46</v>
      </c>
      <c r="AE28" s="209" t="s">
        <v>47</v>
      </c>
      <c r="AF28" s="209" t="s">
        <v>48</v>
      </c>
      <c r="AG28" s="209"/>
      <c r="AJ28" s="666"/>
      <c r="AK28" s="237"/>
      <c r="AL28" s="237"/>
    </row>
    <row r="29" spans="1:38" ht="33.950000000000003" customHeight="1">
      <c r="A29" s="353"/>
      <c r="B29" s="169" t="s">
        <v>71</v>
      </c>
      <c r="C29" s="1075"/>
      <c r="D29" s="435" t="s">
        <v>49</v>
      </c>
      <c r="E29" s="436"/>
      <c r="F29" s="437">
        <v>80</v>
      </c>
      <c r="G29" s="432" t="s">
        <v>72</v>
      </c>
      <c r="H29" s="442"/>
      <c r="I29" s="443">
        <v>60</v>
      </c>
      <c r="J29" s="818" t="s">
        <v>335</v>
      </c>
      <c r="K29" s="820" t="s">
        <v>229</v>
      </c>
      <c r="L29" s="620">
        <v>40</v>
      </c>
      <c r="M29" s="432" t="s">
        <v>330</v>
      </c>
      <c r="N29" s="442"/>
      <c r="O29" s="443">
        <v>50</v>
      </c>
      <c r="P29" s="435" t="str">
        <f>P28</f>
        <v>淺色蔬菜</v>
      </c>
      <c r="Q29" s="436"/>
      <c r="R29" s="437">
        <v>100</v>
      </c>
      <c r="S29" s="743" t="s">
        <v>343</v>
      </c>
      <c r="T29" s="199" t="s">
        <v>225</v>
      </c>
      <c r="U29" s="521">
        <v>30</v>
      </c>
      <c r="V29" s="1079"/>
      <c r="W29" s="262">
        <f>SUM(Z28*15)+(Z30*5)+(Z32*15)</f>
        <v>102</v>
      </c>
      <c r="X29" s="263" t="s">
        <v>21</v>
      </c>
      <c r="Y29" s="312" t="s">
        <v>52</v>
      </c>
      <c r="Z29" s="704">
        <v>2.7</v>
      </c>
      <c r="AA29" s="210" t="s">
        <v>32</v>
      </c>
      <c r="AB29" s="210">
        <v>6.2</v>
      </c>
      <c r="AC29" s="210">
        <f>AB29*2</f>
        <v>12.4</v>
      </c>
      <c r="AD29" s="210"/>
      <c r="AE29" s="210">
        <f>AB29*15</f>
        <v>93</v>
      </c>
      <c r="AF29" s="210">
        <f>AC29*4+AE29*4</f>
        <v>421.6</v>
      </c>
      <c r="AG29" s="209"/>
      <c r="AJ29" s="666"/>
      <c r="AK29" s="237"/>
      <c r="AL29" s="237"/>
    </row>
    <row r="30" spans="1:38" ht="33.950000000000003" customHeight="1">
      <c r="A30" s="353"/>
      <c r="B30" s="169">
        <v>1</v>
      </c>
      <c r="C30" s="1075"/>
      <c r="D30" s="435" t="s">
        <v>69</v>
      </c>
      <c r="E30" s="436"/>
      <c r="F30" s="437">
        <v>30</v>
      </c>
      <c r="G30" s="432" t="s">
        <v>104</v>
      </c>
      <c r="H30" s="442"/>
      <c r="I30" s="443"/>
      <c r="J30" s="471" t="s">
        <v>111</v>
      </c>
      <c r="K30" s="619"/>
      <c r="L30" s="620"/>
      <c r="M30" s="432" t="s">
        <v>337</v>
      </c>
      <c r="N30" s="442"/>
      <c r="O30" s="443">
        <v>10</v>
      </c>
      <c r="P30" s="435" t="s">
        <v>53</v>
      </c>
      <c r="Q30" s="436"/>
      <c r="R30" s="437"/>
      <c r="S30" s="200" t="s">
        <v>223</v>
      </c>
      <c r="T30" s="738"/>
      <c r="U30" s="739">
        <v>10</v>
      </c>
      <c r="V30" s="1079"/>
      <c r="W30" s="264" t="s">
        <v>27</v>
      </c>
      <c r="X30" s="265"/>
      <c r="Y30" s="313" t="s">
        <v>55</v>
      </c>
      <c r="Z30" s="704">
        <v>2.4</v>
      </c>
      <c r="AA30" s="215" t="s">
        <v>56</v>
      </c>
      <c r="AB30" s="210">
        <v>2.1</v>
      </c>
      <c r="AC30" s="276">
        <f>AB30*7</f>
        <v>14.700000000000001</v>
      </c>
      <c r="AD30" s="210">
        <f>AB30*5</f>
        <v>10.5</v>
      </c>
      <c r="AE30" s="210" t="s">
        <v>57</v>
      </c>
      <c r="AF30" s="277">
        <f>AC30*4+AD30*9</f>
        <v>153.30000000000001</v>
      </c>
      <c r="AG30" s="209"/>
      <c r="AJ30" s="666"/>
      <c r="AK30" s="237"/>
      <c r="AL30" s="237"/>
    </row>
    <row r="31" spans="1:38" ht="33.950000000000003" customHeight="1">
      <c r="A31" s="353"/>
      <c r="B31" s="169" t="s">
        <v>75</v>
      </c>
      <c r="C31" s="1075"/>
      <c r="D31" s="674"/>
      <c r="E31" s="438"/>
      <c r="F31" s="437"/>
      <c r="G31" s="432" t="s">
        <v>101</v>
      </c>
      <c r="H31" s="444"/>
      <c r="I31" s="443"/>
      <c r="J31" s="471" t="s">
        <v>109</v>
      </c>
      <c r="K31" s="619"/>
      <c r="L31" s="620"/>
      <c r="M31" s="432" t="s">
        <v>58</v>
      </c>
      <c r="N31" s="442"/>
      <c r="O31" s="443">
        <v>5</v>
      </c>
      <c r="P31" s="435"/>
      <c r="Q31" s="438"/>
      <c r="R31" s="437"/>
      <c r="S31" s="200" t="s">
        <v>143</v>
      </c>
      <c r="T31" s="738"/>
      <c r="U31" s="739"/>
      <c r="V31" s="1079"/>
      <c r="W31" s="262">
        <f>SUM(Z29*5)+(Z31*5)</f>
        <v>26</v>
      </c>
      <c r="X31" s="263" t="s">
        <v>21</v>
      </c>
      <c r="Y31" s="313" t="s">
        <v>59</v>
      </c>
      <c r="Z31" s="318">
        <v>2.5</v>
      </c>
      <c r="AA31" s="209" t="s">
        <v>60</v>
      </c>
      <c r="AB31" s="210">
        <v>1.5</v>
      </c>
      <c r="AC31" s="210">
        <f>AB31*1</f>
        <v>1.5</v>
      </c>
      <c r="AD31" s="210" t="s">
        <v>57</v>
      </c>
      <c r="AE31" s="210">
        <f>AB31*5</f>
        <v>7.5</v>
      </c>
      <c r="AF31" s="210">
        <f>AC31*4+AE31*4</f>
        <v>36</v>
      </c>
      <c r="AG31" s="209"/>
      <c r="AJ31" s="654"/>
    </row>
    <row r="32" spans="1:38" ht="33.950000000000003" customHeight="1">
      <c r="A32" s="353"/>
      <c r="B32" s="1072" t="s">
        <v>89</v>
      </c>
      <c r="C32" s="1075"/>
      <c r="D32" s="674"/>
      <c r="E32" s="438"/>
      <c r="F32" s="437"/>
      <c r="G32" s="432" t="s">
        <v>88</v>
      </c>
      <c r="H32" s="444"/>
      <c r="I32" s="443"/>
      <c r="J32" s="471" t="s">
        <v>90</v>
      </c>
      <c r="K32" s="819"/>
      <c r="L32" s="620"/>
      <c r="M32" s="435" t="s">
        <v>98</v>
      </c>
      <c r="N32" s="444"/>
      <c r="O32" s="443"/>
      <c r="P32" s="435"/>
      <c r="Q32" s="438"/>
      <c r="R32" s="437"/>
      <c r="S32" s="200"/>
      <c r="T32" s="740"/>
      <c r="U32" s="741"/>
      <c r="V32" s="1079"/>
      <c r="W32" s="264" t="s">
        <v>61</v>
      </c>
      <c r="X32" s="265"/>
      <c r="Y32" s="313" t="s">
        <v>62</v>
      </c>
      <c r="Z32" s="704">
        <v>0</v>
      </c>
      <c r="AA32" s="209" t="s">
        <v>63</v>
      </c>
      <c r="AB32" s="210">
        <v>2.5</v>
      </c>
      <c r="AC32" s="210"/>
      <c r="AD32" s="210">
        <f>AB32*5</f>
        <v>12.5</v>
      </c>
      <c r="AE32" s="210" t="s">
        <v>57</v>
      </c>
      <c r="AF32" s="210">
        <f>AD32*9</f>
        <v>112.5</v>
      </c>
      <c r="AG32" s="209"/>
      <c r="AJ32" s="654"/>
    </row>
    <row r="33" spans="1:36" ht="33.950000000000003" customHeight="1">
      <c r="A33" s="353"/>
      <c r="B33" s="1072"/>
      <c r="C33" s="1075"/>
      <c r="D33" s="674"/>
      <c r="E33" s="438"/>
      <c r="F33" s="437"/>
      <c r="G33" s="432" t="s">
        <v>70</v>
      </c>
      <c r="H33" s="444"/>
      <c r="I33" s="443"/>
      <c r="J33" s="471" t="s">
        <v>332</v>
      </c>
      <c r="K33" s="819"/>
      <c r="L33" s="620"/>
      <c r="M33" s="435"/>
      <c r="N33" s="445"/>
      <c r="O33" s="437"/>
      <c r="P33" s="435"/>
      <c r="Q33" s="438"/>
      <c r="R33" s="437"/>
      <c r="S33" s="185"/>
      <c r="T33" s="740"/>
      <c r="U33" s="741"/>
      <c r="V33" s="1079"/>
      <c r="W33" s="266">
        <f>SUM(Z28*2)+(Z29*7)</f>
        <v>30.900000000000002</v>
      </c>
      <c r="X33" s="263" t="s">
        <v>21</v>
      </c>
      <c r="Y33" s="314" t="s">
        <v>64</v>
      </c>
      <c r="Z33" s="704">
        <v>0</v>
      </c>
      <c r="AA33" s="209" t="s">
        <v>65</v>
      </c>
      <c r="AB33" s="210">
        <v>1</v>
      </c>
      <c r="AC33" s="209"/>
      <c r="AD33" s="209"/>
      <c r="AE33" s="209">
        <f>AB33*15</f>
        <v>15</v>
      </c>
      <c r="AF33" s="209"/>
      <c r="AG33" s="209"/>
      <c r="AJ33" s="654"/>
    </row>
    <row r="34" spans="1:36" ht="33.950000000000003" customHeight="1">
      <c r="A34" s="353"/>
      <c r="B34" s="589" t="s">
        <v>77</v>
      </c>
      <c r="C34" s="590"/>
      <c r="D34" s="674"/>
      <c r="E34" s="438"/>
      <c r="F34" s="437"/>
      <c r="G34" s="435" t="s">
        <v>73</v>
      </c>
      <c r="H34" s="445"/>
      <c r="I34" s="437"/>
      <c r="J34" s="435" t="s">
        <v>333</v>
      </c>
      <c r="K34" s="438"/>
      <c r="L34" s="437"/>
      <c r="M34" s="439"/>
      <c r="N34" s="452"/>
      <c r="O34" s="453"/>
      <c r="P34" s="435"/>
      <c r="Q34" s="438"/>
      <c r="R34" s="437"/>
      <c r="S34" s="435"/>
      <c r="T34" s="436"/>
      <c r="U34" s="437"/>
      <c r="V34" s="1079"/>
      <c r="W34" s="264" t="s">
        <v>66</v>
      </c>
      <c r="X34" s="265"/>
      <c r="Y34" s="315"/>
      <c r="Z34" s="704"/>
      <c r="AA34" s="209"/>
      <c r="AB34" s="210"/>
      <c r="AC34" s="209">
        <f>SUM(AC29:AC33)</f>
        <v>28.6</v>
      </c>
      <c r="AD34" s="209">
        <f>SUM(AD29:AD33)</f>
        <v>23</v>
      </c>
      <c r="AE34" s="209">
        <f>SUM(AE29:AE33)</f>
        <v>115.5</v>
      </c>
      <c r="AF34" s="209">
        <f>AC34*4+AD34*9+AE34*4</f>
        <v>783.4</v>
      </c>
      <c r="AG34" s="209"/>
      <c r="AJ34" s="654"/>
    </row>
    <row r="35" spans="1:36" ht="33.950000000000003" customHeight="1" thickBot="1">
      <c r="A35" s="353"/>
      <c r="B35" s="592"/>
      <c r="C35" s="171"/>
      <c r="D35" s="679"/>
      <c r="E35" s="204"/>
      <c r="F35" s="205"/>
      <c r="G35" s="622"/>
      <c r="H35" s="204"/>
      <c r="I35" s="205"/>
      <c r="J35" s="435"/>
      <c r="K35" s="438"/>
      <c r="L35" s="437"/>
      <c r="M35" s="622"/>
      <c r="N35" s="204"/>
      <c r="O35" s="205"/>
      <c r="P35" s="622"/>
      <c r="Q35" s="204"/>
      <c r="R35" s="205"/>
      <c r="S35" s="622"/>
      <c r="T35" s="204"/>
      <c r="U35" s="205"/>
      <c r="V35" s="1080"/>
      <c r="W35" s="680">
        <f>SUM(W29+W33)*4+(W31*9)</f>
        <v>765.6</v>
      </c>
      <c r="X35" s="197" t="s">
        <v>20</v>
      </c>
      <c r="Y35" s="316"/>
      <c r="Z35" s="317"/>
      <c r="AA35" s="209"/>
      <c r="AB35" s="210"/>
      <c r="AC35" s="282">
        <f>AC34*4/AF34</f>
        <v>0.14603012509573654</v>
      </c>
      <c r="AD35" s="282">
        <f>AD34*9/AF34</f>
        <v>0.26423283124840441</v>
      </c>
      <c r="AE35" s="282">
        <f>AE34*4/AF34</f>
        <v>0.58973704365585911</v>
      </c>
      <c r="AF35" s="209"/>
      <c r="AG35" s="209"/>
      <c r="AJ35" s="654"/>
    </row>
    <row r="36" spans="1:36" s="238" customFormat="1" ht="51.95" customHeight="1">
      <c r="A36" s="669"/>
      <c r="B36" s="168">
        <v>9</v>
      </c>
      <c r="C36" s="1074"/>
      <c r="D36" s="578" t="str">
        <f>'8~9月份菜單'!$Y$4</f>
        <v>香Q白飯</v>
      </c>
      <c r="E36" s="465" t="s">
        <v>41</v>
      </c>
      <c r="F36" s="598"/>
      <c r="G36" s="578" t="str">
        <f>'8~9月份菜單'!$Y$5</f>
        <v>糖醋雞丁</v>
      </c>
      <c r="H36" s="465" t="s">
        <v>181</v>
      </c>
      <c r="I36" s="598"/>
      <c r="J36" s="578" t="str">
        <f>'8~9月份菜單'!$Y$6</f>
        <v>白菜滷</v>
      </c>
      <c r="K36" s="465" t="s">
        <v>42</v>
      </c>
      <c r="L36" s="598"/>
      <c r="M36" s="578" t="str">
        <f>'8~9月份菜單'!$Y$7</f>
        <v>家常豆腐(豆)</v>
      </c>
      <c r="N36" s="465" t="s">
        <v>227</v>
      </c>
      <c r="O36" s="598"/>
      <c r="P36" s="578" t="str">
        <f>'8~9月份菜單'!$Y$8</f>
        <v>深色蔬菜</v>
      </c>
      <c r="Q36" s="465" t="s">
        <v>43</v>
      </c>
      <c r="R36" s="598"/>
      <c r="S36" s="578" t="str">
        <f>'8~9月份菜單'!$Y$9</f>
        <v>蘿蔔排骨湯</v>
      </c>
      <c r="T36" s="465" t="s">
        <v>42</v>
      </c>
      <c r="U36" s="598"/>
      <c r="V36" s="1078"/>
      <c r="W36" s="268" t="s">
        <v>26</v>
      </c>
      <c r="X36" s="269"/>
      <c r="Y36" s="310" t="s">
        <v>44</v>
      </c>
      <c r="Z36" s="311">
        <v>6</v>
      </c>
      <c r="AA36" s="209"/>
      <c r="AB36" s="210"/>
      <c r="AC36" s="209" t="s">
        <v>45</v>
      </c>
      <c r="AD36" s="209" t="s">
        <v>46</v>
      </c>
      <c r="AE36" s="209" t="s">
        <v>47</v>
      </c>
      <c r="AF36" s="209" t="s">
        <v>48</v>
      </c>
      <c r="AG36" s="209"/>
      <c r="AH36" s="322"/>
      <c r="AI36" s="322"/>
      <c r="AJ36" s="671"/>
    </row>
    <row r="37" spans="1:36" ht="33.950000000000003" customHeight="1">
      <c r="A37" s="353"/>
      <c r="B37" s="169" t="s">
        <v>71</v>
      </c>
      <c r="C37" s="1075"/>
      <c r="D37" s="435" t="s">
        <v>49</v>
      </c>
      <c r="E37" s="436"/>
      <c r="F37" s="437">
        <v>120</v>
      </c>
      <c r="G37" s="520" t="s">
        <v>339</v>
      </c>
      <c r="H37" s="450"/>
      <c r="I37" s="437">
        <v>100</v>
      </c>
      <c r="J37" s="432" t="s">
        <v>128</v>
      </c>
      <c r="K37" s="433"/>
      <c r="L37" s="443">
        <v>80</v>
      </c>
      <c r="M37" s="435" t="s">
        <v>120</v>
      </c>
      <c r="N37" s="561" t="s">
        <v>224</v>
      </c>
      <c r="O37" s="437">
        <v>60</v>
      </c>
      <c r="P37" s="435" t="str">
        <f>P36</f>
        <v>深色蔬菜</v>
      </c>
      <c r="Q37" s="436"/>
      <c r="R37" s="437">
        <v>100</v>
      </c>
      <c r="S37" s="548" t="s">
        <v>341</v>
      </c>
      <c r="T37" s="553"/>
      <c r="U37" s="742">
        <v>20</v>
      </c>
      <c r="V37" s="1079"/>
      <c r="W37" s="262">
        <f>SUM(Z36*15)+(Z38*5)+(Z40*15)</f>
        <v>101.5</v>
      </c>
      <c r="X37" s="263" t="s">
        <v>21</v>
      </c>
      <c r="Y37" s="312" t="s">
        <v>52</v>
      </c>
      <c r="Z37" s="318">
        <v>2.5</v>
      </c>
      <c r="AA37" s="210" t="s">
        <v>32</v>
      </c>
      <c r="AB37" s="210">
        <v>6</v>
      </c>
      <c r="AC37" s="210">
        <f>AB37*2</f>
        <v>12</v>
      </c>
      <c r="AD37" s="210"/>
      <c r="AE37" s="210">
        <f>AB37*15</f>
        <v>90</v>
      </c>
      <c r="AF37" s="210">
        <f>AC37*4+AE37*4</f>
        <v>408</v>
      </c>
      <c r="AG37" s="209"/>
      <c r="AJ37" s="654"/>
    </row>
    <row r="38" spans="1:36" ht="33.950000000000003" customHeight="1">
      <c r="A38" s="353"/>
      <c r="B38" s="169">
        <v>2</v>
      </c>
      <c r="C38" s="1075"/>
      <c r="D38" s="435"/>
      <c r="E38" s="436"/>
      <c r="F38" s="437"/>
      <c r="G38" s="432" t="s">
        <v>338</v>
      </c>
      <c r="H38" s="442"/>
      <c r="I38" s="443"/>
      <c r="J38" s="432" t="s">
        <v>313</v>
      </c>
      <c r="K38" s="448"/>
      <c r="L38" s="443">
        <v>5</v>
      </c>
      <c r="M38" s="435" t="s">
        <v>84</v>
      </c>
      <c r="N38" s="436"/>
      <c r="O38" s="437">
        <v>10</v>
      </c>
      <c r="P38" s="435" t="s">
        <v>53</v>
      </c>
      <c r="Q38" s="436"/>
      <c r="R38" s="437"/>
      <c r="S38" s="563" t="s">
        <v>87</v>
      </c>
      <c r="T38" s="554"/>
      <c r="U38" s="742">
        <v>15</v>
      </c>
      <c r="V38" s="1079"/>
      <c r="W38" s="264" t="s">
        <v>27</v>
      </c>
      <c r="X38" s="265"/>
      <c r="Y38" s="313" t="s">
        <v>55</v>
      </c>
      <c r="Z38" s="318">
        <v>2.2999999999999998</v>
      </c>
      <c r="AA38" s="215" t="s">
        <v>56</v>
      </c>
      <c r="AB38" s="210">
        <v>2.2000000000000002</v>
      </c>
      <c r="AC38" s="276">
        <f>AB38*7</f>
        <v>15.400000000000002</v>
      </c>
      <c r="AD38" s="210">
        <f>AB38*5</f>
        <v>11</v>
      </c>
      <c r="AE38" s="210" t="s">
        <v>57</v>
      </c>
      <c r="AF38" s="277">
        <f>AC38*4+AD38*9</f>
        <v>160.60000000000002</v>
      </c>
      <c r="AG38" s="209"/>
      <c r="AJ38" s="654"/>
    </row>
    <row r="39" spans="1:36" ht="33.950000000000003" customHeight="1">
      <c r="A39" s="353"/>
      <c r="B39" s="169" t="s">
        <v>75</v>
      </c>
      <c r="C39" s="1075"/>
      <c r="D39" s="435"/>
      <c r="E39" s="436"/>
      <c r="F39" s="437"/>
      <c r="G39" s="432" t="s">
        <v>109</v>
      </c>
      <c r="H39" s="442"/>
      <c r="I39" s="443"/>
      <c r="J39" s="432" t="s">
        <v>109</v>
      </c>
      <c r="K39" s="561"/>
      <c r="L39" s="443"/>
      <c r="M39" s="435" t="s">
        <v>53</v>
      </c>
      <c r="N39" s="436"/>
      <c r="O39" s="437"/>
      <c r="P39" s="435"/>
      <c r="Q39" s="436"/>
      <c r="R39" s="437"/>
      <c r="S39" s="548" t="s">
        <v>134</v>
      </c>
      <c r="T39" s="554"/>
      <c r="U39" s="742"/>
      <c r="V39" s="1079"/>
      <c r="W39" s="262">
        <f>SUM(Z37*5)+(Z39*5)</f>
        <v>25</v>
      </c>
      <c r="X39" s="263" t="s">
        <v>21</v>
      </c>
      <c r="Y39" s="313" t="s">
        <v>59</v>
      </c>
      <c r="Z39" s="318">
        <v>2.5</v>
      </c>
      <c r="AA39" s="209" t="s">
        <v>60</v>
      </c>
      <c r="AB39" s="210">
        <v>1.7</v>
      </c>
      <c r="AC39" s="210">
        <f>AB39*1</f>
        <v>1.7</v>
      </c>
      <c r="AD39" s="210" t="s">
        <v>57</v>
      </c>
      <c r="AE39" s="210">
        <f>AB39*5</f>
        <v>8.5</v>
      </c>
      <c r="AF39" s="210">
        <f>AC39*4+AE39*4</f>
        <v>40.799999999999997</v>
      </c>
      <c r="AG39" s="209"/>
      <c r="AJ39" s="654"/>
    </row>
    <row r="40" spans="1:36" ht="33.950000000000003" customHeight="1">
      <c r="A40" s="353"/>
      <c r="B40" s="1072" t="s">
        <v>76</v>
      </c>
      <c r="C40" s="1075"/>
      <c r="D40" s="435"/>
      <c r="E40" s="436"/>
      <c r="F40" s="437"/>
      <c r="G40" s="432"/>
      <c r="H40" s="444"/>
      <c r="I40" s="443"/>
      <c r="J40" s="432"/>
      <c r="K40" s="448"/>
      <c r="L40" s="443"/>
      <c r="M40" s="435" t="s">
        <v>111</v>
      </c>
      <c r="N40" s="436"/>
      <c r="O40" s="437"/>
      <c r="P40" s="435"/>
      <c r="Q40" s="436"/>
      <c r="R40" s="437"/>
      <c r="S40" s="435"/>
      <c r="T40" s="447"/>
      <c r="U40" s="437"/>
      <c r="V40" s="1079"/>
      <c r="W40" s="264" t="s">
        <v>61</v>
      </c>
      <c r="X40" s="265"/>
      <c r="Y40" s="313" t="s">
        <v>62</v>
      </c>
      <c r="Z40" s="318">
        <v>0</v>
      </c>
      <c r="AA40" s="209" t="s">
        <v>63</v>
      </c>
      <c r="AB40" s="210">
        <v>2.5</v>
      </c>
      <c r="AC40" s="210"/>
      <c r="AD40" s="210">
        <f>AB40*5</f>
        <v>12.5</v>
      </c>
      <c r="AE40" s="210" t="s">
        <v>57</v>
      </c>
      <c r="AF40" s="210">
        <f>AD40*9</f>
        <v>112.5</v>
      </c>
      <c r="AG40" s="209"/>
      <c r="AJ40" s="654"/>
    </row>
    <row r="41" spans="1:36" ht="33.950000000000003" customHeight="1">
      <c r="A41" s="353"/>
      <c r="B41" s="1072"/>
      <c r="C41" s="1075"/>
      <c r="D41" s="674"/>
      <c r="E41" s="438"/>
      <c r="F41" s="437"/>
      <c r="G41" s="432"/>
      <c r="H41" s="448"/>
      <c r="I41" s="443"/>
      <c r="J41" s="435"/>
      <c r="K41" s="438"/>
      <c r="L41" s="437"/>
      <c r="M41" s="435"/>
      <c r="N41" s="438"/>
      <c r="O41" s="437"/>
      <c r="P41" s="435"/>
      <c r="Q41" s="438"/>
      <c r="R41" s="437"/>
      <c r="S41" s="435"/>
      <c r="T41" s="447"/>
      <c r="U41" s="437"/>
      <c r="V41" s="1079"/>
      <c r="W41" s="266">
        <f>SUM(Z36*2)+(Z37*7)</f>
        <v>29.5</v>
      </c>
      <c r="X41" s="263" t="s">
        <v>21</v>
      </c>
      <c r="Y41" s="314" t="s">
        <v>64</v>
      </c>
      <c r="Z41" s="318">
        <v>0</v>
      </c>
      <c r="AA41" s="209" t="s">
        <v>65</v>
      </c>
      <c r="AB41" s="210"/>
      <c r="AC41" s="209"/>
      <c r="AD41" s="209"/>
      <c r="AE41" s="209">
        <f>AB41*15</f>
        <v>0</v>
      </c>
      <c r="AF41" s="209"/>
      <c r="AG41" s="209"/>
      <c r="AJ41" s="654"/>
    </row>
    <row r="42" spans="1:36" ht="33.950000000000003" customHeight="1">
      <c r="A42" s="353"/>
      <c r="B42" s="589" t="s">
        <v>77</v>
      </c>
      <c r="C42" s="590"/>
      <c r="D42" s="674"/>
      <c r="E42" s="438"/>
      <c r="F42" s="437"/>
      <c r="G42" s="435"/>
      <c r="H42" s="438"/>
      <c r="I42" s="437"/>
      <c r="J42" s="435"/>
      <c r="K42" s="438"/>
      <c r="L42" s="437"/>
      <c r="M42" s="435"/>
      <c r="N42" s="438"/>
      <c r="O42" s="437"/>
      <c r="P42" s="435"/>
      <c r="Q42" s="438"/>
      <c r="R42" s="437"/>
      <c r="S42" s="200"/>
      <c r="T42" s="608"/>
      <c r="U42" s="203"/>
      <c r="V42" s="1079"/>
      <c r="W42" s="264" t="s">
        <v>66</v>
      </c>
      <c r="X42" s="265"/>
      <c r="Y42" s="315"/>
      <c r="Z42" s="318"/>
      <c r="AA42" s="209"/>
      <c r="AB42" s="210"/>
      <c r="AC42" s="209">
        <f>SUM(AC37:AC41)</f>
        <v>29.1</v>
      </c>
      <c r="AD42" s="209">
        <f>SUM(AD37:AD41)</f>
        <v>23.5</v>
      </c>
      <c r="AE42" s="209">
        <f>SUM(AE37:AE41)</f>
        <v>98.5</v>
      </c>
      <c r="AF42" s="209">
        <f>AC42*4+AD42*9+AE42*4</f>
        <v>721.9</v>
      </c>
      <c r="AG42" s="209"/>
      <c r="AJ42" s="654"/>
    </row>
    <row r="43" spans="1:36" ht="33.950000000000003" customHeight="1" thickBot="1">
      <c r="A43" s="353"/>
      <c r="B43" s="592"/>
      <c r="C43" s="171"/>
      <c r="D43" s="679"/>
      <c r="E43" s="204"/>
      <c r="F43" s="205"/>
      <c r="G43" s="709"/>
      <c r="H43" s="302"/>
      <c r="I43" s="304"/>
      <c r="J43" s="622"/>
      <c r="K43" s="204"/>
      <c r="L43" s="205"/>
      <c r="M43" s="622"/>
      <c r="N43" s="204"/>
      <c r="O43" s="205"/>
      <c r="P43" s="622"/>
      <c r="Q43" s="204"/>
      <c r="R43" s="205"/>
      <c r="S43" s="622"/>
      <c r="T43" s="204"/>
      <c r="U43" s="205"/>
      <c r="V43" s="1080"/>
      <c r="W43" s="680">
        <f>SUM(W37+W41)*4+(W39*9)</f>
        <v>749</v>
      </c>
      <c r="X43" s="197" t="s">
        <v>20</v>
      </c>
      <c r="Y43" s="319"/>
      <c r="Z43" s="320"/>
      <c r="AA43" s="209"/>
      <c r="AB43" s="210"/>
      <c r="AC43" s="282">
        <f>AC42*4/AF42</f>
        <v>0.1612411691369996</v>
      </c>
      <c r="AD43" s="282">
        <f>AD42*9/AF42</f>
        <v>0.29297686660202243</v>
      </c>
      <c r="AE43" s="282">
        <f>AE42*4/AF42</f>
        <v>0.54578196426097803</v>
      </c>
      <c r="AF43" s="209"/>
      <c r="AG43" s="209"/>
      <c r="AJ43" s="654"/>
    </row>
    <row r="44" spans="1:36" ht="37.9" customHeight="1">
      <c r="A44" s="353"/>
      <c r="B44" s="1071" t="s">
        <v>386</v>
      </c>
      <c r="C44" s="1071"/>
      <c r="D44" s="1071"/>
      <c r="E44" s="1071"/>
      <c r="F44" s="1071"/>
      <c r="G44" s="1071"/>
      <c r="H44" s="1071"/>
      <c r="I44" s="1071"/>
      <c r="J44" s="1071"/>
      <c r="K44" s="1071"/>
      <c r="L44" s="1071"/>
      <c r="M44" s="1071"/>
      <c r="N44" s="1071"/>
      <c r="O44" s="1071"/>
      <c r="P44" s="1071"/>
      <c r="Q44" s="1071"/>
      <c r="R44" s="1071"/>
      <c r="S44" s="1071"/>
      <c r="T44" s="1071"/>
      <c r="U44" s="1071"/>
      <c r="V44" s="1071"/>
      <c r="W44" s="1071"/>
      <c r="X44" s="1071"/>
      <c r="Y44" s="1071"/>
      <c r="AJ44" s="654"/>
    </row>
    <row r="45" spans="1:36">
      <c r="A45" s="353"/>
      <c r="AJ45" s="654"/>
    </row>
    <row r="46" spans="1:36">
      <c r="A46" s="353"/>
      <c r="AJ46" s="654"/>
    </row>
    <row r="47" spans="1:36">
      <c r="A47" s="353"/>
      <c r="AJ47" s="654"/>
    </row>
    <row r="48" spans="1:36">
      <c r="A48" s="353"/>
      <c r="AJ48" s="654"/>
    </row>
    <row r="49" spans="1:36" ht="25.5">
      <c r="A49" s="353"/>
      <c r="B49" s="1071"/>
      <c r="C49" s="1071"/>
      <c r="D49" s="1071"/>
      <c r="E49" s="1071"/>
      <c r="F49" s="1071"/>
      <c r="G49" s="1071"/>
      <c r="H49" s="1071"/>
      <c r="I49" s="1071"/>
      <c r="J49" s="1071"/>
      <c r="K49" s="1071"/>
      <c r="L49" s="1071"/>
      <c r="M49" s="1071"/>
      <c r="N49" s="1071"/>
      <c r="O49" s="1071"/>
      <c r="P49" s="1071"/>
      <c r="Q49" s="1071"/>
      <c r="R49" s="1071"/>
      <c r="S49" s="1071"/>
      <c r="T49" s="1071"/>
      <c r="U49" s="1071"/>
      <c r="V49" s="1071"/>
      <c r="W49" s="1071"/>
      <c r="X49" s="1071"/>
      <c r="Y49" s="1071"/>
      <c r="AJ49" s="654"/>
    </row>
    <row r="50" spans="1:36">
      <c r="A50" s="353"/>
      <c r="AJ50" s="654"/>
    </row>
    <row r="51" spans="1:36">
      <c r="A51" s="353"/>
      <c r="AJ51" s="654"/>
    </row>
    <row r="52" spans="1:36">
      <c r="A52" s="353"/>
      <c r="AJ52" s="654"/>
    </row>
    <row r="53" spans="1:36">
      <c r="A53" s="690"/>
      <c r="B53" s="691"/>
      <c r="C53" s="692"/>
      <c r="D53" s="692"/>
      <c r="E53" s="694"/>
      <c r="F53" s="692"/>
      <c r="G53" s="692"/>
      <c r="H53" s="694"/>
      <c r="I53" s="692"/>
      <c r="J53" s="692"/>
      <c r="K53" s="694"/>
      <c r="L53" s="692"/>
      <c r="M53" s="692"/>
      <c r="N53" s="694"/>
      <c r="O53" s="692"/>
      <c r="P53" s="692"/>
      <c r="Q53" s="694"/>
      <c r="R53" s="692"/>
      <c r="S53" s="692"/>
      <c r="T53" s="694"/>
      <c r="U53" s="692"/>
      <c r="V53" s="692"/>
      <c r="W53" s="696"/>
      <c r="X53" s="628"/>
      <c r="Y53" s="697"/>
      <c r="Z53" s="692"/>
      <c r="AA53" s="692"/>
      <c r="AB53" s="698"/>
      <c r="AC53" s="692"/>
      <c r="AD53" s="692"/>
      <c r="AE53" s="692"/>
      <c r="AF53" s="692"/>
      <c r="AG53" s="692"/>
      <c r="AH53" s="692"/>
      <c r="AI53" s="692"/>
      <c r="AJ53" s="699"/>
    </row>
  </sheetData>
  <mergeCells count="20">
    <mergeCell ref="B1:Z1"/>
    <mergeCell ref="V2:X2"/>
    <mergeCell ref="W3:X3"/>
    <mergeCell ref="B44:Y44"/>
    <mergeCell ref="V4:V11"/>
    <mergeCell ref="V12:V19"/>
    <mergeCell ref="V20:V27"/>
    <mergeCell ref="V28:V35"/>
    <mergeCell ref="B49:Y49"/>
    <mergeCell ref="B8:B9"/>
    <mergeCell ref="B16:B17"/>
    <mergeCell ref="B24:B25"/>
    <mergeCell ref="B32:B33"/>
    <mergeCell ref="B40:B41"/>
    <mergeCell ref="C4:C9"/>
    <mergeCell ref="C12:C17"/>
    <mergeCell ref="C20:C25"/>
    <mergeCell ref="C28:C33"/>
    <mergeCell ref="C36:C41"/>
    <mergeCell ref="V36:V43"/>
  </mergeCells>
  <phoneticPr fontId="100" type="noConversion"/>
  <conditionalFormatting sqref="K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{E07328B9-C35A-410D-B2EA-98E9871B946C}</x14:id>
        </ext>
      </extLst>
    </cfRule>
  </conditionalFormatting>
  <conditionalFormatting sqref="K40:L40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{BAE5C206-F989-45AA-8917-E1635E30B982}</x14:id>
        </ext>
      </extLst>
    </cfRule>
  </conditionalFormatting>
  <pageMargins left="0.78680555555555598" right="0.156944444444444" top="0.196527777777778" bottom="0.156944444444444" header="0.51180555555555596" footer="0.23611111111111099"/>
  <pageSetup paperSize="9" scale="32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07328B9-C35A-410D-B2EA-98E9871B94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K38</xm:sqref>
        </x14:conditionalFormatting>
        <x14:conditionalFormatting xmlns:xm="http://schemas.microsoft.com/office/excel/2006/main">
          <x14:cfRule type="dataBar" id="{BAE5C206-F989-45AA-8917-E1635E30B9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K40:L40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13</vt:i4>
      </vt:variant>
      <vt:variant>
        <vt:lpstr>具名範圍</vt:lpstr>
      </vt:variant>
      <vt:variant>
        <vt:i4>9</vt:i4>
      </vt:variant>
    </vt:vector>
  </HeadingPairs>
  <TitlesOfParts>
    <vt:vector size="22" baseType="lpstr">
      <vt:lpstr>8-9月菜單</vt:lpstr>
      <vt:lpstr>8-9月第一週明細)</vt:lpstr>
      <vt:lpstr>9月第二週明細</vt:lpstr>
      <vt:lpstr>9月第三週明細</vt:lpstr>
      <vt:lpstr>9月第四週明細</vt:lpstr>
      <vt:lpstr>9月第五週明細</vt:lpstr>
      <vt:lpstr> </vt:lpstr>
      <vt:lpstr>8~9月份菜單</vt:lpstr>
      <vt:lpstr>第一週明細</vt:lpstr>
      <vt:lpstr>第二週明細</vt:lpstr>
      <vt:lpstr>第三周明細</vt:lpstr>
      <vt:lpstr>第四週明細</vt:lpstr>
      <vt:lpstr>第五週明細</vt:lpstr>
      <vt:lpstr>' '!Print_Area</vt:lpstr>
      <vt:lpstr>'8~9月份菜單'!Print_Area</vt:lpstr>
      <vt:lpstr>'8-9月菜單'!Print_Area</vt:lpstr>
      <vt:lpstr>'9月第四週明細'!Print_Area</vt:lpstr>
      <vt:lpstr>第一週明細!Print_Area</vt:lpstr>
      <vt:lpstr>第二週明細!Print_Area</vt:lpstr>
      <vt:lpstr>第三周明細!Print_Area</vt:lpstr>
      <vt:lpstr>第五週明細!Print_Area</vt:lpstr>
      <vt:lpstr>第四週明細!Print_Area</vt:lpstr>
    </vt:vector>
  </TitlesOfParts>
  <Company>TEST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user</cp:lastModifiedBy>
  <cp:lastPrinted>2022-08-15T04:16:18Z</cp:lastPrinted>
  <dcterms:created xsi:type="dcterms:W3CDTF">2013-10-17T10:44:00Z</dcterms:created>
  <dcterms:modified xsi:type="dcterms:W3CDTF">2022-08-25T01:07:06Z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1028-10.8.2.6633</vt:lpwstr>
  </property>
</Properties>
</file>