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616A61C3-6487-4FCF-B924-D8E4F5AD375E}" xr6:coauthVersionLast="36" xr6:coauthVersionMax="36" xr10:uidLastSave="{00000000-0000-0000-0000-000000000000}"/>
  <bookViews>
    <workbookView xWindow="0" yWindow="0" windowWidth="28800" windowHeight="13590" xr2:uid="{27AB6BCB-A17A-49C3-8632-15450898B7DD}"/>
  </bookViews>
  <sheets>
    <sheet name="3月菜單國華" sheetId="8" r:id="rId1"/>
    <sheet name="第ㄧ週明細" sheetId="9" r:id="rId2"/>
    <sheet name="第二週明細 (2)" sheetId="10" r:id="rId3"/>
    <sheet name="第三週明細 (2)" sheetId="11" r:id="rId4"/>
    <sheet name="第四週明細 (2)" sheetId="12" r:id="rId5"/>
    <sheet name="第五週明細 (2)" sheetId="13" r:id="rId6"/>
    <sheet name="彰化菜單玉美" sheetId="1" r:id="rId7"/>
    <sheet name="彰化菜單 (2)" sheetId="7" r:id="rId8"/>
    <sheet name="第一週明細" sheetId="2" r:id="rId9"/>
    <sheet name="第二週明細" sheetId="3" r:id="rId10"/>
    <sheet name="第三週明細" sheetId="4" r:id="rId11"/>
    <sheet name="第四週明細" sheetId="5" r:id="rId12"/>
    <sheet name="第五週明細" sheetId="6" r:id="rId13"/>
  </sheets>
  <definedNames>
    <definedName name="_xlnm.Print_Area" localSheetId="8">第一週明細!$A$1:$X$43</definedName>
    <definedName name="_xlnm.Print_Area" localSheetId="10">第三週明細!$A$1:$X$43</definedName>
    <definedName name="_xlnm.Print_Area" localSheetId="12">第五週明細!$A$1:$X$43</definedName>
    <definedName name="_xlnm.Print_Area" localSheetId="11">第四週明細!$A$1:$X$43</definedName>
    <definedName name="_xlnm.Print_Area" localSheetId="4">'第四週明細 (2)'!$A$1:$Y$45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3" l="1"/>
  <c r="G5" i="13"/>
  <c r="J5" i="13"/>
  <c r="M5" i="13"/>
  <c r="P5" i="13"/>
  <c r="S5" i="13"/>
  <c r="AC6" i="13"/>
  <c r="AE6" i="13"/>
  <c r="AF6" i="13"/>
  <c r="AC7" i="13"/>
  <c r="AD7" i="13"/>
  <c r="AF7" i="13"/>
  <c r="AC8" i="13"/>
  <c r="AF8" i="13" s="1"/>
  <c r="AE8" i="13"/>
  <c r="AE11" i="13" s="1"/>
  <c r="AD9" i="13"/>
  <c r="AD11" i="13" s="1"/>
  <c r="AF9" i="13"/>
  <c r="AE10" i="13"/>
  <c r="D13" i="13"/>
  <c r="G13" i="13"/>
  <c r="J13" i="13"/>
  <c r="M13" i="13"/>
  <c r="P13" i="13"/>
  <c r="S13" i="13"/>
  <c r="AC14" i="13"/>
  <c r="AF14" i="13" s="1"/>
  <c r="AE14" i="13"/>
  <c r="AE19" i="13" s="1"/>
  <c r="AC15" i="13"/>
  <c r="AD15" i="13"/>
  <c r="AF15" i="13" s="1"/>
  <c r="AC16" i="13"/>
  <c r="AC19" i="13" s="1"/>
  <c r="AE16" i="13"/>
  <c r="AF16" i="13" s="1"/>
  <c r="AD17" i="13"/>
  <c r="AF17" i="13"/>
  <c r="AE18" i="13"/>
  <c r="D21" i="13"/>
  <c r="G21" i="13"/>
  <c r="J21" i="13"/>
  <c r="M21" i="13"/>
  <c r="P21" i="13"/>
  <c r="S21" i="13"/>
  <c r="AC22" i="13"/>
  <c r="AC27" i="13" s="1"/>
  <c r="AE22" i="13"/>
  <c r="AC23" i="13"/>
  <c r="AF23" i="13" s="1"/>
  <c r="AD23" i="13"/>
  <c r="AD27" i="13" s="1"/>
  <c r="AC24" i="13"/>
  <c r="AF24" i="13" s="1"/>
  <c r="AE24" i="13"/>
  <c r="Y25" i="13"/>
  <c r="AD25" i="13"/>
  <c r="AF25" i="13" s="1"/>
  <c r="AE26" i="13"/>
  <c r="AE27" i="13"/>
  <c r="D29" i="13"/>
  <c r="G29" i="13"/>
  <c r="J29" i="13"/>
  <c r="M29" i="13"/>
  <c r="P29" i="13"/>
  <c r="S29" i="13"/>
  <c r="AC30" i="13"/>
  <c r="AE30" i="13"/>
  <c r="AF30" i="13" s="1"/>
  <c r="AC31" i="13"/>
  <c r="AC35" i="13" s="1"/>
  <c r="AD31" i="13"/>
  <c r="AF31" i="13" s="1"/>
  <c r="AC32" i="13"/>
  <c r="AE32" i="13"/>
  <c r="AF32" i="13" s="1"/>
  <c r="AD33" i="13"/>
  <c r="AF33" i="13" s="1"/>
  <c r="AE34" i="13"/>
  <c r="AD35" i="13"/>
  <c r="AC38" i="13"/>
  <c r="AF38" i="13" s="1"/>
  <c r="AE38" i="13"/>
  <c r="AE43" i="13" s="1"/>
  <c r="AC39" i="13"/>
  <c r="AF39" i="13" s="1"/>
  <c r="AD39" i="13"/>
  <c r="AC40" i="13"/>
  <c r="AF40" i="13" s="1"/>
  <c r="AE40" i="13"/>
  <c r="AD41" i="13"/>
  <c r="AF41" i="13" s="1"/>
  <c r="AE42" i="13"/>
  <c r="AD43" i="13"/>
  <c r="D5" i="12"/>
  <c r="G5" i="12"/>
  <c r="J5" i="12"/>
  <c r="M5" i="12"/>
  <c r="P5" i="12"/>
  <c r="S5" i="12"/>
  <c r="AC6" i="12"/>
  <c r="AF6" i="12" s="1"/>
  <c r="AE6" i="12"/>
  <c r="AE11" i="12" s="1"/>
  <c r="AC7" i="12"/>
  <c r="AD7" i="12"/>
  <c r="AF7" i="12"/>
  <c r="AC8" i="12"/>
  <c r="AE8" i="12"/>
  <c r="AF8" i="12"/>
  <c r="AD9" i="12"/>
  <c r="AF9" i="12" s="1"/>
  <c r="AE10" i="12"/>
  <c r="AC11" i="12"/>
  <c r="D13" i="12"/>
  <c r="G13" i="12"/>
  <c r="J13" i="12"/>
  <c r="M13" i="12"/>
  <c r="P13" i="12"/>
  <c r="S13" i="12"/>
  <c r="AC14" i="12"/>
  <c r="AF14" i="12" s="1"/>
  <c r="AE14" i="12"/>
  <c r="AE19" i="12" s="1"/>
  <c r="AC15" i="12"/>
  <c r="AD15" i="12"/>
  <c r="AF15" i="12" s="1"/>
  <c r="AC16" i="12"/>
  <c r="AC19" i="12" s="1"/>
  <c r="AE16" i="12"/>
  <c r="AF16" i="12"/>
  <c r="AD17" i="12"/>
  <c r="AF17" i="12"/>
  <c r="AE18" i="12"/>
  <c r="D21" i="12"/>
  <c r="G21" i="12"/>
  <c r="J21" i="12"/>
  <c r="M21" i="12"/>
  <c r="P21" i="12"/>
  <c r="S21" i="12"/>
  <c r="AC22" i="12"/>
  <c r="AF22" i="12" s="1"/>
  <c r="AE22" i="12"/>
  <c r="AE27" i="12" s="1"/>
  <c r="AC23" i="12"/>
  <c r="AF23" i="12" s="1"/>
  <c r="AD23" i="12"/>
  <c r="AD27" i="12" s="1"/>
  <c r="AC24" i="12"/>
  <c r="AF24" i="12" s="1"/>
  <c r="AE24" i="12"/>
  <c r="AD25" i="12"/>
  <c r="AF25" i="12" s="1"/>
  <c r="AE26" i="12"/>
  <c r="D29" i="12"/>
  <c r="G29" i="12"/>
  <c r="J29" i="12"/>
  <c r="M29" i="12"/>
  <c r="P29" i="12"/>
  <c r="S29" i="12"/>
  <c r="AC30" i="12"/>
  <c r="AE30" i="12"/>
  <c r="AF30" i="12"/>
  <c r="AC31" i="12"/>
  <c r="AC35" i="12" s="1"/>
  <c r="AD31" i="12"/>
  <c r="AD35" i="12" s="1"/>
  <c r="AF31" i="12"/>
  <c r="AC32" i="12"/>
  <c r="AE32" i="12"/>
  <c r="AF32" i="12"/>
  <c r="AD33" i="12"/>
  <c r="AF33" i="12" s="1"/>
  <c r="AE34" i="12"/>
  <c r="AE35" i="12"/>
  <c r="D37" i="12"/>
  <c r="G37" i="12"/>
  <c r="J37" i="12"/>
  <c r="M37" i="12"/>
  <c r="P37" i="12"/>
  <c r="S37" i="12"/>
  <c r="AC38" i="12"/>
  <c r="AE38" i="12"/>
  <c r="AF38" i="12" s="1"/>
  <c r="AC39" i="12"/>
  <c r="AC43" i="12" s="1"/>
  <c r="AD39" i="12"/>
  <c r="AF39" i="12"/>
  <c r="AC40" i="12"/>
  <c r="AE40" i="12"/>
  <c r="AF40" i="12" s="1"/>
  <c r="AD41" i="12"/>
  <c r="AF41" i="12" s="1"/>
  <c r="AE42" i="12"/>
  <c r="AD43" i="12"/>
  <c r="D5" i="11"/>
  <c r="G5" i="11"/>
  <c r="J5" i="11"/>
  <c r="M5" i="11"/>
  <c r="P5" i="11"/>
  <c r="S5" i="11"/>
  <c r="AC6" i="11"/>
  <c r="AF6" i="11" s="1"/>
  <c r="AE6" i="11"/>
  <c r="AC7" i="11"/>
  <c r="AD7" i="11"/>
  <c r="AD11" i="11" s="1"/>
  <c r="AC8" i="11"/>
  <c r="AF8" i="11" s="1"/>
  <c r="AE8" i="11"/>
  <c r="AE11" i="11" s="1"/>
  <c r="AD9" i="11"/>
  <c r="AF9" i="11" s="1"/>
  <c r="AE10" i="11"/>
  <c r="AC11" i="11"/>
  <c r="AF11" i="11" s="1"/>
  <c r="D13" i="11"/>
  <c r="G13" i="11"/>
  <c r="J13" i="11"/>
  <c r="M13" i="11"/>
  <c r="P13" i="11"/>
  <c r="S13" i="11"/>
  <c r="AC14" i="11"/>
  <c r="AE14" i="11"/>
  <c r="AF14" i="11"/>
  <c r="AC15" i="11"/>
  <c r="AC19" i="11" s="1"/>
  <c r="AD15" i="11"/>
  <c r="AD19" i="11" s="1"/>
  <c r="AF15" i="11"/>
  <c r="AC16" i="11"/>
  <c r="AF16" i="11" s="1"/>
  <c r="AE16" i="11"/>
  <c r="AD17" i="11"/>
  <c r="AF17" i="11"/>
  <c r="AE18" i="11"/>
  <c r="AE19" i="11" s="1"/>
  <c r="D21" i="11"/>
  <c r="G21" i="11"/>
  <c r="J21" i="11"/>
  <c r="M21" i="11"/>
  <c r="P21" i="11"/>
  <c r="S21" i="11"/>
  <c r="AC22" i="11"/>
  <c r="AE22" i="11"/>
  <c r="AE27" i="11" s="1"/>
  <c r="AF22" i="11"/>
  <c r="AC23" i="11"/>
  <c r="AD23" i="11"/>
  <c r="AD27" i="11" s="1"/>
  <c r="AC24" i="11"/>
  <c r="AF24" i="11" s="1"/>
  <c r="AE24" i="11"/>
  <c r="Y25" i="11"/>
  <c r="AD25" i="11"/>
  <c r="AF25" i="11" s="1"/>
  <c r="AE26" i="11"/>
  <c r="AC27" i="11"/>
  <c r="D29" i="11"/>
  <c r="G29" i="11"/>
  <c r="J29" i="11"/>
  <c r="M29" i="11"/>
  <c r="P29" i="11"/>
  <c r="S29" i="11"/>
  <c r="AC30" i="11"/>
  <c r="AE30" i="11"/>
  <c r="AF30" i="11"/>
  <c r="AC31" i="11"/>
  <c r="AC35" i="11" s="1"/>
  <c r="AD31" i="11"/>
  <c r="AD35" i="11" s="1"/>
  <c r="AC32" i="11"/>
  <c r="AE32" i="11"/>
  <c r="AF32" i="11"/>
  <c r="AD33" i="11"/>
  <c r="AF33" i="11" s="1"/>
  <c r="AE34" i="11"/>
  <c r="AE35" i="11"/>
  <c r="D37" i="11"/>
  <c r="G37" i="11"/>
  <c r="J37" i="11"/>
  <c r="M37" i="11"/>
  <c r="P37" i="11"/>
  <c r="S37" i="11"/>
  <c r="AC38" i="11"/>
  <c r="AE38" i="11"/>
  <c r="AF38" i="11" s="1"/>
  <c r="AC39" i="11"/>
  <c r="AF39" i="11" s="1"/>
  <c r="AD39" i="11"/>
  <c r="AC40" i="11"/>
  <c r="AF40" i="11" s="1"/>
  <c r="AE40" i="11"/>
  <c r="Y41" i="11"/>
  <c r="AD41" i="11"/>
  <c r="AF41" i="11" s="1"/>
  <c r="AE42" i="11"/>
  <c r="AC43" i="11"/>
  <c r="AD43" i="11"/>
  <c r="D5" i="10"/>
  <c r="G5" i="10"/>
  <c r="J5" i="10"/>
  <c r="M5" i="10"/>
  <c r="P5" i="10"/>
  <c r="S5" i="10"/>
  <c r="AC6" i="10"/>
  <c r="AF6" i="10" s="1"/>
  <c r="AE6" i="10"/>
  <c r="AC7" i="10"/>
  <c r="AD7" i="10"/>
  <c r="AD11" i="10" s="1"/>
  <c r="AF7" i="10"/>
  <c r="AC8" i="10"/>
  <c r="AE8" i="10"/>
  <c r="AF8" i="10"/>
  <c r="AD9" i="10"/>
  <c r="AF9" i="10" s="1"/>
  <c r="AE10" i="10"/>
  <c r="AE11" i="10" s="1"/>
  <c r="AC11" i="10"/>
  <c r="D13" i="10"/>
  <c r="G13" i="10"/>
  <c r="J13" i="10"/>
  <c r="M13" i="10"/>
  <c r="P13" i="10"/>
  <c r="S13" i="10"/>
  <c r="AC14" i="10"/>
  <c r="AF14" i="10" s="1"/>
  <c r="AE14" i="10"/>
  <c r="AC15" i="10"/>
  <c r="AD15" i="10"/>
  <c r="AF15" i="10" s="1"/>
  <c r="AC16" i="10"/>
  <c r="AC19" i="10" s="1"/>
  <c r="AE16" i="10"/>
  <c r="AE19" i="10" s="1"/>
  <c r="AF16" i="10"/>
  <c r="AD17" i="10"/>
  <c r="AF17" i="10"/>
  <c r="AE18" i="10"/>
  <c r="D21" i="10"/>
  <c r="G21" i="10"/>
  <c r="J21" i="10"/>
  <c r="M21" i="10"/>
  <c r="P21" i="10"/>
  <c r="S21" i="10"/>
  <c r="AC22" i="10"/>
  <c r="AF22" i="10" s="1"/>
  <c r="AE22" i="10"/>
  <c r="AC23" i="10"/>
  <c r="AF23" i="10" s="1"/>
  <c r="AD23" i="10"/>
  <c r="AC24" i="10"/>
  <c r="AF24" i="10" s="1"/>
  <c r="AE24" i="10"/>
  <c r="Y25" i="10"/>
  <c r="AD25" i="10"/>
  <c r="AF25" i="10" s="1"/>
  <c r="AE26" i="10"/>
  <c r="AE27" i="10"/>
  <c r="D29" i="10"/>
  <c r="G29" i="10"/>
  <c r="J29" i="10"/>
  <c r="M29" i="10"/>
  <c r="P29" i="10"/>
  <c r="S29" i="10"/>
  <c r="AC30" i="10"/>
  <c r="AF30" i="10" s="1"/>
  <c r="AE30" i="10"/>
  <c r="AE35" i="10" s="1"/>
  <c r="AC31" i="10"/>
  <c r="AD31" i="10"/>
  <c r="AF31" i="10"/>
  <c r="AC32" i="10"/>
  <c r="AC35" i="10" s="1"/>
  <c r="AE32" i="10"/>
  <c r="AF32" i="10" s="1"/>
  <c r="AD33" i="10"/>
  <c r="AF33" i="10" s="1"/>
  <c r="AE34" i="10"/>
  <c r="AD35" i="10"/>
  <c r="D37" i="10"/>
  <c r="G37" i="10"/>
  <c r="J37" i="10"/>
  <c r="M37" i="10"/>
  <c r="P37" i="10"/>
  <c r="S37" i="10"/>
  <c r="AC38" i="10"/>
  <c r="AC43" i="10" s="1"/>
  <c r="AE38" i="10"/>
  <c r="AC39" i="10"/>
  <c r="AF39" i="10" s="1"/>
  <c r="AD39" i="10"/>
  <c r="AD43" i="10" s="1"/>
  <c r="AC40" i="10"/>
  <c r="AF40" i="10" s="1"/>
  <c r="AE40" i="10"/>
  <c r="AE43" i="10" s="1"/>
  <c r="Y41" i="10"/>
  <c r="AD41" i="10"/>
  <c r="AF41" i="10" s="1"/>
  <c r="AE42" i="10"/>
  <c r="D5" i="9"/>
  <c r="G5" i="9"/>
  <c r="J5" i="9"/>
  <c r="M5" i="9"/>
  <c r="P5" i="9"/>
  <c r="S5" i="9"/>
  <c r="AC6" i="9"/>
  <c r="AE6" i="9"/>
  <c r="AF6" i="9"/>
  <c r="AC7" i="9"/>
  <c r="AD7" i="9"/>
  <c r="AD11" i="9" s="1"/>
  <c r="AC8" i="9"/>
  <c r="AC11" i="9" s="1"/>
  <c r="AE8" i="9"/>
  <c r="AD9" i="9"/>
  <c r="AF9" i="9"/>
  <c r="AE10" i="9"/>
  <c r="AE11" i="9"/>
  <c r="D13" i="9"/>
  <c r="G13" i="9"/>
  <c r="J13" i="9"/>
  <c r="M13" i="9"/>
  <c r="P13" i="9"/>
  <c r="S13" i="9"/>
  <c r="AC14" i="9"/>
  <c r="AF14" i="9" s="1"/>
  <c r="AE14" i="9"/>
  <c r="AE19" i="9" s="1"/>
  <c r="AC15" i="9"/>
  <c r="AC19" i="9" s="1"/>
  <c r="AD15" i="9"/>
  <c r="AC16" i="9"/>
  <c r="AE16" i="9"/>
  <c r="AF16" i="9"/>
  <c r="AD17" i="9"/>
  <c r="AF17" i="9" s="1"/>
  <c r="AE18" i="9"/>
  <c r="D21" i="9"/>
  <c r="G21" i="9"/>
  <c r="J21" i="9"/>
  <c r="M21" i="9"/>
  <c r="P21" i="9"/>
  <c r="S21" i="9"/>
  <c r="AC22" i="9"/>
  <c r="AC27" i="9" s="1"/>
  <c r="AE22" i="9"/>
  <c r="AF22" i="9"/>
  <c r="AC23" i="9"/>
  <c r="AF23" i="9" s="1"/>
  <c r="AD23" i="9"/>
  <c r="AC24" i="9"/>
  <c r="AE24" i="9"/>
  <c r="AE27" i="9" s="1"/>
  <c r="AF24" i="9"/>
  <c r="Y25" i="9"/>
  <c r="AD25" i="9"/>
  <c r="AF25" i="9" s="1"/>
  <c r="AE26" i="9"/>
  <c r="AD27" i="9"/>
  <c r="D29" i="9"/>
  <c r="G29" i="9"/>
  <c r="J29" i="9"/>
  <c r="M29" i="9"/>
  <c r="P29" i="9"/>
  <c r="S29" i="9"/>
  <c r="AC30" i="9"/>
  <c r="AF30" i="9" s="1"/>
  <c r="AE30" i="9"/>
  <c r="AE35" i="9" s="1"/>
  <c r="AC31" i="9"/>
  <c r="AD31" i="9"/>
  <c r="AF31" i="9"/>
  <c r="AC32" i="9"/>
  <c r="AF32" i="9" s="1"/>
  <c r="AE32" i="9"/>
  <c r="AD33" i="9"/>
  <c r="AF33" i="9"/>
  <c r="AE34" i="9"/>
  <c r="AC35" i="9"/>
  <c r="AF35" i="9" s="1"/>
  <c r="AD35" i="9"/>
  <c r="AD36" i="9" s="1"/>
  <c r="D37" i="9"/>
  <c r="G37" i="9"/>
  <c r="J37" i="9"/>
  <c r="M37" i="9"/>
  <c r="P37" i="9"/>
  <c r="S37" i="9"/>
  <c r="AC38" i="9"/>
  <c r="AC43" i="9" s="1"/>
  <c r="AE38" i="9"/>
  <c r="AC39" i="9"/>
  <c r="AD39" i="9"/>
  <c r="AD43" i="9" s="1"/>
  <c r="AF39" i="9"/>
  <c r="AC40" i="9"/>
  <c r="AF40" i="9" s="1"/>
  <c r="AE40" i="9"/>
  <c r="AE43" i="9" s="1"/>
  <c r="Y41" i="9"/>
  <c r="AD41" i="9"/>
  <c r="AF41" i="9"/>
  <c r="AE42" i="9"/>
  <c r="F9" i="8"/>
  <c r="H9" i="8"/>
  <c r="J9" i="8"/>
  <c r="L9" i="8"/>
  <c r="N9" i="8"/>
  <c r="P9" i="8"/>
  <c r="R9" i="8"/>
  <c r="T9" i="8"/>
  <c r="F10" i="8"/>
  <c r="H10" i="8"/>
  <c r="J10" i="8"/>
  <c r="L10" i="8"/>
  <c r="N10" i="8"/>
  <c r="P10" i="8"/>
  <c r="R10" i="8"/>
  <c r="T10" i="8"/>
  <c r="B18" i="8"/>
  <c r="D18" i="8"/>
  <c r="F18" i="8"/>
  <c r="H18" i="8"/>
  <c r="J18" i="8"/>
  <c r="L18" i="8"/>
  <c r="N18" i="8"/>
  <c r="P18" i="8"/>
  <c r="R18" i="8"/>
  <c r="T18" i="8"/>
  <c r="B19" i="8"/>
  <c r="D19" i="8"/>
  <c r="F19" i="8"/>
  <c r="H19" i="8"/>
  <c r="J19" i="8"/>
  <c r="L19" i="8"/>
  <c r="N19" i="8"/>
  <c r="P19" i="8"/>
  <c r="R19" i="8"/>
  <c r="T19" i="8"/>
  <c r="B27" i="8"/>
  <c r="D27" i="8"/>
  <c r="F27" i="8"/>
  <c r="H27" i="8"/>
  <c r="J27" i="8"/>
  <c r="L27" i="8"/>
  <c r="N27" i="8"/>
  <c r="P27" i="8"/>
  <c r="R27" i="8"/>
  <c r="T27" i="8"/>
  <c r="B28" i="8"/>
  <c r="D28" i="8"/>
  <c r="F28" i="8"/>
  <c r="H28" i="8"/>
  <c r="J28" i="8"/>
  <c r="L28" i="8"/>
  <c r="N28" i="8"/>
  <c r="P28" i="8"/>
  <c r="R28" i="8"/>
  <c r="T28" i="8"/>
  <c r="B36" i="8"/>
  <c r="D36" i="8"/>
  <c r="F36" i="8"/>
  <c r="H36" i="8"/>
  <c r="J36" i="8"/>
  <c r="L36" i="8"/>
  <c r="N36" i="8"/>
  <c r="P36" i="8"/>
  <c r="R36" i="8"/>
  <c r="T36" i="8"/>
  <c r="B37" i="8"/>
  <c r="D37" i="8"/>
  <c r="F37" i="8"/>
  <c r="H37" i="8"/>
  <c r="J37" i="8"/>
  <c r="L37" i="8"/>
  <c r="N37" i="8"/>
  <c r="P37" i="8"/>
  <c r="R37" i="8"/>
  <c r="T37" i="8"/>
  <c r="B45" i="8"/>
  <c r="D45" i="8"/>
  <c r="F45" i="8"/>
  <c r="H45" i="8"/>
  <c r="J45" i="8"/>
  <c r="L45" i="8"/>
  <c r="N45" i="8"/>
  <c r="P45" i="8"/>
  <c r="B46" i="8"/>
  <c r="D46" i="8"/>
  <c r="F46" i="8"/>
  <c r="H46" i="8"/>
  <c r="J46" i="8"/>
  <c r="L46" i="8"/>
  <c r="N46" i="8"/>
  <c r="P46" i="8"/>
  <c r="AD44" i="10" l="1"/>
  <c r="AD20" i="11"/>
  <c r="AE12" i="11"/>
  <c r="AF35" i="12"/>
  <c r="AE36" i="12" s="1"/>
  <c r="AF35" i="13"/>
  <c r="AC36" i="13" s="1"/>
  <c r="AF43" i="10"/>
  <c r="AC44" i="10"/>
  <c r="AF35" i="11"/>
  <c r="AD36" i="11" s="1"/>
  <c r="AC36" i="11"/>
  <c r="AF43" i="9"/>
  <c r="AE44" i="9" s="1"/>
  <c r="AF27" i="9"/>
  <c r="AD28" i="9" s="1"/>
  <c r="AC28" i="9"/>
  <c r="AD12" i="11"/>
  <c r="AF19" i="9"/>
  <c r="AC20" i="9"/>
  <c r="AE36" i="10"/>
  <c r="AE20" i="11"/>
  <c r="AF11" i="12"/>
  <c r="AC12" i="12" s="1"/>
  <c r="AF19" i="11"/>
  <c r="AC20" i="11" s="1"/>
  <c r="AF11" i="9"/>
  <c r="AE12" i="9" s="1"/>
  <c r="AF27" i="11"/>
  <c r="AC28" i="11" s="1"/>
  <c r="AD28" i="11"/>
  <c r="AF19" i="12"/>
  <c r="AE20" i="12" s="1"/>
  <c r="AF19" i="13"/>
  <c r="AC20" i="13" s="1"/>
  <c r="AF35" i="10"/>
  <c r="AC36" i="10" s="1"/>
  <c r="AF27" i="13"/>
  <c r="AE28" i="13" s="1"/>
  <c r="AC28" i="13"/>
  <c r="AD12" i="10"/>
  <c r="AE20" i="9"/>
  <c r="AD12" i="9"/>
  <c r="AE36" i="9"/>
  <c r="AE28" i="9"/>
  <c r="AE44" i="10"/>
  <c r="AD36" i="10"/>
  <c r="AF11" i="10"/>
  <c r="AE12" i="10" s="1"/>
  <c r="AE28" i="11"/>
  <c r="AD27" i="10"/>
  <c r="AF22" i="13"/>
  <c r="AC36" i="9"/>
  <c r="AF8" i="9"/>
  <c r="AC27" i="10"/>
  <c r="AF38" i="9"/>
  <c r="AD19" i="10"/>
  <c r="AF31" i="11"/>
  <c r="AC27" i="12"/>
  <c r="AD19" i="12"/>
  <c r="AD19" i="13"/>
  <c r="AF15" i="9"/>
  <c r="AE43" i="11"/>
  <c r="AD11" i="12"/>
  <c r="AF7" i="9"/>
  <c r="AF23" i="11"/>
  <c r="AC11" i="13"/>
  <c r="AC43" i="13"/>
  <c r="AF7" i="11"/>
  <c r="AD19" i="9"/>
  <c r="AC12" i="11"/>
  <c r="AF38" i="10"/>
  <c r="AE43" i="12"/>
  <c r="AE35" i="13"/>
  <c r="T52" i="7"/>
  <c r="R52" i="7"/>
  <c r="P52" i="7"/>
  <c r="N52" i="7"/>
  <c r="L52" i="7"/>
  <c r="J52" i="7"/>
  <c r="H52" i="7"/>
  <c r="F52" i="7"/>
  <c r="D52" i="7"/>
  <c r="B52" i="7"/>
  <c r="T51" i="7"/>
  <c r="R51" i="7"/>
  <c r="P51" i="7"/>
  <c r="N51" i="7"/>
  <c r="L51" i="7"/>
  <c r="J51" i="7"/>
  <c r="H51" i="7"/>
  <c r="F51" i="7"/>
  <c r="D51" i="7"/>
  <c r="B51" i="7"/>
  <c r="T42" i="7"/>
  <c r="R42" i="7"/>
  <c r="P42" i="7"/>
  <c r="N42" i="7"/>
  <c r="L42" i="7"/>
  <c r="J42" i="7"/>
  <c r="H42" i="7"/>
  <c r="F42" i="7"/>
  <c r="D42" i="7"/>
  <c r="B42" i="7"/>
  <c r="T41" i="7"/>
  <c r="R41" i="7"/>
  <c r="P41" i="7"/>
  <c r="N41" i="7"/>
  <c r="L41" i="7"/>
  <c r="J41" i="7"/>
  <c r="H41" i="7"/>
  <c r="F41" i="7"/>
  <c r="D41" i="7"/>
  <c r="B41" i="7"/>
  <c r="T32" i="7"/>
  <c r="R32" i="7"/>
  <c r="P32" i="7"/>
  <c r="N32" i="7"/>
  <c r="L32" i="7"/>
  <c r="J32" i="7"/>
  <c r="H32" i="7"/>
  <c r="F32" i="7"/>
  <c r="D32" i="7"/>
  <c r="B32" i="7"/>
  <c r="T31" i="7"/>
  <c r="R31" i="7"/>
  <c r="P31" i="7"/>
  <c r="N31" i="7"/>
  <c r="L31" i="7"/>
  <c r="J31" i="7"/>
  <c r="H31" i="7"/>
  <c r="F31" i="7"/>
  <c r="D31" i="7"/>
  <c r="B31" i="7"/>
  <c r="T22" i="7"/>
  <c r="R22" i="7"/>
  <c r="P22" i="7"/>
  <c r="N22" i="7"/>
  <c r="L22" i="7"/>
  <c r="J22" i="7"/>
  <c r="H22" i="7"/>
  <c r="F22" i="7"/>
  <c r="D22" i="7"/>
  <c r="B22" i="7"/>
  <c r="T21" i="7"/>
  <c r="R21" i="7"/>
  <c r="P21" i="7"/>
  <c r="N21" i="7"/>
  <c r="L21" i="7"/>
  <c r="J21" i="7"/>
  <c r="H21" i="7"/>
  <c r="F21" i="7"/>
  <c r="D21" i="7"/>
  <c r="B21" i="7"/>
  <c r="T12" i="7"/>
  <c r="R12" i="7"/>
  <c r="P12" i="7"/>
  <c r="N12" i="7"/>
  <c r="L12" i="7"/>
  <c r="J12" i="7"/>
  <c r="H12" i="7"/>
  <c r="F12" i="7"/>
  <c r="D12" i="7"/>
  <c r="B12" i="7"/>
  <c r="T11" i="7"/>
  <c r="R11" i="7"/>
  <c r="P11" i="7"/>
  <c r="N11" i="7"/>
  <c r="L11" i="7"/>
  <c r="J11" i="7"/>
  <c r="H11" i="7"/>
  <c r="F11" i="7"/>
  <c r="D11" i="7"/>
  <c r="B11" i="7"/>
  <c r="J10" i="1"/>
  <c r="AD42" i="6"/>
  <c r="AD41" i="6"/>
  <c r="V41" i="6"/>
  <c r="AC40" i="6"/>
  <c r="AE40" i="6" s="1"/>
  <c r="AD39" i="6"/>
  <c r="AB39" i="6"/>
  <c r="AE39" i="6" s="1"/>
  <c r="V39" i="6"/>
  <c r="AC38" i="6"/>
  <c r="AC42" i="6" s="1"/>
  <c r="AB38" i="6"/>
  <c r="AE38" i="6" s="1"/>
  <c r="AD37" i="6"/>
  <c r="AE37" i="6" s="1"/>
  <c r="AB37" i="6"/>
  <c r="V37" i="6"/>
  <c r="V43" i="6" s="1"/>
  <c r="R50" i="1" s="1"/>
  <c r="AC34" i="6"/>
  <c r="AD33" i="6"/>
  <c r="V33" i="6"/>
  <c r="AC32" i="6"/>
  <c r="AE32" i="6" s="1"/>
  <c r="AE31" i="6"/>
  <c r="AD31" i="6"/>
  <c r="AB31" i="6"/>
  <c r="V31" i="6"/>
  <c r="V35" i="6" s="1"/>
  <c r="N50" i="1" s="1"/>
  <c r="AC30" i="6"/>
  <c r="AB30" i="6"/>
  <c r="AE30" i="6" s="1"/>
  <c r="AD29" i="6"/>
  <c r="AD34" i="6" s="1"/>
  <c r="AB29" i="6"/>
  <c r="AB34" i="6" s="1"/>
  <c r="V29" i="6"/>
  <c r="R28" i="6"/>
  <c r="O28" i="6"/>
  <c r="L28" i="6"/>
  <c r="I28" i="6"/>
  <c r="F28" i="6"/>
  <c r="C28" i="6"/>
  <c r="AC26" i="6"/>
  <c r="AB26" i="6"/>
  <c r="AD25" i="6"/>
  <c r="V25" i="6"/>
  <c r="AE24" i="6"/>
  <c r="AC24" i="6"/>
  <c r="AD23" i="6"/>
  <c r="AB23" i="6"/>
  <c r="AE23" i="6" s="1"/>
  <c r="V23" i="6"/>
  <c r="AE22" i="6"/>
  <c r="AC22" i="6"/>
  <c r="AB22" i="6"/>
  <c r="AE21" i="6"/>
  <c r="AD21" i="6"/>
  <c r="AD26" i="6" s="1"/>
  <c r="AB21" i="6"/>
  <c r="V21" i="6"/>
  <c r="V27" i="6" s="1"/>
  <c r="J50" i="1" s="1"/>
  <c r="R20" i="6"/>
  <c r="O20" i="6"/>
  <c r="L20" i="6"/>
  <c r="I20" i="6"/>
  <c r="F20" i="6"/>
  <c r="C20" i="6"/>
  <c r="AD17" i="6"/>
  <c r="V17" i="6"/>
  <c r="AC16" i="6"/>
  <c r="AE16" i="6" s="1"/>
  <c r="AD15" i="6"/>
  <c r="AB15" i="6"/>
  <c r="AE15" i="6" s="1"/>
  <c r="V15" i="6"/>
  <c r="AC14" i="6"/>
  <c r="AE14" i="6" s="1"/>
  <c r="AB14" i="6"/>
  <c r="AD13" i="6"/>
  <c r="AD18" i="6" s="1"/>
  <c r="AB13" i="6"/>
  <c r="AB18" i="6" s="1"/>
  <c r="V13" i="6"/>
  <c r="V19" i="6" s="1"/>
  <c r="F50" i="1" s="1"/>
  <c r="R12" i="6"/>
  <c r="O12" i="6"/>
  <c r="L12" i="6"/>
  <c r="I12" i="6"/>
  <c r="F12" i="6"/>
  <c r="C12" i="6"/>
  <c r="AD10" i="6"/>
  <c r="AC10" i="6"/>
  <c r="AD9" i="6"/>
  <c r="V9" i="6"/>
  <c r="AC8" i="6"/>
  <c r="AE8" i="6" s="1"/>
  <c r="AE7" i="6"/>
  <c r="AD7" i="6"/>
  <c r="AB7" i="6"/>
  <c r="V7" i="6"/>
  <c r="V11" i="6" s="1"/>
  <c r="B50" i="1" s="1"/>
  <c r="AC6" i="6"/>
  <c r="AB6" i="6"/>
  <c r="AE6" i="6" s="1"/>
  <c r="AD5" i="6"/>
  <c r="AB5" i="6"/>
  <c r="AB10" i="6" s="1"/>
  <c r="V5" i="6"/>
  <c r="R4" i="6"/>
  <c r="O4" i="6"/>
  <c r="L4" i="6"/>
  <c r="I4" i="6"/>
  <c r="F4" i="6"/>
  <c r="C4" i="6"/>
  <c r="AC42" i="5"/>
  <c r="AB42" i="5"/>
  <c r="AD41" i="5"/>
  <c r="V41" i="5"/>
  <c r="AE40" i="5"/>
  <c r="AC40" i="5"/>
  <c r="AD39" i="5"/>
  <c r="AD42" i="5" s="1"/>
  <c r="AB39" i="5"/>
  <c r="V39" i="5"/>
  <c r="AE38" i="5"/>
  <c r="AC38" i="5"/>
  <c r="AB38" i="5"/>
  <c r="AE37" i="5"/>
  <c r="AD37" i="5"/>
  <c r="AB37" i="5"/>
  <c r="V37" i="5"/>
  <c r="R41" i="1" s="1"/>
  <c r="R36" i="5"/>
  <c r="O36" i="5"/>
  <c r="L36" i="5"/>
  <c r="I36" i="5"/>
  <c r="F36" i="5"/>
  <c r="C36" i="5"/>
  <c r="AD34" i="5"/>
  <c r="AD33" i="5"/>
  <c r="V33" i="5"/>
  <c r="AC32" i="5"/>
  <c r="AE32" i="5" s="1"/>
  <c r="AD31" i="5"/>
  <c r="AB31" i="5"/>
  <c r="AE31" i="5" s="1"/>
  <c r="V31" i="5"/>
  <c r="AC30" i="5"/>
  <c r="AC34" i="5" s="1"/>
  <c r="AB30" i="5"/>
  <c r="AE30" i="5" s="1"/>
  <c r="AD29" i="5"/>
  <c r="AE29" i="5" s="1"/>
  <c r="AB29" i="5"/>
  <c r="V29" i="5"/>
  <c r="V35" i="5" s="1"/>
  <c r="N40" i="1" s="1"/>
  <c r="R28" i="5"/>
  <c r="O28" i="5"/>
  <c r="L28" i="5"/>
  <c r="I28" i="5"/>
  <c r="F28" i="5"/>
  <c r="C28" i="5"/>
  <c r="AC26" i="5"/>
  <c r="AD25" i="5"/>
  <c r="V25" i="5"/>
  <c r="AC24" i="5"/>
  <c r="AE24" i="5" s="1"/>
  <c r="AE23" i="5"/>
  <c r="AD23" i="5"/>
  <c r="AB23" i="5"/>
  <c r="V23" i="5"/>
  <c r="V27" i="5" s="1"/>
  <c r="J40" i="1" s="1"/>
  <c r="AC22" i="5"/>
  <c r="AB22" i="5"/>
  <c r="AE22" i="5" s="1"/>
  <c r="AD21" i="5"/>
  <c r="AD26" i="5" s="1"/>
  <c r="AB21" i="5"/>
  <c r="AB26" i="5" s="1"/>
  <c r="V21" i="5"/>
  <c r="R20" i="5"/>
  <c r="O20" i="5"/>
  <c r="L20" i="5"/>
  <c r="I20" i="5"/>
  <c r="F20" i="5"/>
  <c r="C20" i="5"/>
  <c r="AC18" i="5"/>
  <c r="AB18" i="5"/>
  <c r="AD17" i="5"/>
  <c r="V17" i="5"/>
  <c r="AE16" i="5"/>
  <c r="AC16" i="5"/>
  <c r="AD15" i="5"/>
  <c r="AB15" i="5"/>
  <c r="AE15" i="5" s="1"/>
  <c r="V15" i="5"/>
  <c r="AE14" i="5"/>
  <c r="AC14" i="5"/>
  <c r="AB14" i="5"/>
  <c r="AE13" i="5"/>
  <c r="AD13" i="5"/>
  <c r="AD18" i="5" s="1"/>
  <c r="AB13" i="5"/>
  <c r="V13" i="5"/>
  <c r="V19" i="5" s="1"/>
  <c r="F40" i="1" s="1"/>
  <c r="R12" i="5"/>
  <c r="O12" i="5"/>
  <c r="L12" i="5"/>
  <c r="I12" i="5"/>
  <c r="F12" i="5"/>
  <c r="C12" i="5"/>
  <c r="AD9" i="5"/>
  <c r="V9" i="5"/>
  <c r="AC8" i="5"/>
  <c r="AE8" i="5" s="1"/>
  <c r="AD7" i="5"/>
  <c r="AB7" i="5"/>
  <c r="AE7" i="5" s="1"/>
  <c r="V7" i="5"/>
  <c r="AC6" i="5"/>
  <c r="AE6" i="5" s="1"/>
  <c r="AB6" i="5"/>
  <c r="AD5" i="5"/>
  <c r="AD10" i="5" s="1"/>
  <c r="AB5" i="5"/>
  <c r="AB10" i="5" s="1"/>
  <c r="V5" i="5"/>
  <c r="V11" i="5" s="1"/>
  <c r="B40" i="1" s="1"/>
  <c r="R4" i="5"/>
  <c r="O4" i="5"/>
  <c r="L4" i="5"/>
  <c r="I4" i="5"/>
  <c r="F4" i="5"/>
  <c r="C4" i="5"/>
  <c r="AC42" i="4"/>
  <c r="AE42" i="4" s="1"/>
  <c r="AB42" i="4"/>
  <c r="AB43" i="4" s="1"/>
  <c r="AD41" i="4"/>
  <c r="V41" i="4"/>
  <c r="V43" i="4" s="1"/>
  <c r="R30" i="1" s="1"/>
  <c r="AC40" i="4"/>
  <c r="AE40" i="4" s="1"/>
  <c r="AE39" i="4"/>
  <c r="AD39" i="4"/>
  <c r="V39" i="4"/>
  <c r="AE38" i="4"/>
  <c r="AC38" i="4"/>
  <c r="AD37" i="4"/>
  <c r="AD42" i="4" s="1"/>
  <c r="V37" i="4"/>
  <c r="R36" i="4"/>
  <c r="O36" i="4"/>
  <c r="L36" i="4"/>
  <c r="I36" i="4"/>
  <c r="F36" i="4"/>
  <c r="C36" i="4"/>
  <c r="AD33" i="4"/>
  <c r="V33" i="4"/>
  <c r="V35" i="4" s="1"/>
  <c r="N30" i="1" s="1"/>
  <c r="AC32" i="4"/>
  <c r="AE32" i="4" s="1"/>
  <c r="AE31" i="4"/>
  <c r="AD31" i="4"/>
  <c r="V31" i="4"/>
  <c r="AE30" i="4"/>
  <c r="AC30" i="4"/>
  <c r="AC34" i="4" s="1"/>
  <c r="AD29" i="4"/>
  <c r="AE29" i="4" s="1"/>
  <c r="V29" i="4"/>
  <c r="R28" i="4"/>
  <c r="O28" i="4"/>
  <c r="L28" i="4"/>
  <c r="I28" i="4"/>
  <c r="F28" i="4"/>
  <c r="C28" i="4"/>
  <c r="AD25" i="4"/>
  <c r="V25" i="4"/>
  <c r="V27" i="4" s="1"/>
  <c r="J30" i="1" s="1"/>
  <c r="AC24" i="4"/>
  <c r="AE24" i="4" s="1"/>
  <c r="AE23" i="4"/>
  <c r="AD23" i="4"/>
  <c r="V23" i="4"/>
  <c r="AE22" i="4"/>
  <c r="AC22" i="4"/>
  <c r="AC26" i="4" s="1"/>
  <c r="AD21" i="4"/>
  <c r="AE21" i="4" s="1"/>
  <c r="V21" i="4"/>
  <c r="R20" i="4"/>
  <c r="O20" i="4"/>
  <c r="L20" i="4"/>
  <c r="I20" i="4"/>
  <c r="F20" i="4"/>
  <c r="C20" i="4"/>
  <c r="AD17" i="4"/>
  <c r="V17" i="4"/>
  <c r="V19" i="4" s="1"/>
  <c r="F30" i="1" s="1"/>
  <c r="AC16" i="4"/>
  <c r="AE16" i="4" s="1"/>
  <c r="AE15" i="4"/>
  <c r="AD15" i="4"/>
  <c r="V15" i="4"/>
  <c r="AE14" i="4"/>
  <c r="AC14" i="4"/>
  <c r="AC18" i="4" s="1"/>
  <c r="AD13" i="4"/>
  <c r="AE13" i="4" s="1"/>
  <c r="V13" i="4"/>
  <c r="R12" i="4"/>
  <c r="O12" i="4"/>
  <c r="L12" i="4"/>
  <c r="I12" i="4"/>
  <c r="F12" i="4"/>
  <c r="C12" i="4"/>
  <c r="AD9" i="4"/>
  <c r="V9" i="4"/>
  <c r="V11" i="4" s="1"/>
  <c r="B30" i="1" s="1"/>
  <c r="AC8" i="4"/>
  <c r="AE8" i="4" s="1"/>
  <c r="AE7" i="4"/>
  <c r="AD7" i="4"/>
  <c r="V7" i="4"/>
  <c r="AE6" i="4"/>
  <c r="AC6" i="4"/>
  <c r="AC10" i="4" s="1"/>
  <c r="AD5" i="4"/>
  <c r="AE5" i="4" s="1"/>
  <c r="V5" i="4"/>
  <c r="R4" i="4"/>
  <c r="O4" i="4"/>
  <c r="L4" i="4"/>
  <c r="I4" i="4"/>
  <c r="F4" i="4"/>
  <c r="C4" i="4"/>
  <c r="AB42" i="3"/>
  <c r="AD41" i="3"/>
  <c r="V41" i="3"/>
  <c r="AE40" i="3"/>
  <c r="AC40" i="3"/>
  <c r="AD39" i="3"/>
  <c r="AB39" i="3"/>
  <c r="AE39" i="3" s="1"/>
  <c r="V39" i="3"/>
  <c r="T20" i="1" s="1"/>
  <c r="AE38" i="3"/>
  <c r="AC38" i="3"/>
  <c r="AC42" i="3" s="1"/>
  <c r="AB38" i="3"/>
  <c r="AE37" i="3"/>
  <c r="AD37" i="3"/>
  <c r="AD42" i="3" s="1"/>
  <c r="AB37" i="3"/>
  <c r="V37" i="3"/>
  <c r="V43" i="3" s="1"/>
  <c r="R20" i="1" s="1"/>
  <c r="R36" i="3"/>
  <c r="O36" i="3"/>
  <c r="L36" i="3"/>
  <c r="I36" i="3"/>
  <c r="F36" i="3"/>
  <c r="C36" i="3"/>
  <c r="AD33" i="3"/>
  <c r="V33" i="3"/>
  <c r="AC32" i="3"/>
  <c r="AE32" i="3" s="1"/>
  <c r="AD31" i="3"/>
  <c r="AB31" i="3"/>
  <c r="AE31" i="3" s="1"/>
  <c r="V31" i="3"/>
  <c r="AC30" i="3"/>
  <c r="AE30" i="3" s="1"/>
  <c r="AB30" i="3"/>
  <c r="AD29" i="3"/>
  <c r="AD34" i="3" s="1"/>
  <c r="AB29" i="3"/>
  <c r="AB34" i="3" s="1"/>
  <c r="V29" i="3"/>
  <c r="V35" i="3" s="1"/>
  <c r="N20" i="1" s="1"/>
  <c r="R28" i="3"/>
  <c r="O28" i="3"/>
  <c r="L28" i="3"/>
  <c r="I28" i="3"/>
  <c r="F28" i="3"/>
  <c r="C28" i="3"/>
  <c r="AD26" i="3"/>
  <c r="AC26" i="3"/>
  <c r="AD25" i="3"/>
  <c r="V25" i="3"/>
  <c r="L21" i="1" s="1"/>
  <c r="AC24" i="3"/>
  <c r="AE24" i="3" s="1"/>
  <c r="AE23" i="3"/>
  <c r="AD23" i="3"/>
  <c r="AB23" i="3"/>
  <c r="V23" i="3"/>
  <c r="V27" i="3" s="1"/>
  <c r="J20" i="1" s="1"/>
  <c r="AC22" i="3"/>
  <c r="AB22" i="3"/>
  <c r="AE22" i="3" s="1"/>
  <c r="AD21" i="3"/>
  <c r="AB21" i="3"/>
  <c r="AB26" i="3" s="1"/>
  <c r="V21" i="3"/>
  <c r="R20" i="3"/>
  <c r="O20" i="3"/>
  <c r="L20" i="3"/>
  <c r="I20" i="3"/>
  <c r="F20" i="3"/>
  <c r="C20" i="3"/>
  <c r="AC18" i="3"/>
  <c r="AB18" i="3"/>
  <c r="AD17" i="3"/>
  <c r="V17" i="3"/>
  <c r="AE16" i="3"/>
  <c r="AC16" i="3"/>
  <c r="AD15" i="3"/>
  <c r="AD18" i="3" s="1"/>
  <c r="AB15" i="3"/>
  <c r="V15" i="3"/>
  <c r="AE14" i="3"/>
  <c r="AC14" i="3"/>
  <c r="AB14" i="3"/>
  <c r="AE13" i="3"/>
  <c r="AD13" i="3"/>
  <c r="AB13" i="3"/>
  <c r="V13" i="3"/>
  <c r="F21" i="1" s="1"/>
  <c r="R12" i="3"/>
  <c r="O12" i="3"/>
  <c r="L12" i="3"/>
  <c r="I12" i="3"/>
  <c r="F12" i="3"/>
  <c r="C12" i="3"/>
  <c r="AD10" i="3"/>
  <c r="AD9" i="3"/>
  <c r="V9" i="3"/>
  <c r="AC8" i="3"/>
  <c r="AE8" i="3" s="1"/>
  <c r="AD7" i="3"/>
  <c r="AB7" i="3"/>
  <c r="AE7" i="3" s="1"/>
  <c r="V7" i="3"/>
  <c r="AC6" i="3"/>
  <c r="AC10" i="3" s="1"/>
  <c r="AB6" i="3"/>
  <c r="AE6" i="3" s="1"/>
  <c r="AD5" i="3"/>
  <c r="AE5" i="3" s="1"/>
  <c r="AB5" i="3"/>
  <c r="V5" i="3"/>
  <c r="V11" i="3" s="1"/>
  <c r="B20" i="1" s="1"/>
  <c r="R4" i="3"/>
  <c r="O4" i="3"/>
  <c r="L4" i="3"/>
  <c r="I4" i="3"/>
  <c r="F4" i="3"/>
  <c r="C4" i="3"/>
  <c r="AC42" i="2"/>
  <c r="AD41" i="2"/>
  <c r="V41" i="2"/>
  <c r="AC40" i="2"/>
  <c r="AE40" i="2" s="1"/>
  <c r="AE39" i="2"/>
  <c r="AD39" i="2"/>
  <c r="AB39" i="2"/>
  <c r="V39" i="2"/>
  <c r="T10" i="1" s="1"/>
  <c r="AC38" i="2"/>
  <c r="AB38" i="2"/>
  <c r="AE38" i="2" s="1"/>
  <c r="AD37" i="2"/>
  <c r="AD42" i="2" s="1"/>
  <c r="AB37" i="2"/>
  <c r="AB42" i="2" s="1"/>
  <c r="V37" i="2"/>
  <c r="R36" i="2"/>
  <c r="O36" i="2"/>
  <c r="L36" i="2"/>
  <c r="I36" i="2"/>
  <c r="F36" i="2"/>
  <c r="C36" i="2"/>
  <c r="AB34" i="2"/>
  <c r="AD33" i="2"/>
  <c r="V33" i="2"/>
  <c r="P11" i="1" s="1"/>
  <c r="AE32" i="2"/>
  <c r="AC32" i="2"/>
  <c r="AD31" i="2"/>
  <c r="AB31" i="2"/>
  <c r="AE31" i="2" s="1"/>
  <c r="V31" i="2"/>
  <c r="AE30" i="2"/>
  <c r="AC30" i="2"/>
  <c r="AC34" i="2" s="1"/>
  <c r="AB30" i="2"/>
  <c r="AE29" i="2"/>
  <c r="AD29" i="2"/>
  <c r="AD34" i="2" s="1"/>
  <c r="AB29" i="2"/>
  <c r="V29" i="2"/>
  <c r="V35" i="2" s="1"/>
  <c r="N10" i="1" s="1"/>
  <c r="R28" i="2"/>
  <c r="O28" i="2"/>
  <c r="L28" i="2"/>
  <c r="I28" i="2"/>
  <c r="F28" i="2"/>
  <c r="C28" i="2"/>
  <c r="AD25" i="2"/>
  <c r="V25" i="2"/>
  <c r="AC24" i="2"/>
  <c r="AE24" i="2" s="1"/>
  <c r="AD23" i="2"/>
  <c r="AB23" i="2"/>
  <c r="AE23" i="2" s="1"/>
  <c r="V23" i="2"/>
  <c r="L10" i="1" s="1"/>
  <c r="AC22" i="2"/>
  <c r="AE22" i="2" s="1"/>
  <c r="AB22" i="2"/>
  <c r="AD21" i="2"/>
  <c r="AD26" i="2" s="1"/>
  <c r="AB21" i="2"/>
  <c r="AB26" i="2" s="1"/>
  <c r="V21" i="2"/>
  <c r="V27" i="2" s="1"/>
  <c r="R20" i="2"/>
  <c r="O20" i="2"/>
  <c r="L20" i="2"/>
  <c r="I20" i="2"/>
  <c r="F20" i="2"/>
  <c r="C20" i="2"/>
  <c r="AD18" i="2"/>
  <c r="AC18" i="2"/>
  <c r="AD17" i="2"/>
  <c r="V17" i="2"/>
  <c r="AC16" i="2"/>
  <c r="AE16" i="2" s="1"/>
  <c r="AE15" i="2"/>
  <c r="AD15" i="2"/>
  <c r="AB15" i="2"/>
  <c r="V15" i="2"/>
  <c r="H10" i="1" s="1"/>
  <c r="AC14" i="2"/>
  <c r="AB14" i="2"/>
  <c r="AE14" i="2" s="1"/>
  <c r="AD13" i="2"/>
  <c r="AB13" i="2"/>
  <c r="AB18" i="2" s="1"/>
  <c r="V13" i="2"/>
  <c r="F11" i="1" s="1"/>
  <c r="R12" i="2"/>
  <c r="O12" i="2"/>
  <c r="L12" i="2"/>
  <c r="I12" i="2"/>
  <c r="F12" i="2"/>
  <c r="C12" i="2"/>
  <c r="AC10" i="2"/>
  <c r="AB10" i="2"/>
  <c r="AD9" i="2"/>
  <c r="V9" i="2"/>
  <c r="AE8" i="2"/>
  <c r="AC8" i="2"/>
  <c r="AD7" i="2"/>
  <c r="AD10" i="2" s="1"/>
  <c r="AB7" i="2"/>
  <c r="V7" i="2"/>
  <c r="AE6" i="2"/>
  <c r="AC6" i="2"/>
  <c r="AB6" i="2"/>
  <c r="AE5" i="2"/>
  <c r="AD5" i="2"/>
  <c r="AB5" i="2"/>
  <c r="V5" i="2"/>
  <c r="V11" i="2" s="1"/>
  <c r="B10" i="1" s="1"/>
  <c r="R4" i="2"/>
  <c r="O4" i="2"/>
  <c r="L4" i="2"/>
  <c r="I4" i="2"/>
  <c r="F4" i="2"/>
  <c r="C4" i="2"/>
  <c r="T51" i="1"/>
  <c r="R51" i="1"/>
  <c r="P51" i="1"/>
  <c r="N51" i="1"/>
  <c r="L51" i="1"/>
  <c r="J51" i="1"/>
  <c r="H51" i="1"/>
  <c r="F51" i="1"/>
  <c r="D51" i="1"/>
  <c r="B51" i="1"/>
  <c r="T50" i="1"/>
  <c r="P50" i="1"/>
  <c r="L50" i="1"/>
  <c r="H50" i="1"/>
  <c r="D50" i="1"/>
  <c r="T41" i="1"/>
  <c r="P41" i="1"/>
  <c r="N41" i="1"/>
  <c r="L41" i="1"/>
  <c r="J41" i="1"/>
  <c r="H41" i="1"/>
  <c r="D41" i="1"/>
  <c r="B41" i="1"/>
  <c r="T40" i="1"/>
  <c r="P40" i="1"/>
  <c r="H40" i="1"/>
  <c r="D40" i="1"/>
  <c r="R31" i="1"/>
  <c r="N31" i="1"/>
  <c r="L31" i="1"/>
  <c r="J31" i="1"/>
  <c r="F31" i="1"/>
  <c r="B31" i="1"/>
  <c r="T30" i="1"/>
  <c r="P30" i="1"/>
  <c r="L30" i="1"/>
  <c r="H30" i="1"/>
  <c r="D30" i="1"/>
  <c r="T21" i="1"/>
  <c r="R21" i="1"/>
  <c r="P21" i="1"/>
  <c r="J21" i="1"/>
  <c r="H21" i="1"/>
  <c r="D21" i="1"/>
  <c r="B21" i="1"/>
  <c r="P20" i="1"/>
  <c r="L20" i="1"/>
  <c r="H20" i="1"/>
  <c r="D20" i="1"/>
  <c r="T11" i="1"/>
  <c r="R11" i="1"/>
  <c r="N11" i="1"/>
  <c r="L11" i="1"/>
  <c r="J11" i="1"/>
  <c r="H11" i="1"/>
  <c r="D11" i="1"/>
  <c r="B11" i="1"/>
  <c r="P10" i="1"/>
  <c r="D10" i="1"/>
  <c r="AF43" i="13" l="1"/>
  <c r="AC44" i="13"/>
  <c r="AC20" i="12"/>
  <c r="AC36" i="12"/>
  <c r="AD44" i="9"/>
  <c r="AD12" i="12"/>
  <c r="AE12" i="12"/>
  <c r="AF11" i="13"/>
  <c r="AC12" i="13"/>
  <c r="AC44" i="9"/>
  <c r="AE44" i="11"/>
  <c r="AC12" i="9"/>
  <c r="AD36" i="12"/>
  <c r="AE36" i="13"/>
  <c r="AD36" i="13"/>
  <c r="AD28" i="13"/>
  <c r="AE44" i="12"/>
  <c r="AD20" i="13"/>
  <c r="AC12" i="10"/>
  <c r="AE36" i="11"/>
  <c r="AD20" i="12"/>
  <c r="AD28" i="10"/>
  <c r="AC28" i="12"/>
  <c r="AF27" i="12"/>
  <c r="AE20" i="13"/>
  <c r="AF43" i="12"/>
  <c r="AF19" i="10"/>
  <c r="AF27" i="10"/>
  <c r="AE28" i="10" s="1"/>
  <c r="AD20" i="9"/>
  <c r="AF43" i="11"/>
  <c r="AE18" i="2"/>
  <c r="AD19" i="2" s="1"/>
  <c r="AB19" i="2"/>
  <c r="AE18" i="4"/>
  <c r="AC19" i="4" s="1"/>
  <c r="AE34" i="6"/>
  <c r="AD35" i="6" s="1"/>
  <c r="AE26" i="5"/>
  <c r="AD27" i="5" s="1"/>
  <c r="AE26" i="3"/>
  <c r="AD27" i="3" s="1"/>
  <c r="AE10" i="2"/>
  <c r="AC11" i="2" s="1"/>
  <c r="AE42" i="2"/>
  <c r="AC43" i="2" s="1"/>
  <c r="AD19" i="3"/>
  <c r="AE18" i="3"/>
  <c r="AC19" i="3" s="1"/>
  <c r="AE10" i="6"/>
  <c r="AD11" i="6" s="1"/>
  <c r="AC19" i="2"/>
  <c r="AC35" i="2"/>
  <c r="AD43" i="4"/>
  <c r="AE10" i="5"/>
  <c r="AD11" i="5" s="1"/>
  <c r="AE42" i="5"/>
  <c r="AC43" i="5" s="1"/>
  <c r="H31" i="1"/>
  <c r="T31" i="1"/>
  <c r="L40" i="1"/>
  <c r="AE21" i="2"/>
  <c r="V19" i="3"/>
  <c r="F20" i="1" s="1"/>
  <c r="AE29" i="3"/>
  <c r="AE5" i="5"/>
  <c r="V43" i="5"/>
  <c r="R40" i="1" s="1"/>
  <c r="AE13" i="6"/>
  <c r="V19" i="2"/>
  <c r="F10" i="1" s="1"/>
  <c r="N21" i="1"/>
  <c r="F41" i="1"/>
  <c r="AE13" i="2"/>
  <c r="AC26" i="2"/>
  <c r="AE21" i="3"/>
  <c r="AC34" i="3"/>
  <c r="AC43" i="4"/>
  <c r="AC10" i="5"/>
  <c r="AE5" i="6"/>
  <c r="AC18" i="6"/>
  <c r="V43" i="2"/>
  <c r="R10" i="1" s="1"/>
  <c r="AE42" i="3"/>
  <c r="AC43" i="3" s="1"/>
  <c r="AD10" i="4"/>
  <c r="AD18" i="4"/>
  <c r="AD26" i="4"/>
  <c r="AE26" i="4" s="1"/>
  <c r="AC27" i="4" s="1"/>
  <c r="AD34" i="4"/>
  <c r="AE18" i="5"/>
  <c r="AC19" i="5" s="1"/>
  <c r="AE26" i="6"/>
  <c r="AC27" i="6" s="1"/>
  <c r="AE34" i="2"/>
  <c r="AD35" i="2" s="1"/>
  <c r="AB10" i="3"/>
  <c r="AE15" i="3"/>
  <c r="AE37" i="4"/>
  <c r="AB34" i="5"/>
  <c r="AE39" i="5"/>
  <c r="AB42" i="6"/>
  <c r="AE7" i="2"/>
  <c r="D31" i="1"/>
  <c r="P31" i="1"/>
  <c r="AE37" i="2"/>
  <c r="AE21" i="5"/>
  <c r="AE29" i="6"/>
  <c r="AD44" i="11" l="1"/>
  <c r="AC44" i="11"/>
  <c r="AC28" i="10"/>
  <c r="AC44" i="12"/>
  <c r="AD44" i="12"/>
  <c r="AE12" i="13"/>
  <c r="AD12" i="13"/>
  <c r="AE44" i="13"/>
  <c r="AD44" i="13"/>
  <c r="AC20" i="10"/>
  <c r="AE20" i="10"/>
  <c r="AD28" i="12"/>
  <c r="AE28" i="12"/>
  <c r="AD20" i="10"/>
  <c r="AE42" i="6"/>
  <c r="AD11" i="4"/>
  <c r="AC35" i="6"/>
  <c r="AD43" i="2"/>
  <c r="AB27" i="6"/>
  <c r="AC27" i="5"/>
  <c r="AE10" i="4"/>
  <c r="AC11" i="4" s="1"/>
  <c r="AE34" i="5"/>
  <c r="AB35" i="5" s="1"/>
  <c r="AD43" i="5"/>
  <c r="AB43" i="3"/>
  <c r="AB43" i="2"/>
  <c r="AB27" i="5"/>
  <c r="AC27" i="3"/>
  <c r="AB35" i="6"/>
  <c r="AC35" i="3"/>
  <c r="AD35" i="4"/>
  <c r="AB19" i="5"/>
  <c r="AD43" i="3"/>
  <c r="AB35" i="2"/>
  <c r="AE18" i="6"/>
  <c r="AC11" i="6"/>
  <c r="AB19" i="3"/>
  <c r="AD27" i="4"/>
  <c r="AD19" i="5"/>
  <c r="AB11" i="6"/>
  <c r="AB43" i="5"/>
  <c r="AD11" i="2"/>
  <c r="AB11" i="2"/>
  <c r="AE34" i="4"/>
  <c r="AC35" i="4" s="1"/>
  <c r="AD27" i="6"/>
  <c r="AE10" i="3"/>
  <c r="AD19" i="4"/>
  <c r="AC11" i="5"/>
  <c r="AB11" i="5"/>
  <c r="AE34" i="3"/>
  <c r="AB27" i="3"/>
  <c r="AE26" i="2"/>
  <c r="AC27" i="2" s="1"/>
  <c r="AC11" i="3" l="1"/>
  <c r="AD11" i="3"/>
  <c r="AD19" i="6"/>
  <c r="AB19" i="6"/>
  <c r="AD43" i="6"/>
  <c r="AC43" i="6"/>
  <c r="AB27" i="2"/>
  <c r="AD27" i="2"/>
  <c r="AB11" i="3"/>
  <c r="AB35" i="3"/>
  <c r="AD35" i="3"/>
  <c r="AC35" i="5"/>
  <c r="AD35" i="5"/>
  <c r="AC19" i="6"/>
  <c r="AB43" i="6"/>
</calcChain>
</file>

<file path=xl/sharedStrings.xml><?xml version="1.0" encoding="utf-8"?>
<sst xmlns="http://schemas.openxmlformats.org/spreadsheetml/2006/main" count="4324" uniqueCount="730">
  <si>
    <t>★本公司全面使用由台灣生產豬肉★</t>
  </si>
  <si>
    <t>菜單設計者:黃右昕</t>
    <phoneticPr fontId="3" type="noConversion"/>
  </si>
  <si>
    <t>2月28日(一)</t>
    <phoneticPr fontId="9" type="noConversion"/>
  </si>
  <si>
    <t>3月1日(二)</t>
    <phoneticPr fontId="9" type="noConversion"/>
  </si>
  <si>
    <t>3月2日(三)</t>
    <phoneticPr fontId="9" type="noConversion"/>
  </si>
  <si>
    <t>3月3日(四)</t>
    <phoneticPr fontId="9" type="noConversion"/>
  </si>
  <si>
    <t>3月4日(五)</t>
    <phoneticPr fontId="9" type="noConversion"/>
  </si>
  <si>
    <t>廠商營養師</t>
    <phoneticPr fontId="9" type="noConversion"/>
  </si>
  <si>
    <t>胚芽飯</t>
  </si>
  <si>
    <t>白飯</t>
  </si>
  <si>
    <t>燕麥飯</t>
  </si>
  <si>
    <t>古早味雞肉飯</t>
    <phoneticPr fontId="9" type="noConversion"/>
  </si>
  <si>
    <t>小米飯</t>
  </si>
  <si>
    <t>栗子燒雞</t>
  </si>
  <si>
    <t>洋蔥豬柳</t>
  </si>
  <si>
    <t>香酥魚(海.炸)</t>
    <phoneticPr fontId="9" type="noConversion"/>
  </si>
  <si>
    <t>*香酥魚</t>
  </si>
  <si>
    <t>壽喜燒肉片</t>
  </si>
  <si>
    <t>開陽白菜(海)</t>
    <phoneticPr fontId="9" type="noConversion"/>
  </si>
  <si>
    <t>開陽白菜</t>
  </si>
  <si>
    <t>高麗金菇</t>
  </si>
  <si>
    <t>海結滷蛋</t>
  </si>
  <si>
    <t>雙花肉絲</t>
  </si>
  <si>
    <t>客家小炒(豆.海)</t>
    <phoneticPr fontId="9" type="noConversion"/>
  </si>
  <si>
    <t>客家小炒</t>
  </si>
  <si>
    <t>三杯雙干(豆.加)</t>
    <phoneticPr fontId="9" type="noConversion"/>
  </si>
  <si>
    <t>三杯雙干</t>
  </si>
  <si>
    <t>脆炒結頭(加)</t>
    <phoneticPr fontId="9" type="noConversion"/>
  </si>
  <si>
    <t>脆炒結頭</t>
  </si>
  <si>
    <t>德式熱馬鈴薯</t>
    <phoneticPr fontId="9" type="noConversion"/>
  </si>
  <si>
    <t>烤地瓜薯條</t>
  </si>
  <si>
    <t>菠菜</t>
  </si>
  <si>
    <t>蚵仔白菜</t>
  </si>
  <si>
    <t>青江菜</t>
  </si>
  <si>
    <t>福山萵苣</t>
  </si>
  <si>
    <t>好彩頭湯</t>
  </si>
  <si>
    <t>大瓜什錦湯</t>
  </si>
  <si>
    <t>酸菜粉絲湯(醃)</t>
    <phoneticPr fontId="9" type="noConversion"/>
  </si>
  <si>
    <t>酸菜粉絲湯</t>
  </si>
  <si>
    <t>海芽蛋花湯</t>
  </si>
  <si>
    <t>熱量:</t>
    <phoneticPr fontId="9" type="noConversion"/>
  </si>
  <si>
    <t>脂肪：</t>
  </si>
  <si>
    <t>醣類：</t>
  </si>
  <si>
    <t>蛋白質：</t>
  </si>
  <si>
    <t>廠商食品技師</t>
    <phoneticPr fontId="9" type="noConversion"/>
  </si>
  <si>
    <t>3月7日(一)</t>
    <phoneticPr fontId="9" type="noConversion"/>
  </si>
  <si>
    <t>3月8日(二)</t>
    <phoneticPr fontId="9" type="noConversion"/>
  </si>
  <si>
    <t>3月9日(三)</t>
    <phoneticPr fontId="9" type="noConversion"/>
  </si>
  <si>
    <t>3月10日(四)</t>
    <phoneticPr fontId="9" type="noConversion"/>
  </si>
  <si>
    <t>3月11日(五)</t>
    <phoneticPr fontId="9" type="noConversion"/>
  </si>
  <si>
    <t>糙米飯</t>
  </si>
  <si>
    <t>胚芽米</t>
  </si>
  <si>
    <t>日式烏龍麵</t>
    <phoneticPr fontId="9" type="noConversion"/>
  </si>
  <si>
    <t>炸雞翅(炸)</t>
    <phoneticPr fontId="9" type="noConversion"/>
  </si>
  <si>
    <t>香菇蒸蛋</t>
  </si>
  <si>
    <t>咕咾肉</t>
  </si>
  <si>
    <t>醬爆雞丁</t>
  </si>
  <si>
    <t>蒜泥白肉</t>
  </si>
  <si>
    <t>照燒魚柳(海)</t>
    <phoneticPr fontId="9" type="noConversion"/>
  </si>
  <si>
    <t>照燒魚柳</t>
  </si>
  <si>
    <t>蒜茸豆腐(豆.加)</t>
    <phoneticPr fontId="9" type="noConversion"/>
  </si>
  <si>
    <t>蒜茸豆腐</t>
  </si>
  <si>
    <t>刺瓜肉片</t>
  </si>
  <si>
    <t>西芹黑輪(加)</t>
    <phoneticPr fontId="9" type="noConversion"/>
  </si>
  <si>
    <t>西芹黑輪</t>
  </si>
  <si>
    <t>番茄炒蛋</t>
  </si>
  <si>
    <t>白菜什錦</t>
  </si>
  <si>
    <t>什錦鮮蔬煲(豆)</t>
    <phoneticPr fontId="9" type="noConversion"/>
  </si>
  <si>
    <t>什錦鮮蔬煲</t>
  </si>
  <si>
    <t>玉米腰果</t>
  </si>
  <si>
    <t>五香肉燥(豆)</t>
    <phoneticPr fontId="9" type="noConversion"/>
  </si>
  <si>
    <t>五香肉燥</t>
  </si>
  <si>
    <t>螞蟻上樹</t>
  </si>
  <si>
    <t>奶皇包(冷)</t>
    <phoneticPr fontId="9" type="noConversion"/>
  </si>
  <si>
    <t>家常豆腐</t>
  </si>
  <si>
    <t>巧達濃湯(芡)</t>
    <phoneticPr fontId="9" type="noConversion"/>
  </si>
  <si>
    <t>巧達濃湯</t>
  </si>
  <si>
    <t>味噌金菇湯</t>
  </si>
  <si>
    <t>海帶冬瓜湯</t>
  </si>
  <si>
    <t>筍香豚骨湯(醃)</t>
    <phoneticPr fontId="9" type="noConversion"/>
  </si>
  <si>
    <t>筍香豚骨湯</t>
  </si>
  <si>
    <t>結頭菜湯</t>
  </si>
  <si>
    <t>午餐秘書</t>
    <phoneticPr fontId="9" type="noConversion"/>
  </si>
  <si>
    <t>3月14日(一)</t>
    <phoneticPr fontId="9" type="noConversion"/>
  </si>
  <si>
    <t>3月15日(二)</t>
    <phoneticPr fontId="9" type="noConversion"/>
  </si>
  <si>
    <t>3月16日(三)</t>
    <phoneticPr fontId="9" type="noConversion"/>
  </si>
  <si>
    <t>3月17日(四)</t>
    <phoneticPr fontId="9" type="noConversion"/>
  </si>
  <si>
    <t>3月18日(五)</t>
    <phoneticPr fontId="9" type="noConversion"/>
  </si>
  <si>
    <t>肉鬆炒飯</t>
    <phoneticPr fontId="9" type="noConversion"/>
  </si>
  <si>
    <t>蕎麥飯</t>
  </si>
  <si>
    <t>鐵板豬柳</t>
  </si>
  <si>
    <t>豆乳雞(炸)</t>
    <phoneticPr fontId="9" type="noConversion"/>
  </si>
  <si>
    <t>*豆乳雞</t>
  </si>
  <si>
    <t>紅燒肉</t>
  </si>
  <si>
    <t>糖醋魚丁(海)</t>
    <phoneticPr fontId="9" type="noConversion"/>
  </si>
  <si>
    <t>糖醋魚丁</t>
  </si>
  <si>
    <t>滷雞翅</t>
    <phoneticPr fontId="9" type="noConversion"/>
  </si>
  <si>
    <t>韓式雞翅</t>
  </si>
  <si>
    <t>柴香冬瓜</t>
  </si>
  <si>
    <t>綜合滷味(豆)</t>
    <phoneticPr fontId="9" type="noConversion"/>
  </si>
  <si>
    <t>綜合滷味</t>
  </si>
  <si>
    <t>什錦鮮蔬</t>
  </si>
  <si>
    <t>紹子蛋</t>
  </si>
  <si>
    <t>金絲捲(冷)</t>
    <phoneticPr fontId="9" type="noConversion"/>
  </si>
  <si>
    <t>咖哩洋芋</t>
  </si>
  <si>
    <t>皮絲滷蛋</t>
  </si>
  <si>
    <t>銀芽肉絲</t>
  </si>
  <si>
    <t>醬爆干片(豆)</t>
    <phoneticPr fontId="9" type="noConversion"/>
  </si>
  <si>
    <t>醬爆干片</t>
  </si>
  <si>
    <t>芋香白菜</t>
  </si>
  <si>
    <t>脆炒雙花(加)</t>
    <phoneticPr fontId="9" type="noConversion"/>
  </si>
  <si>
    <t>脆炒雙花</t>
  </si>
  <si>
    <t>酸辣湯(豆.芡.醃)</t>
    <phoneticPr fontId="9" type="noConversion"/>
  </si>
  <si>
    <t>酸辣湯</t>
  </si>
  <si>
    <t>日式味噌湯</t>
  </si>
  <si>
    <t>番茄蛋花湯</t>
  </si>
  <si>
    <t>營養蔬菜湯</t>
  </si>
  <si>
    <t>刺瓜鮮菇湯</t>
    <phoneticPr fontId="9" type="noConversion"/>
  </si>
  <si>
    <t>刺瓜鮮菇湯</t>
  </si>
  <si>
    <t>學校護理師</t>
    <phoneticPr fontId="9" type="noConversion"/>
  </si>
  <si>
    <t>3月21日(一)</t>
    <phoneticPr fontId="9" type="noConversion"/>
  </si>
  <si>
    <t>3月22日(二)</t>
    <phoneticPr fontId="9" type="noConversion"/>
  </si>
  <si>
    <t>3月23日(三)</t>
    <phoneticPr fontId="9" type="noConversion"/>
  </si>
  <si>
    <t>3月24日(四)</t>
    <phoneticPr fontId="9" type="noConversion"/>
  </si>
  <si>
    <t>3月25日(五)</t>
    <phoneticPr fontId="9" type="noConversion"/>
  </si>
  <si>
    <t>鐵板麵</t>
    <phoneticPr fontId="9" type="noConversion"/>
  </si>
  <si>
    <t>蔥爆肉片</t>
  </si>
  <si>
    <t>香酥魚片(海.炸)</t>
    <phoneticPr fontId="9" type="noConversion"/>
  </si>
  <si>
    <t>*香酥魚片</t>
  </si>
  <si>
    <t>韓式雞</t>
  </si>
  <si>
    <t>岩燒肉丁</t>
  </si>
  <si>
    <t>烤雞排</t>
    <phoneticPr fontId="9" type="noConversion"/>
  </si>
  <si>
    <t>左宗棠雞</t>
  </si>
  <si>
    <t>蜜汁黑干(豆)</t>
    <phoneticPr fontId="9" type="noConversion"/>
  </si>
  <si>
    <t>蜜汁黑干</t>
  </si>
  <si>
    <t>泰式打拋肉</t>
  </si>
  <si>
    <t>蘿蔔什錦(加)</t>
    <phoneticPr fontId="9" type="noConversion"/>
  </si>
  <si>
    <t>蘿蔔什錦</t>
  </si>
  <si>
    <t>烤翅腿</t>
  </si>
  <si>
    <t>沙茶高麗菜</t>
  </si>
  <si>
    <t>大瓜什錦</t>
  </si>
  <si>
    <t>結頭鮮匯</t>
    <phoneticPr fontId="9" type="noConversion"/>
  </si>
  <si>
    <t>結頭鮮匯</t>
  </si>
  <si>
    <t>醬爆鮮菇</t>
  </si>
  <si>
    <t>金菇白菜</t>
  </si>
  <si>
    <t>古早味肉圓(加)</t>
    <phoneticPr fontId="9" type="noConversion"/>
  </si>
  <si>
    <t>柴香嫩腐</t>
  </si>
  <si>
    <t>主任</t>
    <phoneticPr fontId="9" type="noConversion"/>
  </si>
  <si>
    <t>玉米濃湯(芡)</t>
    <phoneticPr fontId="9" type="noConversion"/>
  </si>
  <si>
    <t>玉米濃湯</t>
  </si>
  <si>
    <t>榨菜粉絲湯(醃)</t>
    <phoneticPr fontId="9" type="noConversion"/>
  </si>
  <si>
    <t>榨菜粉絲湯</t>
  </si>
  <si>
    <t>紫菜豆腐湯(豆)</t>
    <phoneticPr fontId="9" type="noConversion"/>
  </si>
  <si>
    <t>紫菜豆腐湯</t>
  </si>
  <si>
    <t>冬瓜豚骨湯</t>
  </si>
  <si>
    <t>土瓶蒸湯</t>
  </si>
  <si>
    <t>3月28日(一)</t>
    <phoneticPr fontId="9" type="noConversion"/>
  </si>
  <si>
    <t>3月29日(二)</t>
    <phoneticPr fontId="9" type="noConversion"/>
  </si>
  <si>
    <t>3月30日(三)</t>
    <phoneticPr fontId="9" type="noConversion"/>
  </si>
  <si>
    <t>3月31日(四)</t>
    <phoneticPr fontId="9" type="noConversion"/>
  </si>
  <si>
    <t>4月1日(五)</t>
    <phoneticPr fontId="9" type="noConversion"/>
  </si>
  <si>
    <t>鹽水雞</t>
  </si>
  <si>
    <t>蘿蔔燒肉</t>
  </si>
  <si>
    <t>香酥魚柳(海.炸)</t>
    <phoneticPr fontId="9" type="noConversion"/>
  </si>
  <si>
    <t>*香酥魚柳</t>
  </si>
  <si>
    <t>鮮菇燒雞</t>
  </si>
  <si>
    <t>校長</t>
    <phoneticPr fontId="9" type="noConversion"/>
  </si>
  <si>
    <t>金茸粉絲</t>
    <phoneticPr fontId="9" type="noConversion"/>
  </si>
  <si>
    <t>金茸粉絲</t>
  </si>
  <si>
    <t>海帶三絲(豆)</t>
    <phoneticPr fontId="9" type="noConversion"/>
  </si>
  <si>
    <t>海帶三絲</t>
  </si>
  <si>
    <t>紅燒豆腐(豆)</t>
    <phoneticPr fontId="9" type="noConversion"/>
  </si>
  <si>
    <t>紅燒豆腐</t>
  </si>
  <si>
    <t>炒雙花</t>
  </si>
  <si>
    <t>干丁炸醬(醃.豆)</t>
    <phoneticPr fontId="9" type="noConversion"/>
  </si>
  <si>
    <t>干丁炸醬</t>
  </si>
  <si>
    <t>烤地瓜薯條</t>
    <phoneticPr fontId="9" type="noConversion"/>
  </si>
  <si>
    <t>德式熱馬鈴薯</t>
  </si>
  <si>
    <t>冬瓜鮮匯</t>
  </si>
  <si>
    <t>日式咖哩</t>
  </si>
  <si>
    <t>什錦羹湯(芡)</t>
    <phoneticPr fontId="9" type="noConversion"/>
  </si>
  <si>
    <t>什錦羹湯</t>
  </si>
  <si>
    <t>酸菜筍條湯(醃)</t>
    <phoneticPr fontId="9" type="noConversion"/>
  </si>
  <si>
    <t>酸菜筍條湯</t>
  </si>
  <si>
    <t>羅宋湯</t>
  </si>
  <si>
    <t>玉米蛋花湯</t>
  </si>
  <si>
    <t>3月第一週菜單明細(國小-玉美生技股份有限公司)</t>
    <phoneticPr fontId="3" type="noConversion"/>
  </si>
  <si>
    <t>食材以可食量標示</t>
    <phoneticPr fontId="9" type="noConversion"/>
  </si>
  <si>
    <t>日期</t>
  </si>
  <si>
    <t>星期</t>
  </si>
  <si>
    <t>主食</t>
  </si>
  <si>
    <t>備註</t>
    <phoneticPr fontId="9" type="noConversion"/>
  </si>
  <si>
    <t>個人量(克)</t>
    <phoneticPr fontId="9" type="noConversion"/>
  </si>
  <si>
    <t>主菜</t>
  </si>
  <si>
    <t>副菜</t>
  </si>
  <si>
    <t>湯</t>
  </si>
  <si>
    <t>水果/乳品</t>
    <phoneticPr fontId="9" type="noConversion"/>
  </si>
  <si>
    <t>營養分析</t>
  </si>
  <si>
    <t>食物類別</t>
    <phoneticPr fontId="9" type="noConversion"/>
  </si>
  <si>
    <t>份數</t>
    <phoneticPr fontId="9" type="noConversion"/>
  </si>
  <si>
    <t>醣類：</t>
    <phoneticPr fontId="9" type="noConversion"/>
  </si>
  <si>
    <t>主食類</t>
    <phoneticPr fontId="9" type="noConversion"/>
  </si>
  <si>
    <t>蛋白質</t>
    <phoneticPr fontId="9" type="noConversion"/>
  </si>
  <si>
    <t>脂肪</t>
    <phoneticPr fontId="9" type="noConversion"/>
  </si>
  <si>
    <t>醣類</t>
    <phoneticPr fontId="9" type="noConversion"/>
  </si>
  <si>
    <t>熱量</t>
    <phoneticPr fontId="9" type="noConversion"/>
  </si>
  <si>
    <t>月</t>
  </si>
  <si>
    <t>豆魚肉蛋類</t>
    <phoneticPr fontId="9" type="noConversion"/>
  </si>
  <si>
    <t>主食</t>
    <phoneticPr fontId="9" type="noConversion"/>
  </si>
  <si>
    <t>脂肪：</t>
    <phoneticPr fontId="9" type="noConversion"/>
  </si>
  <si>
    <t>蔬菜類</t>
    <phoneticPr fontId="9" type="noConversion"/>
  </si>
  <si>
    <t>肉</t>
    <phoneticPr fontId="9" type="noConversion"/>
  </si>
  <si>
    <t xml:space="preserve"> </t>
    <phoneticPr fontId="9" type="noConversion"/>
  </si>
  <si>
    <t>日</t>
  </si>
  <si>
    <t>油脂類</t>
    <phoneticPr fontId="9" type="noConversion"/>
  </si>
  <si>
    <t>菜</t>
    <phoneticPr fontId="9" type="noConversion"/>
  </si>
  <si>
    <t>星期一</t>
    <phoneticPr fontId="9" type="noConversion"/>
  </si>
  <si>
    <t>蛋白質：</t>
    <phoneticPr fontId="9" type="noConversion"/>
  </si>
  <si>
    <t>水果類</t>
    <phoneticPr fontId="9" type="noConversion"/>
  </si>
  <si>
    <t>油</t>
    <phoneticPr fontId="9" type="noConversion"/>
  </si>
  <si>
    <t>奶類</t>
    <phoneticPr fontId="9" type="noConversion"/>
  </si>
  <si>
    <t>水果</t>
    <phoneticPr fontId="9" type="noConversion"/>
  </si>
  <si>
    <t>餐數</t>
    <phoneticPr fontId="9" type="noConversion"/>
  </si>
  <si>
    <t>熱量：</t>
  </si>
  <si>
    <t>蒸</t>
    <phoneticPr fontId="9" type="noConversion"/>
  </si>
  <si>
    <t>燒</t>
    <phoneticPr fontId="9" type="noConversion"/>
  </si>
  <si>
    <t>煮</t>
    <phoneticPr fontId="9" type="noConversion"/>
  </si>
  <si>
    <t>川燙</t>
    <phoneticPr fontId="9" type="noConversion"/>
  </si>
  <si>
    <t>白米</t>
  </si>
  <si>
    <t>生鮮雞丁</t>
  </si>
  <si>
    <t>大白菜</t>
  </si>
  <si>
    <t>豆干片</t>
  </si>
  <si>
    <t>豆</t>
    <phoneticPr fontId="9" type="noConversion"/>
  </si>
  <si>
    <t>青菜</t>
    <phoneticPr fontId="9" type="noConversion"/>
  </si>
  <si>
    <t>白蘿蔔</t>
  </si>
  <si>
    <t>胚芽米</t>
    <phoneticPr fontId="9" type="noConversion"/>
  </si>
  <si>
    <t>洋蔥</t>
  </si>
  <si>
    <t>胡蘿蔔</t>
  </si>
  <si>
    <t>芹菜</t>
  </si>
  <si>
    <t>龍骨丁</t>
  </si>
  <si>
    <t>栗子</t>
  </si>
  <si>
    <t>木耳</t>
  </si>
  <si>
    <t>肉絲</t>
  </si>
  <si>
    <t>星期二</t>
    <phoneticPr fontId="9" type="noConversion"/>
  </si>
  <si>
    <t>蝦皮</t>
  </si>
  <si>
    <t>海</t>
    <phoneticPr fontId="9" type="noConversion"/>
  </si>
  <si>
    <t>乾魷魚</t>
  </si>
  <si>
    <t>豬柳</t>
  </si>
  <si>
    <t>高麗菜</t>
  </si>
  <si>
    <t>大黑豆干</t>
  </si>
  <si>
    <t>青菜</t>
  </si>
  <si>
    <t>大黃瓜</t>
  </si>
  <si>
    <t>九層塔</t>
  </si>
  <si>
    <t>雪白菇</t>
  </si>
  <si>
    <t>彩色甜椒</t>
  </si>
  <si>
    <t>金針菇</t>
  </si>
  <si>
    <t>星期三</t>
    <phoneticPr fontId="9" type="noConversion"/>
  </si>
  <si>
    <t>木耳絲</t>
  </si>
  <si>
    <t>百頁豆腐</t>
  </si>
  <si>
    <t>豆.加</t>
    <phoneticPr fontId="9" type="noConversion"/>
  </si>
  <si>
    <t>炸</t>
    <phoneticPr fontId="9" type="noConversion"/>
  </si>
  <si>
    <t>滷</t>
    <phoneticPr fontId="9" type="noConversion"/>
  </si>
  <si>
    <t>炒</t>
    <phoneticPr fontId="9" type="noConversion"/>
  </si>
  <si>
    <t>生鮮鯰魚丁</t>
  </si>
  <si>
    <t>白煮蛋</t>
  </si>
  <si>
    <t>結頭菜</t>
  </si>
  <si>
    <t>酸菜絲</t>
  </si>
  <si>
    <t>醃</t>
    <phoneticPr fontId="9" type="noConversion"/>
  </si>
  <si>
    <t>燕麥粒</t>
    <phoneticPr fontId="9" type="noConversion"/>
  </si>
  <si>
    <t>杏鮑菇</t>
  </si>
  <si>
    <t>海帶結</t>
  </si>
  <si>
    <t>豬肉絲</t>
  </si>
  <si>
    <t>冬粉</t>
  </si>
  <si>
    <t>星期四</t>
    <phoneticPr fontId="9" type="noConversion"/>
  </si>
  <si>
    <t>黑輪</t>
    <phoneticPr fontId="9" type="noConversion"/>
  </si>
  <si>
    <t>加</t>
    <phoneticPr fontId="9" type="noConversion"/>
  </si>
  <si>
    <t>薑絲</t>
  </si>
  <si>
    <t>拌</t>
    <phoneticPr fontId="9" type="noConversion"/>
  </si>
  <si>
    <t>豬肉片</t>
  </si>
  <si>
    <t>花椰菜</t>
  </si>
  <si>
    <t>馬鈴薯</t>
    <phoneticPr fontId="9" type="noConversion"/>
  </si>
  <si>
    <t>洗選蛋</t>
  </si>
  <si>
    <t>雞肉絲</t>
  </si>
  <si>
    <t>青花菜</t>
  </si>
  <si>
    <t>南瓜</t>
    <phoneticPr fontId="9" type="noConversion"/>
  </si>
  <si>
    <t>海帶芽</t>
  </si>
  <si>
    <t>紅蔥頭末</t>
  </si>
  <si>
    <t>毛豆仁</t>
    <phoneticPr fontId="9" type="noConversion"/>
  </si>
  <si>
    <t>星期五</t>
    <phoneticPr fontId="9" type="noConversion"/>
  </si>
  <si>
    <t>柴魚片</t>
  </si>
  <si>
    <t>白芝麻粒</t>
  </si>
  <si>
    <t>3月第二週菜單明細(國小-玉美生技股份有限公司)</t>
    <phoneticPr fontId="3" type="noConversion"/>
  </si>
  <si>
    <t>生鮮雞翅</t>
    <phoneticPr fontId="9" type="noConversion"/>
  </si>
  <si>
    <t>嫩油腐</t>
  </si>
  <si>
    <t>三色丁</t>
  </si>
  <si>
    <t>毛豆仁</t>
  </si>
  <si>
    <t>馬鈴薯</t>
  </si>
  <si>
    <t>豆皮</t>
  </si>
  <si>
    <t>生鮮豬肉丁</t>
    <phoneticPr fontId="9" type="noConversion"/>
  </si>
  <si>
    <t>玉米粒</t>
  </si>
  <si>
    <t>豆薯</t>
  </si>
  <si>
    <t>糙米</t>
    <phoneticPr fontId="9" type="noConversion"/>
  </si>
  <si>
    <t>雞清肉丁</t>
  </si>
  <si>
    <t>味噌</t>
  </si>
  <si>
    <t>毛豆</t>
  </si>
  <si>
    <t>腰果</t>
  </si>
  <si>
    <t>西芹</t>
  </si>
  <si>
    <t>黃豆干丁</t>
  </si>
  <si>
    <t>冬瓜</t>
  </si>
  <si>
    <t>粗絞肉</t>
    <phoneticPr fontId="9" type="noConversion"/>
  </si>
  <si>
    <t>海帶根</t>
  </si>
  <si>
    <t>黑輪</t>
  </si>
  <si>
    <t>沙茶醬</t>
  </si>
  <si>
    <t>筍片</t>
  </si>
  <si>
    <t>紅番茄</t>
  </si>
  <si>
    <t>蒜泥</t>
  </si>
  <si>
    <t>絞肉</t>
  </si>
  <si>
    <t>烏龍麵</t>
  </si>
  <si>
    <t>虱目魚柳</t>
  </si>
  <si>
    <t>奶皇包</t>
    <phoneticPr fontId="9" type="noConversion"/>
  </si>
  <si>
    <t>冷</t>
    <phoneticPr fontId="9" type="noConversion"/>
  </si>
  <si>
    <t>皮絲</t>
  </si>
  <si>
    <t>乾香菇絲</t>
  </si>
  <si>
    <t>3月第三週菜單明細(國小-玉美生技股份有限公司)</t>
    <phoneticPr fontId="3" type="noConversion"/>
  </si>
  <si>
    <t>生鮮豬柳</t>
    <phoneticPr fontId="9" type="noConversion"/>
  </si>
  <si>
    <t>盤裝豆腐</t>
  </si>
  <si>
    <t>洋蔥</t>
    <phoneticPr fontId="9" type="noConversion"/>
  </si>
  <si>
    <t>玉米粒</t>
    <phoneticPr fontId="9" type="noConversion"/>
  </si>
  <si>
    <t>筍絲</t>
  </si>
  <si>
    <t>胡蘿蔔</t>
    <phoneticPr fontId="9" type="noConversion"/>
  </si>
  <si>
    <t>含皮雞胸切塊</t>
  </si>
  <si>
    <t>綠豆芽</t>
  </si>
  <si>
    <t>海帶絲</t>
  </si>
  <si>
    <t>乾海帶芽</t>
  </si>
  <si>
    <t>四方干</t>
  </si>
  <si>
    <t>白米</t>
    <phoneticPr fontId="9" type="noConversion"/>
  </si>
  <si>
    <t>豬肉丁</t>
  </si>
  <si>
    <t>番茄</t>
  </si>
  <si>
    <t>鯰魚丁</t>
  </si>
  <si>
    <t>芋頭丁</t>
  </si>
  <si>
    <t>生鮮雞翅</t>
  </si>
  <si>
    <t>金絲捲</t>
    <phoneticPr fontId="9" type="noConversion"/>
  </si>
  <si>
    <t>胡蘿蔔絲</t>
  </si>
  <si>
    <t>肉鬆</t>
  </si>
  <si>
    <t>3月第四週菜單明細(國小-玉美生技股份有限公司)</t>
    <phoneticPr fontId="3" type="noConversion"/>
  </si>
  <si>
    <t>豬肉片</t>
    <phoneticPr fontId="9" type="noConversion"/>
  </si>
  <si>
    <t>地瓜丁</t>
  </si>
  <si>
    <t>彩色甜椒</t>
    <phoneticPr fontId="9" type="noConversion"/>
  </si>
  <si>
    <t>調理魚排</t>
  </si>
  <si>
    <t>榨菜絲</t>
  </si>
  <si>
    <t>蕎麥</t>
    <phoneticPr fontId="9" type="noConversion"/>
  </si>
  <si>
    <t>蒜末</t>
  </si>
  <si>
    <t>紫菜</t>
  </si>
  <si>
    <t>豆腐</t>
  </si>
  <si>
    <t>鮑魚菇</t>
  </si>
  <si>
    <t>烤</t>
    <phoneticPr fontId="9" type="noConversion"/>
  </si>
  <si>
    <t>生鮮翅小腿</t>
  </si>
  <si>
    <t>小米</t>
    <phoneticPr fontId="9" type="noConversion"/>
  </si>
  <si>
    <t>白芝麻</t>
  </si>
  <si>
    <t>白油麵</t>
  </si>
  <si>
    <t>生鮮雞排</t>
    <phoneticPr fontId="9" type="noConversion"/>
  </si>
  <si>
    <t>肉圓</t>
    <phoneticPr fontId="9" type="noConversion"/>
  </si>
  <si>
    <t>白芝麻粒</t>
    <phoneticPr fontId="9" type="noConversion"/>
  </si>
  <si>
    <t>肉片</t>
  </si>
  <si>
    <t>3月第五週菜單明細(國小-玉美生技股份有限公司)</t>
    <phoneticPr fontId="3" type="noConversion"/>
  </si>
  <si>
    <t>生鮮雞丁</t>
    <phoneticPr fontId="9" type="noConversion"/>
  </si>
  <si>
    <t>豆干丁</t>
  </si>
  <si>
    <t>青花菜</t>
    <phoneticPr fontId="9" type="noConversion"/>
  </si>
  <si>
    <t>花瓜</t>
  </si>
  <si>
    <t>豆輪</t>
  </si>
  <si>
    <t>香菇絲</t>
  </si>
  <si>
    <t>地瓜條</t>
    <phoneticPr fontId="9" type="noConversion"/>
  </si>
  <si>
    <t>筍條</t>
  </si>
  <si>
    <t>豆干絲</t>
  </si>
  <si>
    <t>粗絞肉</t>
  </si>
  <si>
    <t>白花菜</t>
  </si>
  <si>
    <r>
      <rPr>
        <b/>
        <sz val="14"/>
        <rFont val="新細明體"/>
        <family val="1"/>
        <charset val="136"/>
      </rPr>
      <t>新港</t>
    </r>
    <r>
      <rPr>
        <b/>
        <sz val="14"/>
        <rFont val="新細明體"/>
        <family val="1"/>
        <charset val="136"/>
        <scheme val="minor"/>
      </rPr>
      <t>國小-玉美生技股份有限公司菜單</t>
    </r>
    <phoneticPr fontId="3" type="noConversion"/>
  </si>
  <si>
    <t>胚芽飯</t>
    <phoneticPr fontId="9" type="noConversion"/>
  </si>
  <si>
    <t>白飯</t>
    <phoneticPr fontId="9" type="noConversion"/>
  </si>
  <si>
    <t>燕麥飯</t>
    <phoneticPr fontId="9" type="noConversion"/>
  </si>
  <si>
    <t>栗子燒雞</t>
    <phoneticPr fontId="9" type="noConversion"/>
  </si>
  <si>
    <t>洋蔥豬柳</t>
    <phoneticPr fontId="9" type="noConversion"/>
  </si>
  <si>
    <t>壽喜燒肉片</t>
    <phoneticPr fontId="9" type="noConversion"/>
  </si>
  <si>
    <t>高麗金菇</t>
    <phoneticPr fontId="9" type="noConversion"/>
  </si>
  <si>
    <t>海結滷蛋</t>
    <phoneticPr fontId="9" type="noConversion"/>
  </si>
  <si>
    <t>雙花肉絲</t>
    <phoneticPr fontId="9" type="noConversion"/>
  </si>
  <si>
    <t>好彩頭湯</t>
    <phoneticPr fontId="9" type="noConversion"/>
  </si>
  <si>
    <t>大瓜什錦湯</t>
    <phoneticPr fontId="9" type="noConversion"/>
  </si>
  <si>
    <t>海芽蛋花湯</t>
    <phoneticPr fontId="9" type="noConversion"/>
  </si>
  <si>
    <t>糙米飯</t>
    <phoneticPr fontId="9" type="noConversion"/>
  </si>
  <si>
    <t>咕咾肉</t>
    <phoneticPr fontId="9" type="noConversion"/>
  </si>
  <si>
    <t>醬爆雞丁</t>
    <phoneticPr fontId="9" type="noConversion"/>
  </si>
  <si>
    <t>蒜泥白肉</t>
    <phoneticPr fontId="9" type="noConversion"/>
  </si>
  <si>
    <t>刺瓜肉片</t>
    <phoneticPr fontId="9" type="noConversion"/>
  </si>
  <si>
    <t>番茄炒蛋</t>
    <phoneticPr fontId="9" type="noConversion"/>
  </si>
  <si>
    <t>白菜什錦</t>
    <phoneticPr fontId="9" type="noConversion"/>
  </si>
  <si>
    <t>玉米腰果</t>
    <phoneticPr fontId="9" type="noConversion"/>
  </si>
  <si>
    <t>螞蟻上樹</t>
    <phoneticPr fontId="9" type="noConversion"/>
  </si>
  <si>
    <t>味噌金菇湯</t>
    <phoneticPr fontId="9" type="noConversion"/>
  </si>
  <si>
    <t>海帶冬瓜湯</t>
    <phoneticPr fontId="9" type="noConversion"/>
  </si>
  <si>
    <t>結頭菜湯</t>
    <phoneticPr fontId="9" type="noConversion"/>
  </si>
  <si>
    <t>紅燒肉</t>
    <phoneticPr fontId="9" type="noConversion"/>
  </si>
  <si>
    <t>什錦鮮蔬</t>
    <phoneticPr fontId="9" type="noConversion"/>
  </si>
  <si>
    <t>紹子蛋</t>
    <phoneticPr fontId="9" type="noConversion"/>
  </si>
  <si>
    <t>芋香白菜</t>
    <phoneticPr fontId="9" type="noConversion"/>
  </si>
  <si>
    <t>日式味噌湯</t>
    <phoneticPr fontId="9" type="noConversion"/>
  </si>
  <si>
    <t>番茄蛋花湯</t>
    <phoneticPr fontId="9" type="noConversion"/>
  </si>
  <si>
    <t>營養蔬菜湯</t>
    <phoneticPr fontId="9" type="noConversion"/>
  </si>
  <si>
    <t>蕎麥飯</t>
    <phoneticPr fontId="9" type="noConversion"/>
  </si>
  <si>
    <t>小米飯</t>
    <phoneticPr fontId="9" type="noConversion"/>
  </si>
  <si>
    <t>韓式雞</t>
    <phoneticPr fontId="9" type="noConversion"/>
  </si>
  <si>
    <t>岩燒肉丁</t>
    <phoneticPr fontId="9" type="noConversion"/>
  </si>
  <si>
    <t>泰式打拋肉</t>
    <phoneticPr fontId="9" type="noConversion"/>
  </si>
  <si>
    <t>烤翅腿</t>
    <phoneticPr fontId="9" type="noConversion"/>
  </si>
  <si>
    <t>沙茶高麗菜</t>
    <phoneticPr fontId="9" type="noConversion"/>
  </si>
  <si>
    <t>醬爆鮮菇</t>
    <phoneticPr fontId="9" type="noConversion"/>
  </si>
  <si>
    <t>金菇白菜</t>
    <phoneticPr fontId="9" type="noConversion"/>
  </si>
  <si>
    <t>冬瓜豚骨湯</t>
    <phoneticPr fontId="9" type="noConversion"/>
  </si>
  <si>
    <t>土瓶蒸湯</t>
    <phoneticPr fontId="9" type="noConversion"/>
  </si>
  <si>
    <t>蘿蔔燒肉</t>
    <phoneticPr fontId="9" type="noConversion"/>
  </si>
  <si>
    <t>鮮菇燒雞</t>
    <phoneticPr fontId="9" type="noConversion"/>
  </si>
  <si>
    <t>炒雙花</t>
    <phoneticPr fontId="9" type="noConversion"/>
  </si>
  <si>
    <t>冬瓜鮮匯</t>
    <phoneticPr fontId="9" type="noConversion"/>
  </si>
  <si>
    <t>日式咖哩</t>
    <phoneticPr fontId="9" type="noConversion"/>
  </si>
  <si>
    <t>羅宋湯</t>
    <phoneticPr fontId="9" type="noConversion"/>
  </si>
  <si>
    <t>玉米蛋花湯</t>
    <phoneticPr fontId="9" type="noConversion"/>
  </si>
  <si>
    <t>深色蔬菜</t>
    <phoneticPr fontId="9" type="noConversion"/>
  </si>
  <si>
    <t>淺色蔬菜</t>
    <phoneticPr fontId="9" type="noConversion"/>
  </si>
  <si>
    <t>小薯餅</t>
    <phoneticPr fontId="9" type="noConversion"/>
  </si>
  <si>
    <t>海帶片</t>
    <phoneticPr fontId="9" type="noConversion"/>
  </si>
  <si>
    <t>芋頭丸</t>
    <phoneticPr fontId="9" type="noConversion"/>
  </si>
  <si>
    <t>滷阿給</t>
    <phoneticPr fontId="9" type="noConversion"/>
  </si>
  <si>
    <t>地瓜片</t>
    <phoneticPr fontId="9" type="noConversion"/>
  </si>
  <si>
    <t>西芹肉片</t>
    <phoneticPr fontId="9" type="noConversion"/>
  </si>
  <si>
    <t>豬肉片</t>
    <phoneticPr fontId="3" type="noConversion"/>
  </si>
  <si>
    <t>海帶絲</t>
    <phoneticPr fontId="3" type="noConversion"/>
  </si>
  <si>
    <t>西芹片</t>
    <phoneticPr fontId="3" type="noConversion"/>
  </si>
  <si>
    <t>新港國小三月菜單</t>
    <phoneticPr fontId="3" type="noConversion"/>
  </si>
  <si>
    <t>糖醋魚丁</t>
    <phoneticPr fontId="9" type="noConversion"/>
  </si>
  <si>
    <t>豆乳雞</t>
    <phoneticPr fontId="9" type="noConversion"/>
  </si>
  <si>
    <t>照燒魚柳</t>
    <phoneticPr fontId="9" type="noConversion"/>
  </si>
  <si>
    <t>炸雞翅</t>
    <phoneticPr fontId="9" type="noConversion"/>
  </si>
  <si>
    <t>香酥魚</t>
    <phoneticPr fontId="9" type="noConversion"/>
  </si>
  <si>
    <t>香酥魚片</t>
    <phoneticPr fontId="9" type="noConversion"/>
  </si>
  <si>
    <t>香酥魚柳</t>
    <phoneticPr fontId="9" type="noConversion"/>
  </si>
  <si>
    <t>蘿蔔排骨湯</t>
    <phoneticPr fontId="9" type="noConversion"/>
  </si>
  <si>
    <t xml:space="preserve"> 藥膳補湯</t>
    <phoneticPr fontId="9" type="noConversion"/>
  </si>
  <si>
    <t xml:space="preserve"> 筍香金菇湯</t>
    <phoneticPr fontId="9" type="noConversion"/>
  </si>
  <si>
    <t>玉米海根湯</t>
    <phoneticPr fontId="9" type="noConversion"/>
  </si>
  <si>
    <t>有機淺色蔬菜</t>
    <phoneticPr fontId="9" type="noConversion"/>
  </si>
  <si>
    <t>本公司使用國產豬肉</t>
    <phoneticPr fontId="9" type="noConversion"/>
  </si>
  <si>
    <t xml:space="preserve"> 時蔬偎蛋 </t>
    <phoneticPr fontId="9" type="noConversion"/>
  </si>
  <si>
    <t xml:space="preserve">   香塔豆腐(豆)  </t>
    <phoneticPr fontId="9" type="noConversion"/>
  </si>
  <si>
    <t>五味魷魚排(炸海加)</t>
    <phoneticPr fontId="9" type="noConversion"/>
  </si>
  <si>
    <t xml:space="preserve"> 菇菇蒲瓜 </t>
    <phoneticPr fontId="9" type="noConversion"/>
  </si>
  <si>
    <t xml:space="preserve"> 咖哩燒肉 </t>
    <phoneticPr fontId="9" type="noConversion"/>
  </si>
  <si>
    <t xml:space="preserve">  炒桂竹筍(醃) </t>
    <phoneticPr fontId="9" type="noConversion"/>
  </si>
  <si>
    <t xml:space="preserve"> 古早味炒蛋+小湯包(冷)  </t>
    <phoneticPr fontId="9" type="noConversion"/>
  </si>
  <si>
    <t xml:space="preserve"> 古都肉燥(豆) </t>
    <phoneticPr fontId="9" type="noConversion"/>
  </si>
  <si>
    <t>豆瓣燒雞</t>
    <phoneticPr fontId="9" type="noConversion"/>
  </si>
  <si>
    <t>和風雞腿</t>
    <phoneticPr fontId="9" type="noConversion"/>
  </si>
  <si>
    <t xml:space="preserve">香酥豬排(炸) </t>
    <phoneticPr fontId="9" type="noConversion"/>
  </si>
  <si>
    <t>蕎麥Q飯</t>
    <phoneticPr fontId="9" type="noConversion"/>
  </si>
  <si>
    <t>香Q米飯</t>
    <phoneticPr fontId="9" type="noConversion"/>
  </si>
  <si>
    <t>地瓜小米飯</t>
    <phoneticPr fontId="9" type="noConversion"/>
  </si>
  <si>
    <r>
      <rPr>
        <sz val="9"/>
        <rFont val="華康魏碑體(P)"/>
        <family val="1"/>
        <charset val="136"/>
      </rPr>
      <t>＊菜單設計者：曾富美 營養師                                  ＊專線：7363303＊                                                                                    ＊國華E-mail：kuohow.food@gmail.com                                                                                                                                      ＊</t>
    </r>
    <r>
      <rPr>
        <sz val="8.5"/>
        <rFont val="華康魏碑體(P)"/>
        <family val="1"/>
        <charset val="136"/>
      </rPr>
      <t xml:space="preserve">飯菜不足或用餐有任何問題，請洽服務人員哦  </t>
    </r>
    <r>
      <rPr>
        <sz val="9"/>
        <rFont val="華康魏碑體(P)"/>
        <family val="1"/>
        <charset val="136"/>
      </rPr>
      <t xml:space="preserve">         </t>
    </r>
    <r>
      <rPr>
        <sz val="9"/>
        <color indexed="60"/>
        <rFont val="華康魏碑體(P)"/>
        <family val="1"/>
        <charset val="136"/>
      </rPr>
      <t>＊</t>
    </r>
    <r>
      <rPr>
        <sz val="9"/>
        <color indexed="10"/>
        <rFont val="華康魏碑體(P)"/>
        <family val="1"/>
        <charset val="136"/>
      </rPr>
      <t xml:space="preserve">(新港國小菜單)        111.3月     </t>
    </r>
    <r>
      <rPr>
        <sz val="9"/>
        <rFont val="華康魏碑體(P)"/>
        <family val="1"/>
        <charset val="136"/>
      </rPr>
      <t xml:space="preserve">  </t>
    </r>
    <r>
      <rPr>
        <sz val="9.5"/>
        <rFont val="華康魏碑體(P)"/>
        <family val="1"/>
        <charset val="136"/>
      </rPr>
      <t xml:space="preserve">  </t>
    </r>
    <r>
      <rPr>
        <sz val="10"/>
        <rFont val="華康魏碑體(P)"/>
        <family val="1"/>
        <charset val="136"/>
      </rPr>
      <t xml:space="preserve">           </t>
    </r>
    <r>
      <rPr>
        <sz val="10"/>
        <rFont val="Arial"/>
        <family val="2"/>
      </rPr>
      <t xml:space="preserve">                                             </t>
    </r>
    <r>
      <rPr>
        <sz val="10"/>
        <color indexed="10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</t>
    </r>
    <phoneticPr fontId="9" type="noConversion"/>
  </si>
  <si>
    <t xml:space="preserve">海帶豆腐湯(豆) </t>
    <phoneticPr fontId="9" type="noConversion"/>
  </si>
  <si>
    <t>時蔬豬肉湯</t>
    <phoneticPr fontId="9" type="noConversion"/>
  </si>
  <si>
    <t>鮮菇肉絲湯</t>
    <phoneticPr fontId="9" type="noConversion"/>
  </si>
  <si>
    <t>洋芋龍骨湯</t>
    <phoneticPr fontId="9" type="noConversion"/>
  </si>
  <si>
    <t>紫菜蛋花湯</t>
    <phoneticPr fontId="9" type="noConversion"/>
  </si>
  <si>
    <t>有機深色蔬菜</t>
    <phoneticPr fontId="9" type="noConversion"/>
  </si>
  <si>
    <t xml:space="preserve">   什錦冬瓜盅   </t>
    <phoneticPr fontId="9" type="noConversion"/>
  </si>
  <si>
    <t>糖醋豆腐(豆)</t>
    <phoneticPr fontId="9" type="noConversion"/>
  </si>
  <si>
    <t xml:space="preserve"> 蜜燒翅小腿</t>
    <phoneticPr fontId="9" type="noConversion"/>
  </si>
  <si>
    <t>絲瓜麵線</t>
    <phoneticPr fontId="9" type="noConversion"/>
  </si>
  <si>
    <t>蒙古肉末</t>
    <phoneticPr fontId="9" type="noConversion"/>
  </si>
  <si>
    <t xml:space="preserve">  一品蒸餃(冷) </t>
    <phoneticPr fontId="9" type="noConversion"/>
  </si>
  <si>
    <t xml:space="preserve">  金穗四彩  </t>
    <phoneticPr fontId="9" type="noConversion"/>
  </si>
  <si>
    <t xml:space="preserve">  砂鍋河粉絲</t>
    <phoneticPr fontId="9" type="noConversion"/>
  </si>
  <si>
    <t xml:space="preserve">  飄香醬肉(醃)+小饅頭(冷) </t>
    <phoneticPr fontId="9" type="noConversion"/>
  </si>
  <si>
    <t>滷味拼盤(豆)</t>
    <phoneticPr fontId="9" type="noConversion"/>
  </si>
  <si>
    <t xml:space="preserve">  卡拉雞排(炸加) </t>
    <phoneticPr fontId="9" type="noConversion"/>
  </si>
  <si>
    <t xml:space="preserve">   成都子雞   </t>
    <phoneticPr fontId="9" type="noConversion"/>
  </si>
  <si>
    <t xml:space="preserve"> 京醬豬肉  </t>
    <phoneticPr fontId="9" type="noConversion"/>
  </si>
  <si>
    <t xml:space="preserve">   脆皮鮮汁魚(炸海) </t>
    <phoneticPr fontId="9" type="noConversion"/>
  </si>
  <si>
    <t xml:space="preserve">沙茶豬柳 </t>
    <phoneticPr fontId="9" type="noConversion"/>
  </si>
  <si>
    <t>石板鹹豬肉炒飯(醃)</t>
    <phoneticPr fontId="9" type="noConversion"/>
  </si>
  <si>
    <t>番薯糙米飯</t>
    <phoneticPr fontId="9" type="noConversion"/>
  </si>
  <si>
    <t>雜糧Q飯</t>
    <phoneticPr fontId="9" type="noConversion"/>
  </si>
  <si>
    <t>海芽金菇湯</t>
    <phoneticPr fontId="9" type="noConversion"/>
  </si>
  <si>
    <t xml:space="preserve">   味噌豆腐湯(豆)</t>
    <phoneticPr fontId="9" type="noConversion"/>
  </si>
  <si>
    <t>結頭菜龍骨湯</t>
    <phoneticPr fontId="9" type="noConversion"/>
  </si>
  <si>
    <t>三絲湯</t>
    <phoneticPr fontId="9" type="noConversion"/>
  </si>
  <si>
    <t xml:space="preserve"> 玉米濃湯(芡)  </t>
    <phoneticPr fontId="9" type="noConversion"/>
  </si>
  <si>
    <t xml:space="preserve">  深色蔬菜</t>
    <phoneticPr fontId="9" type="noConversion"/>
  </si>
  <si>
    <t xml:space="preserve"> 深色蔬菜</t>
    <phoneticPr fontId="9" type="noConversion"/>
  </si>
  <si>
    <t xml:space="preserve">瓜瓜燴玉耳 </t>
    <phoneticPr fontId="9" type="noConversion"/>
  </si>
  <si>
    <t>金絲炒蛋</t>
    <phoneticPr fontId="9" type="noConversion"/>
  </si>
  <si>
    <t>金菇玉米</t>
    <phoneticPr fontId="9" type="noConversion"/>
  </si>
  <si>
    <t xml:space="preserve">  什味蔬滑肉  </t>
    <phoneticPr fontId="9" type="noConversion"/>
  </si>
  <si>
    <t>鮮味白肉煲(豆)</t>
    <phoneticPr fontId="9" type="noConversion"/>
  </si>
  <si>
    <t xml:space="preserve">  QQ肉圓(加) </t>
    <phoneticPr fontId="9" type="noConversion"/>
  </si>
  <si>
    <t>黃金脆魚(炸海加)</t>
    <phoneticPr fontId="9" type="noConversion"/>
  </si>
  <si>
    <t xml:space="preserve">   干絲炒雙絲(豆) </t>
    <phoneticPr fontId="9" type="noConversion"/>
  </si>
  <si>
    <t xml:space="preserve">義式肉醬+元寶餃子(冷) </t>
    <phoneticPr fontId="9" type="noConversion"/>
  </si>
  <si>
    <t>醬偎蘿蔔糕(冷)</t>
    <phoneticPr fontId="9" type="noConversion"/>
  </si>
  <si>
    <t xml:space="preserve">和風雞腿排 </t>
    <phoneticPr fontId="9" type="noConversion"/>
  </si>
  <si>
    <t xml:space="preserve"> 三杯雞</t>
    <phoneticPr fontId="9" type="noConversion"/>
  </si>
  <si>
    <t xml:space="preserve">   筍干燉排(醃)  </t>
    <phoneticPr fontId="9" type="noConversion"/>
  </si>
  <si>
    <t xml:space="preserve">   卡啦雞翅(炸)</t>
    <phoneticPr fontId="9" type="noConversion"/>
  </si>
  <si>
    <t xml:space="preserve"> 芝麻燒肉</t>
    <phoneticPr fontId="9" type="noConversion"/>
  </si>
  <si>
    <t>飄香炸醬麵(豆)</t>
    <phoneticPr fontId="9" type="noConversion"/>
  </si>
  <si>
    <t>燕麥糙米飯</t>
    <phoneticPr fontId="9" type="noConversion"/>
  </si>
  <si>
    <t xml:space="preserve">香Q米飯 </t>
    <phoneticPr fontId="9" type="noConversion"/>
  </si>
  <si>
    <t>冬瓜龍骨湯</t>
    <phoneticPr fontId="9" type="noConversion"/>
  </si>
  <si>
    <t>海帶苗蛋花湯</t>
    <phoneticPr fontId="9" type="noConversion"/>
  </si>
  <si>
    <t xml:space="preserve"> 時蔬雞湯  </t>
    <phoneticPr fontId="9" type="noConversion"/>
  </si>
  <si>
    <t>精力湯</t>
    <phoneticPr fontId="9" type="noConversion"/>
  </si>
  <si>
    <t>和風關東煮</t>
    <phoneticPr fontId="9" type="noConversion"/>
  </si>
  <si>
    <t>海苔大阪燒</t>
    <phoneticPr fontId="9" type="noConversion"/>
  </si>
  <si>
    <t xml:space="preserve"> 芝麻海帶根</t>
    <phoneticPr fontId="9" type="noConversion"/>
  </si>
  <si>
    <t>白菜豬肉</t>
    <phoneticPr fontId="9" type="noConversion"/>
  </si>
  <si>
    <t xml:space="preserve"> 南洋椰香豬 </t>
    <phoneticPr fontId="9" type="noConversion"/>
  </si>
  <si>
    <t xml:space="preserve"> 黃金脆薯(炸)</t>
    <phoneticPr fontId="9" type="noConversion"/>
  </si>
  <si>
    <t xml:space="preserve">  香汁雞塊(加) </t>
    <phoneticPr fontId="9" type="noConversion"/>
  </si>
  <si>
    <t xml:space="preserve">三杯杏鮑菇(豆)+起司肉腸(加) </t>
    <phoneticPr fontId="9" type="noConversion"/>
  </si>
  <si>
    <t xml:space="preserve">  肉末豆腐(豆)</t>
    <phoneticPr fontId="9" type="noConversion"/>
  </si>
  <si>
    <t xml:space="preserve">  香汁魚(海) </t>
    <phoneticPr fontId="9" type="noConversion"/>
  </si>
  <si>
    <t xml:space="preserve"> 醬燒豬腩丁</t>
    <phoneticPr fontId="9" type="noConversion"/>
  </si>
  <si>
    <t>香蒜肉片</t>
    <phoneticPr fontId="9" type="noConversion"/>
  </si>
  <si>
    <t xml:space="preserve">麻油雞 </t>
    <phoneticPr fontId="9" type="noConversion"/>
  </si>
  <si>
    <t>三節鳳翅</t>
    <phoneticPr fontId="9" type="noConversion"/>
  </si>
  <si>
    <t>筒仔米糕</t>
    <phoneticPr fontId="9" type="noConversion"/>
  </si>
  <si>
    <t>地瓜麥片飯</t>
    <phoneticPr fontId="9" type="noConversion"/>
  </si>
  <si>
    <t>什錦穀Q飯</t>
    <phoneticPr fontId="9" type="noConversion"/>
  </si>
  <si>
    <t>竹筍肉絲湯</t>
    <phoneticPr fontId="9" type="noConversion"/>
  </si>
  <si>
    <t>蔬菜味噌湯</t>
    <phoneticPr fontId="9" type="noConversion"/>
  </si>
  <si>
    <t>藥膳補湯</t>
    <phoneticPr fontId="9" type="noConversion"/>
  </si>
  <si>
    <t xml:space="preserve">  小籠湯包(冷)</t>
    <phoneticPr fontId="9" type="noConversion"/>
  </si>
  <si>
    <t xml:space="preserve">    奶香鮮味洋芋蜀</t>
    <phoneticPr fontId="9" type="noConversion"/>
  </si>
  <si>
    <t xml:space="preserve">     玉米炒蛋   </t>
    <phoneticPr fontId="9" type="noConversion"/>
  </si>
  <si>
    <t xml:space="preserve">  瓜瓜豆腐(豆)  </t>
    <phoneticPr fontId="9" type="noConversion"/>
  </si>
  <si>
    <t>小瓜甜不辣(加)</t>
    <phoneticPr fontId="9" type="noConversion"/>
  </si>
  <si>
    <t>瓜仔肉醬(醃)</t>
    <phoneticPr fontId="9" type="noConversion"/>
  </si>
  <si>
    <t>鐵板椰菜(豆)</t>
    <phoneticPr fontId="9" type="noConversion"/>
  </si>
  <si>
    <t xml:space="preserve">高麗菜銀絲+香酥南瓜(炸) </t>
    <phoneticPr fontId="9" type="noConversion"/>
  </si>
  <si>
    <t>香雞腿</t>
    <phoneticPr fontId="9" type="noConversion"/>
  </si>
  <si>
    <t xml:space="preserve"> 卡啦魚排(炸海加) </t>
    <phoneticPr fontId="9" type="noConversion"/>
  </si>
  <si>
    <t xml:space="preserve">  梅干爌肉條(醃)</t>
    <phoneticPr fontId="9" type="noConversion"/>
  </si>
  <si>
    <t>三杯蒜香排骨</t>
    <phoneticPr fontId="9" type="noConversion"/>
  </si>
  <si>
    <t xml:space="preserve"> 招牌炒麵  </t>
    <phoneticPr fontId="9" type="noConversion"/>
  </si>
  <si>
    <t>燕麥Q飯</t>
    <phoneticPr fontId="9" type="noConversion"/>
  </si>
  <si>
    <t>地瓜蕎麥飯</t>
    <phoneticPr fontId="9" type="noConversion"/>
  </si>
  <si>
    <r>
      <rPr>
        <sz val="80"/>
        <color indexed="14"/>
        <rFont val="華康魏碑體(P)"/>
        <family val="1"/>
        <charset val="136"/>
      </rPr>
      <t>國華</t>
    </r>
    <r>
      <rPr>
        <sz val="80"/>
        <color indexed="36"/>
        <rFont val="華康魏碑體(P)"/>
        <family val="1"/>
        <charset val="136"/>
      </rPr>
      <t xml:space="preserve"> </t>
    </r>
    <phoneticPr fontId="9" type="noConversion"/>
  </si>
  <si>
    <t>699.0K</t>
    <phoneticPr fontId="9" type="noConversion"/>
  </si>
  <si>
    <t xml:space="preserve"> 27.0g</t>
    <phoneticPr fontId="9" type="noConversion"/>
  </si>
  <si>
    <t>23.0g</t>
    <phoneticPr fontId="9" type="noConversion"/>
  </si>
  <si>
    <t>高麗菜</t>
    <phoneticPr fontId="9" type="noConversion"/>
  </si>
  <si>
    <t>新鮮肉絲(豬前腿)</t>
    <phoneticPr fontId="9" type="noConversion"/>
  </si>
  <si>
    <t>甜不辣</t>
    <phoneticPr fontId="9" type="noConversion"/>
  </si>
  <si>
    <t>新鮮絞肉</t>
    <phoneticPr fontId="9" type="noConversion"/>
  </si>
  <si>
    <t>96.0g</t>
    <phoneticPr fontId="9" type="noConversion"/>
  </si>
  <si>
    <t>新鮮竹筍</t>
    <phoneticPr fontId="9" type="noConversion"/>
  </si>
  <si>
    <t>豬肉湯包</t>
    <phoneticPr fontId="9" type="noConversion"/>
  </si>
  <si>
    <t>小黃瓜</t>
    <phoneticPr fontId="9" type="noConversion"/>
  </si>
  <si>
    <t>新鮮雞腿</t>
    <phoneticPr fontId="9" type="noConversion"/>
  </si>
  <si>
    <t>油麵條</t>
    <phoneticPr fontId="9" type="noConversion"/>
  </si>
  <si>
    <t>滷或烤</t>
    <phoneticPr fontId="9" type="noConversion"/>
  </si>
  <si>
    <t>710.0K</t>
    <phoneticPr fontId="9" type="noConversion"/>
  </si>
  <si>
    <t>27.7g</t>
    <phoneticPr fontId="9" type="noConversion"/>
  </si>
  <si>
    <t>螺旋麵</t>
    <phoneticPr fontId="9" type="noConversion"/>
  </si>
  <si>
    <t>蛋(雞蛋--白殼)</t>
    <phoneticPr fontId="9" type="noConversion"/>
  </si>
  <si>
    <t>蛋</t>
    <phoneticPr fontId="9" type="noConversion"/>
  </si>
  <si>
    <t>碎瓜(醃漬花胡瓜)</t>
    <phoneticPr fontId="9" type="noConversion"/>
  </si>
  <si>
    <t>燕麥</t>
    <phoneticPr fontId="9" type="noConversion"/>
  </si>
  <si>
    <t>98.0g</t>
    <phoneticPr fontId="9" type="noConversion"/>
  </si>
  <si>
    <t>紫菜(乾裙帶菜)</t>
    <phoneticPr fontId="9" type="noConversion"/>
  </si>
  <si>
    <t>海加</t>
    <phoneticPr fontId="9" type="noConversion"/>
  </si>
  <si>
    <t>魚排</t>
    <phoneticPr fontId="9" type="noConversion"/>
  </si>
  <si>
    <t>690.0K</t>
    <phoneticPr fontId="9" type="noConversion"/>
  </si>
  <si>
    <t>27.1g</t>
    <phoneticPr fontId="9" type="noConversion"/>
  </si>
  <si>
    <t>柴魚片</t>
    <phoneticPr fontId="9" type="noConversion"/>
  </si>
  <si>
    <t>乾木耳</t>
    <phoneticPr fontId="9" type="noConversion"/>
  </si>
  <si>
    <t>21.5g</t>
    <phoneticPr fontId="9" type="noConversion"/>
  </si>
  <si>
    <t>味噌</t>
    <phoneticPr fontId="9" type="noConversion"/>
  </si>
  <si>
    <t>白蘿蔔</t>
    <phoneticPr fontId="9" type="noConversion"/>
  </si>
  <si>
    <t>干絲</t>
    <phoneticPr fontId="9" type="noConversion"/>
  </si>
  <si>
    <t>梅干菜</t>
    <phoneticPr fontId="9" type="noConversion"/>
  </si>
  <si>
    <t>97.0g</t>
    <phoneticPr fontId="9" type="noConversion"/>
  </si>
  <si>
    <t xml:space="preserve">青花菜 </t>
    <phoneticPr fontId="9" type="noConversion"/>
  </si>
  <si>
    <t>新鮮豬肉(豬前腿肉)</t>
    <phoneticPr fontId="9" type="noConversion"/>
  </si>
  <si>
    <t>721.5K</t>
    <phoneticPr fontId="9" type="noConversion"/>
  </si>
  <si>
    <t>28.6g</t>
    <phoneticPr fontId="9" type="noConversion"/>
  </si>
  <si>
    <t>枸杞</t>
    <phoneticPr fontId="9" type="noConversion"/>
  </si>
  <si>
    <t>新鮮雞肉丁</t>
    <phoneticPr fontId="9" type="noConversion"/>
  </si>
  <si>
    <t>豆腐</t>
    <phoneticPr fontId="9" type="noConversion"/>
  </si>
  <si>
    <t>冬粉</t>
    <phoneticPr fontId="9" type="noConversion"/>
  </si>
  <si>
    <t>新鮮肉丁(豬前腿肉)</t>
    <phoneticPr fontId="9" type="noConversion"/>
  </si>
  <si>
    <t>地瓜</t>
    <phoneticPr fontId="9" type="noConversion"/>
  </si>
  <si>
    <t>100.0g</t>
    <phoneticPr fontId="9" type="noConversion"/>
  </si>
  <si>
    <t>冬瓜</t>
    <phoneticPr fontId="9" type="noConversion"/>
  </si>
  <si>
    <t>新鮮排骨</t>
    <phoneticPr fontId="9" type="noConversion"/>
  </si>
  <si>
    <t>K</t>
    <phoneticPr fontId="9" type="noConversion"/>
  </si>
  <si>
    <t>g</t>
    <phoneticPr fontId="9" type="noConversion"/>
  </si>
  <si>
    <t>依    合    約    無    提    供    水    果    和    乳    品</t>
    <phoneticPr fontId="9" type="noConversion"/>
  </si>
  <si>
    <t>湯  類</t>
    <phoneticPr fontId="9" type="noConversion"/>
  </si>
  <si>
    <t>111年3月第ㄧ週菜單明細(新港國小-國華廠商)</t>
    <phoneticPr fontId="9" type="noConversion"/>
  </si>
  <si>
    <t>688.0K</t>
    <phoneticPr fontId="9" type="noConversion"/>
  </si>
  <si>
    <t xml:space="preserve"> 26.5g</t>
    <phoneticPr fontId="9" type="noConversion"/>
  </si>
  <si>
    <t>玉米塊</t>
    <phoneticPr fontId="9" type="noConversion"/>
  </si>
  <si>
    <t>麵輪</t>
    <phoneticPr fontId="9" type="noConversion"/>
  </si>
  <si>
    <t>22.0g</t>
    <phoneticPr fontId="9" type="noConversion"/>
  </si>
  <si>
    <t>新鮮龍骨(豬龍骨)</t>
    <phoneticPr fontId="9" type="noConversion"/>
  </si>
  <si>
    <t>鴿蛋</t>
    <phoneticPr fontId="9" type="noConversion"/>
  </si>
  <si>
    <t xml:space="preserve">白芝麻 (熟) </t>
    <phoneticPr fontId="9" type="noConversion"/>
  </si>
  <si>
    <t>乾香菇</t>
    <phoneticPr fontId="9" type="noConversion"/>
  </si>
  <si>
    <t>馬鈴薯條</t>
    <phoneticPr fontId="9" type="noConversion"/>
  </si>
  <si>
    <t>新鮮鯛魚</t>
    <phoneticPr fontId="9" type="noConversion"/>
  </si>
  <si>
    <t>糯米</t>
    <phoneticPr fontId="9" type="noConversion"/>
  </si>
  <si>
    <t>煮或烤</t>
    <phoneticPr fontId="9" type="noConversion"/>
  </si>
  <si>
    <t>煮炒</t>
    <phoneticPr fontId="9" type="noConversion"/>
  </si>
  <si>
    <t>686.5K</t>
    <phoneticPr fontId="9" type="noConversion"/>
  </si>
  <si>
    <t>海苔絲</t>
    <phoneticPr fontId="9" type="noConversion"/>
  </si>
  <si>
    <t>22.5g</t>
    <phoneticPr fontId="9" type="noConversion"/>
  </si>
  <si>
    <t>麥片</t>
    <phoneticPr fontId="9" type="noConversion"/>
  </si>
  <si>
    <t>94.0g</t>
    <phoneticPr fontId="9" type="noConversion"/>
  </si>
  <si>
    <t>海帶苗(乾裙帶菜)</t>
    <phoneticPr fontId="9" type="noConversion"/>
  </si>
  <si>
    <t>雞塊</t>
    <phoneticPr fontId="9" type="noConversion"/>
  </si>
  <si>
    <t>680.0K</t>
    <phoneticPr fontId="9" type="noConversion"/>
  </si>
  <si>
    <t>26.4g</t>
    <phoneticPr fontId="9" type="noConversion"/>
  </si>
  <si>
    <t>新鮮雞肉</t>
    <phoneticPr fontId="9" type="noConversion"/>
  </si>
  <si>
    <t>95.0g</t>
    <phoneticPr fontId="9" type="noConversion"/>
  </si>
  <si>
    <t>海帶根</t>
    <phoneticPr fontId="9" type="noConversion"/>
  </si>
  <si>
    <t>番茄</t>
    <phoneticPr fontId="9" type="noConversion"/>
  </si>
  <si>
    <t xml:space="preserve">新鮮豬肉(豬前腿肉)  </t>
    <phoneticPr fontId="9" type="noConversion"/>
  </si>
  <si>
    <t>702.0K</t>
    <phoneticPr fontId="9" type="noConversion"/>
  </si>
  <si>
    <t>30.0g</t>
    <phoneticPr fontId="9" type="noConversion"/>
  </si>
  <si>
    <t>烤加</t>
    <phoneticPr fontId="9" type="noConversion"/>
  </si>
  <si>
    <t>起司肉腸</t>
    <phoneticPr fontId="9" type="noConversion"/>
  </si>
  <si>
    <t>芋頭</t>
    <phoneticPr fontId="9" type="noConversion"/>
  </si>
  <si>
    <t>24.0g</t>
    <phoneticPr fontId="9" type="noConversion"/>
  </si>
  <si>
    <t>金針菇</t>
    <phoneticPr fontId="9" type="noConversion"/>
  </si>
  <si>
    <t>杏鮑菇</t>
    <phoneticPr fontId="9" type="noConversion"/>
  </si>
  <si>
    <t>玉米塊(甜玉米)</t>
    <phoneticPr fontId="9" type="noConversion"/>
  </si>
  <si>
    <t>什穀米</t>
    <phoneticPr fontId="9" type="noConversion"/>
  </si>
  <si>
    <t>大白菜</t>
    <phoneticPr fontId="9" type="noConversion"/>
  </si>
  <si>
    <t>豆干</t>
    <phoneticPr fontId="9" type="noConversion"/>
  </si>
  <si>
    <t>704.0K</t>
    <phoneticPr fontId="9" type="noConversion"/>
  </si>
  <si>
    <t>28.5g</t>
    <phoneticPr fontId="9" type="noConversion"/>
  </si>
  <si>
    <t>香菇</t>
    <phoneticPr fontId="9" type="noConversion"/>
  </si>
  <si>
    <t xml:space="preserve">新鮮肉丁(豬前腿肉)  </t>
    <phoneticPr fontId="9" type="noConversion"/>
  </si>
  <si>
    <t>新鮮雞翅</t>
    <phoneticPr fontId="9" type="noConversion"/>
  </si>
  <si>
    <t>111年3月第二週菜單明細(新港國小-國華廠商)</t>
    <phoneticPr fontId="9" type="noConversion"/>
  </si>
  <si>
    <t>723.0K</t>
    <phoneticPr fontId="9" type="noConversion"/>
  </si>
  <si>
    <t xml:space="preserve"> 28.8g</t>
    <phoneticPr fontId="9" type="noConversion"/>
  </si>
  <si>
    <t>海茸</t>
    <phoneticPr fontId="9" type="noConversion"/>
  </si>
  <si>
    <t>23.5g</t>
    <phoneticPr fontId="9" type="noConversion"/>
  </si>
  <si>
    <t>日</t>
    <phoneticPr fontId="9" type="noConversion"/>
  </si>
  <si>
    <t xml:space="preserve">銀蘿(菜頭) </t>
    <phoneticPr fontId="9" type="noConversion"/>
  </si>
  <si>
    <t>99.0g</t>
    <phoneticPr fontId="9" type="noConversion"/>
  </si>
  <si>
    <t>海芽(乾裙帶菜)</t>
    <phoneticPr fontId="9" type="noConversion"/>
  </si>
  <si>
    <t>大黃瓜</t>
    <phoneticPr fontId="9" type="noConversion"/>
  </si>
  <si>
    <t>新鮮雞(腿) 排</t>
    <phoneticPr fontId="9" type="noConversion"/>
  </si>
  <si>
    <t>692.5K</t>
    <phoneticPr fontId="9" type="noConversion"/>
  </si>
  <si>
    <t xml:space="preserve"> 29.6g</t>
    <phoneticPr fontId="9" type="noConversion"/>
  </si>
  <si>
    <t>雞蛋</t>
    <phoneticPr fontId="9" type="noConversion"/>
  </si>
  <si>
    <t>裹粉魚</t>
    <phoneticPr fontId="9" type="noConversion"/>
  </si>
  <si>
    <t>698.0K</t>
    <phoneticPr fontId="9" type="noConversion"/>
  </si>
  <si>
    <t>27.0g</t>
    <phoneticPr fontId="9" type="noConversion"/>
  </si>
  <si>
    <t>筍干</t>
    <phoneticPr fontId="9" type="noConversion"/>
  </si>
  <si>
    <t>海帶絲</t>
    <phoneticPr fontId="9" type="noConversion"/>
  </si>
  <si>
    <t>結頭菜</t>
    <phoneticPr fontId="9" type="noConversion"/>
  </si>
  <si>
    <t>746.0K</t>
    <phoneticPr fontId="9" type="noConversion"/>
  </si>
  <si>
    <t>豬肉水餃</t>
    <phoneticPr fontId="9" type="noConversion"/>
  </si>
  <si>
    <t>31.3g</t>
    <phoneticPr fontId="9" type="noConversion"/>
  </si>
  <si>
    <t>24.5g</t>
    <phoneticPr fontId="9" type="noConversion"/>
  </si>
  <si>
    <t>695.5K</t>
    <phoneticPr fontId="9" type="noConversion"/>
  </si>
  <si>
    <t>27.4g</t>
    <phoneticPr fontId="9" type="noConversion"/>
  </si>
  <si>
    <t xml:space="preserve">河粉(寬條冬粉) </t>
    <phoneticPr fontId="9" type="noConversion"/>
  </si>
  <si>
    <t>新鮮肉片(豬前腿肉)</t>
    <phoneticPr fontId="9" type="noConversion"/>
  </si>
  <si>
    <t>97.0.g</t>
    <phoneticPr fontId="9" type="noConversion"/>
  </si>
  <si>
    <t>包白菜</t>
    <phoneticPr fontId="9" type="noConversion"/>
  </si>
  <si>
    <t>蘿蔔糕</t>
    <phoneticPr fontId="9" type="noConversion"/>
  </si>
  <si>
    <t>煮芡</t>
    <phoneticPr fontId="9" type="noConversion"/>
  </si>
  <si>
    <t>111年3月第三週菜單明細(新港國小-國華廠商)</t>
    <phoneticPr fontId="9" type="noConversion"/>
  </si>
  <si>
    <t>689.0K</t>
    <phoneticPr fontId="9" type="noConversion"/>
  </si>
  <si>
    <t>27.5g</t>
    <phoneticPr fontId="9" type="noConversion"/>
  </si>
  <si>
    <t>鹹豬肉</t>
    <phoneticPr fontId="9" type="noConversion"/>
  </si>
  <si>
    <t>93.0g</t>
    <phoneticPr fontId="9" type="noConversion"/>
  </si>
  <si>
    <t>裹粉雞排</t>
    <phoneticPr fontId="9" type="noConversion"/>
  </si>
  <si>
    <t>蒸或煮</t>
    <phoneticPr fontId="9" type="noConversion"/>
  </si>
  <si>
    <t>693.5K</t>
    <phoneticPr fontId="9" type="noConversion"/>
  </si>
  <si>
    <t>花生</t>
    <phoneticPr fontId="9" type="noConversion"/>
  </si>
  <si>
    <t>彩椒</t>
    <phoneticPr fontId="9" type="noConversion"/>
  </si>
  <si>
    <t>番薯(地瓜)</t>
    <phoneticPr fontId="9" type="noConversion"/>
  </si>
  <si>
    <r>
      <t>新鮮竹筍</t>
    </r>
    <r>
      <rPr>
        <sz val="24"/>
        <rFont val="新細明體"/>
        <family val="1"/>
        <charset val="136"/>
      </rPr>
      <t xml:space="preserve"> </t>
    </r>
    <phoneticPr fontId="9" type="noConversion"/>
  </si>
  <si>
    <t>705.0K</t>
    <phoneticPr fontId="9" type="noConversion"/>
  </si>
  <si>
    <t>蘿蔔</t>
    <phoneticPr fontId="9" type="noConversion"/>
  </si>
  <si>
    <t>新鮮翅腿</t>
    <phoneticPr fontId="9" type="noConversion"/>
  </si>
  <si>
    <t>新鮮豬肉片(豬前腿肉)</t>
    <phoneticPr fontId="9" type="noConversion"/>
  </si>
  <si>
    <t>728.5K</t>
    <phoneticPr fontId="9" type="noConversion"/>
  </si>
  <si>
    <t>饅頭</t>
    <phoneticPr fontId="9" type="noConversion"/>
  </si>
  <si>
    <t>28.4g</t>
    <phoneticPr fontId="9" type="noConversion"/>
  </si>
  <si>
    <t>麵線</t>
    <phoneticPr fontId="9" type="noConversion"/>
  </si>
  <si>
    <t>雜糧米</t>
    <phoneticPr fontId="9" type="noConversion"/>
  </si>
  <si>
    <t>102.0g</t>
    <phoneticPr fontId="9" type="noConversion"/>
  </si>
  <si>
    <t>絲瓜</t>
    <phoneticPr fontId="9" type="noConversion"/>
  </si>
  <si>
    <t xml:space="preserve">新鮮魚排(片) </t>
    <phoneticPr fontId="9" type="noConversion"/>
  </si>
  <si>
    <t>708.0K</t>
    <phoneticPr fontId="9" type="noConversion"/>
  </si>
  <si>
    <t>29.5g</t>
    <phoneticPr fontId="9" type="noConversion"/>
  </si>
  <si>
    <t>玉米塊(玉米)</t>
    <phoneticPr fontId="9" type="noConversion"/>
  </si>
  <si>
    <t>米血</t>
    <phoneticPr fontId="9" type="noConversion"/>
  </si>
  <si>
    <t>新鮮豬柳(豬前腿肉)</t>
    <phoneticPr fontId="9" type="noConversion"/>
  </si>
  <si>
    <t xml:space="preserve">綠豆芽(豆芽菜) </t>
    <phoneticPr fontId="9" type="noConversion"/>
  </si>
  <si>
    <t>黑豆干</t>
    <phoneticPr fontId="9" type="noConversion"/>
  </si>
  <si>
    <t>111年3月第四週菜單明細(新港國小-國華廠商)</t>
    <phoneticPr fontId="9" type="noConversion"/>
  </si>
  <si>
    <t>27.2g</t>
    <phoneticPr fontId="9" type="noConversion"/>
  </si>
  <si>
    <t>691.0K</t>
    <phoneticPr fontId="9" type="noConversion"/>
  </si>
  <si>
    <t>桂竹筍</t>
    <phoneticPr fontId="9" type="noConversion"/>
  </si>
  <si>
    <t>煮滷</t>
    <phoneticPr fontId="9" type="noConversion"/>
  </si>
  <si>
    <t>713.5K</t>
    <phoneticPr fontId="9" type="noConversion"/>
  </si>
  <si>
    <t>30.6g</t>
    <phoneticPr fontId="9" type="noConversion"/>
  </si>
  <si>
    <t>魷魚排</t>
    <phoneticPr fontId="9" type="noConversion"/>
  </si>
  <si>
    <t>新鮮豬肉丁(豬前腿肉)</t>
    <phoneticPr fontId="9" type="noConversion"/>
  </si>
  <si>
    <t>700.0K</t>
    <phoneticPr fontId="9" type="noConversion"/>
  </si>
  <si>
    <t>28.3g</t>
    <phoneticPr fontId="9" type="noConversion"/>
  </si>
  <si>
    <t xml:space="preserve">扁蒲(蒲瓜  瓢瓜) </t>
    <phoneticPr fontId="9" type="noConversion"/>
  </si>
  <si>
    <t>新鮮豬里肌</t>
    <phoneticPr fontId="9" type="noConversion"/>
  </si>
  <si>
    <t>111年3月第五週菜單明細(新港國小-國華廠商)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</si>
</sst>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&quot;11 月&quot;\ #\ &quot;日（一）&quot;"/>
    <numFmt numFmtId="177" formatCode="0.00_ "/>
    <numFmt numFmtId="178" formatCode="0;_ "/>
    <numFmt numFmtId="179" formatCode="0;_쐀"/>
  </numFmts>
  <fonts count="106"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14"/>
      <name val="新細明體"/>
      <family val="1"/>
      <charset val="136"/>
      <scheme val="minor"/>
    </font>
    <font>
      <sz val="9"/>
      <name val="新細明體"/>
      <family val="2"/>
      <charset val="136"/>
      <scheme val="minor"/>
    </font>
    <font>
      <sz val="12"/>
      <name val="新細明體"/>
      <family val="1"/>
      <charset val="136"/>
      <scheme val="minor"/>
    </font>
    <font>
      <b/>
      <sz val="14"/>
      <name val="新細明體"/>
      <family val="1"/>
      <charset val="136"/>
      <scheme val="minor"/>
    </font>
    <font>
      <b/>
      <sz val="16"/>
      <name val="新細明體"/>
      <family val="1"/>
      <charset val="136"/>
      <scheme val="minor"/>
    </font>
    <font>
      <sz val="12"/>
      <name val="華康粗明體"/>
      <family val="3"/>
      <charset val="136"/>
    </font>
    <font>
      <sz val="12"/>
      <name val="華康細圓體"/>
      <family val="3"/>
      <charset val="136"/>
    </font>
    <font>
      <sz val="9"/>
      <name val="新細明體"/>
      <family val="1"/>
      <charset val="136"/>
    </font>
    <font>
      <sz val="14"/>
      <name val="華康粗明體"/>
      <family val="3"/>
      <charset val="136"/>
    </font>
    <font>
      <b/>
      <sz val="12"/>
      <color indexed="10"/>
      <name val="新細明體"/>
      <family val="1"/>
      <charset val="136"/>
    </font>
    <font>
      <b/>
      <sz val="12"/>
      <color indexed="10"/>
      <name val="華康細圓體"/>
      <family val="3"/>
      <charset val="136"/>
    </font>
    <font>
      <b/>
      <sz val="12"/>
      <color indexed="58"/>
      <name val="新細明體"/>
      <family val="1"/>
      <charset val="136"/>
    </font>
    <font>
      <b/>
      <sz val="12"/>
      <color indexed="58"/>
      <name val="華康細圓體"/>
      <family val="3"/>
      <charset val="136"/>
    </font>
    <font>
      <b/>
      <sz val="12"/>
      <color indexed="18"/>
      <name val="新細明體"/>
      <family val="1"/>
      <charset val="136"/>
    </font>
    <font>
      <b/>
      <sz val="12"/>
      <color indexed="18"/>
      <name val="華康細圓體"/>
      <family val="3"/>
      <charset val="136"/>
    </font>
    <font>
      <b/>
      <sz val="12"/>
      <color indexed="16"/>
      <name val="新細明體"/>
      <family val="1"/>
      <charset val="136"/>
    </font>
    <font>
      <b/>
      <sz val="12"/>
      <color indexed="16"/>
      <name val="華康細圓體"/>
      <family val="3"/>
      <charset val="136"/>
    </font>
    <font>
      <b/>
      <sz val="12"/>
      <color indexed="20"/>
      <name val="新細明體"/>
      <family val="1"/>
      <charset val="136"/>
    </font>
    <font>
      <b/>
      <sz val="12"/>
      <color indexed="20"/>
      <name val="華康細圓體"/>
      <family val="3"/>
      <charset val="136"/>
    </font>
    <font>
      <sz val="10"/>
      <name val="華康細圓體"/>
      <family val="3"/>
      <charset val="136"/>
    </font>
    <font>
      <sz val="10"/>
      <name val="華康粗明體"/>
      <family val="3"/>
      <charset val="136"/>
    </font>
    <font>
      <b/>
      <sz val="14"/>
      <name val="微軟正黑體"/>
      <family val="2"/>
      <charset val="136"/>
    </font>
    <font>
      <sz val="14"/>
      <name val="新細明體"/>
      <family val="1"/>
      <charset val="136"/>
    </font>
    <font>
      <sz val="16"/>
      <name val="新細明體"/>
      <family val="1"/>
      <charset val="136"/>
    </font>
    <font>
      <b/>
      <sz val="12"/>
      <name val="新細明體"/>
      <family val="1"/>
      <charset val="136"/>
    </font>
    <font>
      <sz val="12"/>
      <color indexed="8"/>
      <name val="Arial"/>
      <family val="2"/>
    </font>
    <font>
      <sz val="12"/>
      <color indexed="8"/>
      <name val="細明體"/>
      <family val="3"/>
      <charset val="136"/>
    </font>
    <font>
      <sz val="12"/>
      <color rgb="FF000000"/>
      <name val="細明體"/>
      <family val="3"/>
      <charset val="136"/>
    </font>
    <font>
      <sz val="12"/>
      <color rgb="FF000000"/>
      <name val="細明體"/>
      <family val="2"/>
      <charset val="136"/>
    </font>
    <font>
      <sz val="12"/>
      <color rgb="FF000000"/>
      <name val="Arial"/>
      <family val="2"/>
    </font>
    <font>
      <sz val="12"/>
      <color indexed="8"/>
      <name val="新細明體"/>
      <family val="1"/>
      <charset val="136"/>
    </font>
    <font>
      <sz val="12"/>
      <name val="細明體"/>
      <family val="3"/>
      <charset val="136"/>
    </font>
    <font>
      <sz val="12"/>
      <name val="Arial"/>
      <family val="2"/>
    </font>
    <font>
      <sz val="15"/>
      <name val="新細明體"/>
      <family val="1"/>
      <charset val="136"/>
    </font>
    <font>
      <sz val="24"/>
      <name val="新細明體"/>
      <family val="1"/>
      <charset val="136"/>
    </font>
    <font>
      <sz val="11"/>
      <color rgb="FF000000"/>
      <name val="Arial"/>
      <family val="2"/>
    </font>
    <font>
      <sz val="9"/>
      <color rgb="FF000000"/>
      <name val="細明體"/>
      <family val="2"/>
      <charset val="136"/>
    </font>
    <font>
      <sz val="12"/>
      <name val="細明體"/>
      <family val="2"/>
      <charset val="136"/>
    </font>
    <font>
      <b/>
      <sz val="14"/>
      <name val="新細明體"/>
      <family val="1"/>
      <charset val="136"/>
    </font>
    <font>
      <b/>
      <sz val="10"/>
      <color theme="9" tint="0.39997558519241921"/>
      <name val="新細明體"/>
      <family val="1"/>
      <charset val="136"/>
    </font>
    <font>
      <b/>
      <sz val="10"/>
      <name val="新細明體"/>
      <family val="1"/>
      <charset val="136"/>
    </font>
    <font>
      <sz val="11"/>
      <color theme="1"/>
      <name val="新細明體"/>
      <family val="2"/>
      <charset val="136"/>
      <scheme val="minor"/>
    </font>
    <font>
      <sz val="11"/>
      <name val="新細明體"/>
      <family val="1"/>
      <charset val="136"/>
    </font>
    <font>
      <sz val="11"/>
      <name val="華康細圓體"/>
      <family val="3"/>
      <charset val="136"/>
    </font>
    <font>
      <sz val="8"/>
      <name val="新細明體"/>
      <family val="1"/>
      <charset val="136"/>
    </font>
    <font>
      <sz val="8"/>
      <name val="華康細圓體"/>
      <family val="3"/>
      <charset val="136"/>
    </font>
    <font>
      <b/>
      <sz val="10"/>
      <color indexed="48"/>
      <name val="新細明體"/>
      <family val="1"/>
      <charset val="136"/>
    </font>
    <font>
      <b/>
      <sz val="10"/>
      <color indexed="48"/>
      <name val="華康細圓體"/>
      <family val="3"/>
      <charset val="136"/>
    </font>
    <font>
      <sz val="14"/>
      <color theme="1"/>
      <name val="新細明體"/>
      <family val="1"/>
      <charset val="136"/>
      <scheme val="minor"/>
    </font>
    <font>
      <b/>
      <sz val="14"/>
      <color indexed="10"/>
      <name val="新細明體"/>
      <family val="1"/>
      <charset val="136"/>
    </font>
    <font>
      <b/>
      <sz val="14"/>
      <color indexed="18"/>
      <name val="新細明體"/>
      <family val="1"/>
      <charset val="136"/>
    </font>
    <font>
      <b/>
      <sz val="14"/>
      <color indexed="16"/>
      <name val="新細明體"/>
      <family val="1"/>
      <charset val="136"/>
    </font>
    <font>
      <b/>
      <sz val="14"/>
      <color indexed="48"/>
      <name val="新細明體"/>
      <family val="1"/>
      <charset val="136"/>
    </font>
    <font>
      <b/>
      <sz val="14"/>
      <color indexed="20"/>
      <name val="新細明體"/>
      <family val="1"/>
      <charset val="136"/>
    </font>
    <font>
      <b/>
      <sz val="14"/>
      <color theme="9" tint="0.39997558519241921"/>
      <name val="新細明體"/>
      <family val="1"/>
      <charset val="136"/>
    </font>
    <font>
      <sz val="14"/>
      <color theme="1"/>
      <name val="新細明體"/>
      <family val="2"/>
      <charset val="136"/>
      <scheme val="minor"/>
    </font>
    <font>
      <sz val="14"/>
      <name val="華康細圓體"/>
      <family val="3"/>
      <charset val="136"/>
    </font>
    <font>
      <b/>
      <sz val="14"/>
      <color indexed="10"/>
      <name val="華康細圓體"/>
      <family val="3"/>
      <charset val="136"/>
    </font>
    <font>
      <b/>
      <sz val="14"/>
      <color indexed="18"/>
      <name val="華康細圓體"/>
      <family val="3"/>
      <charset val="136"/>
    </font>
    <font>
      <b/>
      <sz val="14"/>
      <color indexed="16"/>
      <name val="華康細圓體"/>
      <family val="3"/>
      <charset val="136"/>
    </font>
    <font>
      <b/>
      <sz val="14"/>
      <color indexed="48"/>
      <name val="華康細圓體"/>
      <family val="3"/>
      <charset val="136"/>
    </font>
    <font>
      <b/>
      <sz val="14"/>
      <color indexed="20"/>
      <name val="華康細圓體"/>
      <family val="3"/>
      <charset val="136"/>
    </font>
    <font>
      <b/>
      <sz val="20"/>
      <color indexed="58"/>
      <name val="新細明體"/>
      <family val="1"/>
      <charset val="136"/>
    </font>
    <font>
      <b/>
      <sz val="20"/>
      <color indexed="58"/>
      <name val="華康細圓體"/>
      <family val="3"/>
      <charset val="136"/>
    </font>
    <font>
      <sz val="20"/>
      <name val="華康細圓體"/>
      <family val="3"/>
      <charset val="136"/>
    </font>
    <font>
      <sz val="14"/>
      <name val="Arial"/>
      <family val="2"/>
    </font>
    <font>
      <sz val="6"/>
      <name val="新細明體"/>
      <family val="1"/>
      <charset val="136"/>
    </font>
    <font>
      <sz val="20"/>
      <color rgb="FF7030A0"/>
      <name val="華康魏碑體"/>
      <family val="3"/>
      <charset val="136"/>
    </font>
    <font>
      <sz val="9"/>
      <name val="Arial"/>
      <family val="2"/>
    </font>
    <font>
      <sz val="9"/>
      <name val="華康魏碑體(P)"/>
      <family val="1"/>
      <charset val="136"/>
    </font>
    <font>
      <sz val="8.5"/>
      <name val="華康魏碑體(P)"/>
      <family val="1"/>
      <charset val="136"/>
    </font>
    <font>
      <sz val="9"/>
      <color indexed="60"/>
      <name val="華康魏碑體(P)"/>
      <family val="1"/>
      <charset val="136"/>
    </font>
    <font>
      <sz val="9"/>
      <color indexed="10"/>
      <name val="華康魏碑體(P)"/>
      <family val="1"/>
      <charset val="136"/>
    </font>
    <font>
      <sz val="9.5"/>
      <name val="華康魏碑體(P)"/>
      <family val="1"/>
      <charset val="136"/>
    </font>
    <font>
      <sz val="10"/>
      <name val="華康魏碑體(P)"/>
      <family val="1"/>
      <charset val="136"/>
    </font>
    <font>
      <sz val="10"/>
      <name val="Arial"/>
      <family val="2"/>
    </font>
    <font>
      <sz val="10"/>
      <color indexed="10"/>
      <name val="Arial"/>
      <family val="2"/>
    </font>
    <font>
      <sz val="14"/>
      <name val="華康魏碑體(P)"/>
      <family val="1"/>
      <charset val="136"/>
    </font>
    <font>
      <sz val="80"/>
      <name val="新細明體"/>
      <family val="1"/>
      <charset val="136"/>
    </font>
    <font>
      <sz val="80"/>
      <color rgb="FF7030A0"/>
      <name val="華康魏碑體(P)"/>
      <family val="1"/>
      <charset val="136"/>
    </font>
    <font>
      <sz val="80"/>
      <color indexed="14"/>
      <name val="華康魏碑體(P)"/>
      <family val="1"/>
      <charset val="136"/>
    </font>
    <font>
      <sz val="80"/>
      <color indexed="36"/>
      <name val="華康魏碑體(P)"/>
      <family val="1"/>
      <charset val="136"/>
    </font>
    <font>
      <b/>
      <sz val="16"/>
      <name val="新細明體"/>
      <family val="1"/>
      <charset val="136"/>
    </font>
    <font>
      <sz val="20"/>
      <color indexed="8"/>
      <name val="新細明體"/>
      <family val="1"/>
      <charset val="136"/>
    </font>
    <font>
      <sz val="24"/>
      <color theme="1"/>
      <name val="新細明體"/>
      <family val="1"/>
      <charset val="136"/>
    </font>
    <font>
      <sz val="24"/>
      <color rgb="FFFF0000"/>
      <name val="新細明體"/>
      <family val="1"/>
      <charset val="136"/>
    </font>
    <font>
      <sz val="20"/>
      <name val="新細明體"/>
      <family val="1"/>
      <charset val="136"/>
    </font>
    <font>
      <sz val="24"/>
      <color rgb="FFFF00FF"/>
      <name val="新細明體"/>
      <family val="1"/>
      <charset val="136"/>
    </font>
    <font>
      <sz val="24"/>
      <color indexed="8"/>
      <name val="新細明體"/>
      <family val="1"/>
      <charset val="136"/>
    </font>
    <font>
      <sz val="18"/>
      <name val="新細明體"/>
      <family val="1"/>
      <charset val="136"/>
    </font>
    <font>
      <sz val="22"/>
      <color indexed="8"/>
      <name val="新細明體"/>
      <family val="1"/>
      <charset val="136"/>
    </font>
    <font>
      <sz val="22"/>
      <color theme="1"/>
      <name val="新細明體"/>
      <family val="1"/>
      <charset val="136"/>
    </font>
    <font>
      <sz val="22"/>
      <name val="新細明體"/>
      <family val="1"/>
      <charset val="136"/>
    </font>
    <font>
      <sz val="24"/>
      <color rgb="FF0000FF"/>
      <name val="新細明體"/>
      <family val="1"/>
      <charset val="136"/>
    </font>
    <font>
      <b/>
      <sz val="18"/>
      <name val="新細明體"/>
      <family val="1"/>
      <charset val="136"/>
    </font>
    <font>
      <sz val="16"/>
      <name val="標楷體"/>
      <family val="4"/>
      <charset val="136"/>
    </font>
    <font>
      <sz val="28"/>
      <name val="標楷體"/>
      <family val="4"/>
      <charset val="136"/>
    </font>
    <font>
      <sz val="20"/>
      <color rgb="FFFF0000"/>
      <name val="新細明體"/>
      <family val="1"/>
      <charset val="136"/>
    </font>
    <font>
      <sz val="20"/>
      <color theme="1"/>
      <name val="新細明體"/>
      <family val="1"/>
      <charset val="136"/>
    </font>
    <font>
      <sz val="15"/>
      <color indexed="8"/>
      <name val="新細明體"/>
      <family val="1"/>
      <charset val="136"/>
    </font>
    <font>
      <sz val="16"/>
      <color indexed="8"/>
      <name val="新細明體"/>
      <family val="1"/>
      <charset val="136"/>
    </font>
    <font>
      <sz val="18"/>
      <color indexed="8"/>
      <name val="新細明體"/>
      <family val="1"/>
      <charset val="136"/>
    </font>
    <font>
      <sz val="14"/>
      <color indexed="8"/>
      <name val="新細明體"/>
      <family val="1"/>
      <charset val="136"/>
    </font>
    <font>
      <sz val="16"/>
      <color indexed="8"/>
      <name val="標楷體"/>
      <family val="4"/>
      <charset val="136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29"/>
      </patternFill>
    </fill>
  </fills>
  <borders count="1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59"/>
      </right>
      <top style="medium">
        <color indexed="64"/>
      </top>
      <bottom style="thin">
        <color indexed="59"/>
      </bottom>
      <diagonal/>
    </border>
    <border>
      <left style="thin">
        <color indexed="59"/>
      </left>
      <right/>
      <top style="medium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medium">
        <color indexed="64"/>
      </top>
      <bottom style="thin">
        <color indexed="64"/>
      </bottom>
      <diagonal/>
    </border>
    <border>
      <left style="thin">
        <color indexed="59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medium">
        <color indexed="64"/>
      </top>
      <bottom style="thin">
        <color indexed="59"/>
      </bottom>
      <diagonal/>
    </border>
    <border>
      <left style="thin">
        <color indexed="59"/>
      </left>
      <right style="medium">
        <color indexed="64"/>
      </right>
      <top style="medium">
        <color indexed="64"/>
      </top>
      <bottom style="thin">
        <color indexed="59"/>
      </bottom>
      <diagonal/>
    </border>
    <border>
      <left style="medium">
        <color indexed="64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/>
      <right style="thin">
        <color indexed="59"/>
      </right>
      <top style="thin">
        <color indexed="59"/>
      </top>
      <bottom/>
      <diagonal/>
    </border>
    <border>
      <left style="thin">
        <color indexed="59"/>
      </left>
      <right/>
      <top style="thin">
        <color indexed="59"/>
      </top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59"/>
      </left>
      <right style="medium">
        <color indexed="64"/>
      </right>
      <top style="thin">
        <color indexed="59"/>
      </top>
      <bottom/>
      <diagonal/>
    </border>
    <border>
      <left style="medium">
        <color indexed="64"/>
      </left>
      <right style="thin">
        <color indexed="59"/>
      </right>
      <top/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59"/>
      </left>
      <right style="thin">
        <color indexed="59"/>
      </right>
      <top style="thin">
        <color indexed="64"/>
      </top>
      <bottom/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/>
      <top/>
      <bottom/>
      <diagonal/>
    </border>
    <border>
      <left style="thin">
        <color indexed="59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59"/>
      </right>
      <top style="thin">
        <color indexed="59"/>
      </top>
      <bottom/>
      <diagonal/>
    </border>
    <border>
      <left/>
      <right style="thin">
        <color indexed="59"/>
      </right>
      <top/>
      <bottom/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/>
      <top/>
      <bottom style="thin">
        <color indexed="59"/>
      </bottom>
      <diagonal/>
    </border>
    <border>
      <left style="thin">
        <color indexed="59"/>
      </left>
      <right style="medium">
        <color indexed="64"/>
      </right>
      <top/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59"/>
      </right>
      <top/>
      <bottom style="medium">
        <color indexed="59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59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59"/>
      </right>
      <top/>
      <bottom/>
      <diagonal/>
    </border>
    <border>
      <left style="medium">
        <color indexed="64"/>
      </left>
      <right style="thin">
        <color indexed="59"/>
      </right>
      <top/>
      <bottom style="medium">
        <color indexed="64"/>
      </bottom>
      <diagonal/>
    </border>
    <border>
      <left/>
      <right style="thin">
        <color indexed="59"/>
      </right>
      <top/>
      <bottom style="medium">
        <color indexed="64"/>
      </bottom>
      <diagonal/>
    </border>
    <border>
      <left style="thin">
        <color indexed="59"/>
      </left>
      <right style="thin">
        <color indexed="59"/>
      </right>
      <top/>
      <bottom style="medium">
        <color indexed="64"/>
      </bottom>
      <diagonal/>
    </border>
    <border>
      <left style="thin">
        <color indexed="59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indexed="64"/>
      </left>
      <right style="thin">
        <color theme="1"/>
      </right>
      <top/>
      <bottom style="thin">
        <color theme="1"/>
      </bottom>
      <diagonal/>
    </border>
    <border>
      <left/>
      <right style="thin">
        <color theme="1"/>
      </right>
      <top style="thin">
        <color theme="0"/>
      </top>
      <bottom style="thin">
        <color theme="0"/>
      </bottom>
      <diagonal/>
    </border>
    <border>
      <left style="thin">
        <color theme="1"/>
      </left>
      <right/>
      <top style="thin">
        <color theme="0"/>
      </top>
      <bottom style="thin">
        <color theme="0"/>
      </bottom>
      <diagonal/>
    </border>
    <border>
      <left style="thin">
        <color theme="1"/>
      </left>
      <right style="thin">
        <color theme="1"/>
      </right>
      <top style="thin">
        <color theme="0"/>
      </top>
      <bottom style="thin">
        <color theme="0"/>
      </bottom>
      <diagonal/>
    </border>
    <border>
      <left style="thin">
        <color theme="1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1"/>
      </right>
      <top style="thin">
        <color theme="0"/>
      </top>
      <bottom style="thin">
        <color theme="0"/>
      </bottom>
      <diagonal/>
    </border>
    <border>
      <left style="thin">
        <color theme="1"/>
      </left>
      <right style="thin">
        <color theme="1"/>
      </right>
      <top/>
      <bottom style="thin">
        <color theme="0"/>
      </bottom>
      <diagonal/>
    </border>
    <border>
      <left style="thin">
        <color theme="1"/>
      </left>
      <right style="thin">
        <color indexed="64"/>
      </right>
      <top/>
      <bottom style="thin">
        <color theme="0"/>
      </bottom>
      <diagonal/>
    </border>
    <border>
      <left style="thin">
        <color indexed="64"/>
      </left>
      <right style="thin">
        <color theme="1"/>
      </right>
      <top/>
      <bottom style="thin">
        <color theme="0"/>
      </bottom>
      <diagonal/>
    </border>
    <border>
      <left style="thin">
        <color theme="1"/>
      </left>
      <right style="thin">
        <color indexed="64"/>
      </right>
      <top/>
      <bottom/>
      <diagonal/>
    </border>
    <border>
      <left style="thin">
        <color indexed="64"/>
      </left>
      <right style="thin">
        <color theme="1"/>
      </right>
      <top/>
      <bottom/>
      <diagonal/>
    </border>
    <border>
      <left style="thin">
        <color theme="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1"/>
      </right>
      <top style="thin">
        <color theme="0"/>
      </top>
      <bottom style="thin">
        <color theme="0"/>
      </bottom>
      <diagonal/>
    </border>
    <border>
      <left style="thin">
        <color indexed="59"/>
      </left>
      <right style="thin">
        <color indexed="64"/>
      </right>
      <top/>
      <bottom style="thin">
        <color indexed="64"/>
      </bottom>
      <diagonal/>
    </border>
    <border>
      <left style="thin">
        <color indexed="5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59"/>
      </right>
      <top/>
      <bottom style="thin">
        <color indexed="64"/>
      </bottom>
      <diagonal/>
    </border>
    <border>
      <left/>
      <right/>
      <top style="thin">
        <color indexed="59"/>
      </top>
      <bottom/>
      <diagonal/>
    </border>
    <border>
      <left style="thin">
        <color indexed="64"/>
      </left>
      <right style="thin">
        <color indexed="59"/>
      </right>
      <top style="thin">
        <color indexed="59"/>
      </top>
      <bottom/>
      <diagonal/>
    </border>
    <border>
      <left style="thin">
        <color indexed="59"/>
      </left>
      <right style="thin">
        <color theme="1"/>
      </right>
      <top/>
      <bottom/>
      <diagonal/>
    </border>
    <border>
      <left style="thin">
        <color indexed="59"/>
      </left>
      <right style="thin">
        <color indexed="64"/>
      </right>
      <top style="thin">
        <color indexed="64"/>
      </top>
      <bottom/>
      <diagonal/>
    </border>
    <border>
      <left style="thin">
        <color indexed="59"/>
      </left>
      <right/>
      <top style="thin">
        <color indexed="64"/>
      </top>
      <bottom/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/>
      <right style="thin">
        <color indexed="59"/>
      </right>
      <top style="thin">
        <color indexed="64"/>
      </top>
      <bottom style="thin">
        <color indexed="59"/>
      </bottom>
      <diagonal/>
    </border>
    <border>
      <left/>
      <right style="thin">
        <color indexed="59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/>
      <top style="thin">
        <color indexed="64"/>
      </top>
      <bottom style="thin">
        <color indexed="64"/>
      </bottom>
      <diagonal/>
    </border>
    <border>
      <left style="thin">
        <color indexed="59"/>
      </left>
      <right style="medium">
        <color indexed="59"/>
      </right>
      <top/>
      <bottom/>
      <diagonal/>
    </border>
    <border>
      <left style="thin">
        <color indexed="59"/>
      </left>
      <right style="medium">
        <color indexed="59"/>
      </right>
      <top style="thin">
        <color indexed="59"/>
      </top>
      <bottom/>
      <diagonal/>
    </border>
    <border>
      <left style="thin">
        <color indexed="59"/>
      </left>
      <right style="thin">
        <color indexed="59"/>
      </right>
      <top/>
      <bottom style="medium">
        <color indexed="59"/>
      </bottom>
      <diagonal/>
    </border>
    <border>
      <left style="thin">
        <color indexed="59"/>
      </left>
      <right/>
      <top/>
      <bottom style="medium">
        <color indexed="59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 style="thin">
        <color indexed="64"/>
      </left>
      <right/>
      <top style="thin">
        <color indexed="64"/>
      </top>
      <bottom style="thin">
        <color indexed="59"/>
      </bottom>
      <diagonal/>
    </border>
    <border>
      <left style="thin">
        <color indexed="59"/>
      </left>
      <right/>
      <top style="thin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59"/>
      </right>
      <top/>
      <bottom style="medium">
        <color indexed="59"/>
      </bottom>
      <diagonal/>
    </border>
    <border>
      <left/>
      <right style="medium">
        <color indexed="59"/>
      </right>
      <top/>
      <bottom/>
      <diagonal/>
    </border>
    <border>
      <left/>
      <right style="medium">
        <color indexed="59"/>
      </right>
      <top style="thin">
        <color indexed="59"/>
      </top>
      <bottom/>
      <diagonal/>
    </border>
    <border>
      <left style="thin">
        <color indexed="59"/>
      </left>
      <right style="thin">
        <color indexed="64"/>
      </right>
      <top style="thin">
        <color indexed="59"/>
      </top>
      <bottom/>
      <diagonal/>
    </border>
    <border>
      <left style="thin">
        <color indexed="59"/>
      </left>
      <right style="medium">
        <color indexed="59"/>
      </right>
      <top/>
      <bottom style="thin">
        <color indexed="64"/>
      </bottom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theme="0"/>
      </top>
      <bottom style="thin">
        <color theme="0"/>
      </bottom>
      <diagonal/>
    </border>
    <border>
      <left style="thin">
        <color indexed="59"/>
      </left>
      <right style="thin">
        <color indexed="59"/>
      </right>
      <top/>
      <bottom style="thin">
        <color theme="0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59"/>
      </bottom>
      <diagonal/>
    </border>
  </borders>
  <cellStyleXfs count="8">
    <xf numFmtId="0" fontId="0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32" fillId="0" borderId="0"/>
    <xf numFmtId="0" fontId="1" fillId="0" borderId="0">
      <alignment vertical="center"/>
    </xf>
  </cellStyleXfs>
  <cellXfs count="877">
    <xf numFmtId="0" fontId="0" fillId="0" borderId="0" xfId="0">
      <alignment vertical="center"/>
    </xf>
    <xf numFmtId="0" fontId="2" fillId="0" borderId="0" xfId="1" applyFont="1"/>
    <xf numFmtId="0" fontId="4" fillId="0" borderId="0" xfId="1" applyFont="1"/>
    <xf numFmtId="0" fontId="7" fillId="0" borderId="0" xfId="1" applyFont="1"/>
    <xf numFmtId="0" fontId="8" fillId="0" borderId="0" xfId="1" applyFont="1"/>
    <xf numFmtId="0" fontId="12" fillId="0" borderId="0" xfId="1" applyFont="1"/>
    <xf numFmtId="0" fontId="14" fillId="0" borderId="0" xfId="1" applyFont="1"/>
    <xf numFmtId="0" fontId="16" fillId="0" borderId="0" xfId="1" applyFont="1"/>
    <xf numFmtId="0" fontId="18" fillId="0" borderId="0" xfId="1" applyFont="1"/>
    <xf numFmtId="0" fontId="20" fillId="0" borderId="0" xfId="1" applyFont="1"/>
    <xf numFmtId="0" fontId="21" fillId="0" borderId="0" xfId="1" applyFont="1"/>
    <xf numFmtId="0" fontId="21" fillId="0" borderId="0" xfId="1" applyFont="1" applyAlignment="1">
      <alignment vertical="center"/>
    </xf>
    <xf numFmtId="0" fontId="23" fillId="0" borderId="0" xfId="2" applyFont="1">
      <alignment vertical="center"/>
    </xf>
    <xf numFmtId="0" fontId="24" fillId="0" borderId="0" xfId="2" applyFont="1" applyAlignment="1">
      <alignment shrinkToFit="1"/>
    </xf>
    <xf numFmtId="0" fontId="24" fillId="0" borderId="0" xfId="2" applyFont="1" applyAlignment="1">
      <alignment horizontal="center" shrinkToFit="1"/>
    </xf>
    <xf numFmtId="0" fontId="24" fillId="0" borderId="0" xfId="2" applyFont="1">
      <alignment vertical="center"/>
    </xf>
    <xf numFmtId="0" fontId="24" fillId="0" borderId="0" xfId="2" applyFont="1" applyAlignment="1">
      <alignment horizontal="center" vertical="center"/>
    </xf>
    <xf numFmtId="0" fontId="26" fillId="0" borderId="0" xfId="2" applyFont="1" applyAlignment="1">
      <alignment horizontal="left"/>
    </xf>
    <xf numFmtId="0" fontId="26" fillId="0" borderId="0" xfId="2" applyFont="1" applyAlignment="1">
      <alignment horizontal="center" shrinkToFit="1"/>
    </xf>
    <xf numFmtId="0" fontId="1" fillId="0" borderId="0" xfId="2" applyAlignment="1">
      <alignment horizontal="center" shrinkToFit="1"/>
    </xf>
    <xf numFmtId="0" fontId="1" fillId="0" borderId="0" xfId="2">
      <alignment vertical="center"/>
    </xf>
    <xf numFmtId="0" fontId="1" fillId="0" borderId="0" xfId="2" applyAlignment="1">
      <alignment horizontal="right"/>
    </xf>
    <xf numFmtId="0" fontId="1" fillId="0" borderId="0" xfId="2" applyAlignment="1">
      <alignment horizontal="left"/>
    </xf>
    <xf numFmtId="0" fontId="1" fillId="0" borderId="0" xfId="2" applyAlignment="1">
      <alignment horizontal="center"/>
    </xf>
    <xf numFmtId="0" fontId="1" fillId="0" borderId="0" xfId="2" applyAlignment="1">
      <alignment horizontal="center" vertical="center"/>
    </xf>
    <xf numFmtId="177" fontId="1" fillId="0" borderId="15" xfId="2" applyNumberFormat="1" applyBorder="1" applyAlignment="1">
      <alignment horizontal="center" vertical="center" wrapText="1"/>
    </xf>
    <xf numFmtId="0" fontId="1" fillId="0" borderId="16" xfId="2" applyBorder="1" applyAlignment="1">
      <alignment vertical="center" textRotation="255"/>
    </xf>
    <xf numFmtId="0" fontId="1" fillId="0" borderId="17" xfId="2" applyBorder="1" applyAlignment="1">
      <alignment horizontal="center" vertical="center"/>
    </xf>
    <xf numFmtId="0" fontId="1" fillId="0" borderId="17" xfId="2" applyBorder="1" applyAlignment="1">
      <alignment horizontal="center" vertical="center" shrinkToFit="1"/>
    </xf>
    <xf numFmtId="0" fontId="1" fillId="0" borderId="18" xfId="2" applyBorder="1" applyAlignment="1">
      <alignment horizontal="center" vertical="center"/>
    </xf>
    <xf numFmtId="0" fontId="1" fillId="0" borderId="16" xfId="2" applyBorder="1" applyAlignment="1">
      <alignment horizontal="center" vertical="center" shrinkToFit="1"/>
    </xf>
    <xf numFmtId="0" fontId="1" fillId="0" borderId="19" xfId="2" applyBorder="1" applyAlignment="1">
      <alignment horizontal="center" vertical="center"/>
    </xf>
    <xf numFmtId="0" fontId="1" fillId="0" borderId="20" xfId="2" applyBorder="1" applyAlignment="1">
      <alignment horizontal="center" vertical="center"/>
    </xf>
    <xf numFmtId="0" fontId="1" fillId="0" borderId="21" xfId="2" applyBorder="1" applyAlignment="1">
      <alignment horizontal="center" vertical="center"/>
    </xf>
    <xf numFmtId="0" fontId="1" fillId="0" borderId="22" xfId="2" applyBorder="1" applyAlignment="1">
      <alignment horizontal="center"/>
    </xf>
    <xf numFmtId="0" fontId="1" fillId="0" borderId="2" xfId="2" applyBorder="1" applyAlignment="1">
      <alignment horizontal="center" vertical="center" shrinkToFit="1"/>
    </xf>
    <xf numFmtId="0" fontId="0" fillId="0" borderId="2" xfId="2" applyFont="1" applyBorder="1" applyAlignment="1">
      <alignment horizontal="center" vertical="center" shrinkToFit="1"/>
    </xf>
    <xf numFmtId="0" fontId="1" fillId="0" borderId="2" xfId="2" applyBorder="1" applyAlignment="1">
      <alignment horizontal="center" vertical="center" wrapText="1" shrinkToFit="1"/>
    </xf>
    <xf numFmtId="0" fontId="1" fillId="0" borderId="24" xfId="2" applyBorder="1" applyAlignment="1">
      <alignment horizontal="center" vertical="center" shrinkToFit="1"/>
    </xf>
    <xf numFmtId="0" fontId="1" fillId="0" borderId="26" xfId="2" applyBorder="1">
      <alignment vertical="center"/>
    </xf>
    <xf numFmtId="0" fontId="1" fillId="0" borderId="27" xfId="2" applyBorder="1" applyAlignment="1">
      <alignment horizontal="center" vertical="center"/>
    </xf>
    <xf numFmtId="0" fontId="1" fillId="0" borderId="28" xfId="2" applyBorder="1" applyAlignment="1">
      <alignment horizontal="center" vertical="center"/>
    </xf>
    <xf numFmtId="0" fontId="1" fillId="0" borderId="29" xfId="2" applyBorder="1" applyAlignment="1">
      <alignment horizontal="center"/>
    </xf>
    <xf numFmtId="0" fontId="1" fillId="0" borderId="31" xfId="3" applyBorder="1">
      <alignment vertical="center"/>
    </xf>
    <xf numFmtId="0" fontId="27" fillId="0" borderId="31" xfId="2" applyFont="1" applyBorder="1" applyAlignment="1">
      <alignment vertical="center" wrapText="1"/>
    </xf>
    <xf numFmtId="0" fontId="27" fillId="0" borderId="31" xfId="2" applyFont="1" applyBorder="1" applyAlignment="1">
      <alignment vertical="center" shrinkToFit="1"/>
    </xf>
    <xf numFmtId="0" fontId="28" fillId="0" borderId="31" xfId="2" applyFont="1" applyBorder="1" applyAlignment="1">
      <alignment vertical="center" wrapText="1"/>
    </xf>
    <xf numFmtId="0" fontId="27" fillId="0" borderId="31" xfId="2" applyFont="1" applyBorder="1" applyAlignment="1">
      <alignment horizontal="right" vertical="center" shrinkToFit="1"/>
    </xf>
    <xf numFmtId="0" fontId="29" fillId="0" borderId="31" xfId="2" applyFont="1" applyBorder="1" applyAlignment="1">
      <alignment vertical="center" wrapText="1"/>
    </xf>
    <xf numFmtId="0" fontId="30" fillId="0" borderId="31" xfId="2" applyFont="1" applyBorder="1" applyAlignment="1">
      <alignment vertical="center" wrapText="1"/>
    </xf>
    <xf numFmtId="0" fontId="31" fillId="0" borderId="31" xfId="2" applyFont="1" applyBorder="1" applyAlignment="1">
      <alignment vertical="center" wrapText="1"/>
    </xf>
    <xf numFmtId="0" fontId="28" fillId="0" borderId="31" xfId="2" applyFont="1" applyBorder="1" applyAlignment="1">
      <alignment vertical="center" shrinkToFit="1"/>
    </xf>
    <xf numFmtId="0" fontId="1" fillId="0" borderId="32" xfId="2" applyBorder="1" applyAlignment="1">
      <alignment horizontal="left" vertical="center" shrinkToFit="1"/>
    </xf>
    <xf numFmtId="0" fontId="1" fillId="0" borderId="32" xfId="2" applyBorder="1" applyAlignment="1">
      <alignment horizontal="right" vertical="center" shrinkToFit="1"/>
    </xf>
    <xf numFmtId="0" fontId="32" fillId="0" borderId="31" xfId="2" applyFont="1" applyBorder="1" applyAlignment="1">
      <alignment vertical="center" wrapText="1"/>
    </xf>
    <xf numFmtId="0" fontId="1" fillId="0" borderId="34" xfId="2" applyBorder="1" applyAlignment="1">
      <alignment horizontal="right"/>
    </xf>
    <xf numFmtId="0" fontId="1" fillId="0" borderId="33" xfId="2" applyBorder="1" applyAlignment="1">
      <alignment horizontal="center" vertical="center" shrinkToFit="1"/>
    </xf>
    <xf numFmtId="0" fontId="1" fillId="0" borderId="35" xfId="2" applyBorder="1" applyAlignment="1">
      <alignment horizontal="center" vertical="center"/>
    </xf>
    <xf numFmtId="0" fontId="1" fillId="0" borderId="36" xfId="3" applyBorder="1">
      <alignment vertical="center"/>
    </xf>
    <xf numFmtId="0" fontId="27" fillId="0" borderId="36" xfId="2" applyFont="1" applyBorder="1" applyAlignment="1">
      <alignment vertical="center" wrapText="1"/>
    </xf>
    <xf numFmtId="0" fontId="27" fillId="0" borderId="36" xfId="2" applyFont="1" applyBorder="1" applyAlignment="1">
      <alignment vertical="center" shrinkToFit="1"/>
    </xf>
    <xf numFmtId="0" fontId="28" fillId="0" borderId="36" xfId="2" applyFont="1" applyBorder="1" applyAlignment="1">
      <alignment vertical="center" wrapText="1"/>
    </xf>
    <xf numFmtId="0" fontId="27" fillId="0" borderId="36" xfId="2" applyFont="1" applyBorder="1" applyAlignment="1">
      <alignment horizontal="right" vertical="center" shrinkToFit="1"/>
    </xf>
    <xf numFmtId="0" fontId="29" fillId="0" borderId="36" xfId="2" applyFont="1" applyBorder="1" applyAlignment="1">
      <alignment vertical="center" wrapText="1"/>
    </xf>
    <xf numFmtId="0" fontId="31" fillId="0" borderId="36" xfId="2" applyFont="1" applyBorder="1" applyAlignment="1">
      <alignment vertical="center" wrapText="1"/>
    </xf>
    <xf numFmtId="0" fontId="1" fillId="0" borderId="33" xfId="2" applyBorder="1" applyAlignment="1">
      <alignment horizontal="left" vertical="center" shrinkToFit="1"/>
    </xf>
    <xf numFmtId="0" fontId="32" fillId="0" borderId="36" xfId="2" applyFont="1" applyBorder="1" applyAlignment="1">
      <alignment vertical="center" wrapText="1"/>
    </xf>
    <xf numFmtId="0" fontId="1" fillId="0" borderId="34" xfId="2" applyBorder="1">
      <alignment vertical="center"/>
    </xf>
    <xf numFmtId="0" fontId="1" fillId="0" borderId="33" xfId="2" applyBorder="1" applyAlignment="1">
      <alignment horizontal="center" vertical="center"/>
    </xf>
    <xf numFmtId="0" fontId="1" fillId="0" borderId="0" xfId="2" applyAlignment="1">
      <alignment horizontal="left" vertical="center" wrapText="1"/>
    </xf>
    <xf numFmtId="178" fontId="1" fillId="0" borderId="0" xfId="2" applyNumberFormat="1" applyAlignment="1">
      <alignment horizontal="center" vertical="center"/>
    </xf>
    <xf numFmtId="179" fontId="1" fillId="0" borderId="0" xfId="2" applyNumberFormat="1" applyAlignment="1">
      <alignment horizontal="center" vertical="center"/>
    </xf>
    <xf numFmtId="0" fontId="1" fillId="0" borderId="33" xfId="2" applyBorder="1" applyAlignment="1">
      <alignment vertical="center" textRotation="180" shrinkToFit="1"/>
    </xf>
    <xf numFmtId="0" fontId="1" fillId="0" borderId="33" xfId="2" applyBorder="1" applyAlignment="1">
      <alignment horizontal="center"/>
    </xf>
    <xf numFmtId="0" fontId="1" fillId="0" borderId="35" xfId="2" applyBorder="1" applyAlignment="1">
      <alignment horizontal="center"/>
    </xf>
    <xf numFmtId="0" fontId="1" fillId="0" borderId="37" xfId="2" applyBorder="1" applyAlignment="1">
      <alignment horizontal="center" vertical="center" shrinkToFit="1"/>
    </xf>
    <xf numFmtId="0" fontId="1" fillId="0" borderId="25" xfId="2" applyBorder="1">
      <alignment vertical="center"/>
    </xf>
    <xf numFmtId="0" fontId="1" fillId="0" borderId="33" xfId="2" applyBorder="1" applyAlignment="1">
      <alignment horizontal="left" vertical="center"/>
    </xf>
    <xf numFmtId="0" fontId="1" fillId="0" borderId="29" xfId="2" applyBorder="1" applyAlignment="1">
      <alignment horizontal="center" vertical="center" shrinkToFit="1"/>
    </xf>
    <xf numFmtId="0" fontId="1" fillId="0" borderId="38" xfId="2" applyBorder="1" applyAlignment="1">
      <alignment horizontal="right"/>
    </xf>
    <xf numFmtId="0" fontId="1" fillId="0" borderId="40" xfId="2" applyBorder="1" applyAlignment="1">
      <alignment horizontal="right"/>
    </xf>
    <xf numFmtId="0" fontId="1" fillId="0" borderId="39" xfId="2" applyBorder="1" applyAlignment="1">
      <alignment horizontal="left"/>
    </xf>
    <xf numFmtId="0" fontId="1" fillId="0" borderId="41" xfId="2" applyBorder="1" applyAlignment="1">
      <alignment horizontal="center"/>
    </xf>
    <xf numFmtId="9" fontId="1" fillId="0" borderId="0" xfId="2" applyNumberFormat="1">
      <alignment vertical="center"/>
    </xf>
    <xf numFmtId="0" fontId="1" fillId="0" borderId="42" xfId="2" applyBorder="1" applyAlignment="1">
      <alignment horizontal="center" vertical="center" shrinkToFit="1"/>
    </xf>
    <xf numFmtId="0" fontId="1" fillId="0" borderId="0" xfId="2" applyAlignment="1">
      <alignment vertical="center" shrinkToFit="1"/>
    </xf>
    <xf numFmtId="0" fontId="0" fillId="0" borderId="0" xfId="2" applyFont="1" applyAlignment="1">
      <alignment vertical="center" shrinkToFit="1"/>
    </xf>
    <xf numFmtId="0" fontId="0" fillId="0" borderId="36" xfId="3" applyFont="1" applyBorder="1">
      <alignment vertical="center"/>
    </xf>
    <xf numFmtId="0" fontId="1" fillId="0" borderId="33" xfId="2" applyBorder="1" applyAlignment="1">
      <alignment horizontal="right" vertical="center" shrinkToFit="1"/>
    </xf>
    <xf numFmtId="0" fontId="1" fillId="0" borderId="33" xfId="2" applyBorder="1" applyAlignment="1">
      <alignment horizontal="left"/>
    </xf>
    <xf numFmtId="0" fontId="0" fillId="0" borderId="24" xfId="2" applyFont="1" applyBorder="1" applyAlignment="1">
      <alignment horizontal="center" vertical="center" shrinkToFit="1"/>
    </xf>
    <xf numFmtId="0" fontId="0" fillId="0" borderId="27" xfId="2" applyFont="1" applyBorder="1" applyAlignment="1">
      <alignment horizontal="center" vertical="center" shrinkToFit="1"/>
    </xf>
    <xf numFmtId="0" fontId="1" fillId="0" borderId="27" xfId="2" applyBorder="1" applyAlignment="1">
      <alignment horizontal="center" vertical="center" shrinkToFit="1"/>
    </xf>
    <xf numFmtId="0" fontId="33" fillId="0" borderId="36" xfId="3" applyFont="1" applyBorder="1" applyAlignment="1">
      <alignment horizontal="left" vertical="center"/>
    </xf>
    <xf numFmtId="0" fontId="33" fillId="0" borderId="36" xfId="3" applyFont="1" applyBorder="1" applyAlignment="1">
      <alignment horizontal="right" vertical="center"/>
    </xf>
    <xf numFmtId="0" fontId="30" fillId="0" borderId="36" xfId="2" applyFont="1" applyBorder="1" applyAlignment="1">
      <alignment vertical="center" wrapText="1"/>
    </xf>
    <xf numFmtId="0" fontId="1" fillId="0" borderId="34" xfId="2" applyBorder="1" applyAlignment="1">
      <alignment horizontal="left" vertical="center" shrinkToFit="1"/>
    </xf>
    <xf numFmtId="0" fontId="1" fillId="0" borderId="34" xfId="2" applyBorder="1" applyAlignment="1">
      <alignment vertical="center" shrinkToFit="1"/>
    </xf>
    <xf numFmtId="0" fontId="27" fillId="0" borderId="36" xfId="4" applyFont="1" applyBorder="1" applyAlignment="1">
      <alignment vertical="center" wrapText="1"/>
    </xf>
    <xf numFmtId="0" fontId="27" fillId="0" borderId="36" xfId="5" applyFont="1" applyBorder="1" applyAlignment="1">
      <alignment vertical="center" shrinkToFit="1"/>
    </xf>
    <xf numFmtId="0" fontId="32" fillId="0" borderId="36" xfId="2" applyFont="1" applyBorder="1" applyAlignment="1">
      <alignment horizontal="left" vertical="center" shrinkToFit="1"/>
    </xf>
    <xf numFmtId="0" fontId="1" fillId="0" borderId="36" xfId="2" applyBorder="1" applyAlignment="1">
      <alignment horizontal="left" vertical="center" shrinkToFit="1"/>
    </xf>
    <xf numFmtId="0" fontId="1" fillId="0" borderId="36" xfId="2" applyBorder="1" applyAlignment="1">
      <alignment vertical="center" textRotation="180" shrinkToFit="1"/>
    </xf>
    <xf numFmtId="0" fontId="27" fillId="0" borderId="43" xfId="2" applyFont="1" applyBorder="1" applyAlignment="1">
      <alignment vertical="center" shrinkToFit="1"/>
    </xf>
    <xf numFmtId="0" fontId="1" fillId="0" borderId="0" xfId="2" applyAlignment="1">
      <alignment vertical="center" textRotation="180" shrinkToFit="1"/>
    </xf>
    <xf numFmtId="0" fontId="1" fillId="0" borderId="44" xfId="2" applyBorder="1" applyAlignment="1">
      <alignment horizontal="center" vertical="center" shrinkToFit="1"/>
    </xf>
    <xf numFmtId="0" fontId="1" fillId="0" borderId="45" xfId="2" applyBorder="1">
      <alignment vertical="center"/>
    </xf>
    <xf numFmtId="0" fontId="1" fillId="0" borderId="46" xfId="2" applyBorder="1" applyAlignment="1">
      <alignment horizontal="left" vertical="center" shrinkToFit="1"/>
    </xf>
    <xf numFmtId="0" fontId="1" fillId="0" borderId="46" xfId="2" applyBorder="1" applyAlignment="1">
      <alignment vertical="center" textRotation="180" shrinkToFit="1"/>
    </xf>
    <xf numFmtId="0" fontId="0" fillId="0" borderId="48" xfId="2" applyFont="1" applyBorder="1" applyAlignment="1">
      <alignment horizontal="center" vertical="center" shrinkToFit="1"/>
    </xf>
    <xf numFmtId="0" fontId="1" fillId="0" borderId="48" xfId="2" applyBorder="1" applyAlignment="1">
      <alignment horizontal="center" vertical="center" shrinkToFit="1"/>
    </xf>
    <xf numFmtId="0" fontId="1" fillId="0" borderId="49" xfId="2" applyBorder="1" applyAlignment="1">
      <alignment horizontal="center" vertical="center"/>
    </xf>
    <xf numFmtId="0" fontId="1" fillId="0" borderId="50" xfId="2" applyBorder="1" applyAlignment="1">
      <alignment horizontal="center" vertical="center"/>
    </xf>
    <xf numFmtId="0" fontId="0" fillId="0" borderId="33" xfId="2" applyFont="1" applyBorder="1" applyAlignment="1">
      <alignment horizontal="left" vertical="center" shrinkToFit="1"/>
    </xf>
    <xf numFmtId="0" fontId="0" fillId="0" borderId="33" xfId="2" applyFont="1" applyBorder="1" applyAlignment="1">
      <alignment vertical="center" textRotation="180" shrinkToFit="1"/>
    </xf>
    <xf numFmtId="0" fontId="1" fillId="0" borderId="51" xfId="2" applyBorder="1" applyAlignment="1">
      <alignment horizontal="center" vertical="center" shrinkToFit="1"/>
    </xf>
    <xf numFmtId="0" fontId="0" fillId="0" borderId="51" xfId="2" applyFont="1" applyBorder="1" applyAlignment="1">
      <alignment horizontal="center" vertical="center" shrinkToFit="1"/>
    </xf>
    <xf numFmtId="0" fontId="1" fillId="0" borderId="49" xfId="2" applyBorder="1" applyAlignment="1">
      <alignment horizontal="center" vertical="top"/>
    </xf>
    <xf numFmtId="0" fontId="0" fillId="0" borderId="36" xfId="2" applyFont="1" applyBorder="1" applyAlignment="1">
      <alignment horizontal="left" vertical="center" shrinkToFit="1"/>
    </xf>
    <xf numFmtId="0" fontId="0" fillId="0" borderId="36" xfId="2" applyFont="1" applyBorder="1" applyAlignment="1">
      <alignment vertical="center" textRotation="180" shrinkToFit="1"/>
    </xf>
    <xf numFmtId="0" fontId="33" fillId="0" borderId="36" xfId="2" applyFont="1" applyBorder="1" applyAlignment="1">
      <alignment vertical="center" wrapText="1"/>
    </xf>
    <xf numFmtId="0" fontId="34" fillId="0" borderId="36" xfId="2" applyFont="1" applyBorder="1" applyAlignment="1">
      <alignment vertical="center" wrapText="1"/>
    </xf>
    <xf numFmtId="0" fontId="1" fillId="0" borderId="52" xfId="2" applyBorder="1" applyAlignment="1">
      <alignment vertical="center" textRotation="180" shrinkToFit="1"/>
    </xf>
    <xf numFmtId="0" fontId="1" fillId="0" borderId="53" xfId="2" applyBorder="1" applyAlignment="1">
      <alignment horizontal="left" vertical="center" shrinkToFit="1"/>
    </xf>
    <xf numFmtId="0" fontId="1" fillId="0" borderId="54" xfId="2" applyBorder="1" applyAlignment="1">
      <alignment horizontal="center" vertical="center" shrinkToFit="1"/>
    </xf>
    <xf numFmtId="0" fontId="1" fillId="0" borderId="55" xfId="2" applyBorder="1" applyAlignment="1">
      <alignment horizontal="right"/>
    </xf>
    <xf numFmtId="0" fontId="1" fillId="0" borderId="56" xfId="2" applyBorder="1" applyAlignment="1">
      <alignment vertical="center" textRotation="180" shrinkToFit="1"/>
    </xf>
    <xf numFmtId="0" fontId="1" fillId="0" borderId="56" xfId="2" applyBorder="1" applyAlignment="1">
      <alignment horizontal="left" vertical="center" shrinkToFit="1"/>
    </xf>
    <xf numFmtId="0" fontId="1" fillId="0" borderId="57" xfId="2" applyBorder="1" applyAlignment="1">
      <alignment horizontal="right"/>
    </xf>
    <xf numFmtId="0" fontId="1" fillId="0" borderId="56" xfId="2" applyBorder="1" applyAlignment="1">
      <alignment horizontal="left" vertical="center"/>
    </xf>
    <xf numFmtId="0" fontId="1" fillId="0" borderId="58" xfId="2" applyBorder="1" applyAlignment="1">
      <alignment horizontal="center" vertical="center"/>
    </xf>
    <xf numFmtId="0" fontId="1" fillId="0" borderId="0" xfId="2" applyAlignment="1">
      <alignment horizontal="right" vertical="top"/>
    </xf>
    <xf numFmtId="0" fontId="1" fillId="0" borderId="0" xfId="2" applyAlignment="1">
      <alignment horizontal="left" vertical="center" shrinkToFit="1"/>
    </xf>
    <xf numFmtId="0" fontId="1" fillId="0" borderId="0" xfId="2" applyAlignment="1">
      <alignment horizontal="left" vertical="center"/>
    </xf>
    <xf numFmtId="0" fontId="35" fillId="0" borderId="0" xfId="2" applyFont="1">
      <alignment vertical="center"/>
    </xf>
    <xf numFmtId="0" fontId="35" fillId="0" borderId="0" xfId="2" applyFont="1" applyAlignment="1">
      <alignment horizontal="left" vertical="center"/>
    </xf>
    <xf numFmtId="0" fontId="35" fillId="0" borderId="0" xfId="2" applyFont="1" applyAlignment="1">
      <alignment horizontal="center" vertical="center"/>
    </xf>
    <xf numFmtId="0" fontId="36" fillId="0" borderId="0" xfId="2" applyFont="1" applyAlignment="1">
      <alignment horizontal="center" shrinkToFit="1"/>
    </xf>
    <xf numFmtId="0" fontId="28" fillId="0" borderId="36" xfId="2" applyFont="1" applyBorder="1" applyAlignment="1">
      <alignment vertical="center" shrinkToFit="1"/>
    </xf>
    <xf numFmtId="0" fontId="1" fillId="0" borderId="36" xfId="2" applyBorder="1" applyAlignment="1">
      <alignment horizontal="right" vertical="center" shrinkToFit="1"/>
    </xf>
    <xf numFmtId="0" fontId="23" fillId="0" borderId="59" xfId="2" applyFont="1" applyBorder="1">
      <alignment vertical="center"/>
    </xf>
    <xf numFmtId="0" fontId="24" fillId="0" borderId="60" xfId="2" applyFont="1" applyBorder="1" applyAlignment="1">
      <alignment shrinkToFit="1"/>
    </xf>
    <xf numFmtId="0" fontId="26" fillId="0" borderId="44" xfId="2" applyFont="1" applyBorder="1" applyAlignment="1">
      <alignment horizontal="left"/>
    </xf>
    <xf numFmtId="0" fontId="1" fillId="0" borderId="50" xfId="2" applyBorder="1" applyAlignment="1">
      <alignment horizontal="center"/>
    </xf>
    <xf numFmtId="0" fontId="1" fillId="0" borderId="62" xfId="2" applyBorder="1" applyAlignment="1">
      <alignment horizontal="center" vertical="center" shrinkToFit="1"/>
    </xf>
    <xf numFmtId="0" fontId="1" fillId="0" borderId="51" xfId="2" applyBorder="1" applyAlignment="1">
      <alignment horizontal="center" vertical="center" wrapText="1" shrinkToFit="1"/>
    </xf>
    <xf numFmtId="0" fontId="1" fillId="0" borderId="63" xfId="2" applyBorder="1" applyAlignment="1">
      <alignment horizontal="center" vertical="center" wrapText="1" shrinkToFit="1"/>
    </xf>
    <xf numFmtId="0" fontId="1" fillId="0" borderId="48" xfId="2" applyBorder="1" applyAlignment="1">
      <alignment vertical="center" textRotation="180" shrinkToFit="1"/>
    </xf>
    <xf numFmtId="0" fontId="1" fillId="0" borderId="48" xfId="2" applyBorder="1" applyAlignment="1">
      <alignment horizontal="left" vertical="center" shrinkToFit="1"/>
    </xf>
    <xf numFmtId="0" fontId="33" fillId="2" borderId="31" xfId="3" applyFont="1" applyFill="1" applyBorder="1" applyAlignment="1">
      <alignment horizontal="left" vertical="center"/>
    </xf>
    <xf numFmtId="0" fontId="33" fillId="2" borderId="31" xfId="3" applyFont="1" applyFill="1" applyBorder="1" applyAlignment="1">
      <alignment horizontal="right" vertical="center"/>
    </xf>
    <xf numFmtId="0" fontId="37" fillId="0" borderId="31" xfId="2" applyFont="1" applyBorder="1" applyAlignment="1">
      <alignment vertical="center" wrapText="1"/>
    </xf>
    <xf numFmtId="0" fontId="32" fillId="0" borderId="33" xfId="2" applyFont="1" applyBorder="1" applyAlignment="1">
      <alignment horizontal="right" vertical="center" wrapText="1"/>
    </xf>
    <xf numFmtId="0" fontId="32" fillId="0" borderId="33" xfId="2" applyFont="1" applyBorder="1" applyAlignment="1">
      <alignment vertical="center" wrapText="1"/>
    </xf>
    <xf numFmtId="0" fontId="1" fillId="0" borderId="38" xfId="2" applyBorder="1" applyAlignment="1">
      <alignment horizontal="left" vertical="center" shrinkToFit="1"/>
    </xf>
    <xf numFmtId="0" fontId="1" fillId="0" borderId="64" xfId="2" applyBorder="1" applyAlignment="1">
      <alignment vertical="center" textRotation="180" shrinkToFit="1"/>
    </xf>
    <xf numFmtId="0" fontId="0" fillId="0" borderId="31" xfId="2" applyFont="1" applyBorder="1" applyAlignment="1">
      <alignment horizontal="center" vertical="center" shrinkToFit="1"/>
    </xf>
    <xf numFmtId="0" fontId="1" fillId="0" borderId="31" xfId="2" applyBorder="1" applyAlignment="1">
      <alignment horizontal="center" vertical="center" shrinkToFit="1"/>
    </xf>
    <xf numFmtId="0" fontId="0" fillId="0" borderId="36" xfId="2" applyFont="1" applyBorder="1" applyAlignment="1">
      <alignment horizontal="right" vertical="center" shrinkToFit="1"/>
    </xf>
    <xf numFmtId="0" fontId="32" fillId="0" borderId="36" xfId="2" applyFont="1" applyBorder="1" applyAlignment="1">
      <alignment horizontal="right" vertical="center" wrapText="1"/>
    </xf>
    <xf numFmtId="0" fontId="0" fillId="0" borderId="36" xfId="2" applyFont="1" applyBorder="1" applyAlignment="1">
      <alignment horizontal="left" vertical="center" wrapText="1" shrinkToFit="1"/>
    </xf>
    <xf numFmtId="0" fontId="32" fillId="0" borderId="36" xfId="6" applyBorder="1" applyAlignment="1">
      <alignment vertical="center" wrapText="1"/>
    </xf>
    <xf numFmtId="0" fontId="0" fillId="0" borderId="34" xfId="2" applyFont="1" applyBorder="1" applyAlignment="1">
      <alignment horizontal="left" vertical="center" shrinkToFit="1"/>
    </xf>
    <xf numFmtId="0" fontId="0" fillId="0" borderId="38" xfId="2" applyFont="1" applyBorder="1" applyAlignment="1">
      <alignment horizontal="left" vertical="center" shrinkToFit="1"/>
    </xf>
    <xf numFmtId="0" fontId="38" fillId="0" borderId="36" xfId="2" applyFont="1" applyBorder="1" applyAlignment="1">
      <alignment vertical="center" wrapText="1"/>
    </xf>
    <xf numFmtId="0" fontId="0" fillId="0" borderId="52" xfId="2" applyFont="1" applyBorder="1" applyAlignment="1">
      <alignment vertical="center" textRotation="180" shrinkToFit="1"/>
    </xf>
    <xf numFmtId="0" fontId="0" fillId="0" borderId="33" xfId="2" applyFont="1" applyBorder="1" applyAlignment="1">
      <alignment horizontal="right" vertical="center" shrinkToFit="1"/>
    </xf>
    <xf numFmtId="0" fontId="1" fillId="0" borderId="43" xfId="2" applyBorder="1">
      <alignment vertical="center"/>
    </xf>
    <xf numFmtId="0" fontId="31" fillId="0" borderId="43" xfId="2" applyFont="1" applyBorder="1" applyAlignment="1">
      <alignment vertical="center" wrapText="1"/>
    </xf>
    <xf numFmtId="0" fontId="0" fillId="0" borderId="52" xfId="2" applyFont="1" applyBorder="1" applyAlignment="1">
      <alignment horizontal="left" vertical="center" shrinkToFit="1"/>
    </xf>
    <xf numFmtId="0" fontId="0" fillId="0" borderId="38" xfId="2" applyFont="1" applyBorder="1" applyAlignment="1">
      <alignment vertical="center" textRotation="180" shrinkToFit="1"/>
    </xf>
    <xf numFmtId="0" fontId="1" fillId="0" borderId="52" xfId="2" applyBorder="1" applyAlignment="1">
      <alignment horizontal="left" vertical="center" shrinkToFit="1"/>
    </xf>
    <xf numFmtId="0" fontId="1" fillId="0" borderId="38" xfId="2" applyBorder="1" applyAlignment="1">
      <alignment vertical="center" textRotation="180" shrinkToFit="1"/>
    </xf>
    <xf numFmtId="0" fontId="1" fillId="0" borderId="33" xfId="2" applyBorder="1" applyAlignment="1">
      <alignment vertical="center" shrinkToFit="1"/>
    </xf>
    <xf numFmtId="0" fontId="1" fillId="0" borderId="65" xfId="2" applyBorder="1" applyAlignment="1">
      <alignment horizontal="left" vertical="center" shrinkToFit="1"/>
    </xf>
    <xf numFmtId="0" fontId="1" fillId="0" borderId="55" xfId="2" applyBorder="1" applyAlignment="1">
      <alignment vertical="center" textRotation="180" shrinkToFit="1"/>
    </xf>
    <xf numFmtId="0" fontId="38" fillId="0" borderId="31" xfId="2" applyFont="1" applyBorder="1" applyAlignment="1">
      <alignment vertical="center" wrapText="1"/>
    </xf>
    <xf numFmtId="0" fontId="32" fillId="0" borderId="33" xfId="2" applyFont="1" applyBorder="1" applyAlignment="1">
      <alignment horizontal="left" vertical="center" wrapText="1"/>
    </xf>
    <xf numFmtId="0" fontId="28" fillId="0" borderId="36" xfId="7" applyFont="1" applyBorder="1" applyAlignment="1">
      <alignment vertical="center" wrapText="1"/>
    </xf>
    <xf numFmtId="0" fontId="27" fillId="0" borderId="36" xfId="7" applyFont="1" applyBorder="1" applyAlignment="1">
      <alignment vertical="center" wrapText="1"/>
    </xf>
    <xf numFmtId="0" fontId="0" fillId="0" borderId="33" xfId="2" applyFont="1" applyBorder="1" applyAlignment="1">
      <alignment horizontal="left" vertical="center" wrapText="1" shrinkToFit="1"/>
    </xf>
    <xf numFmtId="0" fontId="32" fillId="0" borderId="66" xfId="2" applyFont="1" applyBorder="1" applyAlignment="1">
      <alignment vertical="center" wrapText="1"/>
    </xf>
    <xf numFmtId="0" fontId="34" fillId="0" borderId="31" xfId="2" applyFont="1" applyBorder="1" applyAlignment="1">
      <alignment vertical="center" wrapText="1"/>
    </xf>
    <xf numFmtId="0" fontId="33" fillId="0" borderId="31" xfId="2" applyFont="1" applyBorder="1" applyAlignment="1">
      <alignment vertical="center" wrapText="1"/>
    </xf>
    <xf numFmtId="0" fontId="39" fillId="0" borderId="31" xfId="2" applyFont="1" applyBorder="1" applyAlignment="1">
      <alignment vertical="center" wrapText="1"/>
    </xf>
    <xf numFmtId="0" fontId="39" fillId="0" borderId="36" xfId="2" applyFont="1" applyBorder="1" applyAlignment="1">
      <alignment vertical="center" wrapText="1"/>
    </xf>
    <xf numFmtId="0" fontId="1" fillId="0" borderId="36" xfId="2" applyBorder="1" applyAlignment="1">
      <alignment horizontal="left" vertical="center" wrapText="1" shrinkToFit="1"/>
    </xf>
    <xf numFmtId="0" fontId="1" fillId="0" borderId="48" xfId="2" applyBorder="1" applyAlignment="1">
      <alignment horizontal="right" vertical="center" shrinkToFit="1"/>
    </xf>
    <xf numFmtId="0" fontId="0" fillId="0" borderId="53" xfId="2" applyFont="1" applyBorder="1" applyAlignment="1">
      <alignment vertical="center" textRotation="180" shrinkToFit="1"/>
    </xf>
    <xf numFmtId="0" fontId="0" fillId="0" borderId="31" xfId="2" applyFont="1" applyBorder="1" applyAlignment="1">
      <alignment horizontal="left" vertical="center" shrinkToFit="1"/>
    </xf>
    <xf numFmtId="0" fontId="0" fillId="0" borderId="31" xfId="2" applyFont="1" applyBorder="1" applyAlignment="1">
      <alignment horizontal="right" vertical="center" shrinkToFit="1"/>
    </xf>
    <xf numFmtId="0" fontId="10" fillId="0" borderId="8" xfId="1" applyFont="1" applyBorder="1" applyAlignment="1">
      <alignment horizontal="center" vertical="center"/>
    </xf>
    <xf numFmtId="0" fontId="5" fillId="0" borderId="0" xfId="2" applyFont="1" applyBorder="1">
      <alignment vertical="center"/>
    </xf>
    <xf numFmtId="0" fontId="6" fillId="0" borderId="0" xfId="2" applyFont="1" applyBorder="1">
      <alignment vertical="center"/>
    </xf>
    <xf numFmtId="0" fontId="45" fillId="0" borderId="0" xfId="1" applyFont="1"/>
    <xf numFmtId="0" fontId="47" fillId="0" borderId="0" xfId="1" applyFont="1" applyAlignment="1">
      <alignment vertical="center"/>
    </xf>
    <xf numFmtId="0" fontId="46" fillId="0" borderId="5" xfId="1" applyFont="1" applyBorder="1" applyAlignment="1">
      <alignment vertical="center"/>
    </xf>
    <xf numFmtId="0" fontId="46" fillId="0" borderId="2" xfId="1" applyFont="1" applyBorder="1" applyAlignment="1">
      <alignment vertical="center"/>
    </xf>
    <xf numFmtId="0" fontId="46" fillId="0" borderId="6" xfId="1" applyFont="1" applyBorder="1" applyAlignment="1">
      <alignment vertical="center"/>
    </xf>
    <xf numFmtId="0" fontId="46" fillId="0" borderId="10" xfId="1" applyFont="1" applyBorder="1" applyAlignment="1">
      <alignment vertical="center"/>
    </xf>
    <xf numFmtId="0" fontId="46" fillId="0" borderId="11" xfId="1" applyFont="1" applyBorder="1" applyAlignment="1">
      <alignment vertical="center"/>
    </xf>
    <xf numFmtId="0" fontId="46" fillId="0" borderId="12" xfId="1" applyFont="1" applyBorder="1" applyAlignment="1">
      <alignment vertical="center"/>
    </xf>
    <xf numFmtId="0" fontId="49" fillId="0" borderId="0" xfId="1" applyFont="1"/>
    <xf numFmtId="0" fontId="5" fillId="0" borderId="71" xfId="2" applyFont="1" applyBorder="1">
      <alignment vertical="center"/>
    </xf>
    <xf numFmtId="0" fontId="6" fillId="0" borderId="71" xfId="2" applyFont="1" applyBorder="1">
      <alignment vertical="center"/>
    </xf>
    <xf numFmtId="0" fontId="58" fillId="0" borderId="0" xfId="1" applyFont="1"/>
    <xf numFmtId="0" fontId="59" fillId="0" borderId="0" xfId="1" applyFont="1"/>
    <xf numFmtId="0" fontId="60" fillId="0" borderId="0" xfId="1" applyFont="1"/>
    <xf numFmtId="0" fontId="61" fillId="0" borderId="0" xfId="1" applyFont="1"/>
    <xf numFmtId="0" fontId="62" fillId="0" borderId="0" xfId="1" applyFont="1"/>
    <xf numFmtId="0" fontId="63" fillId="0" borderId="0" xfId="1" applyFont="1"/>
    <xf numFmtId="0" fontId="65" fillId="0" borderId="0" xfId="1" applyFont="1"/>
    <xf numFmtId="0" fontId="66" fillId="0" borderId="0" xfId="1" applyFont="1"/>
    <xf numFmtId="0" fontId="46" fillId="4" borderId="2" xfId="1" applyFont="1" applyFill="1" applyBorder="1" applyAlignment="1">
      <alignment vertical="center"/>
    </xf>
    <xf numFmtId="0" fontId="46" fillId="4" borderId="6" xfId="1" applyFont="1" applyFill="1" applyBorder="1" applyAlignment="1">
      <alignment vertical="center"/>
    </xf>
    <xf numFmtId="0" fontId="46" fillId="4" borderId="11" xfId="1" applyFont="1" applyFill="1" applyBorder="1" applyAlignment="1">
      <alignment vertical="center"/>
    </xf>
    <xf numFmtId="0" fontId="46" fillId="4" borderId="12" xfId="1" applyFont="1" applyFill="1" applyBorder="1" applyAlignment="1">
      <alignment vertical="center"/>
    </xf>
    <xf numFmtId="0" fontId="46" fillId="5" borderId="2" xfId="1" applyFont="1" applyFill="1" applyBorder="1" applyAlignment="1">
      <alignment vertical="center"/>
    </xf>
    <xf numFmtId="0" fontId="46" fillId="5" borderId="6" xfId="1" applyFont="1" applyFill="1" applyBorder="1" applyAlignment="1">
      <alignment vertical="center"/>
    </xf>
    <xf numFmtId="0" fontId="46" fillId="5" borderId="11" xfId="1" applyFont="1" applyFill="1" applyBorder="1" applyAlignment="1">
      <alignment vertical="center"/>
    </xf>
    <xf numFmtId="0" fontId="46" fillId="5" borderId="12" xfId="1" applyFont="1" applyFill="1" applyBorder="1" applyAlignment="1">
      <alignment vertical="center"/>
    </xf>
    <xf numFmtId="0" fontId="46" fillId="6" borderId="2" xfId="1" applyFont="1" applyFill="1" applyBorder="1" applyAlignment="1">
      <alignment vertical="center"/>
    </xf>
    <xf numFmtId="0" fontId="46" fillId="6" borderId="6" xfId="1" applyFont="1" applyFill="1" applyBorder="1" applyAlignment="1">
      <alignment vertical="center"/>
    </xf>
    <xf numFmtId="0" fontId="46" fillId="6" borderId="11" xfId="1" applyFont="1" applyFill="1" applyBorder="1" applyAlignment="1">
      <alignment vertical="center"/>
    </xf>
    <xf numFmtId="0" fontId="46" fillId="6" borderId="12" xfId="1" applyFont="1" applyFill="1" applyBorder="1" applyAlignment="1">
      <alignment vertical="center"/>
    </xf>
    <xf numFmtId="0" fontId="46" fillId="7" borderId="2" xfId="1" applyFont="1" applyFill="1" applyBorder="1" applyAlignment="1">
      <alignment vertical="center"/>
    </xf>
    <xf numFmtId="0" fontId="46" fillId="7" borderId="6" xfId="1" applyFont="1" applyFill="1" applyBorder="1" applyAlignment="1">
      <alignment vertical="center"/>
    </xf>
    <xf numFmtId="0" fontId="46" fillId="7" borderId="11" xfId="1" applyFont="1" applyFill="1" applyBorder="1" applyAlignment="1">
      <alignment vertical="center"/>
    </xf>
    <xf numFmtId="0" fontId="46" fillId="7" borderId="12" xfId="1" applyFont="1" applyFill="1" applyBorder="1" applyAlignment="1">
      <alignment vertical="center"/>
    </xf>
    <xf numFmtId="0" fontId="35" fillId="0" borderId="0" xfId="2" applyFont="1" applyAlignment="1">
      <alignment horizontal="left" vertical="center"/>
    </xf>
    <xf numFmtId="0" fontId="41" fillId="0" borderId="2" xfId="2" applyFont="1" applyBorder="1" applyAlignment="1">
      <alignment horizontal="center" vertical="center" shrinkToFit="1"/>
    </xf>
    <xf numFmtId="0" fontId="41" fillId="0" borderId="6" xfId="2" applyFont="1" applyBorder="1" applyAlignment="1">
      <alignment horizontal="center" vertical="center" shrinkToFit="1"/>
    </xf>
    <xf numFmtId="0" fontId="41" fillId="0" borderId="5" xfId="2" applyFont="1" applyBorder="1" applyAlignment="1">
      <alignment horizontal="center" vertical="center" shrinkToFit="1"/>
    </xf>
    <xf numFmtId="0" fontId="42" fillId="0" borderId="2" xfId="2" applyFont="1" applyBorder="1" applyAlignment="1">
      <alignment horizontal="center" vertical="center" shrinkToFit="1"/>
    </xf>
    <xf numFmtId="0" fontId="15" fillId="0" borderId="2" xfId="2" applyFont="1" applyBorder="1" applyAlignment="1">
      <alignment horizontal="center" vertical="center" shrinkToFit="1"/>
    </xf>
    <xf numFmtId="0" fontId="15" fillId="0" borderId="6" xfId="2" applyFont="1" applyBorder="1" applyAlignment="1">
      <alignment horizontal="center" vertical="center" shrinkToFit="1"/>
    </xf>
    <xf numFmtId="0" fontId="19" fillId="0" borderId="5" xfId="2" applyFont="1" applyBorder="1" applyAlignment="1">
      <alignment horizontal="center" vertical="center" shrinkToFit="1"/>
    </xf>
    <xf numFmtId="0" fontId="19" fillId="0" borderId="2" xfId="2" applyFont="1" applyBorder="1" applyAlignment="1">
      <alignment horizontal="center" vertical="center" shrinkToFit="1"/>
    </xf>
    <xf numFmtId="0" fontId="19" fillId="0" borderId="6" xfId="2" applyFont="1" applyBorder="1" applyAlignment="1">
      <alignment horizontal="center" vertical="center" shrinkToFit="1"/>
    </xf>
    <xf numFmtId="0" fontId="13" fillId="0" borderId="5" xfId="2" applyFont="1" applyBorder="1" applyAlignment="1">
      <alignment horizontal="center" vertical="center"/>
    </xf>
    <xf numFmtId="0" fontId="13" fillId="0" borderId="2" xfId="2" applyFont="1" applyBorder="1" applyAlignment="1">
      <alignment horizontal="center" vertical="center"/>
    </xf>
    <xf numFmtId="0" fontId="10" fillId="0" borderId="7" xfId="1" applyFont="1" applyBorder="1" applyAlignment="1">
      <alignment horizontal="center" vertical="center"/>
    </xf>
    <xf numFmtId="0" fontId="10" fillId="0" borderId="8" xfId="1" applyFont="1" applyBorder="1" applyAlignment="1">
      <alignment horizontal="center" vertical="center"/>
    </xf>
    <xf numFmtId="0" fontId="15" fillId="0" borderId="5" xfId="2" applyFont="1" applyBorder="1" applyAlignment="1">
      <alignment horizontal="center" vertical="center" shrinkToFit="1"/>
    </xf>
    <xf numFmtId="0" fontId="10" fillId="0" borderId="14" xfId="1" applyFont="1" applyBorder="1" applyAlignment="1">
      <alignment horizontal="center" vertical="center"/>
    </xf>
    <xf numFmtId="0" fontId="48" fillId="0" borderId="5" xfId="2" applyFont="1" applyBorder="1" applyAlignment="1">
      <alignment horizontal="center" vertical="center" wrapText="1"/>
    </xf>
    <xf numFmtId="0" fontId="48" fillId="0" borderId="2" xfId="2" applyFont="1" applyBorder="1" applyAlignment="1">
      <alignment horizontal="center" vertical="center" wrapText="1"/>
    </xf>
    <xf numFmtId="0" fontId="48" fillId="0" borderId="6" xfId="2" applyFont="1" applyBorder="1" applyAlignment="1">
      <alignment horizontal="center" vertical="center" wrapText="1"/>
    </xf>
    <xf numFmtId="0" fontId="17" fillId="0" borderId="5" xfId="2" applyFont="1" applyBorder="1" applyAlignment="1">
      <alignment horizontal="center" vertical="center" shrinkToFit="1"/>
    </xf>
    <xf numFmtId="0" fontId="17" fillId="0" borderId="2" xfId="2" applyFont="1" applyBorder="1" applyAlignment="1">
      <alignment horizontal="center" vertical="center" shrinkToFit="1"/>
    </xf>
    <xf numFmtId="0" fontId="17" fillId="0" borderId="6" xfId="2" applyFont="1" applyBorder="1" applyAlignment="1">
      <alignment horizontal="center" vertical="center" shrinkToFit="1"/>
    </xf>
    <xf numFmtId="0" fontId="13" fillId="0" borderId="6" xfId="2" applyFont="1" applyBorder="1" applyAlignment="1">
      <alignment horizontal="center" vertical="center"/>
    </xf>
    <xf numFmtId="0" fontId="22" fillId="0" borderId="7" xfId="1" applyFont="1" applyBorder="1" applyAlignment="1">
      <alignment horizontal="center" vertical="center"/>
    </xf>
    <xf numFmtId="0" fontId="22" fillId="0" borderId="8" xfId="1" applyFont="1" applyBorder="1" applyAlignment="1">
      <alignment horizontal="center" vertical="center"/>
    </xf>
    <xf numFmtId="0" fontId="22" fillId="0" borderId="9" xfId="1" applyFont="1" applyBorder="1" applyAlignment="1">
      <alignment horizontal="center" vertical="center"/>
    </xf>
    <xf numFmtId="176" fontId="43" fillId="3" borderId="70" xfId="2" applyNumberFormat="1" applyFont="1" applyFill="1" applyBorder="1" applyAlignment="1">
      <alignment horizontal="center" vertical="center" wrapText="1"/>
    </xf>
    <xf numFmtId="176" fontId="44" fillId="3" borderId="1" xfId="2" applyNumberFormat="1" applyFont="1" applyFill="1" applyBorder="1" applyAlignment="1">
      <alignment horizontal="center" vertical="center" wrapText="1"/>
    </xf>
    <xf numFmtId="176" fontId="43" fillId="3" borderId="1" xfId="2" applyNumberFormat="1" applyFont="1" applyFill="1" applyBorder="1" applyAlignment="1">
      <alignment horizontal="center" vertical="center" wrapText="1"/>
    </xf>
    <xf numFmtId="0" fontId="10" fillId="0" borderId="9" xfId="1" applyFont="1" applyBorder="1" applyAlignment="1">
      <alignment horizontal="center" vertical="center"/>
    </xf>
    <xf numFmtId="176" fontId="44" fillId="3" borderId="13" xfId="2" applyNumberFormat="1" applyFont="1" applyFill="1" applyBorder="1" applyAlignment="1">
      <alignment horizontal="center" vertical="center" wrapText="1"/>
    </xf>
    <xf numFmtId="0" fontId="11" fillId="0" borderId="5" xfId="2" applyFont="1" applyBorder="1" applyAlignment="1">
      <alignment horizontal="center" vertical="center" shrinkToFit="1"/>
    </xf>
    <xf numFmtId="0" fontId="11" fillId="0" borderId="2" xfId="2" applyFont="1" applyBorder="1" applyAlignment="1">
      <alignment horizontal="center" vertical="center" shrinkToFit="1"/>
    </xf>
    <xf numFmtId="0" fontId="11" fillId="0" borderId="6" xfId="2" applyFont="1" applyBorder="1" applyAlignment="1">
      <alignment horizontal="center" vertical="center" shrinkToFit="1"/>
    </xf>
    <xf numFmtId="0" fontId="17" fillId="0" borderId="2" xfId="2" applyFont="1" applyFill="1" applyBorder="1" applyAlignment="1">
      <alignment horizontal="center" vertical="center" shrinkToFit="1"/>
    </xf>
    <xf numFmtId="0" fontId="10" fillId="0" borderId="3" xfId="1" applyFont="1" applyBorder="1" applyAlignment="1">
      <alignment horizontal="center" vertical="center"/>
    </xf>
    <xf numFmtId="0" fontId="10" fillId="0" borderId="4" xfId="1" applyFont="1" applyBorder="1" applyAlignment="1">
      <alignment horizontal="center" vertical="center"/>
    </xf>
    <xf numFmtId="0" fontId="10" fillId="0" borderId="68" xfId="1" applyFont="1" applyBorder="1" applyAlignment="1">
      <alignment horizontal="center" vertical="center"/>
    </xf>
    <xf numFmtId="0" fontId="10" fillId="0" borderId="50" xfId="1" applyFont="1" applyBorder="1" applyAlignment="1">
      <alignment horizontal="center" vertical="center"/>
    </xf>
    <xf numFmtId="0" fontId="10" fillId="0" borderId="69" xfId="1" applyFont="1" applyBorder="1" applyAlignment="1">
      <alignment horizontal="center" vertical="center"/>
    </xf>
    <xf numFmtId="0" fontId="10" fillId="0" borderId="67" xfId="1" applyFont="1" applyBorder="1" applyAlignment="1">
      <alignment horizontal="center" vertical="center"/>
    </xf>
    <xf numFmtId="0" fontId="51" fillId="4" borderId="2" xfId="2" applyFont="1" applyFill="1" applyBorder="1" applyAlignment="1">
      <alignment horizontal="center" vertical="center" shrinkToFit="1"/>
    </xf>
    <xf numFmtId="0" fontId="51" fillId="4" borderId="6" xfId="2" applyFont="1" applyFill="1" applyBorder="1" applyAlignment="1">
      <alignment horizontal="center" vertical="center" shrinkToFit="1"/>
    </xf>
    <xf numFmtId="0" fontId="64" fillId="0" borderId="5" xfId="2" applyFont="1" applyBorder="1" applyAlignment="1">
      <alignment horizontal="center" vertical="center"/>
    </xf>
    <xf numFmtId="0" fontId="64" fillId="0" borderId="2" xfId="2" applyFont="1" applyBorder="1" applyAlignment="1">
      <alignment horizontal="center" vertical="center"/>
    </xf>
    <xf numFmtId="0" fontId="64" fillId="4" borderId="2" xfId="2" applyFont="1" applyFill="1" applyBorder="1" applyAlignment="1">
      <alignment horizontal="center" vertical="center"/>
    </xf>
    <xf numFmtId="0" fontId="64" fillId="4" borderId="6" xfId="2" applyFont="1" applyFill="1" applyBorder="1" applyAlignment="1">
      <alignment horizontal="center" vertical="center"/>
    </xf>
    <xf numFmtId="176" fontId="50" fillId="3" borderId="70" xfId="2" applyNumberFormat="1" applyFont="1" applyFill="1" applyBorder="1" applyAlignment="1">
      <alignment horizontal="center" vertical="center" wrapText="1"/>
    </xf>
    <xf numFmtId="176" fontId="24" fillId="3" borderId="1" xfId="2" applyNumberFormat="1" applyFont="1" applyFill="1" applyBorder="1" applyAlignment="1">
      <alignment horizontal="center" vertical="center" wrapText="1"/>
    </xf>
    <xf numFmtId="176" fontId="50" fillId="3" borderId="1" xfId="2" applyNumberFormat="1" applyFont="1" applyFill="1" applyBorder="1" applyAlignment="1">
      <alignment horizontal="center" vertical="center" wrapText="1"/>
    </xf>
    <xf numFmtId="176" fontId="24" fillId="3" borderId="13" xfId="2" applyNumberFormat="1" applyFont="1" applyFill="1" applyBorder="1" applyAlignment="1">
      <alignment horizontal="center" vertical="center" wrapText="1"/>
    </xf>
    <xf numFmtId="0" fontId="51" fillId="0" borderId="5" xfId="2" applyFont="1" applyBorder="1" applyAlignment="1">
      <alignment horizontal="center" vertical="center" shrinkToFit="1"/>
    </xf>
    <xf numFmtId="0" fontId="51" fillId="0" borderId="2" xfId="2" applyFont="1" applyBorder="1" applyAlignment="1">
      <alignment horizontal="center" vertical="center" shrinkToFit="1"/>
    </xf>
    <xf numFmtId="0" fontId="53" fillId="4" borderId="2" xfId="2" applyFont="1" applyFill="1" applyBorder="1" applyAlignment="1">
      <alignment horizontal="right" vertical="center" shrinkToFit="1"/>
    </xf>
    <xf numFmtId="0" fontId="53" fillId="4" borderId="6" xfId="2" applyFont="1" applyFill="1" applyBorder="1" applyAlignment="1">
      <alignment horizontal="right" vertical="center" shrinkToFit="1"/>
    </xf>
    <xf numFmtId="0" fontId="54" fillId="0" borderId="5" xfId="2" applyFont="1" applyBorder="1" applyAlignment="1">
      <alignment horizontal="center" vertical="center" wrapText="1"/>
    </xf>
    <xf numFmtId="0" fontId="54" fillId="0" borderId="2" xfId="2" applyFont="1" applyBorder="1" applyAlignment="1">
      <alignment horizontal="center" vertical="center" wrapText="1"/>
    </xf>
    <xf numFmtId="0" fontId="54" fillId="0" borderId="2" xfId="2" applyFont="1" applyBorder="1" applyAlignment="1">
      <alignment horizontal="right" vertical="center" wrapText="1"/>
    </xf>
    <xf numFmtId="0" fontId="54" fillId="4" borderId="2" xfId="2" applyFont="1" applyFill="1" applyBorder="1" applyAlignment="1">
      <alignment horizontal="right" vertical="center" wrapText="1"/>
    </xf>
    <xf numFmtId="0" fontId="54" fillId="4" borderId="6" xfId="2" applyFont="1" applyFill="1" applyBorder="1" applyAlignment="1">
      <alignment horizontal="right" vertical="center" wrapText="1"/>
    </xf>
    <xf numFmtId="0" fontId="52" fillId="0" borderId="5" xfId="2" applyFont="1" applyBorder="1" applyAlignment="1">
      <alignment horizontal="center" vertical="center" shrinkToFit="1"/>
    </xf>
    <xf numFmtId="0" fontId="52" fillId="0" borderId="2" xfId="2" applyFont="1" applyBorder="1" applyAlignment="1">
      <alignment horizontal="center" vertical="center" shrinkToFit="1"/>
    </xf>
    <xf numFmtId="0" fontId="52" fillId="4" borderId="2" xfId="2" applyFont="1" applyFill="1" applyBorder="1" applyAlignment="1">
      <alignment horizontal="right" vertical="center" shrinkToFit="1"/>
    </xf>
    <xf numFmtId="0" fontId="52" fillId="4" borderId="6" xfId="2" applyFont="1" applyFill="1" applyBorder="1" applyAlignment="1">
      <alignment horizontal="right" vertical="center" shrinkToFit="1"/>
    </xf>
    <xf numFmtId="0" fontId="53" fillId="0" borderId="5" xfId="2" applyFont="1" applyBorder="1" applyAlignment="1">
      <alignment horizontal="center" vertical="center" shrinkToFit="1"/>
    </xf>
    <xf numFmtId="0" fontId="53" fillId="0" borderId="2" xfId="2" applyFont="1" applyBorder="1" applyAlignment="1">
      <alignment horizontal="center" vertical="center" shrinkToFit="1"/>
    </xf>
    <xf numFmtId="176" fontId="57" fillId="3" borderId="70" xfId="2" applyNumberFormat="1" applyFont="1" applyFill="1" applyBorder="1" applyAlignment="1">
      <alignment horizontal="center" vertical="center" wrapText="1"/>
    </xf>
    <xf numFmtId="176" fontId="57" fillId="3" borderId="1" xfId="2" applyNumberFormat="1" applyFont="1" applyFill="1" applyBorder="1" applyAlignment="1">
      <alignment horizontal="center" vertical="center" wrapText="1"/>
    </xf>
    <xf numFmtId="0" fontId="55" fillId="0" borderId="5" xfId="2" applyFont="1" applyBorder="1" applyAlignment="1">
      <alignment horizontal="center" vertical="center" shrinkToFit="1"/>
    </xf>
    <xf numFmtId="0" fontId="55" fillId="0" borderId="2" xfId="2" applyFont="1" applyBorder="1" applyAlignment="1">
      <alignment horizontal="center" vertical="center" shrinkToFit="1"/>
    </xf>
    <xf numFmtId="0" fontId="55" fillId="0" borderId="2" xfId="2" applyFont="1" applyBorder="1" applyAlignment="1">
      <alignment horizontal="right" vertical="center" shrinkToFit="1"/>
    </xf>
    <xf numFmtId="0" fontId="55" fillId="4" borderId="2" xfId="2" applyFont="1" applyFill="1" applyBorder="1" applyAlignment="1">
      <alignment horizontal="right" vertical="center" shrinkToFit="1"/>
    </xf>
    <xf numFmtId="0" fontId="55" fillId="4" borderId="6" xfId="2" applyFont="1" applyFill="1" applyBorder="1" applyAlignment="1">
      <alignment horizontal="right" vertical="center" shrinkToFit="1"/>
    </xf>
    <xf numFmtId="0" fontId="56" fillId="0" borderId="5" xfId="2" applyFont="1" applyBorder="1" applyAlignment="1">
      <alignment horizontal="center" vertical="center" shrinkToFit="1"/>
    </xf>
    <xf numFmtId="0" fontId="56" fillId="0" borderId="2" xfId="2" applyFont="1" applyBorder="1" applyAlignment="1">
      <alignment horizontal="center" vertical="center" shrinkToFit="1"/>
    </xf>
    <xf numFmtId="0" fontId="40" fillId="0" borderId="2" xfId="2" applyFont="1" applyBorder="1" applyAlignment="1">
      <alignment horizontal="center" vertical="center" shrinkToFit="1"/>
    </xf>
    <xf numFmtId="0" fontId="56" fillId="4" borderId="2" xfId="2" applyFont="1" applyFill="1" applyBorder="1" applyAlignment="1">
      <alignment horizontal="right" vertical="center" shrinkToFit="1"/>
    </xf>
    <xf numFmtId="0" fontId="56" fillId="4" borderId="6" xfId="2" applyFont="1" applyFill="1" applyBorder="1" applyAlignment="1">
      <alignment horizontal="right" vertical="center" shrinkToFit="1"/>
    </xf>
    <xf numFmtId="0" fontId="64" fillId="5" borderId="2" xfId="2" applyFont="1" applyFill="1" applyBorder="1" applyAlignment="1">
      <alignment horizontal="center" vertical="center"/>
    </xf>
    <xf numFmtId="0" fontId="64" fillId="5" borderId="6" xfId="2" applyFont="1" applyFill="1" applyBorder="1" applyAlignment="1">
      <alignment horizontal="center" vertical="center"/>
    </xf>
    <xf numFmtId="0" fontId="52" fillId="0" borderId="2" xfId="2" applyFont="1" applyBorder="1" applyAlignment="1">
      <alignment horizontal="left" vertical="center" shrinkToFit="1"/>
    </xf>
    <xf numFmtId="0" fontId="52" fillId="0" borderId="2" xfId="2" applyFont="1" applyBorder="1" applyAlignment="1">
      <alignment horizontal="right" vertical="center" shrinkToFit="1"/>
    </xf>
    <xf numFmtId="0" fontId="52" fillId="5" borderId="2" xfId="2" applyFont="1" applyFill="1" applyBorder="1" applyAlignment="1">
      <alignment horizontal="right" vertical="center" shrinkToFit="1"/>
    </xf>
    <xf numFmtId="0" fontId="52" fillId="5" borderId="6" xfId="2" applyFont="1" applyFill="1" applyBorder="1" applyAlignment="1">
      <alignment horizontal="right" vertical="center" shrinkToFit="1"/>
    </xf>
    <xf numFmtId="0" fontId="51" fillId="5" borderId="2" xfId="2" applyFont="1" applyFill="1" applyBorder="1" applyAlignment="1">
      <alignment horizontal="center" vertical="center" shrinkToFit="1"/>
    </xf>
    <xf numFmtId="0" fontId="51" fillId="5" borderId="6" xfId="2" applyFont="1" applyFill="1" applyBorder="1" applyAlignment="1">
      <alignment horizontal="center" vertical="center" shrinkToFit="1"/>
    </xf>
    <xf numFmtId="0" fontId="53" fillId="0" borderId="2" xfId="2" applyFont="1" applyBorder="1" applyAlignment="1">
      <alignment horizontal="left" vertical="center" shrinkToFit="1"/>
    </xf>
    <xf numFmtId="0" fontId="53" fillId="0" borderId="2" xfId="2" applyFont="1" applyBorder="1" applyAlignment="1">
      <alignment horizontal="right" vertical="center" shrinkToFit="1"/>
    </xf>
    <xf numFmtId="0" fontId="53" fillId="5" borderId="2" xfId="2" applyFont="1" applyFill="1" applyBorder="1" applyAlignment="1">
      <alignment horizontal="right" vertical="center" shrinkToFit="1"/>
    </xf>
    <xf numFmtId="0" fontId="53" fillId="5" borderId="6" xfId="2" applyFont="1" applyFill="1" applyBorder="1" applyAlignment="1">
      <alignment horizontal="right" vertical="center" shrinkToFit="1"/>
    </xf>
    <xf numFmtId="0" fontId="54" fillId="0" borderId="2" xfId="2" applyFont="1" applyBorder="1" applyAlignment="1">
      <alignment horizontal="left" vertical="center" wrapText="1"/>
    </xf>
    <xf numFmtId="0" fontId="54" fillId="5" borderId="2" xfId="2" applyFont="1" applyFill="1" applyBorder="1" applyAlignment="1">
      <alignment horizontal="right" vertical="center" wrapText="1"/>
    </xf>
    <xf numFmtId="0" fontId="54" fillId="5" borderId="6" xfId="2" applyFont="1" applyFill="1" applyBorder="1" applyAlignment="1">
      <alignment horizontal="right" vertical="center" wrapText="1"/>
    </xf>
    <xf numFmtId="0" fontId="55" fillId="0" borderId="2" xfId="2" applyFont="1" applyBorder="1" applyAlignment="1">
      <alignment horizontal="left" vertical="center" shrinkToFit="1"/>
    </xf>
    <xf numFmtId="0" fontId="55" fillId="5" borderId="2" xfId="2" applyFont="1" applyFill="1" applyBorder="1" applyAlignment="1">
      <alignment horizontal="right" vertical="center" shrinkToFit="1"/>
    </xf>
    <xf numFmtId="0" fontId="55" fillId="5" borderId="6" xfId="2" applyFont="1" applyFill="1" applyBorder="1" applyAlignment="1">
      <alignment horizontal="right" vertical="center" shrinkToFit="1"/>
    </xf>
    <xf numFmtId="0" fontId="40" fillId="0" borderId="2" xfId="2" applyFont="1" applyBorder="1" applyAlignment="1">
      <alignment horizontal="left" vertical="center" shrinkToFit="1"/>
    </xf>
    <xf numFmtId="0" fontId="56" fillId="5" borderId="2" xfId="2" applyFont="1" applyFill="1" applyBorder="1" applyAlignment="1">
      <alignment horizontal="center" vertical="center" shrinkToFit="1"/>
    </xf>
    <xf numFmtId="0" fontId="56" fillId="5" borderId="6" xfId="2" applyFont="1" applyFill="1" applyBorder="1" applyAlignment="1">
      <alignment horizontal="center" vertical="center" shrinkToFit="1"/>
    </xf>
    <xf numFmtId="0" fontId="64" fillId="6" borderId="2" xfId="2" applyFont="1" applyFill="1" applyBorder="1" applyAlignment="1">
      <alignment horizontal="center" vertical="center"/>
    </xf>
    <xf numFmtId="0" fontId="64" fillId="6" borderId="6" xfId="2" applyFont="1" applyFill="1" applyBorder="1" applyAlignment="1">
      <alignment horizontal="center" vertical="center"/>
    </xf>
    <xf numFmtId="0" fontId="52" fillId="0" borderId="5" xfId="2" applyFont="1" applyBorder="1" applyAlignment="1">
      <alignment horizontal="left" vertical="center" shrinkToFit="1"/>
    </xf>
    <xf numFmtId="0" fontId="52" fillId="6" borderId="2" xfId="2" applyFont="1" applyFill="1" applyBorder="1" applyAlignment="1">
      <alignment horizontal="right" vertical="center" shrinkToFit="1"/>
    </xf>
    <xf numFmtId="0" fontId="52" fillId="6" borderId="6" xfId="2" applyFont="1" applyFill="1" applyBorder="1" applyAlignment="1">
      <alignment horizontal="right" vertical="center" shrinkToFit="1"/>
    </xf>
    <xf numFmtId="0" fontId="51" fillId="6" borderId="2" xfId="2" applyFont="1" applyFill="1" applyBorder="1" applyAlignment="1">
      <alignment horizontal="center" vertical="center" shrinkToFit="1"/>
    </xf>
    <xf numFmtId="0" fontId="51" fillId="6" borderId="6" xfId="2" applyFont="1" applyFill="1" applyBorder="1" applyAlignment="1">
      <alignment horizontal="center" vertical="center" shrinkToFit="1"/>
    </xf>
    <xf numFmtId="0" fontId="53" fillId="0" borderId="5" xfId="2" applyFont="1" applyBorder="1" applyAlignment="1">
      <alignment horizontal="left" vertical="center" shrinkToFit="1"/>
    </xf>
    <xf numFmtId="0" fontId="53" fillId="0" borderId="2" xfId="2" applyFont="1" applyFill="1" applyBorder="1" applyAlignment="1">
      <alignment horizontal="right" vertical="center" shrinkToFit="1"/>
    </xf>
    <xf numFmtId="0" fontId="53" fillId="6" borderId="2" xfId="2" applyFont="1" applyFill="1" applyBorder="1" applyAlignment="1">
      <alignment horizontal="right" vertical="center" shrinkToFit="1"/>
    </xf>
    <xf numFmtId="0" fontId="53" fillId="6" borderId="6" xfId="2" applyFont="1" applyFill="1" applyBorder="1" applyAlignment="1">
      <alignment horizontal="right" vertical="center" shrinkToFit="1"/>
    </xf>
    <xf numFmtId="0" fontId="54" fillId="0" borderId="5" xfId="2" applyFont="1" applyBorder="1" applyAlignment="1">
      <alignment horizontal="left" vertical="center" wrapText="1"/>
    </xf>
    <xf numFmtId="0" fontId="54" fillId="6" borderId="2" xfId="2" applyFont="1" applyFill="1" applyBorder="1" applyAlignment="1">
      <alignment horizontal="right" vertical="center" wrapText="1"/>
    </xf>
    <xf numFmtId="0" fontId="54" fillId="6" borderId="6" xfId="2" applyFont="1" applyFill="1" applyBorder="1" applyAlignment="1">
      <alignment horizontal="right" vertical="center" wrapText="1"/>
    </xf>
    <xf numFmtId="0" fontId="55" fillId="0" borderId="5" xfId="2" applyFont="1" applyBorder="1" applyAlignment="1">
      <alignment horizontal="left" vertical="center" shrinkToFit="1"/>
    </xf>
    <xf numFmtId="0" fontId="55" fillId="6" borderId="2" xfId="2" applyFont="1" applyFill="1" applyBorder="1" applyAlignment="1">
      <alignment horizontal="right" vertical="center" shrinkToFit="1"/>
    </xf>
    <xf numFmtId="0" fontId="55" fillId="6" borderId="6" xfId="2" applyFont="1" applyFill="1" applyBorder="1" applyAlignment="1">
      <alignment horizontal="right" vertical="center" shrinkToFit="1"/>
    </xf>
    <xf numFmtId="0" fontId="40" fillId="0" borderId="2" xfId="2" applyFont="1" applyBorder="1" applyAlignment="1">
      <alignment horizontal="right" vertical="center" shrinkToFit="1"/>
    </xf>
    <xf numFmtId="0" fontId="51" fillId="7" borderId="2" xfId="2" applyFont="1" applyFill="1" applyBorder="1" applyAlignment="1">
      <alignment horizontal="center" vertical="center" shrinkToFit="1"/>
    </xf>
    <xf numFmtId="0" fontId="51" fillId="7" borderId="6" xfId="2" applyFont="1" applyFill="1" applyBorder="1" applyAlignment="1">
      <alignment horizontal="center" vertical="center" shrinkToFit="1"/>
    </xf>
    <xf numFmtId="0" fontId="64" fillId="7" borderId="2" xfId="2" applyFont="1" applyFill="1" applyBorder="1" applyAlignment="1">
      <alignment horizontal="center" vertical="center"/>
    </xf>
    <xf numFmtId="0" fontId="64" fillId="7" borderId="6" xfId="2" applyFont="1" applyFill="1" applyBorder="1" applyAlignment="1">
      <alignment horizontal="center" vertical="center"/>
    </xf>
    <xf numFmtId="0" fontId="56" fillId="6" borderId="2" xfId="2" applyFont="1" applyFill="1" applyBorder="1" applyAlignment="1">
      <alignment horizontal="center" vertical="center" shrinkToFit="1"/>
    </xf>
    <xf numFmtId="0" fontId="56" fillId="6" borderId="6" xfId="2" applyFont="1" applyFill="1" applyBorder="1" applyAlignment="1">
      <alignment horizontal="center" vertical="center" shrinkToFit="1"/>
    </xf>
    <xf numFmtId="0" fontId="54" fillId="7" borderId="2" xfId="2" applyFont="1" applyFill="1" applyBorder="1" applyAlignment="1">
      <alignment horizontal="right" vertical="center" wrapText="1"/>
    </xf>
    <xf numFmtId="0" fontId="54" fillId="7" borderId="6" xfId="2" applyFont="1" applyFill="1" applyBorder="1" applyAlignment="1">
      <alignment horizontal="right" vertical="center" wrapText="1"/>
    </xf>
    <xf numFmtId="0" fontId="52" fillId="7" borderId="2" xfId="2" applyFont="1" applyFill="1" applyBorder="1" applyAlignment="1">
      <alignment horizontal="right" vertical="center" shrinkToFit="1"/>
    </xf>
    <xf numFmtId="0" fontId="52" fillId="7" borderId="6" xfId="2" applyFont="1" applyFill="1" applyBorder="1" applyAlignment="1">
      <alignment horizontal="right" vertical="center" shrinkToFit="1"/>
    </xf>
    <xf numFmtId="0" fontId="53" fillId="7" borderId="2" xfId="2" applyFont="1" applyFill="1" applyBorder="1" applyAlignment="1">
      <alignment horizontal="right" vertical="center" shrinkToFit="1"/>
    </xf>
    <xf numFmtId="0" fontId="53" fillId="7" borderId="6" xfId="2" applyFont="1" applyFill="1" applyBorder="1" applyAlignment="1">
      <alignment horizontal="right" vertical="center" shrinkToFit="1"/>
    </xf>
    <xf numFmtId="0" fontId="56" fillId="7" borderId="2" xfId="2" applyFont="1" applyFill="1" applyBorder="1" applyAlignment="1">
      <alignment horizontal="center" vertical="center" shrinkToFit="1"/>
    </xf>
    <xf numFmtId="0" fontId="56" fillId="7" borderId="6" xfId="2" applyFont="1" applyFill="1" applyBorder="1" applyAlignment="1">
      <alignment horizontal="center" vertical="center" shrinkToFit="1"/>
    </xf>
    <xf numFmtId="176" fontId="57" fillId="3" borderId="70" xfId="2" applyNumberFormat="1" applyFont="1" applyFill="1" applyBorder="1" applyAlignment="1">
      <alignment horizontal="left" vertical="center" wrapText="1"/>
    </xf>
    <xf numFmtId="176" fontId="24" fillId="3" borderId="1" xfId="2" applyNumberFormat="1" applyFont="1" applyFill="1" applyBorder="1" applyAlignment="1">
      <alignment horizontal="left" vertical="center" wrapText="1"/>
    </xf>
    <xf numFmtId="176" fontId="57" fillId="3" borderId="1" xfId="2" applyNumberFormat="1" applyFont="1" applyFill="1" applyBorder="1" applyAlignment="1">
      <alignment horizontal="right" vertical="center" wrapText="1"/>
    </xf>
    <xf numFmtId="176" fontId="24" fillId="3" borderId="1" xfId="2" applyNumberFormat="1" applyFont="1" applyFill="1" applyBorder="1" applyAlignment="1">
      <alignment horizontal="right" vertical="center" wrapText="1"/>
    </xf>
    <xf numFmtId="0" fontId="55" fillId="7" borderId="2" xfId="2" applyFont="1" applyFill="1" applyBorder="1" applyAlignment="1">
      <alignment horizontal="right" vertical="center" shrinkToFit="1"/>
    </xf>
    <xf numFmtId="0" fontId="55" fillId="7" borderId="6" xfId="2" applyFont="1" applyFill="1" applyBorder="1" applyAlignment="1">
      <alignment horizontal="right" vertical="center" shrinkToFit="1"/>
    </xf>
    <xf numFmtId="0" fontId="52" fillId="0" borderId="6" xfId="2" applyFont="1" applyBorder="1" applyAlignment="1">
      <alignment horizontal="center" vertical="center" shrinkToFit="1"/>
    </xf>
    <xf numFmtId="0" fontId="51" fillId="0" borderId="6" xfId="2" applyFont="1" applyBorder="1" applyAlignment="1">
      <alignment horizontal="center" vertical="center" shrinkToFit="1"/>
    </xf>
    <xf numFmtId="0" fontId="64" fillId="0" borderId="6" xfId="2" applyFont="1" applyBorder="1" applyAlignment="1">
      <alignment horizontal="center" vertical="center"/>
    </xf>
    <xf numFmtId="0" fontId="53" fillId="0" borderId="6" xfId="2" applyFont="1" applyBorder="1" applyAlignment="1">
      <alignment horizontal="center" vertical="center" shrinkToFit="1"/>
    </xf>
    <xf numFmtId="0" fontId="56" fillId="0" borderId="6" xfId="2" applyFont="1" applyBorder="1" applyAlignment="1">
      <alignment horizontal="center" vertical="center" shrinkToFit="1"/>
    </xf>
    <xf numFmtId="0" fontId="54" fillId="0" borderId="6" xfId="2" applyFont="1" applyBorder="1" applyAlignment="1">
      <alignment horizontal="center" vertical="center" wrapText="1"/>
    </xf>
    <xf numFmtId="0" fontId="55" fillId="0" borderId="6" xfId="2" applyFont="1" applyBorder="1" applyAlignment="1">
      <alignment horizontal="center" vertical="center" shrinkToFit="1"/>
    </xf>
    <xf numFmtId="0" fontId="1" fillId="0" borderId="30" xfId="2" applyBorder="1" applyAlignment="1">
      <alignment horizontal="center" vertical="center" textRotation="180" shrinkToFit="1"/>
    </xf>
    <xf numFmtId="0" fontId="1" fillId="0" borderId="27" xfId="2" applyBorder="1" applyAlignment="1">
      <alignment horizontal="center" vertical="center" wrapText="1" shrinkToFit="1"/>
    </xf>
    <xf numFmtId="0" fontId="1" fillId="0" borderId="38" xfId="2" applyBorder="1" applyAlignment="1">
      <alignment horizontal="center" vertical="center" wrapText="1" shrinkToFit="1"/>
    </xf>
    <xf numFmtId="0" fontId="1" fillId="0" borderId="33" xfId="2" applyBorder="1" applyAlignment="1">
      <alignment horizontal="center" vertical="center" wrapText="1" shrinkToFit="1"/>
    </xf>
    <xf numFmtId="0" fontId="1" fillId="0" borderId="56" xfId="2" applyBorder="1" applyAlignment="1">
      <alignment horizontal="center" vertical="center" wrapText="1" shrinkToFit="1"/>
    </xf>
    <xf numFmtId="0" fontId="1" fillId="0" borderId="29" xfId="2" applyBorder="1" applyAlignment="1">
      <alignment horizontal="center" vertical="center" textRotation="255" shrinkToFit="1"/>
    </xf>
    <xf numFmtId="0" fontId="1" fillId="0" borderId="0" xfId="2" applyAlignment="1">
      <alignment horizontal="right" vertical="top"/>
    </xf>
    <xf numFmtId="0" fontId="1" fillId="0" borderId="0" xfId="2" applyAlignment="1">
      <alignment horizontal="left" vertical="center"/>
    </xf>
    <xf numFmtId="0" fontId="1" fillId="0" borderId="47" xfId="2" applyBorder="1" applyAlignment="1">
      <alignment horizontal="center" vertical="center" wrapText="1" shrinkToFit="1"/>
    </xf>
    <xf numFmtId="0" fontId="1" fillId="0" borderId="39" xfId="2" applyBorder="1" applyAlignment="1">
      <alignment horizontal="center" vertical="center" wrapText="1" shrinkToFit="1"/>
    </xf>
    <xf numFmtId="0" fontId="25" fillId="0" borderId="0" xfId="2" applyFont="1" applyAlignment="1">
      <alignment horizontal="center" shrinkToFit="1"/>
    </xf>
    <xf numFmtId="0" fontId="1" fillId="0" borderId="23" xfId="2" applyBorder="1" applyAlignment="1">
      <alignment horizontal="center" vertical="center" textRotation="180" shrinkToFit="1"/>
    </xf>
    <xf numFmtId="0" fontId="1" fillId="0" borderId="25" xfId="2" applyBorder="1" applyAlignment="1">
      <alignment horizontal="center" vertical="center" wrapText="1" shrinkToFit="1"/>
    </xf>
    <xf numFmtId="0" fontId="24" fillId="0" borderId="0" xfId="2" applyFont="1" applyAlignment="1">
      <alignment horizontal="center" shrinkToFit="1"/>
    </xf>
    <xf numFmtId="0" fontId="25" fillId="0" borderId="0" xfId="2" applyFont="1" applyAlignment="1">
      <alignment horizontal="right" vertical="top"/>
    </xf>
    <xf numFmtId="0" fontId="35" fillId="0" borderId="0" xfId="2" applyFont="1" applyAlignment="1">
      <alignment horizontal="left" vertical="center"/>
    </xf>
    <xf numFmtId="0" fontId="24" fillId="0" borderId="60" xfId="2" applyFont="1" applyBorder="1" applyAlignment="1">
      <alignment horizontal="center" shrinkToFit="1"/>
    </xf>
    <xf numFmtId="0" fontId="24" fillId="0" borderId="61" xfId="2" applyFont="1" applyBorder="1" applyAlignment="1">
      <alignment horizontal="center" shrinkToFit="1"/>
    </xf>
    <xf numFmtId="0" fontId="1" fillId="0" borderId="0" xfId="1"/>
    <xf numFmtId="0" fontId="0" fillId="0" borderId="0" xfId="1" applyFont="1"/>
    <xf numFmtId="176" fontId="67" fillId="8" borderId="58" xfId="2" applyNumberFormat="1" applyFont="1" applyFill="1" applyBorder="1" applyAlignment="1">
      <alignment horizontal="center" vertical="center"/>
    </xf>
    <xf numFmtId="176" fontId="67" fillId="8" borderId="71" xfId="2" applyNumberFormat="1" applyFont="1" applyFill="1" applyBorder="1" applyAlignment="1">
      <alignment horizontal="center" vertical="center"/>
    </xf>
    <xf numFmtId="0" fontId="68" fillId="0" borderId="2" xfId="1" applyFont="1" applyBorder="1" applyAlignment="1">
      <alignment vertical="center"/>
    </xf>
    <xf numFmtId="0" fontId="68" fillId="0" borderId="72" xfId="1" applyFont="1" applyBorder="1" applyAlignment="1">
      <alignment vertical="center"/>
    </xf>
    <xf numFmtId="176" fontId="67" fillId="8" borderId="50" xfId="2" applyNumberFormat="1" applyFont="1" applyFill="1" applyBorder="1" applyAlignment="1">
      <alignment horizontal="center" vertical="center"/>
    </xf>
    <xf numFmtId="176" fontId="67" fillId="8" borderId="0" xfId="2" applyNumberFormat="1" applyFont="1" applyFill="1" applyBorder="1" applyAlignment="1">
      <alignment horizontal="center" vertical="center"/>
    </xf>
    <xf numFmtId="9" fontId="68" fillId="0" borderId="2" xfId="1" applyNumberFormat="1" applyFont="1" applyBorder="1" applyAlignment="1">
      <alignment vertical="center"/>
    </xf>
    <xf numFmtId="0" fontId="1" fillId="0" borderId="0" xfId="1" applyFont="1"/>
    <xf numFmtId="0" fontId="25" fillId="8" borderId="73" xfId="2" applyFont="1" applyFill="1" applyBorder="1" applyAlignment="1">
      <alignment horizontal="center" vertical="center" shrinkToFit="1"/>
    </xf>
    <xf numFmtId="0" fontId="25" fillId="8" borderId="74" xfId="2" applyFont="1" applyFill="1" applyBorder="1" applyAlignment="1">
      <alignment horizontal="center" vertical="center" shrinkToFit="1"/>
    </xf>
    <xf numFmtId="0" fontId="25" fillId="8" borderId="75" xfId="2" applyFont="1" applyFill="1" applyBorder="1" applyAlignment="1">
      <alignment horizontal="center" vertical="center" shrinkToFit="1"/>
    </xf>
    <xf numFmtId="0" fontId="25" fillId="8" borderId="76" xfId="2" applyFont="1" applyFill="1" applyBorder="1" applyAlignment="1">
      <alignment horizontal="center" vertical="center" shrinkToFit="1"/>
    </xf>
    <xf numFmtId="0" fontId="25" fillId="8" borderId="77" xfId="2" applyFont="1" applyFill="1" applyBorder="1" applyAlignment="1">
      <alignment horizontal="center" vertical="center" shrinkToFit="1"/>
    </xf>
    <xf numFmtId="0" fontId="25" fillId="8" borderId="78" xfId="2" applyFont="1" applyFill="1" applyBorder="1" applyAlignment="1">
      <alignment horizontal="center" vertical="center" shrinkToFit="1"/>
    </xf>
    <xf numFmtId="0" fontId="25" fillId="8" borderId="46" xfId="2" applyFont="1" applyFill="1" applyBorder="1" applyAlignment="1">
      <alignment horizontal="center" vertical="center" shrinkToFit="1"/>
    </xf>
    <xf numFmtId="0" fontId="25" fillId="8" borderId="46" xfId="2" applyFont="1" applyFill="1" applyBorder="1" applyAlignment="1">
      <alignment horizontal="center" shrinkToFit="1"/>
    </xf>
    <xf numFmtId="0" fontId="24" fillId="8" borderId="79" xfId="2" applyFont="1" applyFill="1" applyBorder="1" applyAlignment="1">
      <alignment horizontal="center" vertical="center"/>
    </xf>
    <xf numFmtId="0" fontId="24" fillId="8" borderId="80" xfId="2" applyFont="1" applyFill="1" applyBorder="1" applyAlignment="1">
      <alignment horizontal="center" vertical="center"/>
    </xf>
    <xf numFmtId="0" fontId="24" fillId="8" borderId="81" xfId="2" applyFont="1" applyFill="1" applyBorder="1" applyAlignment="1">
      <alignment horizontal="center" vertical="center"/>
    </xf>
    <xf numFmtId="0" fontId="24" fillId="8" borderId="82" xfId="2" applyFont="1" applyFill="1" applyBorder="1" applyAlignment="1">
      <alignment horizontal="center" vertical="center"/>
    </xf>
    <xf numFmtId="0" fontId="24" fillId="8" borderId="79" xfId="2" applyFont="1" applyFill="1" applyBorder="1" applyAlignment="1">
      <alignment horizontal="center"/>
    </xf>
    <xf numFmtId="0" fontId="24" fillId="8" borderId="80" xfId="2" applyFont="1" applyFill="1" applyBorder="1" applyAlignment="1">
      <alignment horizontal="center"/>
    </xf>
    <xf numFmtId="0" fontId="24" fillId="8" borderId="81" xfId="2" applyFont="1" applyFill="1" applyBorder="1" applyAlignment="1">
      <alignment horizontal="center"/>
    </xf>
    <xf numFmtId="176" fontId="67" fillId="8" borderId="61" xfId="2" applyNumberFormat="1" applyFont="1" applyFill="1" applyBorder="1" applyAlignment="1">
      <alignment horizontal="center" vertical="center"/>
    </xf>
    <xf numFmtId="176" fontId="67" fillId="8" borderId="60" xfId="2" applyNumberFormat="1" applyFont="1" applyFill="1" applyBorder="1" applyAlignment="1">
      <alignment horizontal="center" vertical="center"/>
    </xf>
    <xf numFmtId="176" fontId="69" fillId="8" borderId="60" xfId="2" applyNumberFormat="1" applyFont="1" applyFill="1" applyBorder="1" applyAlignment="1">
      <alignment horizontal="center" vertical="center"/>
    </xf>
    <xf numFmtId="0" fontId="25" fillId="8" borderId="79" xfId="2" applyFont="1" applyFill="1" applyBorder="1" applyAlignment="1">
      <alignment horizontal="center" vertical="center" shrinkToFit="1"/>
    </xf>
    <xf numFmtId="0" fontId="25" fillId="8" borderId="80" xfId="2" applyFont="1" applyFill="1" applyBorder="1" applyAlignment="1">
      <alignment horizontal="center" vertical="center" shrinkToFit="1"/>
    </xf>
    <xf numFmtId="0" fontId="25" fillId="8" borderId="81" xfId="2" applyFont="1" applyFill="1" applyBorder="1" applyAlignment="1">
      <alignment horizontal="center" vertical="center" shrinkToFit="1"/>
    </xf>
    <xf numFmtId="0" fontId="25" fillId="8" borderId="82" xfId="2" applyFont="1" applyFill="1" applyBorder="1" applyAlignment="1">
      <alignment horizontal="center" vertical="center" shrinkToFit="1"/>
    </xf>
    <xf numFmtId="176" fontId="67" fillId="8" borderId="43" xfId="2" applyNumberFormat="1" applyFont="1" applyFill="1" applyBorder="1" applyAlignment="1">
      <alignment horizontal="left" vertical="center" wrapText="1"/>
    </xf>
    <xf numFmtId="176" fontId="67" fillId="8" borderId="0" xfId="2" applyNumberFormat="1" applyFont="1" applyFill="1" applyBorder="1" applyAlignment="1">
      <alignment horizontal="left" vertical="center" wrapText="1"/>
    </xf>
    <xf numFmtId="0" fontId="25" fillId="8" borderId="79" xfId="2" applyFont="1" applyFill="1" applyBorder="1" applyAlignment="1">
      <alignment horizontal="center" vertical="center"/>
    </xf>
    <xf numFmtId="0" fontId="25" fillId="8" borderId="80" xfId="2" applyFont="1" applyFill="1" applyBorder="1" applyAlignment="1">
      <alignment horizontal="center" vertical="center"/>
    </xf>
    <xf numFmtId="0" fontId="25" fillId="8" borderId="81" xfId="2" applyFont="1" applyFill="1" applyBorder="1" applyAlignment="1">
      <alignment horizontal="center" vertical="center"/>
    </xf>
    <xf numFmtId="0" fontId="25" fillId="8" borderId="82" xfId="2" applyFont="1" applyFill="1" applyBorder="1" applyAlignment="1">
      <alignment horizontal="center" vertical="center"/>
    </xf>
    <xf numFmtId="0" fontId="25" fillId="8" borderId="82" xfId="2" applyFont="1" applyFill="1" applyBorder="1" applyAlignment="1">
      <alignment horizontal="center"/>
    </xf>
    <xf numFmtId="0" fontId="25" fillId="8" borderId="83" xfId="2" applyFont="1" applyFill="1" applyBorder="1" applyAlignment="1">
      <alignment horizontal="center" vertical="center" shrinkToFit="1"/>
    </xf>
    <xf numFmtId="0" fontId="25" fillId="8" borderId="84" xfId="2" applyFont="1" applyFill="1" applyBorder="1" applyAlignment="1">
      <alignment horizontal="center" vertical="center" shrinkToFit="1"/>
    </xf>
    <xf numFmtId="0" fontId="25" fillId="8" borderId="85" xfId="2" applyFont="1" applyFill="1" applyBorder="1" applyAlignment="1">
      <alignment horizontal="center" vertical="center" shrinkToFit="1"/>
    </xf>
    <xf numFmtId="0" fontId="25" fillId="8" borderId="86" xfId="2" applyFont="1" applyFill="1" applyBorder="1" applyAlignment="1">
      <alignment horizontal="center" vertical="center" shrinkToFit="1"/>
    </xf>
    <xf numFmtId="0" fontId="25" fillId="8" borderId="87" xfId="2" applyFont="1" applyFill="1" applyBorder="1" applyAlignment="1">
      <alignment horizontal="center" shrinkToFit="1"/>
    </xf>
    <xf numFmtId="176" fontId="67" fillId="8" borderId="88" xfId="2" applyNumberFormat="1" applyFont="1" applyFill="1" applyBorder="1" applyAlignment="1">
      <alignment horizontal="left" vertical="center" wrapText="1"/>
    </xf>
    <xf numFmtId="176" fontId="67" fillId="8" borderId="89" xfId="2" applyNumberFormat="1" applyFont="1" applyFill="1" applyBorder="1" applyAlignment="1">
      <alignment horizontal="left" vertical="center" wrapText="1"/>
    </xf>
    <xf numFmtId="176" fontId="70" fillId="8" borderId="89" xfId="2" applyNumberFormat="1" applyFont="1" applyFill="1" applyBorder="1" applyAlignment="1">
      <alignment horizontal="left" vertical="center" wrapText="1"/>
    </xf>
    <xf numFmtId="176" fontId="79" fillId="9" borderId="2" xfId="2" applyNumberFormat="1" applyFont="1" applyFill="1" applyBorder="1" applyAlignment="1">
      <alignment horizontal="center" vertical="center"/>
    </xf>
    <xf numFmtId="176" fontId="79" fillId="9" borderId="72" xfId="2" applyNumberFormat="1" applyFont="1" applyFill="1" applyBorder="1" applyAlignment="1">
      <alignment horizontal="center" vertical="center"/>
    </xf>
    <xf numFmtId="176" fontId="79" fillId="9" borderId="90" xfId="2" applyNumberFormat="1" applyFont="1" applyFill="1" applyBorder="1" applyAlignment="1">
      <alignment horizontal="center" vertical="center"/>
    </xf>
    <xf numFmtId="176" fontId="79" fillId="9" borderId="91" xfId="2" applyNumberFormat="1" applyFont="1" applyFill="1" applyBorder="1" applyAlignment="1">
      <alignment horizontal="center" vertical="center"/>
    </xf>
    <xf numFmtId="0" fontId="25" fillId="8" borderId="92" xfId="2" applyFont="1" applyFill="1" applyBorder="1" applyAlignment="1">
      <alignment horizontal="center" vertical="center" shrinkToFit="1"/>
    </xf>
    <xf numFmtId="0" fontId="25" fillId="8" borderId="93" xfId="2" applyFont="1" applyFill="1" applyBorder="1" applyAlignment="1">
      <alignment horizontal="center" vertical="center" shrinkToFit="1"/>
    </xf>
    <xf numFmtId="0" fontId="25" fillId="8" borderId="94" xfId="2" applyFont="1" applyFill="1" applyBorder="1" applyAlignment="1">
      <alignment horizontal="center" vertical="center" shrinkToFit="1"/>
    </xf>
    <xf numFmtId="0" fontId="24" fillId="8" borderId="95" xfId="2" applyFont="1" applyFill="1" applyBorder="1" applyAlignment="1">
      <alignment horizontal="center" vertical="center"/>
    </xf>
    <xf numFmtId="0" fontId="24" fillId="8" borderId="96" xfId="2" applyFont="1" applyFill="1" applyBorder="1" applyAlignment="1">
      <alignment horizontal="center" vertical="center"/>
    </xf>
    <xf numFmtId="0" fontId="24" fillId="8" borderId="97" xfId="2" applyFont="1" applyFill="1" applyBorder="1" applyAlignment="1">
      <alignment horizontal="center" vertical="center"/>
    </xf>
    <xf numFmtId="0" fontId="25" fillId="8" borderId="97" xfId="2" applyFont="1" applyFill="1" applyBorder="1" applyAlignment="1">
      <alignment horizontal="center" vertical="center" shrinkToFit="1"/>
    </xf>
    <xf numFmtId="0" fontId="25" fillId="8" borderId="98" xfId="2" applyFont="1" applyFill="1" applyBorder="1" applyAlignment="1">
      <alignment horizontal="center" vertical="center" shrinkToFit="1"/>
    </xf>
    <xf numFmtId="0" fontId="25" fillId="8" borderId="99" xfId="2" applyFont="1" applyFill="1" applyBorder="1" applyAlignment="1">
      <alignment horizontal="center" vertical="center" shrinkToFit="1"/>
    </xf>
    <xf numFmtId="0" fontId="25" fillId="8" borderId="97" xfId="2" applyFont="1" applyFill="1" applyBorder="1" applyAlignment="1">
      <alignment horizontal="center" vertical="center"/>
    </xf>
    <xf numFmtId="0" fontId="25" fillId="8" borderId="98" xfId="2" applyFont="1" applyFill="1" applyBorder="1" applyAlignment="1">
      <alignment horizontal="center" vertical="center"/>
    </xf>
    <xf numFmtId="0" fontId="25" fillId="8" borderId="99" xfId="2" applyFont="1" applyFill="1" applyBorder="1" applyAlignment="1">
      <alignment horizontal="center" vertical="center"/>
    </xf>
    <xf numFmtId="0" fontId="25" fillId="8" borderId="100" xfId="2" applyFont="1" applyFill="1" applyBorder="1" applyAlignment="1">
      <alignment horizontal="center" vertical="center" shrinkToFit="1"/>
    </xf>
    <xf numFmtId="0" fontId="25" fillId="8" borderId="101" xfId="2" applyFont="1" applyFill="1" applyBorder="1" applyAlignment="1">
      <alignment horizontal="center" vertical="center" shrinkToFit="1"/>
    </xf>
    <xf numFmtId="0" fontId="25" fillId="8" borderId="102" xfId="2" applyFont="1" applyFill="1" applyBorder="1" applyAlignment="1">
      <alignment horizontal="center" vertical="center" shrinkToFit="1"/>
    </xf>
    <xf numFmtId="0" fontId="68" fillId="0" borderId="31" xfId="1" applyFont="1" applyBorder="1" applyAlignment="1">
      <alignment vertical="center"/>
    </xf>
    <xf numFmtId="0" fontId="25" fillId="8" borderId="103" xfId="2" applyFont="1" applyFill="1" applyBorder="1" applyAlignment="1">
      <alignment horizontal="center" vertical="center" shrinkToFit="1"/>
    </xf>
    <xf numFmtId="0" fontId="25" fillId="8" borderId="104" xfId="2" applyFont="1" applyFill="1" applyBorder="1" applyAlignment="1">
      <alignment horizontal="center" vertical="center" shrinkToFit="1"/>
    </xf>
    <xf numFmtId="0" fontId="24" fillId="8" borderId="105" xfId="2" applyFont="1" applyFill="1" applyBorder="1" applyAlignment="1">
      <alignment horizontal="center" vertical="center"/>
    </xf>
    <xf numFmtId="0" fontId="24" fillId="8" borderId="106" xfId="2" applyFont="1" applyFill="1" applyBorder="1" applyAlignment="1">
      <alignment horizontal="center" vertical="center"/>
    </xf>
    <xf numFmtId="0" fontId="25" fillId="8" borderId="86" xfId="2" applyFont="1" applyFill="1" applyBorder="1" applyAlignment="1">
      <alignment horizontal="center" vertical="center"/>
    </xf>
    <xf numFmtId="0" fontId="25" fillId="8" borderId="103" xfId="2" applyFont="1" applyFill="1" applyBorder="1" applyAlignment="1">
      <alignment horizontal="center" vertical="center"/>
    </xf>
    <xf numFmtId="0" fontId="25" fillId="8" borderId="104" xfId="2" applyFont="1" applyFill="1" applyBorder="1" applyAlignment="1">
      <alignment horizontal="center" vertical="center"/>
    </xf>
    <xf numFmtId="0" fontId="80" fillId="8" borderId="74" xfId="2" applyFont="1" applyFill="1" applyBorder="1" applyAlignment="1">
      <alignment horizontal="center" vertical="center" wrapText="1" shrinkToFit="1"/>
    </xf>
    <xf numFmtId="0" fontId="80" fillId="8" borderId="0" xfId="2" applyFont="1" applyFill="1" applyBorder="1" applyAlignment="1">
      <alignment horizontal="center" vertical="center" wrapText="1" shrinkToFit="1"/>
    </xf>
    <xf numFmtId="0" fontId="25" fillId="8" borderId="95" xfId="2" applyFont="1" applyFill="1" applyBorder="1" applyAlignment="1">
      <alignment horizontal="center" shrinkToFit="1"/>
    </xf>
    <xf numFmtId="0" fontId="25" fillId="8" borderId="80" xfId="2" applyFont="1" applyFill="1" applyBorder="1" applyAlignment="1">
      <alignment horizontal="center" shrinkToFit="1"/>
    </xf>
    <xf numFmtId="0" fontId="25" fillId="8" borderId="96" xfId="2" applyFont="1" applyFill="1" applyBorder="1" applyAlignment="1">
      <alignment horizontal="center" shrinkToFit="1"/>
    </xf>
    <xf numFmtId="0" fontId="80" fillId="8" borderId="89" xfId="2" applyFont="1" applyFill="1" applyBorder="1" applyAlignment="1">
      <alignment horizontal="center" vertical="center" wrapText="1" shrinkToFit="1"/>
    </xf>
    <xf numFmtId="0" fontId="81" fillId="8" borderId="89" xfId="2" applyFont="1" applyFill="1" applyBorder="1" applyAlignment="1">
      <alignment horizontal="center" vertical="center" wrapText="1" shrinkToFit="1"/>
    </xf>
    <xf numFmtId="0" fontId="84" fillId="0" borderId="0" xfId="2" applyFont="1" applyBorder="1" applyAlignment="1">
      <alignment horizontal="center" vertical="center"/>
    </xf>
    <xf numFmtId="0" fontId="1" fillId="0" borderId="0" xfId="2" applyFont="1">
      <alignment vertical="center"/>
    </xf>
    <xf numFmtId="0" fontId="1" fillId="0" borderId="0" xfId="2" applyFont="1" applyBorder="1">
      <alignment vertical="center"/>
    </xf>
    <xf numFmtId="0" fontId="1" fillId="0" borderId="0" xfId="2" applyFont="1" applyBorder="1" applyAlignment="1">
      <alignment horizontal="center" vertical="center"/>
    </xf>
    <xf numFmtId="0" fontId="32" fillId="0" borderId="0" xfId="2" applyFont="1" applyFill="1">
      <alignment vertical="center"/>
    </xf>
    <xf numFmtId="0" fontId="1" fillId="0" borderId="0" xfId="2" applyFont="1" applyAlignment="1">
      <alignment vertical="center" shrinkToFit="1"/>
    </xf>
    <xf numFmtId="0" fontId="1" fillId="0" borderId="0" xfId="2" applyFont="1" applyAlignment="1">
      <alignment horizontal="center" vertical="center"/>
    </xf>
    <xf numFmtId="0" fontId="32" fillId="0" borderId="0" xfId="2" applyFont="1" applyFill="1" applyBorder="1">
      <alignment vertical="center"/>
    </xf>
    <xf numFmtId="0" fontId="1" fillId="0" borderId="0" xfId="2" applyFont="1" applyBorder="1" applyAlignment="1">
      <alignment horizontal="right" vertical="top"/>
    </xf>
    <xf numFmtId="0" fontId="25" fillId="0" borderId="0" xfId="2" applyFont="1" applyBorder="1" applyAlignment="1">
      <alignment horizontal="right" vertical="top"/>
    </xf>
    <xf numFmtId="9" fontId="1" fillId="0" borderId="0" xfId="2" applyNumberFormat="1" applyFont="1" applyBorder="1">
      <alignment vertical="center"/>
    </xf>
    <xf numFmtId="0" fontId="1" fillId="0" borderId="0" xfId="2" applyFont="1" applyBorder="1" applyAlignment="1">
      <alignment horizontal="right"/>
    </xf>
    <xf numFmtId="0" fontId="25" fillId="8" borderId="107" xfId="2" applyFont="1" applyFill="1" applyBorder="1" applyAlignment="1">
      <alignment horizontal="center" vertical="center"/>
    </xf>
    <xf numFmtId="0" fontId="25" fillId="0" borderId="48" xfId="2" applyFont="1" applyBorder="1" applyAlignment="1">
      <alignment horizontal="left"/>
    </xf>
    <xf numFmtId="0" fontId="25" fillId="0" borderId="108" xfId="2" applyFont="1" applyBorder="1" applyAlignment="1">
      <alignment horizontal="right"/>
    </xf>
    <xf numFmtId="0" fontId="36" fillId="0" borderId="48" xfId="2" applyFont="1" applyFill="1" applyBorder="1" applyAlignment="1">
      <alignment horizontal="center" vertical="center" wrapText="1" shrinkToFit="1"/>
    </xf>
    <xf numFmtId="0" fontId="36" fillId="0" borderId="48" xfId="2" applyFont="1" applyBorder="1" applyAlignment="1">
      <alignment horizontal="left" vertical="center" shrinkToFit="1"/>
    </xf>
    <xf numFmtId="0" fontId="36" fillId="0" borderId="48" xfId="2" applyFont="1" applyFill="1" applyBorder="1" applyAlignment="1">
      <alignment vertical="center" textRotation="180" shrinkToFit="1"/>
    </xf>
    <xf numFmtId="0" fontId="36" fillId="0" borderId="64" xfId="2" applyFont="1" applyBorder="1" applyAlignment="1">
      <alignment horizontal="left" vertical="center" shrinkToFit="1"/>
    </xf>
    <xf numFmtId="0" fontId="85" fillId="0" borderId="107" xfId="2" applyFont="1" applyBorder="1" applyAlignment="1">
      <alignment horizontal="left" vertical="center" shrinkToFit="1"/>
    </xf>
    <xf numFmtId="0" fontId="85" fillId="0" borderId="48" xfId="2" applyFont="1" applyFill="1" applyBorder="1" applyAlignment="1">
      <alignment vertical="center" textRotation="180" shrinkToFit="1"/>
    </xf>
    <xf numFmtId="0" fontId="85" fillId="8" borderId="64" xfId="2" applyFont="1" applyFill="1" applyBorder="1" applyAlignment="1">
      <alignment horizontal="left" vertical="center" shrinkToFit="1"/>
    </xf>
    <xf numFmtId="0" fontId="36" fillId="8" borderId="48" xfId="2" applyFont="1" applyFill="1" applyBorder="1" applyAlignment="1">
      <alignment horizontal="left" vertical="center" shrinkToFit="1"/>
    </xf>
    <xf numFmtId="0" fontId="36" fillId="8" borderId="74" xfId="2" applyFont="1" applyFill="1" applyBorder="1" applyAlignment="1">
      <alignment horizontal="left" vertical="center" shrinkToFit="1"/>
    </xf>
    <xf numFmtId="0" fontId="36" fillId="8" borderId="46" xfId="2" applyFont="1" applyFill="1" applyBorder="1" applyAlignment="1">
      <alignment vertical="center" textRotation="180" shrinkToFit="1"/>
    </xf>
    <xf numFmtId="0" fontId="36" fillId="8" borderId="108" xfId="2" applyFont="1" applyFill="1" applyBorder="1" applyAlignment="1">
      <alignment horizontal="left" vertical="center" shrinkToFit="1"/>
    </xf>
    <xf numFmtId="0" fontId="86" fillId="8" borderId="48" xfId="2" applyFont="1" applyFill="1" applyBorder="1" applyAlignment="1">
      <alignment horizontal="left" vertical="center" shrinkToFit="1"/>
    </xf>
    <xf numFmtId="0" fontId="86" fillId="8" borderId="48" xfId="2" applyFont="1" applyFill="1" applyBorder="1" applyAlignment="1">
      <alignment vertical="center" textRotation="180" shrinkToFit="1"/>
    </xf>
    <xf numFmtId="0" fontId="86" fillId="8" borderId="109" xfId="2" applyFont="1" applyFill="1" applyBorder="1" applyAlignment="1">
      <alignment horizontal="left" vertical="center" shrinkToFit="1"/>
    </xf>
    <xf numFmtId="0" fontId="87" fillId="8" borderId="107" xfId="2" applyFont="1" applyFill="1" applyBorder="1" applyAlignment="1">
      <alignment horizontal="left" vertical="center" shrinkToFit="1"/>
    </xf>
    <xf numFmtId="0" fontId="87" fillId="8" borderId="48" xfId="2" applyFont="1" applyFill="1" applyBorder="1" applyAlignment="1">
      <alignment horizontal="left" vertical="center" shrinkToFit="1"/>
    </xf>
    <xf numFmtId="0" fontId="87" fillId="0" borderId="109" xfId="2" applyFont="1" applyBorder="1" applyAlignment="1">
      <alignment horizontal="left" vertical="center" shrinkToFit="1"/>
    </xf>
    <xf numFmtId="0" fontId="1" fillId="0" borderId="74" xfId="2" applyFont="1" applyBorder="1" applyAlignment="1">
      <alignment horizontal="right"/>
    </xf>
    <xf numFmtId="0" fontId="88" fillId="0" borderId="109" xfId="2" applyFont="1" applyFill="1" applyBorder="1" applyAlignment="1">
      <alignment horizontal="center" vertical="center" shrinkToFit="1"/>
    </xf>
    <xf numFmtId="0" fontId="25" fillId="8" borderId="52" xfId="2" applyFont="1" applyFill="1" applyBorder="1" applyAlignment="1">
      <alignment horizontal="center" vertical="center"/>
    </xf>
    <xf numFmtId="0" fontId="25" fillId="0" borderId="33" xfId="2" applyFont="1" applyBorder="1" applyAlignment="1">
      <alignment horizontal="left" vertical="center"/>
    </xf>
    <xf numFmtId="0" fontId="25" fillId="0" borderId="34" xfId="2" applyFont="1" applyBorder="1">
      <alignment vertical="center"/>
    </xf>
    <xf numFmtId="0" fontId="36" fillId="0" borderId="33" xfId="2" applyFont="1" applyFill="1" applyBorder="1" applyAlignment="1">
      <alignment horizontal="center" vertical="center" wrapText="1" shrinkToFit="1"/>
    </xf>
    <xf numFmtId="0" fontId="36" fillId="0" borderId="33" xfId="2" applyFont="1" applyBorder="1" applyAlignment="1">
      <alignment horizontal="left" vertical="center" shrinkToFit="1"/>
    </xf>
    <xf numFmtId="0" fontId="36" fillId="0" borderId="33" xfId="2" applyFont="1" applyFill="1" applyBorder="1" applyAlignment="1">
      <alignment horizontal="left" vertical="center" shrinkToFit="1"/>
    </xf>
    <xf numFmtId="0" fontId="36" fillId="8" borderId="38" xfId="2" applyFont="1" applyFill="1" applyBorder="1" applyAlignment="1">
      <alignment horizontal="left" vertical="center" shrinkToFit="1"/>
    </xf>
    <xf numFmtId="0" fontId="88" fillId="8" borderId="33" xfId="2" applyFont="1" applyFill="1" applyBorder="1" applyAlignment="1">
      <alignment horizontal="left" vertical="center" shrinkToFit="1"/>
    </xf>
    <xf numFmtId="0" fontId="36" fillId="8" borderId="33" xfId="2" applyFont="1" applyFill="1" applyBorder="1" applyAlignment="1">
      <alignment horizontal="left" vertical="center" shrinkToFit="1"/>
    </xf>
    <xf numFmtId="0" fontId="36" fillId="8" borderId="0" xfId="2" applyFont="1" applyFill="1" applyBorder="1" applyAlignment="1">
      <alignment horizontal="left" vertical="center" shrinkToFit="1"/>
    </xf>
    <xf numFmtId="0" fontId="36" fillId="8" borderId="36" xfId="2" applyFont="1" applyFill="1" applyBorder="1" applyAlignment="1">
      <alignment horizontal="left" vertical="center" shrinkToFit="1"/>
    </xf>
    <xf numFmtId="0" fontId="89" fillId="8" borderId="34" xfId="2" applyFont="1" applyFill="1" applyBorder="1" applyAlignment="1">
      <alignment horizontal="left" vertical="center" shrinkToFit="1"/>
    </xf>
    <xf numFmtId="0" fontId="86" fillId="8" borderId="33" xfId="2" applyFont="1" applyFill="1" applyBorder="1" applyAlignment="1">
      <alignment horizontal="left" vertical="center" shrinkToFit="1"/>
    </xf>
    <xf numFmtId="0" fontId="86" fillId="8" borderId="33" xfId="2" applyFont="1" applyFill="1" applyBorder="1" applyAlignment="1">
      <alignment vertical="center" textRotation="180" shrinkToFit="1"/>
    </xf>
    <xf numFmtId="0" fontId="86" fillId="8" borderId="53" xfId="2" applyFont="1" applyFill="1" applyBorder="1" applyAlignment="1">
      <alignment horizontal="left" vertical="center" shrinkToFit="1"/>
    </xf>
    <xf numFmtId="0" fontId="87" fillId="8" borderId="52" xfId="2" applyFont="1" applyFill="1" applyBorder="1" applyAlignment="1">
      <alignment horizontal="left" vertical="center" shrinkToFit="1"/>
    </xf>
    <xf numFmtId="0" fontId="87" fillId="8" borderId="33" xfId="2" applyFont="1" applyFill="1" applyBorder="1" applyAlignment="1">
      <alignment horizontal="left" vertical="center" shrinkToFit="1"/>
    </xf>
    <xf numFmtId="0" fontId="87" fillId="0" borderId="53" xfId="2" applyFont="1" applyBorder="1" applyAlignment="1">
      <alignment horizontal="left" vertical="center" shrinkToFit="1"/>
    </xf>
    <xf numFmtId="0" fontId="1" fillId="0" borderId="110" xfId="2" applyFont="1" applyBorder="1">
      <alignment vertical="center"/>
    </xf>
    <xf numFmtId="0" fontId="88" fillId="0" borderId="111" xfId="2" applyFont="1" applyFill="1" applyBorder="1" applyAlignment="1">
      <alignment horizontal="center" vertical="center" shrinkToFit="1"/>
    </xf>
    <xf numFmtId="0" fontId="25" fillId="0" borderId="33" xfId="2" applyFont="1" applyBorder="1" applyAlignment="1">
      <alignment horizontal="center"/>
    </xf>
    <xf numFmtId="0" fontId="25" fillId="0" borderId="34" xfId="2" applyFont="1" applyBorder="1" applyAlignment="1">
      <alignment horizontal="right"/>
    </xf>
    <xf numFmtId="0" fontId="87" fillId="0" borderId="33" xfId="2" applyFont="1" applyBorder="1" applyAlignment="1">
      <alignment horizontal="left" vertical="center" shrinkToFit="1"/>
    </xf>
    <xf numFmtId="0" fontId="87" fillId="0" borderId="33" xfId="2" applyFont="1" applyFill="1" applyBorder="1" applyAlignment="1">
      <alignment horizontal="left" vertical="center" shrinkToFit="1"/>
    </xf>
    <xf numFmtId="0" fontId="87" fillId="8" borderId="38" xfId="2" applyFont="1" applyFill="1" applyBorder="1" applyAlignment="1">
      <alignment horizontal="left" vertical="center" shrinkToFit="1"/>
    </xf>
    <xf numFmtId="0" fontId="88" fillId="8" borderId="33" xfId="2" applyFont="1" applyFill="1" applyBorder="1" applyAlignment="1">
      <alignment vertical="center" textRotation="180" shrinkToFit="1"/>
    </xf>
    <xf numFmtId="0" fontId="86" fillId="8" borderId="0" xfId="2" applyFont="1" applyFill="1" applyBorder="1" applyAlignment="1">
      <alignment horizontal="left" vertical="center" shrinkToFit="1"/>
    </xf>
    <xf numFmtId="0" fontId="86" fillId="8" borderId="36" xfId="2" applyFont="1" applyFill="1" applyBorder="1" applyAlignment="1">
      <alignment horizontal="left" vertical="center" shrinkToFit="1"/>
    </xf>
    <xf numFmtId="0" fontId="86" fillId="8" borderId="66" xfId="2" applyFont="1" applyFill="1" applyBorder="1" applyAlignment="1">
      <alignment horizontal="left" vertical="center" shrinkToFit="1"/>
    </xf>
    <xf numFmtId="0" fontId="36" fillId="0" borderId="38" xfId="2" applyFont="1" applyBorder="1" applyAlignment="1">
      <alignment horizontal="left" vertical="center" shrinkToFit="1"/>
    </xf>
    <xf numFmtId="0" fontId="36" fillId="0" borderId="36" xfId="2" applyFont="1" applyFill="1" applyBorder="1" applyAlignment="1">
      <alignment vertical="center" textRotation="180" shrinkToFit="1"/>
    </xf>
    <xf numFmtId="0" fontId="36" fillId="0" borderId="34" xfId="2" applyFont="1" applyBorder="1" applyAlignment="1">
      <alignment horizontal="left" vertical="center" shrinkToFit="1"/>
    </xf>
    <xf numFmtId="0" fontId="25" fillId="0" borderId="23" xfId="2" applyFont="1" applyBorder="1" applyAlignment="1">
      <alignment horizontal="center" vertical="center" textRotation="180" shrinkToFit="1"/>
    </xf>
    <xf numFmtId="0" fontId="88" fillId="0" borderId="53" xfId="2" applyFont="1" applyBorder="1" applyAlignment="1">
      <alignment horizontal="center" vertical="center" textRotation="255" shrinkToFit="1"/>
    </xf>
    <xf numFmtId="0" fontId="25" fillId="0" borderId="33" xfId="2" applyFont="1" applyBorder="1" applyAlignment="1">
      <alignment horizontal="center" vertical="center"/>
    </xf>
    <xf numFmtId="0" fontId="90" fillId="0" borderId="112" xfId="2" applyFont="1" applyBorder="1" applyAlignment="1">
      <alignment horizontal="left" vertical="center" shrinkToFit="1"/>
    </xf>
    <xf numFmtId="0" fontId="90" fillId="0" borderId="33" xfId="2" applyFont="1" applyFill="1" applyBorder="1" applyAlignment="1">
      <alignment vertical="center" textRotation="180" shrinkToFit="1"/>
    </xf>
    <xf numFmtId="0" fontId="90" fillId="8" borderId="38" xfId="2" applyFont="1" applyFill="1" applyBorder="1" applyAlignment="1">
      <alignment horizontal="left" vertical="center" shrinkToFit="1"/>
    </xf>
    <xf numFmtId="0" fontId="86" fillId="8" borderId="43" xfId="2" applyFont="1" applyFill="1" applyBorder="1" applyAlignment="1">
      <alignment horizontal="left" vertical="center" shrinkToFit="1"/>
    </xf>
    <xf numFmtId="0" fontId="90" fillId="0" borderId="33" xfId="2" applyFont="1" applyBorder="1" applyAlignment="1">
      <alignment horizontal="left" vertical="center" shrinkToFit="1"/>
    </xf>
    <xf numFmtId="0" fontId="90" fillId="0" borderId="38" xfId="2" applyFont="1" applyBorder="1" applyAlignment="1">
      <alignment horizontal="left" vertical="center" shrinkToFit="1"/>
    </xf>
    <xf numFmtId="0" fontId="86" fillId="8" borderId="34" xfId="2" applyFont="1" applyFill="1" applyBorder="1" applyAlignment="1">
      <alignment horizontal="left" vertical="center" shrinkToFit="1"/>
    </xf>
    <xf numFmtId="0" fontId="86" fillId="8" borderId="52" xfId="2" applyFont="1" applyFill="1" applyBorder="1" applyAlignment="1">
      <alignment horizontal="left" vertical="center" shrinkToFit="1"/>
    </xf>
    <xf numFmtId="0" fontId="36" fillId="8" borderId="34" xfId="2" applyFont="1" applyFill="1" applyBorder="1" applyAlignment="1">
      <alignment horizontal="left" vertical="center" shrinkToFit="1"/>
    </xf>
    <xf numFmtId="0" fontId="91" fillId="0" borderId="53" xfId="2" applyFont="1" applyBorder="1" applyAlignment="1">
      <alignment horizontal="center"/>
    </xf>
    <xf numFmtId="179" fontId="1" fillId="0" borderId="0" xfId="2" applyNumberFormat="1" applyFont="1" applyBorder="1" applyAlignment="1">
      <alignment horizontal="center" vertical="center"/>
    </xf>
    <xf numFmtId="178" fontId="1" fillId="0" borderId="0" xfId="2" applyNumberFormat="1" applyFont="1" applyBorder="1" applyAlignment="1">
      <alignment horizontal="center" vertical="center"/>
    </xf>
    <xf numFmtId="0" fontId="1" fillId="0" borderId="0" xfId="2" applyFont="1" applyFill="1" applyBorder="1" applyAlignment="1">
      <alignment horizontal="left" vertical="center" wrapText="1"/>
    </xf>
    <xf numFmtId="0" fontId="36" fillId="8" borderId="52" xfId="2" applyFont="1" applyFill="1" applyBorder="1" applyAlignment="1">
      <alignment horizontal="left" vertical="center" shrinkToFit="1"/>
    </xf>
    <xf numFmtId="0" fontId="90" fillId="8" borderId="33" xfId="2" applyFont="1" applyFill="1" applyBorder="1" applyAlignment="1">
      <alignment horizontal="left" vertical="center" shrinkToFit="1"/>
    </xf>
    <xf numFmtId="0" fontId="36" fillId="8" borderId="53" xfId="2" applyFont="1" applyFill="1" applyBorder="1" applyAlignment="1">
      <alignment horizontal="left" vertical="center" shrinkToFit="1"/>
    </xf>
    <xf numFmtId="0" fontId="36" fillId="0" borderId="36" xfId="2" applyFont="1" applyBorder="1" applyAlignment="1">
      <alignment horizontal="left" vertical="center" shrinkToFit="1"/>
    </xf>
    <xf numFmtId="0" fontId="1" fillId="0" borderId="0" xfId="2" applyFont="1" applyFill="1" applyBorder="1" applyAlignment="1">
      <alignment horizontal="center" vertical="center"/>
    </xf>
    <xf numFmtId="0" fontId="25" fillId="0" borderId="33" xfId="2" applyFont="1" applyBorder="1" applyAlignment="1">
      <alignment horizontal="center" vertical="center" shrinkToFit="1"/>
    </xf>
    <xf numFmtId="0" fontId="36" fillId="8" borderId="32" xfId="2" applyFont="1" applyFill="1" applyBorder="1" applyAlignment="1">
      <alignment horizontal="left" vertical="center" shrinkToFit="1"/>
    </xf>
    <xf numFmtId="0" fontId="36" fillId="8" borderId="25" xfId="2" applyFont="1" applyFill="1" applyBorder="1" applyAlignment="1">
      <alignment horizontal="left" vertical="center" shrinkToFit="1"/>
    </xf>
    <xf numFmtId="0" fontId="36" fillId="8" borderId="31" xfId="2" applyFont="1" applyFill="1" applyBorder="1" applyAlignment="1">
      <alignment horizontal="left" vertical="center" shrinkToFit="1"/>
    </xf>
    <xf numFmtId="0" fontId="36" fillId="8" borderId="26" xfId="2" applyFont="1" applyFill="1" applyBorder="1" applyAlignment="1">
      <alignment horizontal="left" vertical="center" shrinkToFit="1"/>
    </xf>
    <xf numFmtId="0" fontId="25" fillId="8" borderId="113" xfId="2" applyFont="1" applyFill="1" applyBorder="1" applyAlignment="1">
      <alignment horizontal="center" vertical="center"/>
    </xf>
    <xf numFmtId="0" fontId="25" fillId="0" borderId="32" xfId="2" applyFont="1" applyBorder="1" applyAlignment="1">
      <alignment horizontal="center" vertical="center"/>
    </xf>
    <xf numFmtId="0" fontId="25" fillId="0" borderId="114" xfId="2" applyFont="1" applyBorder="1">
      <alignment vertical="center"/>
    </xf>
    <xf numFmtId="0" fontId="36" fillId="10" borderId="115" xfId="2" applyFont="1" applyFill="1" applyBorder="1" applyAlignment="1">
      <alignment horizontal="center" vertical="center" shrinkToFit="1"/>
    </xf>
    <xf numFmtId="0" fontId="36" fillId="10" borderId="116" xfId="2" applyFont="1" applyFill="1" applyBorder="1" applyAlignment="1">
      <alignment horizontal="center" vertical="center" shrinkToFit="1"/>
    </xf>
    <xf numFmtId="0" fontId="36" fillId="10" borderId="90" xfId="2" applyFont="1" applyFill="1" applyBorder="1" applyAlignment="1">
      <alignment horizontal="center" vertical="center" shrinkToFit="1"/>
    </xf>
    <xf numFmtId="0" fontId="36" fillId="10" borderId="63" xfId="2" applyFont="1" applyFill="1" applyBorder="1" applyAlignment="1">
      <alignment horizontal="center" vertical="center" shrinkToFit="1"/>
    </xf>
    <xf numFmtId="0" fontId="36" fillId="10" borderId="51" xfId="2" applyFont="1" applyFill="1" applyBorder="1" applyAlignment="1">
      <alignment horizontal="center" vertical="center" shrinkToFit="1"/>
    </xf>
    <xf numFmtId="0" fontId="36" fillId="10" borderId="117" xfId="2" applyFont="1" applyFill="1" applyBorder="1" applyAlignment="1">
      <alignment horizontal="center" vertical="center" shrinkToFit="1"/>
    </xf>
    <xf numFmtId="0" fontId="36" fillId="10" borderId="2" xfId="2" applyFont="1" applyFill="1" applyBorder="1" applyAlignment="1">
      <alignment horizontal="center" vertical="center" shrinkToFit="1"/>
    </xf>
    <xf numFmtId="0" fontId="36" fillId="10" borderId="118" xfId="2" applyFont="1" applyFill="1" applyBorder="1" applyAlignment="1">
      <alignment horizontal="center" vertical="center" shrinkToFit="1"/>
    </xf>
    <xf numFmtId="0" fontId="36" fillId="10" borderId="62" xfId="2" applyFont="1" applyFill="1" applyBorder="1" applyAlignment="1">
      <alignment horizontal="center" vertical="center" shrinkToFit="1"/>
    </xf>
    <xf numFmtId="0" fontId="91" fillId="0" borderId="111" xfId="2" applyFont="1" applyBorder="1" applyAlignment="1">
      <alignment horizontal="center"/>
    </xf>
    <xf numFmtId="0" fontId="25" fillId="8" borderId="119" xfId="2" applyFont="1" applyFill="1" applyBorder="1" applyAlignment="1">
      <alignment horizontal="center" vertical="center"/>
    </xf>
    <xf numFmtId="0" fontId="25" fillId="0" borderId="33" xfId="2" applyFont="1" applyBorder="1" applyAlignment="1">
      <alignment horizontal="left"/>
    </xf>
    <xf numFmtId="0" fontId="36" fillId="0" borderId="33" xfId="2" applyFont="1" applyFill="1" applyBorder="1" applyAlignment="1">
      <alignment vertical="center" textRotation="180" shrinkToFit="1"/>
    </xf>
    <xf numFmtId="0" fontId="36" fillId="8" borderId="33" xfId="2" applyFont="1" applyFill="1" applyBorder="1" applyAlignment="1">
      <alignment vertical="center" textRotation="180" shrinkToFit="1"/>
    </xf>
    <xf numFmtId="0" fontId="36" fillId="0" borderId="107" xfId="2" applyFont="1" applyBorder="1" applyAlignment="1">
      <alignment horizontal="left" vertical="center" shrinkToFit="1"/>
    </xf>
    <xf numFmtId="0" fontId="36" fillId="0" borderId="109" xfId="2" applyFont="1" applyBorder="1" applyAlignment="1">
      <alignment horizontal="left" vertical="center" shrinkToFit="1"/>
    </xf>
    <xf numFmtId="0" fontId="1" fillId="0" borderId="38" xfId="2" applyFont="1" applyBorder="1" applyAlignment="1">
      <alignment horizontal="right"/>
    </xf>
    <xf numFmtId="0" fontId="88" fillId="0" borderId="53" xfId="2" applyFont="1" applyFill="1" applyBorder="1" applyAlignment="1">
      <alignment horizontal="center" vertical="center" shrinkToFit="1"/>
    </xf>
    <xf numFmtId="0" fontId="90" fillId="8" borderId="33" xfId="2" applyFont="1" applyFill="1" applyBorder="1" applyAlignment="1">
      <alignment vertical="center" textRotation="180" shrinkToFit="1"/>
    </xf>
    <xf numFmtId="0" fontId="36" fillId="8" borderId="43" xfId="2" applyFont="1" applyFill="1" applyBorder="1" applyAlignment="1">
      <alignment horizontal="left" vertical="center" shrinkToFit="1"/>
    </xf>
    <xf numFmtId="0" fontId="36" fillId="8" borderId="36" xfId="2" applyFont="1" applyFill="1" applyBorder="1" applyAlignment="1">
      <alignment vertical="center" textRotation="180" shrinkToFit="1"/>
    </xf>
    <xf numFmtId="0" fontId="36" fillId="8" borderId="66" xfId="2" applyFont="1" applyFill="1" applyBorder="1" applyAlignment="1">
      <alignment horizontal="left" vertical="center" shrinkToFit="1"/>
    </xf>
    <xf numFmtId="0" fontId="1" fillId="0" borderId="25" xfId="2" applyFont="1" applyBorder="1">
      <alignment vertical="center"/>
    </xf>
    <xf numFmtId="0" fontId="90" fillId="8" borderId="52" xfId="2" applyFont="1" applyFill="1" applyBorder="1" applyAlignment="1">
      <alignment horizontal="left" vertical="center" shrinkToFit="1"/>
    </xf>
    <xf numFmtId="0" fontId="25" fillId="0" borderId="30" xfId="2" applyFont="1" applyBorder="1" applyAlignment="1">
      <alignment horizontal="center" vertical="center" textRotation="180" shrinkToFit="1"/>
    </xf>
    <xf numFmtId="0" fontId="90" fillId="8" borderId="53" xfId="2" applyFont="1" applyFill="1" applyBorder="1" applyAlignment="1">
      <alignment horizontal="left" vertical="center" shrinkToFit="1"/>
    </xf>
    <xf numFmtId="0" fontId="92" fillId="0" borderId="33" xfId="2" applyFont="1" applyBorder="1" applyAlignment="1">
      <alignment horizontal="left" vertical="center" shrinkToFit="1"/>
    </xf>
    <xf numFmtId="0" fontId="93" fillId="0" borderId="33" xfId="2" applyFont="1" applyFill="1" applyBorder="1" applyAlignment="1">
      <alignment horizontal="left" vertical="center" shrinkToFit="1"/>
    </xf>
    <xf numFmtId="0" fontId="92" fillId="8" borderId="33" xfId="2" applyFont="1" applyFill="1" applyBorder="1" applyAlignment="1">
      <alignment horizontal="left" vertical="center" shrinkToFit="1"/>
    </xf>
    <xf numFmtId="0" fontId="36" fillId="8" borderId="0" xfId="2" applyFont="1" applyFill="1" applyBorder="1">
      <alignment vertical="center"/>
    </xf>
    <xf numFmtId="0" fontId="36" fillId="8" borderId="36" xfId="2" applyFont="1" applyFill="1" applyBorder="1" applyAlignment="1">
      <alignment vertical="center" shrinkToFit="1"/>
    </xf>
    <xf numFmtId="0" fontId="94" fillId="8" borderId="33" xfId="2" applyFont="1" applyFill="1" applyBorder="1" applyAlignment="1">
      <alignment horizontal="left" vertical="center" shrinkToFit="1"/>
    </xf>
    <xf numFmtId="0" fontId="25" fillId="8" borderId="120" xfId="2" applyFont="1" applyFill="1" applyBorder="1" applyAlignment="1">
      <alignment horizontal="center" vertical="center"/>
    </xf>
    <xf numFmtId="0" fontId="25" fillId="0" borderId="27" xfId="2" applyFont="1" applyBorder="1" applyAlignment="1">
      <alignment horizontal="center" vertical="center"/>
    </xf>
    <xf numFmtId="0" fontId="25" fillId="0" borderId="26" xfId="2" applyFont="1" applyBorder="1">
      <alignment vertical="center"/>
    </xf>
    <xf numFmtId="0" fontId="36" fillId="10" borderId="30" xfId="2" applyFont="1" applyFill="1" applyBorder="1" applyAlignment="1">
      <alignment horizontal="center" vertical="center" shrinkToFit="1"/>
    </xf>
    <xf numFmtId="0" fontId="36" fillId="10" borderId="24" xfId="2" applyFont="1" applyFill="1" applyBorder="1" applyAlignment="1">
      <alignment horizontal="center" vertical="center" shrinkToFit="1"/>
    </xf>
    <xf numFmtId="0" fontId="88" fillId="0" borderId="0" xfId="2" applyFont="1">
      <alignment vertical="center"/>
    </xf>
    <xf numFmtId="0" fontId="88" fillId="0" borderId="0" xfId="2" applyFont="1" applyBorder="1">
      <alignment vertical="center"/>
    </xf>
    <xf numFmtId="0" fontId="88" fillId="0" borderId="0" xfId="2" applyFont="1" applyBorder="1" applyAlignment="1">
      <alignment horizontal="center" vertical="center"/>
    </xf>
    <xf numFmtId="0" fontId="88" fillId="0" borderId="0" xfId="2" applyFont="1" applyBorder="1" applyAlignment="1">
      <alignment horizontal="right"/>
    </xf>
    <xf numFmtId="0" fontId="25" fillId="0" borderId="121" xfId="2" applyFont="1" applyBorder="1" applyAlignment="1">
      <alignment horizontal="left" vertical="center"/>
    </xf>
    <xf numFmtId="0" fontId="25" fillId="0" borderId="122" xfId="2" applyFont="1" applyBorder="1" applyAlignment="1">
      <alignment horizontal="right"/>
    </xf>
    <xf numFmtId="0" fontId="36" fillId="8" borderId="107" xfId="2" applyFont="1" applyFill="1" applyBorder="1" applyAlignment="1">
      <alignment horizontal="left" vertical="center" shrinkToFit="1"/>
    </xf>
    <xf numFmtId="0" fontId="87" fillId="8" borderId="109" xfId="2" applyFont="1" applyFill="1" applyBorder="1" applyAlignment="1">
      <alignment horizontal="left" vertical="center" shrinkToFit="1"/>
    </xf>
    <xf numFmtId="0" fontId="88" fillId="0" borderId="45" xfId="2" applyFont="1" applyBorder="1">
      <alignment vertical="center"/>
    </xf>
    <xf numFmtId="0" fontId="88" fillId="0" borderId="66" xfId="2" applyFont="1" applyBorder="1" applyAlignment="1">
      <alignment horizontal="center" vertical="center" shrinkToFit="1"/>
    </xf>
    <xf numFmtId="0" fontId="86" fillId="0" borderId="33" xfId="2" applyFont="1" applyFill="1" applyBorder="1" applyAlignment="1">
      <alignment horizontal="left" vertical="center" shrinkToFit="1"/>
    </xf>
    <xf numFmtId="0" fontId="87" fillId="8" borderId="33" xfId="2" applyFont="1" applyFill="1" applyBorder="1" applyAlignment="1">
      <alignment vertical="center" textRotation="180" shrinkToFit="1"/>
    </xf>
    <xf numFmtId="0" fontId="87" fillId="0" borderId="33" xfId="2" applyFont="1" applyFill="1" applyBorder="1" applyAlignment="1">
      <alignment vertical="center" textRotation="180" shrinkToFit="1"/>
    </xf>
    <xf numFmtId="0" fontId="88" fillId="0" borderId="25" xfId="2" applyFont="1" applyBorder="1">
      <alignment vertical="center"/>
    </xf>
    <xf numFmtId="0" fontId="88" fillId="0" borderId="53" xfId="2" applyFont="1" applyFill="1" applyBorder="1" applyAlignment="1">
      <alignment horizontal="center" vertical="center" textRotation="255" shrinkToFit="1"/>
    </xf>
    <xf numFmtId="0" fontId="86" fillId="0" borderId="33" xfId="2" applyFont="1" applyBorder="1" applyAlignment="1">
      <alignment horizontal="left" vertical="center" shrinkToFit="1"/>
    </xf>
    <xf numFmtId="0" fontId="90" fillId="8" borderId="36" xfId="2" applyFont="1" applyFill="1" applyBorder="1" applyAlignment="1">
      <alignment horizontal="left" vertical="center" shrinkToFit="1"/>
    </xf>
    <xf numFmtId="0" fontId="90" fillId="8" borderId="34" xfId="2" applyFont="1" applyFill="1" applyBorder="1" applyAlignment="1">
      <alignment horizontal="left" vertical="center" shrinkToFit="1"/>
    </xf>
    <xf numFmtId="0" fontId="86" fillId="8" borderId="38" xfId="2" applyFont="1" applyFill="1" applyBorder="1" applyAlignment="1">
      <alignment horizontal="left" vertical="center" shrinkToFit="1"/>
    </xf>
    <xf numFmtId="0" fontId="91" fillId="0" borderId="53" xfId="2" applyFont="1" applyFill="1" applyBorder="1" applyAlignment="1">
      <alignment horizontal="center"/>
    </xf>
    <xf numFmtId="0" fontId="90" fillId="8" borderId="31" xfId="2" applyFont="1" applyFill="1" applyBorder="1" applyAlignment="1">
      <alignment vertical="center" textRotation="180" shrinkToFit="1"/>
    </xf>
    <xf numFmtId="0" fontId="36" fillId="8" borderId="113" xfId="2" applyFont="1" applyFill="1" applyBorder="1" applyAlignment="1">
      <alignment horizontal="left" vertical="center" shrinkToFit="1"/>
    </xf>
    <xf numFmtId="0" fontId="36" fillId="8" borderId="123" xfId="2" applyFont="1" applyFill="1" applyBorder="1" applyAlignment="1">
      <alignment horizontal="left" vertical="center" shrinkToFit="1"/>
    </xf>
    <xf numFmtId="0" fontId="91" fillId="0" borderId="111" xfId="2" applyFont="1" applyFill="1" applyBorder="1" applyAlignment="1">
      <alignment horizontal="center"/>
    </xf>
    <xf numFmtId="0" fontId="25" fillId="8" borderId="119" xfId="2" applyFont="1" applyFill="1" applyBorder="1" applyAlignment="1">
      <alignment horizontal="center"/>
    </xf>
    <xf numFmtId="0" fontId="95" fillId="8" borderId="33" xfId="2" applyFont="1" applyFill="1" applyBorder="1" applyAlignment="1">
      <alignment horizontal="left" vertical="center" shrinkToFit="1"/>
    </xf>
    <xf numFmtId="0" fontId="95" fillId="8" borderId="33" xfId="2" applyFont="1" applyFill="1" applyBorder="1" applyAlignment="1">
      <alignment vertical="center" textRotation="180" shrinkToFit="1"/>
    </xf>
    <xf numFmtId="0" fontId="36" fillId="10" borderId="39" xfId="2" applyFont="1" applyFill="1" applyBorder="1" applyAlignment="1">
      <alignment horizontal="center" vertical="center" shrinkToFit="1"/>
    </xf>
    <xf numFmtId="0" fontId="25" fillId="0" borderId="39" xfId="2" applyFont="1" applyBorder="1" applyAlignment="1">
      <alignment horizontal="left"/>
    </xf>
    <xf numFmtId="0" fontId="90" fillId="8" borderId="46" xfId="2" applyFont="1" applyFill="1" applyBorder="1" applyAlignment="1">
      <alignment horizontal="left" vertical="center" shrinkToFit="1"/>
    </xf>
    <xf numFmtId="0" fontId="87" fillId="8" borderId="34" xfId="2" applyFont="1" applyFill="1" applyBorder="1" applyAlignment="1">
      <alignment horizontal="left" vertical="center" shrinkToFit="1"/>
    </xf>
    <xf numFmtId="0" fontId="36" fillId="0" borderId="0" xfId="2" applyFont="1" applyBorder="1">
      <alignment vertical="center"/>
    </xf>
    <xf numFmtId="0" fontId="36" fillId="0" borderId="36" xfId="2" applyFont="1" applyBorder="1" applyAlignment="1">
      <alignment vertical="center" shrinkToFit="1"/>
    </xf>
    <xf numFmtId="0" fontId="36" fillId="0" borderId="0" xfId="2" applyFont="1">
      <alignment vertical="center"/>
    </xf>
    <xf numFmtId="0" fontId="87" fillId="8" borderId="36" xfId="2" applyFont="1" applyFill="1" applyBorder="1" applyAlignment="1">
      <alignment horizontal="left" vertical="center" shrinkToFit="1"/>
    </xf>
    <xf numFmtId="0" fontId="36" fillId="0" borderId="27" xfId="2" applyFont="1" applyFill="1" applyBorder="1" applyAlignment="1">
      <alignment horizontal="center" vertical="center" wrapText="1" shrinkToFit="1"/>
    </xf>
    <xf numFmtId="0" fontId="25" fillId="10" borderId="30" xfId="2" applyFont="1" applyFill="1" applyBorder="1" applyAlignment="1">
      <alignment horizontal="center" vertical="center" wrapText="1" shrinkToFit="1"/>
    </xf>
    <xf numFmtId="0" fontId="36" fillId="10" borderId="27" xfId="2" applyFont="1" applyFill="1" applyBorder="1" applyAlignment="1">
      <alignment horizontal="center" vertical="center" shrinkToFit="1"/>
    </xf>
    <xf numFmtId="0" fontId="25" fillId="0" borderId="0" xfId="2" applyFont="1">
      <alignment vertical="center"/>
    </xf>
    <xf numFmtId="0" fontId="24" fillId="0" borderId="0" xfId="2" applyFont="1" applyBorder="1" applyAlignment="1">
      <alignment horizontal="center" vertical="center"/>
    </xf>
    <xf numFmtId="0" fontId="35" fillId="0" borderId="124" xfId="2" applyFont="1" applyBorder="1" applyAlignment="1">
      <alignment horizontal="center" vertical="center"/>
    </xf>
    <xf numFmtId="0" fontId="35" fillId="0" borderId="115" xfId="2" applyFont="1" applyBorder="1" applyAlignment="1">
      <alignment horizontal="center" vertical="center"/>
    </xf>
    <xf numFmtId="0" fontId="35" fillId="0" borderId="125" xfId="2" applyFont="1" applyBorder="1" applyAlignment="1">
      <alignment horizontal="center" vertical="center"/>
    </xf>
    <xf numFmtId="0" fontId="25" fillId="0" borderId="115" xfId="2" applyFont="1" applyFill="1" applyBorder="1" applyAlignment="1">
      <alignment horizontal="center" vertical="center"/>
    </xf>
    <xf numFmtId="0" fontId="25" fillId="0" borderId="115" xfId="2" applyFont="1" applyFill="1" applyBorder="1" applyAlignment="1">
      <alignment horizontal="center" vertical="center" shrinkToFit="1"/>
    </xf>
    <xf numFmtId="0" fontId="25" fillId="0" borderId="126" xfId="2" applyFont="1" applyFill="1" applyBorder="1" applyAlignment="1">
      <alignment horizontal="center" vertical="center"/>
    </xf>
    <xf numFmtId="0" fontId="25" fillId="0" borderId="115" xfId="2" applyFont="1" applyFill="1" applyBorder="1" applyAlignment="1">
      <alignment horizontal="center" vertical="center" wrapText="1"/>
    </xf>
    <xf numFmtId="0" fontId="25" fillId="0" borderId="126" xfId="2" applyFont="1" applyBorder="1" applyAlignment="1">
      <alignment vertical="center" textRotation="255"/>
    </xf>
    <xf numFmtId="0" fontId="35" fillId="0" borderId="127" xfId="2" applyFont="1" applyBorder="1" applyAlignment="1">
      <alignment horizontal="center" vertical="center" textRotation="255"/>
    </xf>
    <xf numFmtId="0" fontId="35" fillId="0" borderId="0" xfId="2" applyFont="1" applyBorder="1" applyAlignment="1">
      <alignment horizontal="center"/>
    </xf>
    <xf numFmtId="0" fontId="35" fillId="0" borderId="0" xfId="2" applyFont="1" applyBorder="1" applyAlignment="1">
      <alignment horizontal="left"/>
    </xf>
    <xf numFmtId="0" fontId="35" fillId="0" borderId="0" xfId="2" applyFont="1" applyBorder="1" applyAlignment="1">
      <alignment horizontal="right"/>
    </xf>
    <xf numFmtId="0" fontId="32" fillId="0" borderId="0" xfId="2" applyFont="1" applyFill="1" applyBorder="1" applyAlignment="1">
      <alignment horizontal="center" shrinkToFit="1"/>
    </xf>
    <xf numFmtId="0" fontId="1" fillId="0" borderId="0" xfId="2" applyFont="1" applyBorder="1" applyAlignment="1">
      <alignment horizontal="center" shrinkToFit="1"/>
    </xf>
    <xf numFmtId="0" fontId="1" fillId="0" borderId="0" xfId="2" applyFont="1" applyBorder="1" applyAlignment="1">
      <alignment horizontal="left"/>
    </xf>
    <xf numFmtId="0" fontId="96" fillId="0" borderId="0" xfId="2" applyFont="1" applyBorder="1" applyAlignment="1">
      <alignment horizontal="left"/>
    </xf>
    <xf numFmtId="0" fontId="36" fillId="0" borderId="0" xfId="2" applyFont="1" applyBorder="1" applyAlignment="1">
      <alignment horizontal="center" shrinkToFit="1"/>
    </xf>
    <xf numFmtId="0" fontId="35" fillId="0" borderId="0" xfId="2" applyFont="1" applyBorder="1" applyAlignment="1">
      <alignment horizontal="center" shrinkToFit="1"/>
    </xf>
    <xf numFmtId="0" fontId="35" fillId="0" borderId="0" xfId="2" applyFont="1" applyBorder="1" applyAlignment="1">
      <alignment horizontal="left" shrinkToFit="1"/>
    </xf>
    <xf numFmtId="0" fontId="90" fillId="0" borderId="0" xfId="2" applyFont="1" applyFill="1" applyBorder="1" applyAlignment="1">
      <alignment horizontal="center" shrinkToFit="1"/>
    </xf>
    <xf numFmtId="0" fontId="88" fillId="0" borderId="0" xfId="2" applyFont="1" applyBorder="1" applyAlignment="1">
      <alignment horizontal="left" shrinkToFit="1"/>
    </xf>
    <xf numFmtId="0" fontId="88" fillId="0" borderId="0" xfId="2" applyFont="1" applyBorder="1" applyAlignment="1">
      <alignment horizontal="left" shrinkToFit="1"/>
    </xf>
    <xf numFmtId="0" fontId="97" fillId="0" borderId="0" xfId="2" applyFont="1" applyBorder="1" applyAlignment="1">
      <alignment horizontal="left" shrinkToFit="1"/>
    </xf>
    <xf numFmtId="0" fontId="98" fillId="0" borderId="0" xfId="2" applyFont="1" applyBorder="1" applyAlignment="1">
      <alignment horizontal="center" shrinkToFit="1"/>
    </xf>
    <xf numFmtId="0" fontId="35" fillId="0" borderId="0" xfId="2" applyFont="1" applyBorder="1" applyAlignment="1">
      <alignment horizontal="center" vertical="center"/>
    </xf>
    <xf numFmtId="0" fontId="1" fillId="0" borderId="0" xfId="2" applyFont="1" applyBorder="1" applyAlignment="1">
      <alignment horizontal="left" vertical="center" shrinkToFit="1"/>
    </xf>
    <xf numFmtId="0" fontId="94" fillId="0" borderId="0" xfId="2" applyFont="1" applyBorder="1">
      <alignment vertical="center"/>
    </xf>
    <xf numFmtId="0" fontId="1" fillId="0" borderId="0" xfId="2" applyFont="1" applyBorder="1" applyAlignment="1">
      <alignment horizontal="left" vertical="center"/>
    </xf>
    <xf numFmtId="0" fontId="35" fillId="0" borderId="0" xfId="2" applyFont="1" applyBorder="1" applyAlignment="1">
      <alignment horizontal="left" vertical="center"/>
    </xf>
    <xf numFmtId="0" fontId="25" fillId="0" borderId="0" xfId="2" applyFont="1" applyBorder="1" applyAlignment="1">
      <alignment horizontal="right" vertical="top"/>
    </xf>
    <xf numFmtId="0" fontId="25" fillId="0" borderId="75" xfId="2" applyFont="1" applyBorder="1" applyAlignment="1">
      <alignment horizontal="right"/>
    </xf>
    <xf numFmtId="0" fontId="36" fillId="8" borderId="48" xfId="2" applyFont="1" applyFill="1" applyBorder="1" applyAlignment="1">
      <alignment vertical="center" textRotation="180" shrinkToFit="1"/>
    </xf>
    <xf numFmtId="0" fontId="95" fillId="8" borderId="48" xfId="2" applyFont="1" applyFill="1" applyBorder="1" applyAlignment="1">
      <alignment horizontal="left" vertical="center" shrinkToFit="1"/>
    </xf>
    <xf numFmtId="0" fontId="95" fillId="8" borderId="48" xfId="2" applyFont="1" applyFill="1" applyBorder="1" applyAlignment="1">
      <alignment vertical="center" textRotation="180" shrinkToFit="1"/>
    </xf>
    <xf numFmtId="0" fontId="1" fillId="0" borderId="64" xfId="2" applyFont="1" applyBorder="1" applyAlignment="1">
      <alignment horizontal="right"/>
    </xf>
    <xf numFmtId="0" fontId="1" fillId="0" borderId="109" xfId="2" applyFont="1" applyFill="1" applyBorder="1" applyAlignment="1">
      <alignment horizontal="center" vertical="center" shrinkToFit="1"/>
    </xf>
    <xf numFmtId="0" fontId="25" fillId="0" borderId="66" xfId="2" applyFont="1" applyBorder="1">
      <alignment vertical="center"/>
    </xf>
    <xf numFmtId="0" fontId="1" fillId="0" borderId="111" xfId="2" applyFont="1" applyFill="1" applyBorder="1" applyAlignment="1">
      <alignment horizontal="center" vertical="center" shrinkToFit="1"/>
    </xf>
    <xf numFmtId="0" fontId="25" fillId="0" borderId="66" xfId="2" applyFont="1" applyBorder="1" applyAlignment="1">
      <alignment horizontal="right"/>
    </xf>
    <xf numFmtId="0" fontId="88" fillId="8" borderId="36" xfId="2" applyFont="1" applyFill="1" applyBorder="1" applyAlignment="1">
      <alignment vertical="center" textRotation="180" shrinkToFit="1"/>
    </xf>
    <xf numFmtId="0" fontId="90" fillId="0" borderId="36" xfId="2" applyFont="1" applyFill="1" applyBorder="1" applyAlignment="1">
      <alignment vertical="center" textRotation="180" shrinkToFit="1"/>
    </xf>
    <xf numFmtId="0" fontId="90" fillId="0" borderId="52" xfId="2" applyFont="1" applyBorder="1" applyAlignment="1">
      <alignment horizontal="left" vertical="center" shrinkToFit="1"/>
    </xf>
    <xf numFmtId="0" fontId="91" fillId="8" borderId="53" xfId="2" applyFont="1" applyFill="1" applyBorder="1" applyAlignment="1">
      <alignment horizontal="center"/>
    </xf>
    <xf numFmtId="0" fontId="25" fillId="0" borderId="128" xfId="2" applyFont="1" applyBorder="1">
      <alignment vertical="center"/>
    </xf>
    <xf numFmtId="0" fontId="90" fillId="0" borderId="33" xfId="2" applyFont="1" applyFill="1" applyBorder="1" applyAlignment="1">
      <alignment horizontal="left" vertical="center" shrinkToFit="1"/>
    </xf>
    <xf numFmtId="0" fontId="36" fillId="8" borderId="53" xfId="2" applyFont="1" applyFill="1" applyBorder="1" applyAlignment="1">
      <alignment vertical="center" shrinkToFit="1"/>
    </xf>
    <xf numFmtId="0" fontId="36" fillId="8" borderId="0" xfId="2" applyFont="1" applyFill="1">
      <alignment vertical="center"/>
    </xf>
    <xf numFmtId="0" fontId="90" fillId="8" borderId="36" xfId="2" applyFont="1" applyFill="1" applyBorder="1" applyAlignment="1">
      <alignment vertical="center" textRotation="180" shrinkToFit="1"/>
    </xf>
    <xf numFmtId="0" fontId="90" fillId="10" borderId="30" xfId="2" applyFont="1" applyFill="1" applyBorder="1" applyAlignment="1">
      <alignment horizontal="center" vertical="center" shrinkToFit="1"/>
    </xf>
    <xf numFmtId="0" fontId="25" fillId="8" borderId="129" xfId="2" applyFont="1" applyFill="1" applyBorder="1" applyAlignment="1">
      <alignment horizontal="center" vertical="center"/>
    </xf>
    <xf numFmtId="0" fontId="99" fillId="8" borderId="38" xfId="2" applyFont="1" applyFill="1" applyBorder="1" applyAlignment="1">
      <alignment horizontal="left" vertical="center" shrinkToFit="1"/>
    </xf>
    <xf numFmtId="0" fontId="99" fillId="8" borderId="46" xfId="2" applyFont="1" applyFill="1" applyBorder="1" applyAlignment="1">
      <alignment vertical="center" textRotation="180" shrinkToFit="1"/>
    </xf>
    <xf numFmtId="0" fontId="99" fillId="8" borderId="34" xfId="2" applyFont="1" applyFill="1" applyBorder="1" applyAlignment="1">
      <alignment horizontal="left" vertical="center" shrinkToFit="1"/>
    </xf>
    <xf numFmtId="0" fontId="87" fillId="8" borderId="53" xfId="2" applyFont="1" applyFill="1" applyBorder="1" applyAlignment="1">
      <alignment horizontal="left" vertical="center" shrinkToFit="1"/>
    </xf>
    <xf numFmtId="0" fontId="25" fillId="8" borderId="130" xfId="2" applyFont="1" applyFill="1" applyBorder="1" applyAlignment="1">
      <alignment horizontal="center" vertical="center"/>
    </xf>
    <xf numFmtId="0" fontId="85" fillId="8" borderId="38" xfId="2" applyFont="1" applyFill="1" applyBorder="1" applyAlignment="1">
      <alignment horizontal="left" vertical="center" shrinkToFit="1"/>
    </xf>
    <xf numFmtId="0" fontId="85" fillId="8" borderId="36" xfId="2" applyFont="1" applyFill="1" applyBorder="1" applyAlignment="1">
      <alignment horizontal="left" vertical="center" shrinkToFit="1"/>
    </xf>
    <xf numFmtId="0" fontId="85" fillId="8" borderId="34" xfId="2" applyFont="1" applyFill="1" applyBorder="1" applyAlignment="1">
      <alignment horizontal="left" vertical="center" shrinkToFit="1"/>
    </xf>
    <xf numFmtId="0" fontId="88" fillId="8" borderId="38" xfId="2" applyFont="1" applyFill="1" applyBorder="1" applyAlignment="1">
      <alignment horizontal="left" vertical="center" shrinkToFit="1"/>
    </xf>
    <xf numFmtId="0" fontId="88" fillId="8" borderId="36" xfId="2" applyFont="1" applyFill="1" applyBorder="1" applyAlignment="1">
      <alignment horizontal="left" vertical="center" shrinkToFit="1"/>
    </xf>
    <xf numFmtId="0" fontId="88" fillId="8" borderId="34" xfId="2" applyFont="1" applyFill="1" applyBorder="1" applyAlignment="1">
      <alignment horizontal="left" vertical="center" shrinkToFit="1"/>
    </xf>
    <xf numFmtId="0" fontId="1" fillId="8" borderId="0" xfId="2" applyFont="1" applyFill="1">
      <alignment vertical="center"/>
    </xf>
    <xf numFmtId="0" fontId="1" fillId="8" borderId="36" xfId="2" applyFont="1" applyFill="1" applyBorder="1" applyAlignment="1">
      <alignment vertical="center" shrinkToFit="1"/>
    </xf>
    <xf numFmtId="0" fontId="36" fillId="8" borderId="33" xfId="2" applyFont="1" applyFill="1" applyBorder="1" applyAlignment="1">
      <alignment horizontal="left" shrinkToFit="1"/>
    </xf>
    <xf numFmtId="0" fontId="25" fillId="8" borderId="131" xfId="2" applyFont="1" applyFill="1" applyBorder="1" applyAlignment="1">
      <alignment horizontal="center" vertical="center"/>
    </xf>
    <xf numFmtId="0" fontId="87" fillId="8" borderId="36" xfId="2" applyFont="1" applyFill="1" applyBorder="1" applyAlignment="1">
      <alignment vertical="center" textRotation="180" shrinkToFit="1"/>
    </xf>
    <xf numFmtId="0" fontId="100" fillId="8" borderId="33" xfId="2" applyFont="1" applyFill="1" applyBorder="1" applyAlignment="1">
      <alignment horizontal="left" vertical="center" shrinkToFit="1"/>
    </xf>
    <xf numFmtId="0" fontId="86" fillId="0" borderId="33" xfId="2" applyFont="1" applyFill="1" applyBorder="1" applyAlignment="1">
      <alignment vertical="center" textRotation="180" shrinkToFit="1"/>
    </xf>
    <xf numFmtId="0" fontId="36" fillId="8" borderId="132" xfId="2" applyFont="1" applyFill="1" applyBorder="1" applyAlignment="1">
      <alignment horizontal="left" vertical="center" shrinkToFit="1"/>
    </xf>
    <xf numFmtId="0" fontId="90" fillId="0" borderId="46" xfId="2" applyFont="1" applyFill="1" applyBorder="1" applyAlignment="1">
      <alignment vertical="center" textRotation="180" shrinkToFit="1"/>
    </xf>
    <xf numFmtId="0" fontId="90" fillId="0" borderId="34" xfId="2" applyFont="1" applyFill="1" applyBorder="1" applyAlignment="1">
      <alignment horizontal="left" vertical="center" shrinkToFit="1"/>
    </xf>
    <xf numFmtId="0" fontId="25" fillId="10" borderId="63" xfId="2" applyFont="1" applyFill="1" applyBorder="1" applyAlignment="1">
      <alignment horizontal="center" vertical="center" wrapText="1" shrinkToFit="1"/>
    </xf>
    <xf numFmtId="0" fontId="25" fillId="10" borderId="23" xfId="2" applyFont="1" applyFill="1" applyBorder="1" applyAlignment="1">
      <alignment horizontal="center" vertical="center" wrapText="1" shrinkToFit="1"/>
    </xf>
    <xf numFmtId="0" fontId="25" fillId="0" borderId="32" xfId="2" applyFont="1" applyFill="1" applyBorder="1" applyAlignment="1">
      <alignment horizontal="center" vertical="center"/>
    </xf>
    <xf numFmtId="0" fontId="25" fillId="0" borderId="32" xfId="2" applyFont="1" applyFill="1" applyBorder="1" applyAlignment="1">
      <alignment horizontal="center" vertical="center" shrinkToFit="1"/>
    </xf>
    <xf numFmtId="0" fontId="25" fillId="0" borderId="114" xfId="2" applyFont="1" applyFill="1" applyBorder="1" applyAlignment="1">
      <alignment horizontal="center" vertical="center"/>
    </xf>
    <xf numFmtId="0" fontId="32" fillId="0" borderId="0" xfId="2" applyFont="1">
      <alignment vertical="center"/>
    </xf>
    <xf numFmtId="0" fontId="32" fillId="0" borderId="0" xfId="2" applyFont="1" applyBorder="1">
      <alignment vertical="center"/>
    </xf>
    <xf numFmtId="0" fontId="32" fillId="0" borderId="0" xfId="2" applyFont="1" applyBorder="1" applyAlignment="1">
      <alignment horizontal="center" vertical="center"/>
    </xf>
    <xf numFmtId="0" fontId="101" fillId="0" borderId="0" xfId="2" applyFont="1" applyAlignment="1">
      <alignment horizontal="center" vertical="center"/>
    </xf>
    <xf numFmtId="0" fontId="101" fillId="0" borderId="0" xfId="2" applyFont="1">
      <alignment vertical="center"/>
    </xf>
    <xf numFmtId="0" fontId="32" fillId="0" borderId="0" xfId="2" applyFont="1" applyAlignment="1">
      <alignment vertical="center" shrinkToFit="1"/>
    </xf>
    <xf numFmtId="0" fontId="32" fillId="0" borderId="0" xfId="2" applyFont="1" applyAlignment="1">
      <alignment horizontal="center" vertical="center"/>
    </xf>
    <xf numFmtId="0" fontId="101" fillId="0" borderId="0" xfId="2" applyFont="1" applyBorder="1" applyAlignment="1">
      <alignment horizontal="center" vertical="center"/>
    </xf>
    <xf numFmtId="0" fontId="32" fillId="0" borderId="0" xfId="2" applyFont="1" applyBorder="1" applyAlignment="1">
      <alignment horizontal="left" vertical="center" shrinkToFit="1"/>
    </xf>
    <xf numFmtId="0" fontId="32" fillId="0" borderId="0" xfId="2" applyFont="1" applyBorder="1" applyAlignment="1">
      <alignment horizontal="left" vertical="center"/>
    </xf>
    <xf numFmtId="0" fontId="101" fillId="0" borderId="0" xfId="2" applyFont="1" applyBorder="1" applyAlignment="1">
      <alignment horizontal="left" vertical="center"/>
    </xf>
    <xf numFmtId="0" fontId="32" fillId="0" borderId="0" xfId="2" applyFont="1" applyBorder="1" applyAlignment="1">
      <alignment horizontal="right" vertical="top"/>
    </xf>
    <xf numFmtId="0" fontId="102" fillId="0" borderId="0" xfId="2" applyFont="1" applyBorder="1" applyAlignment="1">
      <alignment horizontal="right" vertical="top"/>
    </xf>
    <xf numFmtId="9" fontId="32" fillId="0" borderId="0" xfId="2" applyNumberFormat="1" applyFont="1" applyBorder="1">
      <alignment vertical="center"/>
    </xf>
    <xf numFmtId="0" fontId="32" fillId="0" borderId="0" xfId="2" applyFont="1" applyBorder="1" applyAlignment="1">
      <alignment horizontal="right"/>
    </xf>
    <xf numFmtId="0" fontId="102" fillId="8" borderId="133" xfId="2" applyFont="1" applyFill="1" applyBorder="1" applyAlignment="1">
      <alignment horizontal="center" vertical="center"/>
    </xf>
    <xf numFmtId="0" fontId="102" fillId="0" borderId="108" xfId="2" applyFont="1" applyBorder="1" applyAlignment="1">
      <alignment horizontal="right"/>
    </xf>
    <xf numFmtId="0" fontId="90" fillId="8" borderId="48" xfId="2" applyFont="1" applyFill="1" applyBorder="1" applyAlignment="1">
      <alignment horizontal="left" vertical="center" shrinkToFit="1"/>
    </xf>
    <xf numFmtId="0" fontId="90" fillId="8" borderId="48" xfId="2" applyFont="1" applyFill="1" applyBorder="1" applyAlignment="1">
      <alignment vertical="center" textRotation="180" shrinkToFit="1"/>
    </xf>
    <xf numFmtId="0" fontId="90" fillId="8" borderId="64" xfId="2" applyFont="1" applyFill="1" applyBorder="1" applyAlignment="1">
      <alignment horizontal="left" vertical="center" shrinkToFit="1"/>
    </xf>
    <xf numFmtId="0" fontId="90" fillId="0" borderId="48" xfId="2" applyFont="1" applyBorder="1" applyAlignment="1">
      <alignment horizontal="left" vertical="center" shrinkToFit="1"/>
    </xf>
    <xf numFmtId="0" fontId="90" fillId="0" borderId="48" xfId="2" applyFont="1" applyFill="1" applyBorder="1" applyAlignment="1">
      <alignment vertical="center" textRotation="180" shrinkToFit="1"/>
    </xf>
    <xf numFmtId="0" fontId="90" fillId="8" borderId="107" xfId="2" applyFont="1" applyFill="1" applyBorder="1" applyAlignment="1">
      <alignment horizontal="left" vertical="center" shrinkToFit="1"/>
    </xf>
    <xf numFmtId="0" fontId="90" fillId="8" borderId="109" xfId="2" applyFont="1" applyFill="1" applyBorder="1" applyAlignment="1">
      <alignment horizontal="left" vertical="center" shrinkToFit="1"/>
    </xf>
    <xf numFmtId="0" fontId="32" fillId="0" borderId="74" xfId="2" applyFont="1" applyBorder="1" applyAlignment="1">
      <alignment horizontal="right"/>
    </xf>
    <xf numFmtId="0" fontId="85" fillId="0" borderId="109" xfId="2" applyFont="1" applyFill="1" applyBorder="1" applyAlignment="1">
      <alignment horizontal="center" vertical="center" shrinkToFit="1"/>
    </xf>
    <xf numFmtId="0" fontId="102" fillId="8" borderId="119" xfId="2" applyFont="1" applyFill="1" applyBorder="1" applyAlignment="1">
      <alignment horizontal="center" vertical="center"/>
    </xf>
    <xf numFmtId="0" fontId="102" fillId="0" borderId="34" xfId="2" applyFont="1" applyBorder="1">
      <alignment vertical="center"/>
    </xf>
    <xf numFmtId="0" fontId="32" fillId="0" borderId="110" xfId="2" applyFont="1" applyBorder="1">
      <alignment vertical="center"/>
    </xf>
    <xf numFmtId="0" fontId="102" fillId="0" borderId="34" xfId="2" applyFont="1" applyBorder="1" applyAlignment="1">
      <alignment horizontal="right"/>
    </xf>
    <xf numFmtId="0" fontId="102" fillId="0" borderId="23" xfId="2" applyFont="1" applyBorder="1" applyAlignment="1">
      <alignment horizontal="center" vertical="center" textRotation="180" shrinkToFit="1"/>
    </xf>
    <xf numFmtId="0" fontId="85" fillId="0" borderId="53" xfId="2" applyFont="1" applyBorder="1" applyAlignment="1">
      <alignment horizontal="center" vertical="center" textRotation="255" shrinkToFit="1"/>
    </xf>
    <xf numFmtId="0" fontId="86" fillId="0" borderId="53" xfId="2" applyFont="1" applyBorder="1" applyAlignment="1">
      <alignment horizontal="left" vertical="center" shrinkToFit="1"/>
    </xf>
    <xf numFmtId="0" fontId="86" fillId="0" borderId="52" xfId="2" applyFont="1" applyBorder="1" applyAlignment="1">
      <alignment horizontal="left" vertical="center" shrinkToFit="1"/>
    </xf>
    <xf numFmtId="0" fontId="103" fillId="0" borderId="53" xfId="2" applyFont="1" applyBorder="1" applyAlignment="1">
      <alignment horizontal="center"/>
    </xf>
    <xf numFmtId="179" fontId="32" fillId="0" borderId="0" xfId="2" applyNumberFormat="1" applyFont="1" applyBorder="1" applyAlignment="1">
      <alignment horizontal="center" vertical="center"/>
    </xf>
    <xf numFmtId="178" fontId="32" fillId="0" borderId="0" xfId="2" applyNumberFormat="1" applyFont="1" applyBorder="1" applyAlignment="1">
      <alignment horizontal="center" vertical="center"/>
    </xf>
    <xf numFmtId="0" fontId="32" fillId="0" borderId="0" xfId="2" applyFont="1" applyFill="1" applyBorder="1" applyAlignment="1">
      <alignment horizontal="left" vertical="center" wrapText="1"/>
    </xf>
    <xf numFmtId="0" fontId="32" fillId="0" borderId="0" xfId="2" applyFont="1" applyFill="1" applyBorder="1" applyAlignment="1">
      <alignment horizontal="center" vertical="center"/>
    </xf>
    <xf numFmtId="0" fontId="104" fillId="0" borderId="0" xfId="2" applyFont="1">
      <alignment vertical="center"/>
    </xf>
    <xf numFmtId="0" fontId="102" fillId="8" borderId="120" xfId="2" applyFont="1" applyFill="1" applyBorder="1" applyAlignment="1">
      <alignment horizontal="center" vertical="center"/>
    </xf>
    <xf numFmtId="0" fontId="102" fillId="0" borderId="26" xfId="2" applyFont="1" applyBorder="1">
      <alignment vertical="center"/>
    </xf>
    <xf numFmtId="0" fontId="90" fillId="10" borderId="39" xfId="2" applyFont="1" applyFill="1" applyBorder="1" applyAlignment="1">
      <alignment horizontal="center" vertical="center" shrinkToFit="1"/>
    </xf>
    <xf numFmtId="0" fontId="90" fillId="10" borderId="134" xfId="2" applyFont="1" applyFill="1" applyBorder="1" applyAlignment="1">
      <alignment horizontal="center" vertical="center" shrinkToFit="1"/>
    </xf>
    <xf numFmtId="0" fontId="90" fillId="10" borderId="63" xfId="2" applyFont="1" applyFill="1" applyBorder="1" applyAlignment="1">
      <alignment horizontal="center" vertical="center" shrinkToFit="1"/>
    </xf>
    <xf numFmtId="0" fontId="90" fillId="10" borderId="51" xfId="2" applyFont="1" applyFill="1" applyBorder="1" applyAlignment="1">
      <alignment horizontal="center" vertical="center" shrinkToFit="1"/>
    </xf>
    <xf numFmtId="0" fontId="90" fillId="10" borderId="62" xfId="2" applyFont="1" applyFill="1" applyBorder="1" applyAlignment="1">
      <alignment horizontal="center" vertical="center" shrinkToFit="1"/>
    </xf>
    <xf numFmtId="0" fontId="103" fillId="0" borderId="111" xfId="2" applyFont="1" applyBorder="1" applyAlignment="1">
      <alignment horizontal="center"/>
    </xf>
    <xf numFmtId="0" fontId="36" fillId="8" borderId="46" xfId="2" applyFont="1" applyFill="1" applyBorder="1" applyAlignment="1">
      <alignment horizontal="left" vertical="center" shrinkToFit="1"/>
    </xf>
    <xf numFmtId="0" fontId="32" fillId="0" borderId="38" xfId="2" applyFont="1" applyBorder="1" applyAlignment="1">
      <alignment horizontal="right"/>
    </xf>
    <xf numFmtId="0" fontId="85" fillId="0" borderId="53" xfId="2" applyFont="1" applyFill="1" applyBorder="1" applyAlignment="1">
      <alignment horizontal="center" vertical="center" shrinkToFit="1"/>
    </xf>
    <xf numFmtId="0" fontId="32" fillId="0" borderId="25" xfId="2" applyFont="1" applyBorder="1">
      <alignment vertical="center"/>
    </xf>
    <xf numFmtId="0" fontId="32" fillId="0" borderId="36" xfId="2" applyFont="1" applyBorder="1" applyAlignment="1">
      <alignment vertical="center" shrinkToFit="1"/>
    </xf>
    <xf numFmtId="0" fontId="32" fillId="8" borderId="36" xfId="2" applyFont="1" applyFill="1" applyBorder="1">
      <alignment vertical="center"/>
    </xf>
    <xf numFmtId="0" fontId="102" fillId="0" borderId="30" xfId="2" applyFont="1" applyBorder="1" applyAlignment="1">
      <alignment horizontal="center" vertical="center" textRotation="180" shrinkToFit="1"/>
    </xf>
    <xf numFmtId="0" fontId="95" fillId="8" borderId="34" xfId="2" applyFont="1" applyFill="1" applyBorder="1" applyAlignment="1">
      <alignment horizontal="left" vertical="center" shrinkToFit="1"/>
    </xf>
    <xf numFmtId="0" fontId="90" fillId="10" borderId="23" xfId="2" applyFont="1" applyFill="1" applyBorder="1" applyAlignment="1">
      <alignment horizontal="center" vertical="center" shrinkToFit="1"/>
    </xf>
    <xf numFmtId="0" fontId="85" fillId="0" borderId="0" xfId="2" applyFont="1">
      <alignment vertical="center"/>
    </xf>
    <xf numFmtId="0" fontId="85" fillId="0" borderId="0" xfId="2" applyFont="1" applyBorder="1">
      <alignment vertical="center"/>
    </xf>
    <xf numFmtId="0" fontId="85" fillId="0" borderId="0" xfId="2" applyFont="1" applyBorder="1" applyAlignment="1">
      <alignment horizontal="center" vertical="center"/>
    </xf>
    <xf numFmtId="0" fontId="85" fillId="0" borderId="0" xfId="2" applyFont="1" applyBorder="1" applyAlignment="1">
      <alignment horizontal="right"/>
    </xf>
    <xf numFmtId="0" fontId="102" fillId="0" borderId="129" xfId="2" applyFont="1" applyBorder="1" applyAlignment="1">
      <alignment horizontal="center" vertical="center"/>
    </xf>
    <xf numFmtId="0" fontId="102" fillId="0" borderId="122" xfId="2" applyFont="1" applyBorder="1" applyAlignment="1">
      <alignment horizontal="right"/>
    </xf>
    <xf numFmtId="0" fontId="85" fillId="0" borderId="45" xfId="2" applyFont="1" applyBorder="1">
      <alignment vertical="center"/>
    </xf>
    <xf numFmtId="0" fontId="85" fillId="0" borderId="66" xfId="2" applyFont="1" applyBorder="1" applyAlignment="1">
      <alignment horizontal="center" vertical="center" shrinkToFit="1"/>
    </xf>
    <xf numFmtId="0" fontId="102" fillId="8" borderId="130" xfId="2" applyFont="1" applyFill="1" applyBorder="1" applyAlignment="1">
      <alignment horizontal="center" vertical="center"/>
    </xf>
    <xf numFmtId="0" fontId="85" fillId="0" borderId="25" xfId="2" applyFont="1" applyBorder="1">
      <alignment vertical="center"/>
    </xf>
    <xf numFmtId="0" fontId="85" fillId="0" borderId="53" xfId="2" applyFont="1" applyFill="1" applyBorder="1" applyAlignment="1">
      <alignment horizontal="center" vertical="center" textRotation="255" shrinkToFit="1"/>
    </xf>
    <xf numFmtId="0" fontId="103" fillId="0" borderId="53" xfId="2" applyFont="1" applyFill="1" applyBorder="1" applyAlignment="1">
      <alignment horizontal="center"/>
    </xf>
    <xf numFmtId="0" fontId="36" fillId="8" borderId="27" xfId="2" applyFont="1" applyFill="1" applyBorder="1" applyAlignment="1">
      <alignment horizontal="left" vertical="center" shrinkToFit="1"/>
    </xf>
    <xf numFmtId="0" fontId="102" fillId="8" borderId="131" xfId="2" applyFont="1" applyFill="1" applyBorder="1" applyAlignment="1">
      <alignment horizontal="center" vertical="center"/>
    </xf>
    <xf numFmtId="0" fontId="103" fillId="0" borderId="111" xfId="2" applyFont="1" applyFill="1" applyBorder="1" applyAlignment="1">
      <alignment horizontal="center"/>
    </xf>
    <xf numFmtId="0" fontId="102" fillId="8" borderId="119" xfId="2" applyFont="1" applyFill="1" applyBorder="1" applyAlignment="1">
      <alignment horizontal="center"/>
    </xf>
    <xf numFmtId="0" fontId="90" fillId="0" borderId="0" xfId="2" applyFont="1" applyBorder="1">
      <alignment vertical="center"/>
    </xf>
    <xf numFmtId="0" fontId="90" fillId="0" borderId="36" xfId="2" applyFont="1" applyBorder="1" applyAlignment="1">
      <alignment vertical="center" shrinkToFit="1"/>
    </xf>
    <xf numFmtId="0" fontId="90" fillId="8" borderId="0" xfId="2" applyFont="1" applyFill="1" applyBorder="1">
      <alignment vertical="center"/>
    </xf>
    <xf numFmtId="0" fontId="90" fillId="8" borderId="36" xfId="2" applyFont="1" applyFill="1" applyBorder="1" applyAlignment="1">
      <alignment vertical="center" shrinkToFit="1"/>
    </xf>
    <xf numFmtId="0" fontId="90" fillId="8" borderId="112" xfId="2" applyFont="1" applyFill="1" applyBorder="1" applyAlignment="1">
      <alignment horizontal="left" vertical="center" shrinkToFit="1"/>
    </xf>
    <xf numFmtId="0" fontId="90" fillId="8" borderId="113" xfId="2" applyFont="1" applyFill="1" applyBorder="1" applyAlignment="1">
      <alignment horizontal="left" vertical="center" shrinkToFit="1"/>
    </xf>
    <xf numFmtId="0" fontId="90" fillId="8" borderId="32" xfId="2" applyFont="1" applyFill="1" applyBorder="1" applyAlignment="1">
      <alignment vertical="center" textRotation="180" shrinkToFit="1"/>
    </xf>
    <xf numFmtId="0" fontId="90" fillId="8" borderId="123" xfId="2" applyFont="1" applyFill="1" applyBorder="1" applyAlignment="1">
      <alignment horizontal="left" vertical="center" shrinkToFit="1"/>
    </xf>
    <xf numFmtId="0" fontId="90" fillId="10" borderId="2" xfId="2" applyFont="1" applyFill="1" applyBorder="1" applyAlignment="1">
      <alignment horizontal="center" vertical="center" shrinkToFit="1"/>
    </xf>
    <xf numFmtId="0" fontId="90" fillId="10" borderId="72" xfId="2" applyFont="1" applyFill="1" applyBorder="1" applyAlignment="1">
      <alignment horizontal="center" vertical="center" shrinkToFit="1"/>
    </xf>
    <xf numFmtId="0" fontId="85" fillId="8" borderId="33" xfId="2" applyFont="1" applyFill="1" applyBorder="1" applyAlignment="1">
      <alignment horizontal="left" vertical="center" shrinkToFit="1"/>
    </xf>
    <xf numFmtId="0" fontId="90" fillId="0" borderId="112" xfId="2" applyFont="1" applyFill="1" applyBorder="1" applyAlignment="1">
      <alignment horizontal="left" vertical="center" shrinkToFit="1"/>
    </xf>
    <xf numFmtId="0" fontId="90" fillId="8" borderId="27" xfId="2" applyFont="1" applyFill="1" applyBorder="1" applyAlignment="1">
      <alignment horizontal="left" vertical="center" shrinkToFit="1"/>
    </xf>
    <xf numFmtId="0" fontId="102" fillId="0" borderId="0" xfId="2" applyFont="1">
      <alignment vertical="center"/>
    </xf>
    <xf numFmtId="0" fontId="104" fillId="0" borderId="0" xfId="2" applyFont="1" applyBorder="1" applyAlignment="1">
      <alignment horizontal="center" vertical="center"/>
    </xf>
    <xf numFmtId="0" fontId="101" fillId="0" borderId="124" xfId="2" applyFont="1" applyBorder="1" applyAlignment="1">
      <alignment horizontal="center" vertical="center"/>
    </xf>
    <xf numFmtId="0" fontId="101" fillId="0" borderId="125" xfId="2" applyFont="1" applyBorder="1" applyAlignment="1">
      <alignment horizontal="center" vertical="center"/>
    </xf>
    <xf numFmtId="0" fontId="102" fillId="0" borderId="115" xfId="2" applyFont="1" applyFill="1" applyBorder="1" applyAlignment="1">
      <alignment horizontal="center" vertical="center"/>
    </xf>
    <xf numFmtId="0" fontId="102" fillId="0" borderId="126" xfId="2" applyFont="1" applyFill="1" applyBorder="1" applyAlignment="1">
      <alignment horizontal="center" vertical="center"/>
    </xf>
    <xf numFmtId="0" fontId="102" fillId="0" borderId="115" xfId="2" applyFont="1" applyFill="1" applyBorder="1" applyAlignment="1">
      <alignment horizontal="center" vertical="center" wrapText="1"/>
    </xf>
    <xf numFmtId="0" fontId="102" fillId="0" borderId="126" xfId="2" applyFont="1" applyBorder="1" applyAlignment="1">
      <alignment vertical="center" textRotation="255"/>
    </xf>
    <xf numFmtId="0" fontId="101" fillId="0" borderId="127" xfId="2" applyFont="1" applyBorder="1" applyAlignment="1">
      <alignment horizontal="center" vertical="center" textRotation="255"/>
    </xf>
    <xf numFmtId="0" fontId="101" fillId="0" borderId="0" xfId="2" applyFont="1" applyBorder="1" applyAlignment="1">
      <alignment horizontal="center"/>
    </xf>
    <xf numFmtId="0" fontId="101" fillId="0" borderId="0" xfId="2" applyFont="1" applyBorder="1" applyAlignment="1">
      <alignment horizontal="right"/>
    </xf>
    <xf numFmtId="0" fontId="32" fillId="0" borderId="0" xfId="2" applyFont="1" applyBorder="1" applyAlignment="1">
      <alignment horizontal="center" shrinkToFit="1"/>
    </xf>
    <xf numFmtId="0" fontId="32" fillId="0" borderId="0" xfId="2" applyFont="1" applyBorder="1" applyAlignment="1">
      <alignment horizontal="left"/>
    </xf>
    <xf numFmtId="0" fontId="90" fillId="0" borderId="0" xfId="2" applyFont="1" applyBorder="1" applyAlignment="1">
      <alignment horizontal="center" shrinkToFit="1"/>
    </xf>
    <xf numFmtId="0" fontId="101" fillId="0" borderId="0" xfId="2" applyFont="1" applyBorder="1" applyAlignment="1">
      <alignment horizontal="center" shrinkToFit="1"/>
    </xf>
    <xf numFmtId="0" fontId="85" fillId="0" borderId="0" xfId="2" applyFont="1" applyBorder="1" applyAlignment="1">
      <alignment horizontal="left" shrinkToFit="1"/>
    </xf>
    <xf numFmtId="0" fontId="85" fillId="0" borderId="0" xfId="2" applyFont="1" applyBorder="1" applyAlignment="1">
      <alignment horizontal="left" shrinkToFit="1"/>
    </xf>
    <xf numFmtId="0" fontId="105" fillId="0" borderId="0" xfId="2" applyFont="1" applyBorder="1" applyAlignment="1">
      <alignment horizontal="left" shrinkToFit="1"/>
    </xf>
    <xf numFmtId="0" fontId="102" fillId="8" borderId="107" xfId="2" applyFont="1" applyFill="1" applyBorder="1" applyAlignment="1">
      <alignment horizontal="center" vertical="center"/>
    </xf>
    <xf numFmtId="0" fontId="102" fillId="0" borderId="75" xfId="2" applyFont="1" applyBorder="1" applyAlignment="1">
      <alignment horizontal="right"/>
    </xf>
    <xf numFmtId="0" fontId="90" fillId="0" borderId="64" xfId="2" applyFont="1" applyBorder="1" applyAlignment="1">
      <alignment horizontal="left" vertical="center" shrinkToFit="1"/>
    </xf>
    <xf numFmtId="0" fontId="87" fillId="0" borderId="107" xfId="2" applyFont="1" applyBorder="1" applyAlignment="1">
      <alignment horizontal="left" vertical="center" shrinkToFit="1"/>
    </xf>
    <xf numFmtId="0" fontId="87" fillId="0" borderId="48" xfId="2" applyFont="1" applyFill="1" applyBorder="1" applyAlignment="1">
      <alignment vertical="center" textRotation="180" shrinkToFit="1"/>
    </xf>
    <xf numFmtId="0" fontId="102" fillId="0" borderId="109" xfId="2" applyFont="1" applyFill="1" applyBorder="1" applyAlignment="1">
      <alignment horizontal="center" vertical="center" shrinkToFit="1"/>
    </xf>
    <xf numFmtId="0" fontId="102" fillId="8" borderId="52" xfId="2" applyFont="1" applyFill="1" applyBorder="1" applyAlignment="1">
      <alignment horizontal="center" vertical="center"/>
    </xf>
    <xf numFmtId="0" fontId="102" fillId="0" borderId="66" xfId="2" applyFont="1" applyBorder="1">
      <alignment vertical="center"/>
    </xf>
    <xf numFmtId="0" fontId="25" fillId="0" borderId="111" xfId="2" applyFont="1" applyFill="1" applyBorder="1" applyAlignment="1">
      <alignment horizontal="center" vertical="center" shrinkToFit="1"/>
    </xf>
    <xf numFmtId="0" fontId="102" fillId="0" borderId="66" xfId="2" applyFont="1" applyBorder="1" applyAlignment="1">
      <alignment horizontal="right"/>
    </xf>
    <xf numFmtId="0" fontId="85" fillId="0" borderId="33" xfId="2" applyFont="1" applyBorder="1" applyAlignment="1">
      <alignment horizontal="left" vertical="center" shrinkToFit="1"/>
    </xf>
    <xf numFmtId="0" fontId="85" fillId="0" borderId="33" xfId="2" applyFont="1" applyFill="1" applyBorder="1" applyAlignment="1">
      <alignment vertical="center" textRotation="180" shrinkToFit="1"/>
    </xf>
    <xf numFmtId="0" fontId="100" fillId="8" borderId="34" xfId="2" applyFont="1" applyFill="1" applyBorder="1" applyAlignment="1">
      <alignment horizontal="left" vertical="center" shrinkToFit="1"/>
    </xf>
    <xf numFmtId="0" fontId="102" fillId="0" borderId="53" xfId="2" applyFont="1" applyBorder="1" applyAlignment="1">
      <alignment horizontal="center" vertical="center" textRotation="255" shrinkToFit="1"/>
    </xf>
    <xf numFmtId="0" fontId="88" fillId="0" borderId="33" xfId="2" applyFont="1" applyBorder="1" applyAlignment="1">
      <alignment horizontal="left" vertical="center" shrinkToFit="1"/>
    </xf>
    <xf numFmtId="0" fontId="36" fillId="0" borderId="52" xfId="2" applyFont="1" applyBorder="1" applyAlignment="1">
      <alignment horizontal="left" vertical="center" shrinkToFit="1"/>
    </xf>
    <xf numFmtId="0" fontId="36" fillId="0" borderId="53" xfId="2" applyFont="1" applyBorder="1" applyAlignment="1">
      <alignment horizontal="left" vertical="center" shrinkToFit="1"/>
    </xf>
    <xf numFmtId="0" fontId="90" fillId="0" borderId="53" xfId="2" applyFont="1" applyBorder="1" applyAlignment="1">
      <alignment horizontal="left" vertical="center" shrinkToFit="1"/>
    </xf>
    <xf numFmtId="0" fontId="90" fillId="8" borderId="32" xfId="2" applyFont="1" applyFill="1" applyBorder="1" applyAlignment="1">
      <alignment horizontal="left" vertical="center" shrinkToFit="1"/>
    </xf>
    <xf numFmtId="0" fontId="102" fillId="8" borderId="113" xfId="2" applyFont="1" applyFill="1" applyBorder="1" applyAlignment="1">
      <alignment horizontal="center" vertical="center"/>
    </xf>
    <xf numFmtId="0" fontId="102" fillId="0" borderId="128" xfId="2" applyFont="1" applyBorder="1">
      <alignment vertical="center"/>
    </xf>
    <xf numFmtId="0" fontId="90" fillId="10" borderId="27" xfId="2" applyFont="1" applyFill="1" applyBorder="1" applyAlignment="1">
      <alignment horizontal="center" vertical="center" shrinkToFit="1"/>
    </xf>
    <xf numFmtId="0" fontId="102" fillId="0" borderId="53" xfId="2" applyFont="1" applyFill="1" applyBorder="1" applyAlignment="1">
      <alignment horizontal="center" vertical="center" shrinkToFit="1"/>
    </xf>
    <xf numFmtId="0" fontId="99" fillId="0" borderId="135" xfId="2" applyFont="1" applyBorder="1" applyAlignment="1">
      <alignment horizontal="left" vertical="center" shrinkToFit="1"/>
    </xf>
    <xf numFmtId="0" fontId="88" fillId="0" borderId="135" xfId="2" applyFont="1" applyFill="1" applyBorder="1" applyAlignment="1">
      <alignment vertical="center" textRotation="180" shrinkToFit="1"/>
    </xf>
    <xf numFmtId="0" fontId="99" fillId="0" borderId="135" xfId="2" applyFont="1" applyFill="1" applyBorder="1" applyAlignment="1">
      <alignment horizontal="left" vertical="center" shrinkToFit="1"/>
    </xf>
    <xf numFmtId="0" fontId="88" fillId="0" borderId="135" xfId="2" applyFont="1" applyBorder="1" applyAlignment="1">
      <alignment horizontal="left" vertical="center" shrinkToFit="1"/>
    </xf>
    <xf numFmtId="0" fontId="88" fillId="0" borderId="135" xfId="2" applyFont="1" applyFill="1" applyBorder="1" applyAlignment="1">
      <alignment horizontal="left" vertical="center" shrinkToFit="1"/>
    </xf>
    <xf numFmtId="0" fontId="88" fillId="8" borderId="136" xfId="2" applyFont="1" applyFill="1" applyBorder="1" applyAlignment="1">
      <alignment horizontal="left" vertical="center" shrinkToFit="1"/>
    </xf>
    <xf numFmtId="0" fontId="102" fillId="8" borderId="129" xfId="2" applyFont="1" applyFill="1" applyBorder="1" applyAlignment="1">
      <alignment horizontal="center" vertical="center"/>
    </xf>
    <xf numFmtId="0" fontId="102" fillId="0" borderId="66" xfId="2" applyFont="1" applyBorder="1" applyAlignment="1">
      <alignment horizontal="center" vertical="center" shrinkToFit="1"/>
    </xf>
    <xf numFmtId="0" fontId="102" fillId="0" borderId="53" xfId="2" applyFont="1" applyFill="1" applyBorder="1" applyAlignment="1">
      <alignment horizontal="center" vertical="center" textRotation="255" shrinkToFit="1"/>
    </xf>
    <xf numFmtId="0" fontId="90" fillId="10" borderId="24" xfId="2" applyFont="1" applyFill="1" applyBorder="1" applyAlignment="1">
      <alignment horizontal="center" vertical="center" shrinkToFit="1"/>
    </xf>
    <xf numFmtId="0" fontId="90" fillId="10" borderId="137" xfId="2" applyFont="1" applyFill="1" applyBorder="1" applyAlignment="1">
      <alignment horizontal="center" vertical="center" shrinkToFit="1"/>
    </xf>
    <xf numFmtId="0" fontId="36" fillId="8" borderId="33" xfId="2" applyFont="1" applyFill="1" applyBorder="1" applyAlignment="1">
      <alignment horizontal="left" vertical="center" wrapText="1" shrinkToFit="1"/>
    </xf>
    <xf numFmtId="0" fontId="90" fillId="0" borderId="107" xfId="2" applyFont="1" applyBorder="1" applyAlignment="1">
      <alignment horizontal="left" vertical="center" shrinkToFit="1"/>
    </xf>
    <xf numFmtId="0" fontId="87" fillId="0" borderId="48" xfId="2" applyFont="1" applyBorder="1" applyAlignment="1">
      <alignment horizontal="left" vertical="center" shrinkToFit="1"/>
    </xf>
    <xf numFmtId="0" fontId="90" fillId="0" borderId="109" xfId="2" applyFont="1" applyFill="1" applyBorder="1" applyAlignment="1">
      <alignment vertical="center" textRotation="180" shrinkToFit="1"/>
    </xf>
    <xf numFmtId="0" fontId="95" fillId="8" borderId="52" xfId="2" applyFont="1" applyFill="1" applyBorder="1" applyAlignment="1">
      <alignment horizontal="left" vertical="center" shrinkToFit="1"/>
    </xf>
    <xf numFmtId="0" fontId="25" fillId="8" borderId="39" xfId="2" applyFont="1" applyFill="1" applyBorder="1" applyAlignment="1">
      <alignment horizontal="left"/>
    </xf>
    <xf numFmtId="0" fontId="25" fillId="8" borderId="33" xfId="2" applyFont="1" applyFill="1" applyBorder="1" applyAlignment="1">
      <alignment horizontal="left" vertical="center"/>
    </xf>
    <xf numFmtId="0" fontId="25" fillId="8" borderId="33" xfId="2" applyFont="1" applyFill="1" applyBorder="1" applyAlignment="1">
      <alignment horizontal="center"/>
    </xf>
    <xf numFmtId="0" fontId="25" fillId="8" borderId="33" xfId="2" applyFont="1" applyFill="1" applyBorder="1" applyAlignment="1">
      <alignment horizontal="center" vertical="center"/>
    </xf>
    <xf numFmtId="0" fontId="25" fillId="8" borderId="33" xfId="2" applyFont="1" applyFill="1" applyBorder="1" applyAlignment="1">
      <alignment horizontal="center" vertical="center" shrinkToFit="1"/>
    </xf>
    <xf numFmtId="0" fontId="25" fillId="8" borderId="48" xfId="2" applyFont="1" applyFill="1" applyBorder="1" applyAlignment="1">
      <alignment horizontal="left"/>
    </xf>
    <xf numFmtId="0" fontId="36" fillId="0" borderId="34" xfId="2" applyFont="1" applyFill="1" applyBorder="1" applyAlignment="1">
      <alignment horizontal="center" vertical="center" wrapText="1" shrinkToFit="1"/>
    </xf>
    <xf numFmtId="0" fontId="25" fillId="8" borderId="32" xfId="2" applyFont="1" applyFill="1" applyBorder="1" applyAlignment="1">
      <alignment horizontal="center" vertical="center"/>
    </xf>
    <xf numFmtId="0" fontId="36" fillId="8" borderId="52" xfId="2" applyFont="1" applyFill="1" applyBorder="1" applyAlignment="1">
      <alignment vertical="center" textRotation="180" shrinkToFit="1"/>
    </xf>
    <xf numFmtId="0" fontId="36" fillId="0" borderId="27" xfId="2" applyFont="1" applyBorder="1" applyAlignment="1">
      <alignment horizontal="left" vertical="center" shrinkToFit="1"/>
    </xf>
    <xf numFmtId="0" fontId="36" fillId="8" borderId="0" xfId="2" applyFont="1" applyFill="1" applyAlignment="1">
      <alignment horizontal="left" vertical="center"/>
    </xf>
    <xf numFmtId="0" fontId="36" fillId="8" borderId="43" xfId="2" applyFont="1" applyFill="1" applyBorder="1" applyAlignment="1">
      <alignment vertical="center" shrinkToFit="1"/>
    </xf>
    <xf numFmtId="0" fontId="36" fillId="8" borderId="52" xfId="2" applyFont="1" applyFill="1" applyBorder="1">
      <alignment vertical="center"/>
    </xf>
    <xf numFmtId="0" fontId="25" fillId="8" borderId="27" xfId="2" applyFont="1" applyFill="1" applyBorder="1" applyAlignment="1">
      <alignment horizontal="center" vertical="center"/>
    </xf>
  </cellXfs>
  <cellStyles count="8">
    <cellStyle name="一般" xfId="0" builtinId="0"/>
    <cellStyle name="一般 2 2 3" xfId="2" xr:uid="{6715DC21-07C1-43A5-A375-8ED7E45EC925}"/>
    <cellStyle name="一般 3 2" xfId="5" xr:uid="{11E61C07-42FA-4049-8B66-DA4A251B394A}"/>
    <cellStyle name="一般 3 3" xfId="4" xr:uid="{9A7EC378-6261-4F1B-A706-C6036AA8662C}"/>
    <cellStyle name="一般 5 2" xfId="6" xr:uid="{51A7ACB0-C62C-40FD-8854-4EA2EBE56191}"/>
    <cellStyle name="一般_101.06" xfId="3" xr:uid="{DEE183D1-8FBE-4963-AE18-C0C64F638E65}"/>
    <cellStyle name="一般_102.11" xfId="7" xr:uid="{6A24CECF-0775-4F66-B961-8EE2F088BFD5}"/>
    <cellStyle name="一般_新增Microsoft Excel 工作表" xfId="1" xr:uid="{74B62453-76AA-47AE-8239-C0F9DEB57D2F}"/>
  </cellStyles>
  <dxfs count="0"/>
  <tableStyles count="0" defaultTableStyle="TableStyleMedium2" defaultPivotStyle="PivotStyleLight16"/>
  <colors>
    <mruColors>
      <color rgb="FFCCFF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jpg"/><Relationship Id="rId7" Type="http://schemas.openxmlformats.org/officeDocument/2006/relationships/image" Target="../media/image7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6" Type="http://schemas.openxmlformats.org/officeDocument/2006/relationships/image" Target="../media/image6.jpg"/><Relationship Id="rId11" Type="http://schemas.openxmlformats.org/officeDocument/2006/relationships/image" Target="../media/image11.jpg"/><Relationship Id="rId5" Type="http://schemas.openxmlformats.org/officeDocument/2006/relationships/image" Target="../media/image5.jpg"/><Relationship Id="rId10" Type="http://schemas.openxmlformats.org/officeDocument/2006/relationships/image" Target="../media/image10.jpg"/><Relationship Id="rId4" Type="http://schemas.openxmlformats.org/officeDocument/2006/relationships/image" Target="../media/image4.jpg"/><Relationship Id="rId9" Type="http://schemas.openxmlformats.org/officeDocument/2006/relationships/image" Target="../media/image9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19</xdr:col>
      <xdr:colOff>400050</xdr:colOff>
      <xdr:row>1</xdr:row>
      <xdr:rowOff>47625</xdr:rowOff>
    </xdr:to>
    <xdr:sp macro="" textlink="">
      <xdr:nvSpPr>
        <xdr:cNvPr id="2" name="WordArt 3">
          <a:extLst>
            <a:ext uri="{FF2B5EF4-FFF2-40B4-BE49-F238E27FC236}">
              <a16:creationId xmlns:a16="http://schemas.microsoft.com/office/drawing/2014/main" id="{B8653F57-91C5-446B-9AB9-B39E50EFDA6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0" y="1"/>
          <a:ext cx="8963025" cy="1066799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916"/>
            </a:avLst>
          </a:prstTxWarp>
        </a:bodyPr>
        <a:lstStyle/>
        <a:p>
          <a:pPr algn="ctr" rtl="0">
            <a:buNone/>
          </a:pPr>
          <a:r>
            <a:rPr lang="zh-TW" altLang="en-US" sz="3600" b="1" i="1" kern="10" spc="0">
              <a:ln w="12700">
                <a:solidFill>
                  <a:srgbClr val="EAEAEA"/>
                </a:solidFill>
                <a:round/>
                <a:headEnd/>
                <a:tailEnd/>
              </a:ln>
              <a:gradFill rotWithShape="0">
                <a:gsLst>
                  <a:gs pos="0">
                    <a:srgbClr val="A603AB"/>
                  </a:gs>
                  <a:gs pos="12000">
                    <a:srgbClr val="E81766"/>
                  </a:gs>
                  <a:gs pos="27000">
                    <a:srgbClr val="EE3F17"/>
                  </a:gs>
                  <a:gs pos="48000">
                    <a:srgbClr val="FFFF00"/>
                  </a:gs>
                  <a:gs pos="64999">
                    <a:srgbClr val="1A8D48"/>
                  </a:gs>
                  <a:gs pos="78999">
                    <a:srgbClr val="0819FB"/>
                  </a:gs>
                  <a:gs pos="100000">
                    <a:srgbClr val="A603AB"/>
                  </a:gs>
                </a:gsLst>
                <a:lin ang="0" scaled="1"/>
              </a:gradFill>
              <a:effectLst>
                <a:outerShdw dist="35921" dir="2700000" sy="50000" kx="2115830" algn="bl" rotWithShape="0">
                  <a:srgbClr val="C0C0C0">
                    <a:alpha val="80000"/>
                  </a:srgbClr>
                </a:outerShdw>
              </a:effectLst>
              <a:ea typeface="文鼎粗隸" panose="02010609010101010101" pitchFamily="49" charset="-120"/>
            </a:rPr>
            <a:t>玉美生技</a:t>
          </a:r>
          <a:r>
            <a:rPr lang="en-US" altLang="zh-TW" sz="3600" b="1" i="1" kern="10" spc="0">
              <a:ln w="12700">
                <a:solidFill>
                  <a:srgbClr val="EAEAEA"/>
                </a:solidFill>
                <a:round/>
                <a:headEnd/>
                <a:tailEnd/>
              </a:ln>
              <a:gradFill rotWithShape="0">
                <a:gsLst>
                  <a:gs pos="0">
                    <a:srgbClr val="A603AB"/>
                  </a:gs>
                  <a:gs pos="12000">
                    <a:srgbClr val="E81766"/>
                  </a:gs>
                  <a:gs pos="27000">
                    <a:srgbClr val="EE3F17"/>
                  </a:gs>
                  <a:gs pos="48000">
                    <a:srgbClr val="FFFF00"/>
                  </a:gs>
                  <a:gs pos="64999">
                    <a:srgbClr val="1A8D48"/>
                  </a:gs>
                  <a:gs pos="78999">
                    <a:srgbClr val="0819FB"/>
                  </a:gs>
                  <a:gs pos="100000">
                    <a:srgbClr val="A603AB"/>
                  </a:gs>
                </a:gsLst>
                <a:lin ang="0" scaled="1"/>
              </a:gradFill>
              <a:effectLst>
                <a:outerShdw dist="35921" dir="2700000" sy="50000" kx="2115830" algn="bl" rotWithShape="0">
                  <a:srgbClr val="C0C0C0">
                    <a:alpha val="80000"/>
                  </a:srgbClr>
                </a:outerShdw>
              </a:effectLst>
              <a:ea typeface="文鼎粗隸" panose="02010609010101010101" pitchFamily="49" charset="-120"/>
            </a:rPr>
            <a:t>(</a:t>
          </a:r>
          <a:r>
            <a:rPr lang="zh-TW" altLang="en-US" sz="3600" b="1" i="1" kern="10" spc="0">
              <a:ln w="12700">
                <a:solidFill>
                  <a:srgbClr val="EAEAEA"/>
                </a:solidFill>
                <a:round/>
                <a:headEnd/>
                <a:tailEnd/>
              </a:ln>
              <a:gradFill rotWithShape="0">
                <a:gsLst>
                  <a:gs pos="0">
                    <a:srgbClr val="A603AB"/>
                  </a:gs>
                  <a:gs pos="12000">
                    <a:srgbClr val="E81766"/>
                  </a:gs>
                  <a:gs pos="27000">
                    <a:srgbClr val="EE3F17"/>
                  </a:gs>
                  <a:gs pos="48000">
                    <a:srgbClr val="FFFF00"/>
                  </a:gs>
                  <a:gs pos="64999">
                    <a:srgbClr val="1A8D48"/>
                  </a:gs>
                  <a:gs pos="78999">
                    <a:srgbClr val="0819FB"/>
                  </a:gs>
                  <a:gs pos="100000">
                    <a:srgbClr val="A603AB"/>
                  </a:gs>
                </a:gsLst>
                <a:lin ang="0" scaled="1"/>
              </a:gradFill>
              <a:effectLst>
                <a:outerShdw dist="35921" dir="2700000" sy="50000" kx="2115830" algn="bl" rotWithShape="0">
                  <a:srgbClr val="C0C0C0">
                    <a:alpha val="80000"/>
                  </a:srgbClr>
                </a:outerShdw>
              </a:effectLst>
              <a:ea typeface="文鼎粗隸" panose="02010609010101010101" pitchFamily="49" charset="-120"/>
            </a:rPr>
            <a:t>股</a:t>
          </a:r>
          <a:r>
            <a:rPr lang="en-US" altLang="zh-TW" sz="3600" b="1" i="1" kern="10" spc="0">
              <a:ln w="12700">
                <a:solidFill>
                  <a:srgbClr val="EAEAEA"/>
                </a:solidFill>
                <a:round/>
                <a:headEnd/>
                <a:tailEnd/>
              </a:ln>
              <a:gradFill rotWithShape="0">
                <a:gsLst>
                  <a:gs pos="0">
                    <a:srgbClr val="A603AB"/>
                  </a:gs>
                  <a:gs pos="12000">
                    <a:srgbClr val="E81766"/>
                  </a:gs>
                  <a:gs pos="27000">
                    <a:srgbClr val="EE3F17"/>
                  </a:gs>
                  <a:gs pos="48000">
                    <a:srgbClr val="FFFF00"/>
                  </a:gs>
                  <a:gs pos="64999">
                    <a:srgbClr val="1A8D48"/>
                  </a:gs>
                  <a:gs pos="78999">
                    <a:srgbClr val="0819FB"/>
                  </a:gs>
                  <a:gs pos="100000">
                    <a:srgbClr val="A603AB"/>
                  </a:gs>
                </a:gsLst>
                <a:lin ang="0" scaled="1"/>
              </a:gradFill>
              <a:effectLst>
                <a:outerShdw dist="35921" dir="2700000" sy="50000" kx="2115830" algn="bl" rotWithShape="0">
                  <a:srgbClr val="C0C0C0">
                    <a:alpha val="80000"/>
                  </a:srgbClr>
                </a:outerShdw>
              </a:effectLst>
              <a:ea typeface="文鼎粗隸" panose="02010609010101010101" pitchFamily="49" charset="-120"/>
            </a:rPr>
            <a:t>)</a:t>
          </a:r>
          <a:r>
            <a:rPr lang="zh-TW" altLang="en-US" sz="3600" b="1" i="1" kern="10" spc="0">
              <a:ln w="12700">
                <a:solidFill>
                  <a:srgbClr val="EAEAEA"/>
                </a:solidFill>
                <a:round/>
                <a:headEnd/>
                <a:tailEnd/>
              </a:ln>
              <a:gradFill rotWithShape="0">
                <a:gsLst>
                  <a:gs pos="0">
                    <a:srgbClr val="A603AB"/>
                  </a:gs>
                  <a:gs pos="12000">
                    <a:srgbClr val="E81766"/>
                  </a:gs>
                  <a:gs pos="27000">
                    <a:srgbClr val="EE3F17"/>
                  </a:gs>
                  <a:gs pos="48000">
                    <a:srgbClr val="FFFF00"/>
                  </a:gs>
                  <a:gs pos="64999">
                    <a:srgbClr val="1A8D48"/>
                  </a:gs>
                  <a:gs pos="78999">
                    <a:srgbClr val="0819FB"/>
                  </a:gs>
                  <a:gs pos="100000">
                    <a:srgbClr val="A603AB"/>
                  </a:gs>
                </a:gsLst>
                <a:lin ang="0" scaled="1"/>
              </a:gradFill>
              <a:effectLst>
                <a:outerShdw dist="35921" dir="2700000" sy="50000" kx="2115830" algn="bl" rotWithShape="0">
                  <a:srgbClr val="C0C0C0">
                    <a:alpha val="80000"/>
                  </a:srgbClr>
                </a:outerShdw>
              </a:effectLst>
              <a:ea typeface="文鼎粗隸" panose="02010609010101010101" pitchFamily="49" charset="-120"/>
            </a:rPr>
            <a:t>公司 美味優質營養午餐菜單</a:t>
          </a:r>
        </a:p>
      </xdr:txBody>
    </xdr:sp>
    <xdr:clientData/>
  </xdr:twoCellAnchor>
  <xdr:twoCellAnchor editAs="oneCell">
    <xdr:from>
      <xdr:col>0</xdr:col>
      <xdr:colOff>0</xdr:colOff>
      <xdr:row>1</xdr:row>
      <xdr:rowOff>209550</xdr:rowOff>
    </xdr:from>
    <xdr:to>
      <xdr:col>3</xdr:col>
      <xdr:colOff>447674</xdr:colOff>
      <xdr:row>12</xdr:row>
      <xdr:rowOff>57150</xdr:rowOff>
    </xdr:to>
    <xdr:pic>
      <xdr:nvPicPr>
        <xdr:cNvPr id="3" name="圖片 2">
          <a:extLst>
            <a:ext uri="{FF2B5EF4-FFF2-40B4-BE49-F238E27FC236}">
              <a16:creationId xmlns:a16="http://schemas.microsoft.com/office/drawing/2014/main" id="{B7ED6E09-A8EF-4041-87CC-D2F9F4C9B9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362075"/>
          <a:ext cx="1790699" cy="2476500"/>
        </a:xfrm>
        <a:prstGeom prst="rect">
          <a:avLst/>
        </a:prstGeom>
      </xdr:spPr>
    </xdr:pic>
    <xdr:clientData/>
  </xdr:twoCellAnchor>
  <xdr:twoCellAnchor editAs="oneCell">
    <xdr:from>
      <xdr:col>7</xdr:col>
      <xdr:colOff>22757</xdr:colOff>
      <xdr:row>6</xdr:row>
      <xdr:rowOff>238125</xdr:rowOff>
    </xdr:from>
    <xdr:to>
      <xdr:col>9</xdr:col>
      <xdr:colOff>266699</xdr:colOff>
      <xdr:row>11</xdr:row>
      <xdr:rowOff>104775</xdr:rowOff>
    </xdr:to>
    <xdr:pic>
      <xdr:nvPicPr>
        <xdr:cNvPr id="4" name="圖片 3">
          <a:extLst>
            <a:ext uri="{FF2B5EF4-FFF2-40B4-BE49-F238E27FC236}">
              <a16:creationId xmlns:a16="http://schemas.microsoft.com/office/drawing/2014/main" id="{92BB2DB0-D183-40CF-9560-1A401584EF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56482" y="2800350"/>
          <a:ext cx="1139292" cy="971550"/>
        </a:xfrm>
        <a:prstGeom prst="rect">
          <a:avLst/>
        </a:prstGeom>
      </xdr:spPr>
    </xdr:pic>
    <xdr:clientData/>
  </xdr:twoCellAnchor>
  <xdr:twoCellAnchor editAs="oneCell">
    <xdr:from>
      <xdr:col>15</xdr:col>
      <xdr:colOff>66673</xdr:colOff>
      <xdr:row>5</xdr:row>
      <xdr:rowOff>47625</xdr:rowOff>
    </xdr:from>
    <xdr:to>
      <xdr:col>17</xdr:col>
      <xdr:colOff>209548</xdr:colOff>
      <xdr:row>11</xdr:row>
      <xdr:rowOff>9525</xdr:rowOff>
    </xdr:to>
    <xdr:pic>
      <xdr:nvPicPr>
        <xdr:cNvPr id="5" name="圖片 4">
          <a:extLst>
            <a:ext uri="{FF2B5EF4-FFF2-40B4-BE49-F238E27FC236}">
              <a16:creationId xmlns:a16="http://schemas.microsoft.com/office/drawing/2014/main" id="{78A4DB45-894C-4AAA-8BE4-207BF2DC9F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81798" y="2362200"/>
          <a:ext cx="1057275" cy="1314450"/>
        </a:xfrm>
        <a:prstGeom prst="rect">
          <a:avLst/>
        </a:prstGeom>
      </xdr:spPr>
    </xdr:pic>
    <xdr:clientData/>
  </xdr:twoCellAnchor>
  <xdr:twoCellAnchor editAs="oneCell">
    <xdr:from>
      <xdr:col>15</xdr:col>
      <xdr:colOff>85723</xdr:colOff>
      <xdr:row>15</xdr:row>
      <xdr:rowOff>47625</xdr:rowOff>
    </xdr:from>
    <xdr:to>
      <xdr:col>17</xdr:col>
      <xdr:colOff>400048</xdr:colOff>
      <xdr:row>20</xdr:row>
      <xdr:rowOff>38100</xdr:rowOff>
    </xdr:to>
    <xdr:pic>
      <xdr:nvPicPr>
        <xdr:cNvPr id="6" name="圖片 5">
          <a:extLst>
            <a:ext uri="{FF2B5EF4-FFF2-40B4-BE49-F238E27FC236}">
              <a16:creationId xmlns:a16="http://schemas.microsoft.com/office/drawing/2014/main" id="{1BAC15AC-A2E1-4F30-9178-969872A017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00848" y="4743450"/>
          <a:ext cx="1228725" cy="1228725"/>
        </a:xfrm>
        <a:prstGeom prst="rect">
          <a:avLst/>
        </a:prstGeom>
      </xdr:spPr>
    </xdr:pic>
    <xdr:clientData/>
  </xdr:twoCellAnchor>
  <xdr:twoCellAnchor editAs="oneCell">
    <xdr:from>
      <xdr:col>15</xdr:col>
      <xdr:colOff>66674</xdr:colOff>
      <xdr:row>24</xdr:row>
      <xdr:rowOff>342900</xdr:rowOff>
    </xdr:from>
    <xdr:to>
      <xdr:col>17</xdr:col>
      <xdr:colOff>285749</xdr:colOff>
      <xdr:row>32</xdr:row>
      <xdr:rowOff>95250</xdr:rowOff>
    </xdr:to>
    <xdr:pic>
      <xdr:nvPicPr>
        <xdr:cNvPr id="7" name="圖片 6">
          <a:extLst>
            <a:ext uri="{FF2B5EF4-FFF2-40B4-BE49-F238E27FC236}">
              <a16:creationId xmlns:a16="http://schemas.microsoft.com/office/drawing/2014/main" id="{962EB022-374D-42DB-BFB2-03EFE7AE44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81799" y="7067550"/>
          <a:ext cx="1133475" cy="1571625"/>
        </a:xfrm>
        <a:prstGeom prst="rect">
          <a:avLst/>
        </a:prstGeom>
      </xdr:spPr>
    </xdr:pic>
    <xdr:clientData/>
  </xdr:twoCellAnchor>
  <xdr:twoCellAnchor editAs="oneCell">
    <xdr:from>
      <xdr:col>14</xdr:col>
      <xdr:colOff>200025</xdr:colOff>
      <xdr:row>35</xdr:row>
      <xdr:rowOff>38100</xdr:rowOff>
    </xdr:from>
    <xdr:to>
      <xdr:col>16</xdr:col>
      <xdr:colOff>466724</xdr:colOff>
      <xdr:row>40</xdr:row>
      <xdr:rowOff>104774</xdr:rowOff>
    </xdr:to>
    <xdr:pic>
      <xdr:nvPicPr>
        <xdr:cNvPr id="8" name="圖片 7">
          <a:extLst>
            <a:ext uri="{FF2B5EF4-FFF2-40B4-BE49-F238E27FC236}">
              <a16:creationId xmlns:a16="http://schemas.microsoft.com/office/drawing/2014/main" id="{BEA80E9E-1596-47AB-95A2-9ECDA0DBC2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67475" y="9496425"/>
          <a:ext cx="1162049" cy="1304924"/>
        </a:xfrm>
        <a:prstGeom prst="rect">
          <a:avLst/>
        </a:prstGeom>
      </xdr:spPr>
    </xdr:pic>
    <xdr:clientData/>
  </xdr:twoCellAnchor>
  <xdr:twoCellAnchor editAs="oneCell">
    <xdr:from>
      <xdr:col>16</xdr:col>
      <xdr:colOff>19048</xdr:colOff>
      <xdr:row>42</xdr:row>
      <xdr:rowOff>28575</xdr:rowOff>
    </xdr:from>
    <xdr:to>
      <xdr:col>19</xdr:col>
      <xdr:colOff>419098</xdr:colOff>
      <xdr:row>51</xdr:row>
      <xdr:rowOff>76200</xdr:rowOff>
    </xdr:to>
    <xdr:pic>
      <xdr:nvPicPr>
        <xdr:cNvPr id="9" name="圖片 8">
          <a:extLst>
            <a:ext uri="{FF2B5EF4-FFF2-40B4-BE49-F238E27FC236}">
              <a16:creationId xmlns:a16="http://schemas.microsoft.com/office/drawing/2014/main" id="{03B40933-75E7-4DF6-BFC6-3D0B09711E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1848" y="10953750"/>
          <a:ext cx="1800225" cy="2314575"/>
        </a:xfrm>
        <a:prstGeom prst="rect">
          <a:avLst/>
        </a:prstGeom>
      </xdr:spPr>
    </xdr:pic>
    <xdr:clientData/>
  </xdr:twoCellAnchor>
  <xdr:twoCellAnchor editAs="oneCell">
    <xdr:from>
      <xdr:col>6</xdr:col>
      <xdr:colOff>104774</xdr:colOff>
      <xdr:row>15</xdr:row>
      <xdr:rowOff>57150</xdr:rowOff>
    </xdr:from>
    <xdr:to>
      <xdr:col>9</xdr:col>
      <xdr:colOff>96619</xdr:colOff>
      <xdr:row>22</xdr:row>
      <xdr:rowOff>28575</xdr:rowOff>
    </xdr:to>
    <xdr:pic>
      <xdr:nvPicPr>
        <xdr:cNvPr id="10" name="圖片 9">
          <a:extLst>
            <a:ext uri="{FF2B5EF4-FFF2-40B4-BE49-F238E27FC236}">
              <a16:creationId xmlns:a16="http://schemas.microsoft.com/office/drawing/2014/main" id="{4F576887-5B27-4FB8-A318-8E416132C6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90824" y="4752975"/>
          <a:ext cx="1334870" cy="1438275"/>
        </a:xfrm>
        <a:prstGeom prst="rect">
          <a:avLst/>
        </a:prstGeom>
      </xdr:spPr>
    </xdr:pic>
    <xdr:clientData/>
  </xdr:twoCellAnchor>
  <xdr:twoCellAnchor editAs="oneCell">
    <xdr:from>
      <xdr:col>2</xdr:col>
      <xdr:colOff>38100</xdr:colOff>
      <xdr:row>25</xdr:row>
      <xdr:rowOff>47625</xdr:rowOff>
    </xdr:from>
    <xdr:to>
      <xdr:col>5</xdr:col>
      <xdr:colOff>161924</xdr:colOff>
      <xdr:row>30</xdr:row>
      <xdr:rowOff>9525</xdr:rowOff>
    </xdr:to>
    <xdr:pic>
      <xdr:nvPicPr>
        <xdr:cNvPr id="11" name="圖片 10">
          <a:extLst>
            <a:ext uri="{FF2B5EF4-FFF2-40B4-BE49-F238E27FC236}">
              <a16:creationId xmlns:a16="http://schemas.microsoft.com/office/drawing/2014/main" id="{4A0FC2C1-7AA7-4CAB-A683-9E9FB22DAE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3450" y="7124700"/>
          <a:ext cx="1466849" cy="1200150"/>
        </a:xfrm>
        <a:prstGeom prst="rect">
          <a:avLst/>
        </a:prstGeom>
      </xdr:spPr>
    </xdr:pic>
    <xdr:clientData/>
  </xdr:twoCellAnchor>
  <xdr:twoCellAnchor editAs="oneCell">
    <xdr:from>
      <xdr:col>10</xdr:col>
      <xdr:colOff>409574</xdr:colOff>
      <xdr:row>46</xdr:row>
      <xdr:rowOff>142875</xdr:rowOff>
    </xdr:from>
    <xdr:to>
      <xdr:col>12</xdr:col>
      <xdr:colOff>438149</xdr:colOff>
      <xdr:row>50</xdr:row>
      <xdr:rowOff>76200</xdr:rowOff>
    </xdr:to>
    <xdr:pic>
      <xdr:nvPicPr>
        <xdr:cNvPr id="12" name="圖片 11">
          <a:extLst>
            <a:ext uri="{FF2B5EF4-FFF2-40B4-BE49-F238E27FC236}">
              <a16:creationId xmlns:a16="http://schemas.microsoft.com/office/drawing/2014/main" id="{39DDB80B-1C92-4A61-8E70-AEB697F6F2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86324" y="12230100"/>
          <a:ext cx="923925" cy="923925"/>
        </a:xfrm>
        <a:prstGeom prst="rect">
          <a:avLst/>
        </a:prstGeom>
      </xdr:spPr>
    </xdr:pic>
    <xdr:clientData/>
  </xdr:twoCellAnchor>
  <xdr:twoCellAnchor editAs="oneCell">
    <xdr:from>
      <xdr:col>2</xdr:col>
      <xdr:colOff>245935</xdr:colOff>
      <xdr:row>39</xdr:row>
      <xdr:rowOff>85725</xdr:rowOff>
    </xdr:from>
    <xdr:to>
      <xdr:col>5</xdr:col>
      <xdr:colOff>95250</xdr:colOff>
      <xdr:row>43</xdr:row>
      <xdr:rowOff>142875</xdr:rowOff>
    </xdr:to>
    <xdr:pic>
      <xdr:nvPicPr>
        <xdr:cNvPr id="13" name="圖片 12">
          <a:extLst>
            <a:ext uri="{FF2B5EF4-FFF2-40B4-BE49-F238E27FC236}">
              <a16:creationId xmlns:a16="http://schemas.microsoft.com/office/drawing/2014/main" id="{9A995EC8-55DE-445B-AF22-40DF828E70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1285" y="10534650"/>
          <a:ext cx="1192340" cy="847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15EA4F-E8E3-4E9D-BD5D-D5B04ABB6799}">
  <sheetPr>
    <pageSetUpPr fitToPage="1"/>
  </sheetPr>
  <dimension ref="A1:T48"/>
  <sheetViews>
    <sheetView tabSelected="1" view="pageBreakPreview" topLeftCell="A22" zoomScale="80" zoomScaleNormal="100" zoomScaleSheetLayoutView="80" workbookViewId="0">
      <selection activeCell="E32" sqref="E32:H32"/>
    </sheetView>
  </sheetViews>
  <sheetFormatPr defaultRowHeight="16.5"/>
  <cols>
    <col min="1" max="20" width="8.625" style="391" customWidth="1"/>
    <col min="21" max="16384" width="9" style="391"/>
  </cols>
  <sheetData>
    <row r="1" spans="1:20" ht="6.75" customHeight="1">
      <c r="A1" s="392"/>
      <c r="G1" s="472"/>
      <c r="H1" s="472"/>
      <c r="I1" s="472"/>
      <c r="J1" s="472"/>
      <c r="K1" s="472"/>
      <c r="O1" s="392"/>
    </row>
    <row r="2" spans="1:20" ht="18" customHeight="1">
      <c r="A2" s="471" t="s">
        <v>554</v>
      </c>
      <c r="B2" s="470"/>
      <c r="C2" s="470"/>
      <c r="D2" s="470"/>
      <c r="E2" s="438" t="s">
        <v>3</v>
      </c>
      <c r="F2" s="438"/>
      <c r="G2" s="438"/>
      <c r="H2" s="438"/>
      <c r="I2" s="438" t="s">
        <v>4</v>
      </c>
      <c r="J2" s="438"/>
      <c r="K2" s="438"/>
      <c r="L2" s="438"/>
      <c r="M2" s="438" t="s">
        <v>5</v>
      </c>
      <c r="N2" s="438"/>
      <c r="O2" s="438"/>
      <c r="P2" s="438"/>
      <c r="Q2" s="438" t="s">
        <v>6</v>
      </c>
      <c r="R2" s="438"/>
      <c r="S2" s="438"/>
      <c r="T2" s="438"/>
    </row>
    <row r="3" spans="1:20" s="400" customFormat="1" ht="18" customHeight="1">
      <c r="A3" s="466"/>
      <c r="B3" s="466"/>
      <c r="C3" s="466"/>
      <c r="D3" s="466"/>
      <c r="E3" s="454" t="s">
        <v>553</v>
      </c>
      <c r="F3" s="454"/>
      <c r="G3" s="454"/>
      <c r="H3" s="454"/>
      <c r="I3" s="454" t="s">
        <v>463</v>
      </c>
      <c r="J3" s="454"/>
      <c r="K3" s="454"/>
      <c r="L3" s="455"/>
      <c r="M3" s="454" t="s">
        <v>552</v>
      </c>
      <c r="N3" s="454"/>
      <c r="O3" s="454"/>
      <c r="P3" s="454"/>
      <c r="Q3" s="454" t="s">
        <v>551</v>
      </c>
      <c r="R3" s="454"/>
      <c r="S3" s="454"/>
      <c r="T3" s="454"/>
    </row>
    <row r="4" spans="1:20" s="400" customFormat="1" ht="18" customHeight="1">
      <c r="A4" s="466"/>
      <c r="B4" s="466"/>
      <c r="C4" s="466"/>
      <c r="D4" s="466"/>
      <c r="E4" s="462" t="s">
        <v>550</v>
      </c>
      <c r="F4" s="462"/>
      <c r="G4" s="462"/>
      <c r="H4" s="462"/>
      <c r="I4" s="462" t="s">
        <v>549</v>
      </c>
      <c r="J4" s="462"/>
      <c r="K4" s="462"/>
      <c r="L4" s="463"/>
      <c r="M4" s="462" t="s">
        <v>548</v>
      </c>
      <c r="N4" s="462"/>
      <c r="O4" s="462"/>
      <c r="P4" s="462"/>
      <c r="Q4" s="462" t="s">
        <v>547</v>
      </c>
      <c r="R4" s="462"/>
      <c r="S4" s="462"/>
      <c r="T4" s="462"/>
    </row>
    <row r="5" spans="1:20" s="400" customFormat="1" ht="18" customHeight="1">
      <c r="A5" s="466"/>
      <c r="B5" s="466"/>
      <c r="C5" s="466"/>
      <c r="D5" s="466"/>
      <c r="E5" s="469" t="s">
        <v>546</v>
      </c>
      <c r="F5" s="468"/>
      <c r="G5" s="468"/>
      <c r="H5" s="467"/>
      <c r="I5" s="448" t="s">
        <v>545</v>
      </c>
      <c r="J5" s="448"/>
      <c r="K5" s="448"/>
      <c r="L5" s="449"/>
      <c r="M5" s="448" t="s">
        <v>544</v>
      </c>
      <c r="N5" s="448"/>
      <c r="O5" s="448"/>
      <c r="P5" s="448"/>
      <c r="Q5" s="448" t="s">
        <v>543</v>
      </c>
      <c r="R5" s="448"/>
      <c r="S5" s="448"/>
      <c r="T5" s="448"/>
    </row>
    <row r="6" spans="1:20" s="400" customFormat="1" ht="18" customHeight="1">
      <c r="A6" s="466"/>
      <c r="B6" s="466"/>
      <c r="C6" s="466"/>
      <c r="D6" s="466"/>
      <c r="E6" s="433" t="s">
        <v>542</v>
      </c>
      <c r="F6" s="433"/>
      <c r="G6" s="433"/>
      <c r="H6" s="433"/>
      <c r="I6" s="433" t="s">
        <v>541</v>
      </c>
      <c r="J6" s="433"/>
      <c r="K6" s="433"/>
      <c r="L6" s="458"/>
      <c r="M6" s="433" t="s">
        <v>540</v>
      </c>
      <c r="N6" s="433"/>
      <c r="O6" s="433"/>
      <c r="P6" s="433"/>
      <c r="Q6" s="433" t="s">
        <v>539</v>
      </c>
      <c r="R6" s="433"/>
      <c r="S6" s="433"/>
      <c r="T6" s="433"/>
    </row>
    <row r="7" spans="1:20" s="400" customFormat="1" ht="18" customHeight="1">
      <c r="A7" s="466"/>
      <c r="B7" s="466"/>
      <c r="C7" s="466"/>
      <c r="D7" s="466"/>
      <c r="E7" s="447" t="s">
        <v>426</v>
      </c>
      <c r="F7" s="447"/>
      <c r="G7" s="447"/>
      <c r="H7" s="447"/>
      <c r="I7" s="447" t="s">
        <v>426</v>
      </c>
      <c r="J7" s="447"/>
      <c r="K7" s="447"/>
      <c r="L7" s="447"/>
      <c r="M7" s="447" t="s">
        <v>471</v>
      </c>
      <c r="N7" s="447"/>
      <c r="O7" s="447"/>
      <c r="P7" s="447"/>
      <c r="Q7" s="447" t="s">
        <v>427</v>
      </c>
      <c r="R7" s="447"/>
      <c r="S7" s="447"/>
      <c r="T7" s="460"/>
    </row>
    <row r="8" spans="1:20" s="400" customFormat="1" ht="18" customHeight="1">
      <c r="A8" s="466"/>
      <c r="B8" s="466"/>
      <c r="C8" s="466"/>
      <c r="D8" s="466"/>
      <c r="E8" s="443" t="s">
        <v>538</v>
      </c>
      <c r="F8" s="443"/>
      <c r="G8" s="443"/>
      <c r="H8" s="443"/>
      <c r="I8" s="443" t="s">
        <v>537</v>
      </c>
      <c r="J8" s="443"/>
      <c r="K8" s="443"/>
      <c r="L8" s="443"/>
      <c r="M8" s="443" t="s">
        <v>470</v>
      </c>
      <c r="N8" s="443"/>
      <c r="O8" s="443"/>
      <c r="P8" s="443"/>
      <c r="Q8" s="443" t="s">
        <v>536</v>
      </c>
      <c r="R8" s="443"/>
      <c r="S8" s="443"/>
      <c r="T8" s="442"/>
    </row>
    <row r="9" spans="1:20" ht="8.1" customHeight="1">
      <c r="A9" s="466"/>
      <c r="B9" s="466"/>
      <c r="C9" s="466"/>
      <c r="D9" s="466"/>
      <c r="E9" s="395" t="s">
        <v>40</v>
      </c>
      <c r="F9" s="395" t="str">
        <f>第ㄧ週明細!W20</f>
        <v>721.5K</v>
      </c>
      <c r="G9" s="395" t="s">
        <v>41</v>
      </c>
      <c r="H9" s="395" t="str">
        <f>第ㄧ週明細!W16</f>
        <v>23.0g</v>
      </c>
      <c r="I9" s="395" t="s">
        <v>40</v>
      </c>
      <c r="J9" s="395" t="str">
        <f>第ㄧ週明細!W28</f>
        <v>690.0K</v>
      </c>
      <c r="K9" s="395" t="s">
        <v>41</v>
      </c>
      <c r="L9" s="395" t="str">
        <f>第ㄧ週明細!W24</f>
        <v>21.5g</v>
      </c>
      <c r="M9" s="395" t="s">
        <v>40</v>
      </c>
      <c r="N9" s="395" t="str">
        <f>第ㄧ週明細!W36</f>
        <v>710.0K</v>
      </c>
      <c r="O9" s="395" t="s">
        <v>41</v>
      </c>
      <c r="P9" s="395" t="str">
        <f>第ㄧ週明細!W32</f>
        <v>23.0g</v>
      </c>
      <c r="Q9" s="395" t="s">
        <v>40</v>
      </c>
      <c r="R9" s="395" t="str">
        <f>第ㄧ週明細!W44</f>
        <v>699.0K</v>
      </c>
      <c r="S9" s="395" t="s">
        <v>41</v>
      </c>
      <c r="T9" s="395" t="str">
        <f>第ㄧ週明細!W40</f>
        <v>23.0g</v>
      </c>
    </row>
    <row r="10" spans="1:20" ht="8.1" customHeight="1">
      <c r="A10" s="465"/>
      <c r="B10" s="465"/>
      <c r="C10" s="465"/>
      <c r="D10" s="465"/>
      <c r="E10" s="457" t="s">
        <v>42</v>
      </c>
      <c r="F10" s="457" t="str">
        <f>第ㄧ週明細!W14</f>
        <v>100.0g</v>
      </c>
      <c r="G10" s="457" t="s">
        <v>43</v>
      </c>
      <c r="H10" s="457" t="str">
        <f>第ㄧ週明細!W18</f>
        <v>28.6g</v>
      </c>
      <c r="I10" s="457" t="s">
        <v>42</v>
      </c>
      <c r="J10" s="457" t="str">
        <f>第ㄧ週明細!W22</f>
        <v>97.0g</v>
      </c>
      <c r="K10" s="457" t="s">
        <v>43</v>
      </c>
      <c r="L10" s="457" t="str">
        <f>第ㄧ週明細!W26</f>
        <v>27.1g</v>
      </c>
      <c r="M10" s="457" t="s">
        <v>42</v>
      </c>
      <c r="N10" s="457" t="str">
        <f>第ㄧ週明細!W30</f>
        <v>98.0g</v>
      </c>
      <c r="O10" s="457" t="s">
        <v>43</v>
      </c>
      <c r="P10" s="457" t="str">
        <f>第ㄧ週明細!W34</f>
        <v>27.7g</v>
      </c>
      <c r="Q10" s="457" t="s">
        <v>42</v>
      </c>
      <c r="R10" s="457" t="str">
        <f>第ㄧ週明細!W38</f>
        <v>96.0g</v>
      </c>
      <c r="S10" s="457" t="s">
        <v>43</v>
      </c>
      <c r="T10" s="457" t="str">
        <f>第ㄧ週明細!W42</f>
        <v xml:space="preserve"> 27.0g</v>
      </c>
    </row>
    <row r="11" spans="1:20" ht="18" customHeight="1">
      <c r="A11" s="439" t="s">
        <v>45</v>
      </c>
      <c r="B11" s="441"/>
      <c r="C11" s="441"/>
      <c r="D11" s="440"/>
      <c r="E11" s="438" t="s">
        <v>46</v>
      </c>
      <c r="F11" s="438"/>
      <c r="G11" s="438"/>
      <c r="H11" s="438"/>
      <c r="I11" s="438" t="s">
        <v>47</v>
      </c>
      <c r="J11" s="438"/>
      <c r="K11" s="438"/>
      <c r="L11" s="438"/>
      <c r="M11" s="438" t="s">
        <v>48</v>
      </c>
      <c r="N11" s="438"/>
      <c r="O11" s="438"/>
      <c r="P11" s="438"/>
      <c r="Q11" s="438" t="s">
        <v>49</v>
      </c>
      <c r="R11" s="438"/>
      <c r="S11" s="438"/>
      <c r="T11" s="438"/>
    </row>
    <row r="12" spans="1:20" s="400" customFormat="1" ht="18" customHeight="1">
      <c r="A12" s="456" t="s">
        <v>463</v>
      </c>
      <c r="B12" s="454"/>
      <c r="C12" s="454"/>
      <c r="D12" s="454"/>
      <c r="E12" s="454" t="s">
        <v>535</v>
      </c>
      <c r="F12" s="454"/>
      <c r="G12" s="454"/>
      <c r="H12" s="454"/>
      <c r="I12" s="454" t="s">
        <v>463</v>
      </c>
      <c r="J12" s="454"/>
      <c r="K12" s="454"/>
      <c r="L12" s="455"/>
      <c r="M12" s="454" t="s">
        <v>534</v>
      </c>
      <c r="N12" s="454"/>
      <c r="O12" s="454"/>
      <c r="P12" s="454"/>
      <c r="Q12" s="454" t="s">
        <v>533</v>
      </c>
      <c r="R12" s="454"/>
      <c r="S12" s="454"/>
      <c r="T12" s="454"/>
    </row>
    <row r="13" spans="1:20" s="400" customFormat="1" ht="18" customHeight="1">
      <c r="A13" s="464" t="s">
        <v>532</v>
      </c>
      <c r="B13" s="462"/>
      <c r="C13" s="462"/>
      <c r="D13" s="462"/>
      <c r="E13" s="462" t="s">
        <v>531</v>
      </c>
      <c r="F13" s="462"/>
      <c r="G13" s="462"/>
      <c r="H13" s="462"/>
      <c r="I13" s="462" t="s">
        <v>530</v>
      </c>
      <c r="J13" s="462"/>
      <c r="K13" s="462"/>
      <c r="L13" s="463"/>
      <c r="M13" s="462" t="s">
        <v>529</v>
      </c>
      <c r="N13" s="462"/>
      <c r="O13" s="462"/>
      <c r="P13" s="462"/>
      <c r="Q13" s="462" t="s">
        <v>528</v>
      </c>
      <c r="R13" s="462"/>
      <c r="S13" s="462"/>
      <c r="T13" s="462"/>
    </row>
    <row r="14" spans="1:20" s="400" customFormat="1" ht="18" customHeight="1">
      <c r="A14" s="450" t="s">
        <v>527</v>
      </c>
      <c r="B14" s="448"/>
      <c r="C14" s="448"/>
      <c r="D14" s="448"/>
      <c r="E14" s="448" t="s">
        <v>526</v>
      </c>
      <c r="F14" s="448"/>
      <c r="G14" s="448"/>
      <c r="H14" s="448"/>
      <c r="I14" s="448" t="s">
        <v>394</v>
      </c>
      <c r="J14" s="448"/>
      <c r="K14" s="448"/>
      <c r="L14" s="449"/>
      <c r="M14" s="448" t="s">
        <v>525</v>
      </c>
      <c r="N14" s="448"/>
      <c r="O14" s="448"/>
      <c r="P14" s="448"/>
      <c r="Q14" s="448" t="s">
        <v>524</v>
      </c>
      <c r="R14" s="448"/>
      <c r="S14" s="448"/>
      <c r="T14" s="448"/>
    </row>
    <row r="15" spans="1:20" s="400" customFormat="1" ht="18" customHeight="1">
      <c r="A15" s="459" t="s">
        <v>523</v>
      </c>
      <c r="B15" s="433"/>
      <c r="C15" s="433"/>
      <c r="D15" s="433"/>
      <c r="E15" s="433" t="s">
        <v>522</v>
      </c>
      <c r="F15" s="433"/>
      <c r="G15" s="433"/>
      <c r="H15" s="433"/>
      <c r="I15" s="433" t="s">
        <v>521</v>
      </c>
      <c r="J15" s="433"/>
      <c r="K15" s="433"/>
      <c r="L15" s="458"/>
      <c r="M15" s="433" t="s">
        <v>520</v>
      </c>
      <c r="N15" s="433"/>
      <c r="O15" s="433"/>
      <c r="P15" s="433"/>
      <c r="Q15" s="433" t="s">
        <v>519</v>
      </c>
      <c r="R15" s="433"/>
      <c r="S15" s="433"/>
      <c r="T15" s="433"/>
    </row>
    <row r="16" spans="1:20" s="400" customFormat="1" ht="18" customHeight="1">
      <c r="A16" s="461" t="s">
        <v>427</v>
      </c>
      <c r="B16" s="447"/>
      <c r="C16" s="447"/>
      <c r="D16" s="447"/>
      <c r="E16" s="447" t="s">
        <v>426</v>
      </c>
      <c r="F16" s="447"/>
      <c r="G16" s="447"/>
      <c r="H16" s="447"/>
      <c r="I16" s="447" t="s">
        <v>426</v>
      </c>
      <c r="J16" s="447"/>
      <c r="K16" s="447"/>
      <c r="L16" s="447"/>
      <c r="M16" s="447" t="s">
        <v>449</v>
      </c>
      <c r="N16" s="447"/>
      <c r="O16" s="447"/>
      <c r="P16" s="447"/>
      <c r="Q16" s="447" t="s">
        <v>426</v>
      </c>
      <c r="R16" s="447"/>
      <c r="S16" s="447"/>
      <c r="T16" s="460"/>
    </row>
    <row r="17" spans="1:20" s="400" customFormat="1" ht="18" customHeight="1">
      <c r="A17" s="444" t="s">
        <v>418</v>
      </c>
      <c r="B17" s="443"/>
      <c r="C17" s="443"/>
      <c r="D17" s="443"/>
      <c r="E17" s="443" t="s">
        <v>518</v>
      </c>
      <c r="F17" s="443"/>
      <c r="G17" s="443"/>
      <c r="H17" s="443"/>
      <c r="I17" s="443" t="s">
        <v>517</v>
      </c>
      <c r="J17" s="443"/>
      <c r="K17" s="443"/>
      <c r="L17" s="443"/>
      <c r="M17" s="443" t="s">
        <v>516</v>
      </c>
      <c r="N17" s="443"/>
      <c r="O17" s="443"/>
      <c r="P17" s="443"/>
      <c r="Q17" s="443" t="s">
        <v>515</v>
      </c>
      <c r="R17" s="443"/>
      <c r="S17" s="443"/>
      <c r="T17" s="442"/>
    </row>
    <row r="18" spans="1:20" ht="8.1" customHeight="1">
      <c r="A18" s="395" t="s">
        <v>40</v>
      </c>
      <c r="B18" s="395" t="str">
        <f>'第二週明細 (2)'!W12</f>
        <v>704.0K</v>
      </c>
      <c r="C18" s="395" t="s">
        <v>41</v>
      </c>
      <c r="D18" s="395" t="str">
        <f>'第二週明細 (2)'!W8</f>
        <v>22.0g</v>
      </c>
      <c r="E18" s="395" t="s">
        <v>40</v>
      </c>
      <c r="F18" s="395" t="str">
        <f>'第二週明細 (2)'!W20</f>
        <v>702.0K</v>
      </c>
      <c r="G18" s="395" t="s">
        <v>41</v>
      </c>
      <c r="H18" s="395" t="str">
        <f>'第二週明細 (2)'!W16</f>
        <v>24.0g</v>
      </c>
      <c r="I18" s="395" t="s">
        <v>40</v>
      </c>
      <c r="J18" s="395" t="str">
        <f>'第二週明細 (2)'!W28</f>
        <v>680.0K</v>
      </c>
      <c r="K18" s="395" t="s">
        <v>41</v>
      </c>
      <c r="L18" s="395" t="str">
        <f>'第二週明細 (2)'!W24</f>
        <v>21.5g</v>
      </c>
      <c r="M18" s="395" t="s">
        <v>40</v>
      </c>
      <c r="N18" s="395" t="str">
        <f>'第二週明細 (2)'!W36</f>
        <v>686.5K</v>
      </c>
      <c r="O18" s="395" t="s">
        <v>41</v>
      </c>
      <c r="P18" s="395" t="str">
        <f>'第二週明細 (2)'!W32</f>
        <v>22.5g</v>
      </c>
      <c r="Q18" s="395" t="s">
        <v>40</v>
      </c>
      <c r="R18" s="395" t="str">
        <f>'第二週明細 (2)'!W44</f>
        <v>688.0K</v>
      </c>
      <c r="S18" s="395" t="s">
        <v>209</v>
      </c>
      <c r="T18" s="395" t="str">
        <f>'第二週明細 (2)'!W40</f>
        <v>22.0g</v>
      </c>
    </row>
    <row r="19" spans="1:20" ht="8.1" customHeight="1">
      <c r="A19" s="457" t="s">
        <v>42</v>
      </c>
      <c r="B19" s="457" t="str">
        <f>'第二週明細 (2)'!W6</f>
        <v>98.0g</v>
      </c>
      <c r="C19" s="457" t="s">
        <v>43</v>
      </c>
      <c r="D19" s="457" t="str">
        <f>'第二週明細 (2)'!W10</f>
        <v>28.5g</v>
      </c>
      <c r="E19" s="457" t="s">
        <v>42</v>
      </c>
      <c r="F19" s="457" t="str">
        <f>'第二週明細 (2)'!W14</f>
        <v>96.0g</v>
      </c>
      <c r="G19" s="457" t="s">
        <v>43</v>
      </c>
      <c r="H19" s="457" t="str">
        <f>'第二週明細 (2)'!W18</f>
        <v>30.0g</v>
      </c>
      <c r="I19" s="457" t="s">
        <v>42</v>
      </c>
      <c r="J19" s="457" t="str">
        <f>'第二週明細 (2)'!W22</f>
        <v>95.0g</v>
      </c>
      <c r="K19" s="457" t="s">
        <v>217</v>
      </c>
      <c r="L19" s="457" t="str">
        <f>'第二週明細 (2)'!W26</f>
        <v>26.4g</v>
      </c>
      <c r="M19" s="457" t="s">
        <v>42</v>
      </c>
      <c r="N19" s="457" t="str">
        <f>'第二週明細 (2)'!W30</f>
        <v>94.0g</v>
      </c>
      <c r="O19" s="457" t="s">
        <v>43</v>
      </c>
      <c r="P19" s="457" t="str">
        <f>'第二週明細 (2)'!W34</f>
        <v xml:space="preserve"> 27.0g</v>
      </c>
      <c r="Q19" s="457" t="s">
        <v>42</v>
      </c>
      <c r="R19" s="457" t="str">
        <f>'第二週明細 (2)'!W38</f>
        <v>96.0g</v>
      </c>
      <c r="S19" s="457" t="s">
        <v>43</v>
      </c>
      <c r="T19" s="457" t="str">
        <f>'第二週明細 (2)'!W42</f>
        <v xml:space="preserve"> 26.5g</v>
      </c>
    </row>
    <row r="20" spans="1:20" ht="18" customHeight="1">
      <c r="A20" s="439" t="s">
        <v>83</v>
      </c>
      <c r="B20" s="441"/>
      <c r="C20" s="441"/>
      <c r="D20" s="440"/>
      <c r="E20" s="438" t="s">
        <v>84</v>
      </c>
      <c r="F20" s="438"/>
      <c r="G20" s="438"/>
      <c r="H20" s="438"/>
      <c r="I20" s="438" t="s">
        <v>85</v>
      </c>
      <c r="J20" s="438"/>
      <c r="K20" s="438"/>
      <c r="L20" s="438"/>
      <c r="M20" s="438" t="s">
        <v>86</v>
      </c>
      <c r="N20" s="438"/>
      <c r="O20" s="438"/>
      <c r="P20" s="438"/>
      <c r="Q20" s="438" t="s">
        <v>87</v>
      </c>
      <c r="R20" s="438"/>
      <c r="S20" s="438"/>
      <c r="T20" s="438"/>
    </row>
    <row r="21" spans="1:20" s="400" customFormat="1" ht="18" customHeight="1">
      <c r="A21" s="459" t="s">
        <v>514</v>
      </c>
      <c r="B21" s="433"/>
      <c r="C21" s="433"/>
      <c r="D21" s="433"/>
      <c r="E21" s="433" t="s">
        <v>513</v>
      </c>
      <c r="F21" s="433"/>
      <c r="G21" s="433"/>
      <c r="H21" s="433"/>
      <c r="I21" s="433" t="s">
        <v>463</v>
      </c>
      <c r="J21" s="433"/>
      <c r="K21" s="433"/>
      <c r="L21" s="458"/>
      <c r="M21" s="433" t="s">
        <v>464</v>
      </c>
      <c r="N21" s="433"/>
      <c r="O21" s="433"/>
      <c r="P21" s="433"/>
      <c r="Q21" s="433" t="s">
        <v>512</v>
      </c>
      <c r="R21" s="433"/>
      <c r="S21" s="433"/>
      <c r="T21" s="433"/>
    </row>
    <row r="22" spans="1:20" s="400" customFormat="1" ht="18" customHeight="1">
      <c r="A22" s="453" t="s">
        <v>511</v>
      </c>
      <c r="B22" s="451"/>
      <c r="C22" s="451"/>
      <c r="D22" s="451"/>
      <c r="E22" s="451" t="s">
        <v>510</v>
      </c>
      <c r="F22" s="451"/>
      <c r="G22" s="451"/>
      <c r="H22" s="451"/>
      <c r="I22" s="451" t="s">
        <v>509</v>
      </c>
      <c r="J22" s="451"/>
      <c r="K22" s="451"/>
      <c r="L22" s="452"/>
      <c r="M22" s="451" t="s">
        <v>508</v>
      </c>
      <c r="N22" s="451"/>
      <c r="O22" s="451"/>
      <c r="P22" s="451"/>
      <c r="Q22" s="451" t="s">
        <v>507</v>
      </c>
      <c r="R22" s="451"/>
      <c r="S22" s="451"/>
      <c r="T22" s="451"/>
    </row>
    <row r="23" spans="1:20" s="400" customFormat="1" ht="18" customHeight="1">
      <c r="A23" s="459" t="s">
        <v>506</v>
      </c>
      <c r="B23" s="433"/>
      <c r="C23" s="433"/>
      <c r="D23" s="433"/>
      <c r="E23" s="433" t="s">
        <v>505</v>
      </c>
      <c r="F23" s="433"/>
      <c r="G23" s="433"/>
      <c r="H23" s="433"/>
      <c r="I23" s="433" t="s">
        <v>504</v>
      </c>
      <c r="J23" s="433"/>
      <c r="K23" s="433"/>
      <c r="L23" s="458"/>
      <c r="M23" s="433" t="s">
        <v>503</v>
      </c>
      <c r="N23" s="433"/>
      <c r="O23" s="433"/>
      <c r="P23" s="433"/>
      <c r="Q23" s="433" t="s">
        <v>502</v>
      </c>
      <c r="R23" s="433"/>
      <c r="S23" s="433"/>
      <c r="T23" s="433"/>
    </row>
    <row r="24" spans="1:20" s="400" customFormat="1" ht="18" customHeight="1">
      <c r="A24" s="450" t="s">
        <v>501</v>
      </c>
      <c r="B24" s="448"/>
      <c r="C24" s="448"/>
      <c r="D24" s="448"/>
      <c r="E24" s="448" t="s">
        <v>500</v>
      </c>
      <c r="F24" s="448"/>
      <c r="G24" s="448"/>
      <c r="H24" s="448"/>
      <c r="I24" s="448" t="s">
        <v>499</v>
      </c>
      <c r="J24" s="448"/>
      <c r="K24" s="448"/>
      <c r="L24" s="449"/>
      <c r="M24" s="448" t="s">
        <v>498</v>
      </c>
      <c r="N24" s="448"/>
      <c r="O24" s="448"/>
      <c r="P24" s="448"/>
      <c r="Q24" s="448" t="s">
        <v>497</v>
      </c>
      <c r="R24" s="448"/>
      <c r="S24" s="448"/>
      <c r="T24" s="448"/>
    </row>
    <row r="25" spans="1:20" s="400" customFormat="1" ht="18" customHeight="1">
      <c r="A25" s="447" t="s">
        <v>496</v>
      </c>
      <c r="B25" s="447"/>
      <c r="C25" s="447"/>
      <c r="D25" s="447"/>
      <c r="E25" s="447" t="s">
        <v>449</v>
      </c>
      <c r="F25" s="447"/>
      <c r="G25" s="447"/>
      <c r="H25" s="447"/>
      <c r="I25" s="447" t="s">
        <v>426</v>
      </c>
      <c r="J25" s="447"/>
      <c r="K25" s="447"/>
      <c r="L25" s="447"/>
      <c r="M25" s="447" t="s">
        <v>427</v>
      </c>
      <c r="N25" s="447"/>
      <c r="O25" s="447"/>
      <c r="P25" s="447"/>
      <c r="Q25" s="447" t="s">
        <v>495</v>
      </c>
      <c r="R25" s="447"/>
      <c r="S25" s="447"/>
      <c r="T25" s="447"/>
    </row>
    <row r="26" spans="1:20" s="400" customFormat="1" ht="18" customHeight="1">
      <c r="A26" s="444" t="s">
        <v>494</v>
      </c>
      <c r="B26" s="443"/>
      <c r="C26" s="443"/>
      <c r="D26" s="443"/>
      <c r="E26" s="443" t="s">
        <v>493</v>
      </c>
      <c r="F26" s="443"/>
      <c r="G26" s="443"/>
      <c r="H26" s="443"/>
      <c r="I26" s="443" t="s">
        <v>492</v>
      </c>
      <c r="J26" s="443"/>
      <c r="K26" s="443"/>
      <c r="L26" s="443"/>
      <c r="M26" s="443" t="s">
        <v>491</v>
      </c>
      <c r="N26" s="443"/>
      <c r="O26" s="443"/>
      <c r="P26" s="443"/>
      <c r="Q26" s="443" t="s">
        <v>490</v>
      </c>
      <c r="R26" s="443"/>
      <c r="S26" s="443"/>
      <c r="T26" s="442"/>
    </row>
    <row r="27" spans="1:20" ht="8.1" customHeight="1">
      <c r="A27" s="395" t="s">
        <v>40</v>
      </c>
      <c r="B27" s="395" t="str">
        <f>'第三週明細 (2)'!W12</f>
        <v>695.5K</v>
      </c>
      <c r="C27" s="395" t="s">
        <v>41</v>
      </c>
      <c r="D27" s="395" t="str">
        <f>'第三週明細 (2)'!W8</f>
        <v>22.0g</v>
      </c>
      <c r="E27" s="395" t="s">
        <v>40</v>
      </c>
      <c r="F27" s="395" t="str">
        <f>'第三週明細 (2)'!W20</f>
        <v>746.0K</v>
      </c>
      <c r="G27" s="395" t="s">
        <v>41</v>
      </c>
      <c r="H27" s="395" t="str">
        <f>'第三週明細 (2)'!W16</f>
        <v>24.5g</v>
      </c>
      <c r="I27" s="395" t="s">
        <v>40</v>
      </c>
      <c r="J27" s="395" t="str">
        <f>'第三週明細 (2)'!W28</f>
        <v>698.0K</v>
      </c>
      <c r="K27" s="395" t="s">
        <v>41</v>
      </c>
      <c r="L27" s="395" t="str">
        <f>'第三週明細 (2)'!W24</f>
        <v>22.0g</v>
      </c>
      <c r="M27" s="395" t="s">
        <v>40</v>
      </c>
      <c r="N27" s="395" t="str">
        <f>'第三週明細 (2)'!W36</f>
        <v>692.5K</v>
      </c>
      <c r="O27" s="395" t="s">
        <v>41</v>
      </c>
      <c r="P27" s="395" t="str">
        <f>'第三週明細 (2)'!W32</f>
        <v>22.0g</v>
      </c>
      <c r="Q27" s="395" t="s">
        <v>40</v>
      </c>
      <c r="R27" s="395" t="str">
        <f>'第三週明細 (2)'!W44</f>
        <v>723.0K</v>
      </c>
      <c r="S27" s="395" t="s">
        <v>209</v>
      </c>
      <c r="T27" s="395" t="str">
        <f>'第三週明細 (2)'!W40</f>
        <v>23.5g</v>
      </c>
    </row>
    <row r="28" spans="1:20" ht="8.1" customHeight="1">
      <c r="A28" s="457" t="s">
        <v>42</v>
      </c>
      <c r="B28" s="457" t="str">
        <f>'第三週明細 (2)'!W6</f>
        <v>97.0.g</v>
      </c>
      <c r="C28" s="457" t="s">
        <v>43</v>
      </c>
      <c r="D28" s="457" t="str">
        <f>'第三週明細 (2)'!W10</f>
        <v>27.4g</v>
      </c>
      <c r="E28" s="457" t="s">
        <v>42</v>
      </c>
      <c r="F28" s="457" t="str">
        <f>'第三週明細 (2)'!W14</f>
        <v>100.0g</v>
      </c>
      <c r="G28" s="457" t="s">
        <v>43</v>
      </c>
      <c r="H28" s="457" t="str">
        <f>'第三週明細 (2)'!W18</f>
        <v>31.3g</v>
      </c>
      <c r="I28" s="457" t="s">
        <v>42</v>
      </c>
      <c r="J28" s="457" t="str">
        <f>'第三週明細 (2)'!W22</f>
        <v>98.0g</v>
      </c>
      <c r="K28" s="457" t="s">
        <v>43</v>
      </c>
      <c r="L28" s="457" t="str">
        <f>'第三週明細 (2)'!W26</f>
        <v>27.0g</v>
      </c>
      <c r="M28" s="457" t="s">
        <v>42</v>
      </c>
      <c r="N28" s="457" t="str">
        <f>'第三週明細 (2)'!W30</f>
        <v>94.0g</v>
      </c>
      <c r="O28" s="457" t="s">
        <v>43</v>
      </c>
      <c r="P28" s="457" t="str">
        <f>'第三週明細 (2)'!W34</f>
        <v xml:space="preserve"> 29.6g</v>
      </c>
      <c r="Q28" s="457" t="s">
        <v>42</v>
      </c>
      <c r="R28" s="457" t="str">
        <f>'第三週明細 (2)'!W38</f>
        <v>99.0g</v>
      </c>
      <c r="S28" s="457" t="s">
        <v>43</v>
      </c>
      <c r="T28" s="457" t="str">
        <f>'第三週明細 (2)'!W42</f>
        <v xml:space="preserve"> 28.8g</v>
      </c>
    </row>
    <row r="29" spans="1:20" ht="18" customHeight="1">
      <c r="A29" s="439" t="s">
        <v>120</v>
      </c>
      <c r="B29" s="441"/>
      <c r="C29" s="441"/>
      <c r="D29" s="440"/>
      <c r="E29" s="438" t="s">
        <v>121</v>
      </c>
      <c r="F29" s="438"/>
      <c r="G29" s="438"/>
      <c r="H29" s="438"/>
      <c r="I29" s="438" t="s">
        <v>122</v>
      </c>
      <c r="J29" s="438"/>
      <c r="K29" s="438"/>
      <c r="L29" s="438"/>
      <c r="M29" s="438" t="s">
        <v>123</v>
      </c>
      <c r="N29" s="438"/>
      <c r="O29" s="438"/>
      <c r="P29" s="438"/>
      <c r="Q29" s="438" t="s">
        <v>124</v>
      </c>
      <c r="R29" s="438"/>
      <c r="S29" s="438"/>
      <c r="T29" s="438"/>
    </row>
    <row r="30" spans="1:20" s="400" customFormat="1" ht="18" customHeight="1">
      <c r="A30" s="456" t="s">
        <v>463</v>
      </c>
      <c r="B30" s="454"/>
      <c r="C30" s="454"/>
      <c r="D30" s="454"/>
      <c r="E30" s="454" t="s">
        <v>489</v>
      </c>
      <c r="F30" s="454"/>
      <c r="G30" s="454"/>
      <c r="H30" s="454"/>
      <c r="I30" s="454" t="s">
        <v>463</v>
      </c>
      <c r="J30" s="454"/>
      <c r="K30" s="454"/>
      <c r="L30" s="455"/>
      <c r="M30" s="454" t="s">
        <v>488</v>
      </c>
      <c r="N30" s="454"/>
      <c r="O30" s="454"/>
      <c r="P30" s="454"/>
      <c r="Q30" s="454" t="s">
        <v>487</v>
      </c>
      <c r="R30" s="454"/>
      <c r="S30" s="454"/>
      <c r="T30" s="454"/>
    </row>
    <row r="31" spans="1:20" s="400" customFormat="1" ht="18" customHeight="1">
      <c r="A31" s="453" t="s">
        <v>486</v>
      </c>
      <c r="B31" s="451"/>
      <c r="C31" s="451"/>
      <c r="D31" s="451"/>
      <c r="E31" s="451" t="s">
        <v>485</v>
      </c>
      <c r="F31" s="451"/>
      <c r="G31" s="451"/>
      <c r="H31" s="451"/>
      <c r="I31" s="451" t="s">
        <v>484</v>
      </c>
      <c r="J31" s="451"/>
      <c r="K31" s="451"/>
      <c r="L31" s="452"/>
      <c r="M31" s="451" t="s">
        <v>483</v>
      </c>
      <c r="N31" s="451"/>
      <c r="O31" s="451"/>
      <c r="P31" s="451"/>
      <c r="Q31" s="451" t="s">
        <v>482</v>
      </c>
      <c r="R31" s="451"/>
      <c r="S31" s="451"/>
      <c r="T31" s="451"/>
    </row>
    <row r="32" spans="1:20" s="400" customFormat="1" ht="18" customHeight="1">
      <c r="A32" s="450" t="s">
        <v>481</v>
      </c>
      <c r="B32" s="448"/>
      <c r="C32" s="448"/>
      <c r="D32" s="448"/>
      <c r="E32" s="448" t="s">
        <v>480</v>
      </c>
      <c r="F32" s="448"/>
      <c r="G32" s="448"/>
      <c r="H32" s="448"/>
      <c r="I32" s="448" t="s">
        <v>479</v>
      </c>
      <c r="J32" s="448"/>
      <c r="K32" s="448"/>
      <c r="L32" s="449"/>
      <c r="M32" s="448" t="s">
        <v>478</v>
      </c>
      <c r="N32" s="448"/>
      <c r="O32" s="448"/>
      <c r="P32" s="448"/>
      <c r="Q32" s="448" t="s">
        <v>477</v>
      </c>
      <c r="R32" s="448"/>
      <c r="S32" s="448"/>
      <c r="T32" s="448"/>
    </row>
    <row r="33" spans="1:20" s="400" customFormat="1" ht="18" customHeight="1">
      <c r="A33" s="450" t="s">
        <v>476</v>
      </c>
      <c r="B33" s="448"/>
      <c r="C33" s="448"/>
      <c r="D33" s="448"/>
      <c r="E33" s="448" t="s">
        <v>475</v>
      </c>
      <c r="F33" s="448"/>
      <c r="G33" s="448"/>
      <c r="H33" s="448"/>
      <c r="I33" s="448" t="s">
        <v>474</v>
      </c>
      <c r="J33" s="448"/>
      <c r="K33" s="448"/>
      <c r="L33" s="449"/>
      <c r="M33" s="448" t="s">
        <v>473</v>
      </c>
      <c r="N33" s="448"/>
      <c r="O33" s="448"/>
      <c r="P33" s="448"/>
      <c r="Q33" s="448" t="s">
        <v>472</v>
      </c>
      <c r="R33" s="448"/>
      <c r="S33" s="448"/>
      <c r="T33" s="448"/>
    </row>
    <row r="34" spans="1:20" s="400" customFormat="1" ht="18" customHeight="1">
      <c r="A34" s="447" t="s">
        <v>427</v>
      </c>
      <c r="B34" s="447"/>
      <c r="C34" s="447"/>
      <c r="D34" s="447"/>
      <c r="E34" s="447" t="s">
        <v>426</v>
      </c>
      <c r="F34" s="447"/>
      <c r="G34" s="447"/>
      <c r="H34" s="447"/>
      <c r="I34" s="447" t="s">
        <v>426</v>
      </c>
      <c r="J34" s="447"/>
      <c r="K34" s="447"/>
      <c r="L34" s="447"/>
      <c r="M34" s="447" t="s">
        <v>471</v>
      </c>
      <c r="N34" s="447"/>
      <c r="O34" s="447"/>
      <c r="P34" s="447"/>
      <c r="Q34" s="446" t="s">
        <v>427</v>
      </c>
      <c r="R34" s="410"/>
      <c r="S34" s="410"/>
      <c r="T34" s="445"/>
    </row>
    <row r="35" spans="1:20" s="400" customFormat="1" ht="18" customHeight="1">
      <c r="A35" s="444" t="s">
        <v>470</v>
      </c>
      <c r="B35" s="443"/>
      <c r="C35" s="443"/>
      <c r="D35" s="443"/>
      <c r="E35" s="443" t="s">
        <v>469</v>
      </c>
      <c r="F35" s="443"/>
      <c r="G35" s="443"/>
      <c r="H35" s="443"/>
      <c r="I35" s="443" t="s">
        <v>468</v>
      </c>
      <c r="J35" s="443"/>
      <c r="K35" s="443"/>
      <c r="L35" s="443"/>
      <c r="M35" s="443" t="s">
        <v>467</v>
      </c>
      <c r="N35" s="443"/>
      <c r="O35" s="443"/>
      <c r="P35" s="443"/>
      <c r="Q35" s="443" t="s">
        <v>466</v>
      </c>
      <c r="R35" s="443"/>
      <c r="S35" s="443"/>
      <c r="T35" s="442"/>
    </row>
    <row r="36" spans="1:20" ht="8.1" customHeight="1">
      <c r="A36" s="395" t="s">
        <v>40</v>
      </c>
      <c r="B36" s="395" t="str">
        <f>'第四週明細 (2)'!W12</f>
        <v>708.0K</v>
      </c>
      <c r="C36" s="395" t="s">
        <v>41</v>
      </c>
      <c r="D36" s="395" t="str">
        <f>'第四週明細 (2)'!W8</f>
        <v>22.0g</v>
      </c>
      <c r="E36" s="395" t="s">
        <v>40</v>
      </c>
      <c r="F36" s="395" t="str">
        <f>'第四週明細 (2)'!W20</f>
        <v>728.5K</v>
      </c>
      <c r="G36" s="395" t="s">
        <v>41</v>
      </c>
      <c r="H36" s="395" t="str">
        <f>'第四週明細 (2)'!W16</f>
        <v>23.0g</v>
      </c>
      <c r="I36" s="395" t="s">
        <v>40</v>
      </c>
      <c r="J36" s="395" t="str">
        <f>'第四週明細 (2)'!W28</f>
        <v>705.0K</v>
      </c>
      <c r="K36" s="395" t="s">
        <v>41</v>
      </c>
      <c r="L36" s="395" t="str">
        <f>'第四週明細 (2)'!W24</f>
        <v>22.5g</v>
      </c>
      <c r="M36" s="395" t="s">
        <v>40</v>
      </c>
      <c r="N36" s="395" t="str">
        <f>'第四週明細 (2)'!W36</f>
        <v>693.5K</v>
      </c>
      <c r="O36" s="395" t="s">
        <v>41</v>
      </c>
      <c r="P36" s="395" t="str">
        <f>'第四週明細 (2)'!W32</f>
        <v>21.5g</v>
      </c>
      <c r="Q36" s="395" t="s">
        <v>40</v>
      </c>
      <c r="R36" s="395" t="str">
        <f>'第四週明細 (2)'!W44</f>
        <v>689.0K</v>
      </c>
      <c r="S36" s="395" t="s">
        <v>41</v>
      </c>
      <c r="T36" s="395" t="str">
        <f>'第四週明細 (2)'!W40</f>
        <v>23.0g</v>
      </c>
    </row>
    <row r="37" spans="1:20" ht="8.1" customHeight="1">
      <c r="A37" s="395" t="s">
        <v>42</v>
      </c>
      <c r="B37" s="395" t="str">
        <f>'第四週明細 (2)'!W6</f>
        <v>98.0g</v>
      </c>
      <c r="C37" s="395" t="s">
        <v>43</v>
      </c>
      <c r="D37" s="395" t="str">
        <f>'第四週明細 (2)'!W10</f>
        <v>29.5g</v>
      </c>
      <c r="E37" s="395" t="s">
        <v>42</v>
      </c>
      <c r="F37" s="395" t="str">
        <f>'第四週明細 (2)'!W14</f>
        <v>102.0g</v>
      </c>
      <c r="G37" s="395" t="s">
        <v>43</v>
      </c>
      <c r="H37" s="395" t="str">
        <f>'第四週明細 (2)'!W18</f>
        <v>28.4g</v>
      </c>
      <c r="I37" s="395" t="s">
        <v>42</v>
      </c>
      <c r="J37" s="395" t="str">
        <f>'第四週明細 (2)'!W22</f>
        <v>97.0g</v>
      </c>
      <c r="K37" s="395" t="s">
        <v>43</v>
      </c>
      <c r="L37" s="395" t="str">
        <f>'第四週明細 (2)'!W26</f>
        <v>28.5g</v>
      </c>
      <c r="M37" s="395" t="s">
        <v>42</v>
      </c>
      <c r="N37" s="395" t="str">
        <f>'第四週明細 (2)'!W30</f>
        <v>98.0g</v>
      </c>
      <c r="O37" s="395" t="s">
        <v>43</v>
      </c>
      <c r="P37" s="395" t="str">
        <f>'第四週明細 (2)'!W34</f>
        <v>27.0g</v>
      </c>
      <c r="Q37" s="395" t="s">
        <v>42</v>
      </c>
      <c r="R37" s="395" t="str">
        <f>'第四週明細 (2)'!W38</f>
        <v>93.0g</v>
      </c>
      <c r="S37" s="395" t="s">
        <v>43</v>
      </c>
      <c r="T37" s="395" t="str">
        <f>'第四週明細 (2)'!W42</f>
        <v>27.5g</v>
      </c>
    </row>
    <row r="38" spans="1:20" ht="18" customHeight="1">
      <c r="A38" s="439" t="s">
        <v>156</v>
      </c>
      <c r="B38" s="441"/>
      <c r="C38" s="441"/>
      <c r="D38" s="440"/>
      <c r="E38" s="438" t="s">
        <v>157</v>
      </c>
      <c r="F38" s="438"/>
      <c r="G38" s="438"/>
      <c r="H38" s="439"/>
      <c r="I38" s="438" t="s">
        <v>158</v>
      </c>
      <c r="J38" s="438"/>
      <c r="K38" s="438"/>
      <c r="L38" s="438"/>
      <c r="M38" s="438" t="s">
        <v>159</v>
      </c>
      <c r="N38" s="438"/>
      <c r="O38" s="438"/>
      <c r="P38" s="438"/>
      <c r="Q38" s="437" t="s">
        <v>465</v>
      </c>
      <c r="R38" s="436"/>
      <c r="S38" s="436"/>
      <c r="T38" s="435"/>
    </row>
    <row r="39" spans="1:20" s="400" customFormat="1" ht="18" customHeight="1">
      <c r="A39" s="434" t="s">
        <v>463</v>
      </c>
      <c r="B39" s="434"/>
      <c r="C39" s="434"/>
      <c r="D39" s="434"/>
      <c r="E39" s="433" t="s">
        <v>464</v>
      </c>
      <c r="F39" s="433"/>
      <c r="G39" s="433"/>
      <c r="H39" s="433"/>
      <c r="I39" s="432" t="s">
        <v>463</v>
      </c>
      <c r="J39" s="431"/>
      <c r="K39" s="431"/>
      <c r="L39" s="430"/>
      <c r="M39" s="432" t="s">
        <v>462</v>
      </c>
      <c r="N39" s="431"/>
      <c r="O39" s="431"/>
      <c r="P39" s="430"/>
      <c r="Q39" s="424"/>
      <c r="R39" s="424"/>
      <c r="S39" s="424"/>
      <c r="T39" s="423"/>
    </row>
    <row r="40" spans="1:20" s="400" customFormat="1" ht="18" customHeight="1">
      <c r="A40" s="429" t="s">
        <v>461</v>
      </c>
      <c r="B40" s="429"/>
      <c r="C40" s="429"/>
      <c r="D40" s="429"/>
      <c r="E40" s="428" t="s">
        <v>401</v>
      </c>
      <c r="F40" s="428"/>
      <c r="G40" s="428"/>
      <c r="H40" s="428"/>
      <c r="I40" s="427" t="s">
        <v>460</v>
      </c>
      <c r="J40" s="426"/>
      <c r="K40" s="426"/>
      <c r="L40" s="425"/>
      <c r="M40" s="427" t="s">
        <v>459</v>
      </c>
      <c r="N40" s="426"/>
      <c r="O40" s="426"/>
      <c r="P40" s="425"/>
      <c r="Q40" s="424"/>
      <c r="R40" s="424"/>
      <c r="S40" s="424"/>
      <c r="T40" s="423"/>
    </row>
    <row r="41" spans="1:20" s="400" customFormat="1" ht="18" customHeight="1" thickBot="1">
      <c r="A41" s="422" t="s">
        <v>458</v>
      </c>
      <c r="B41" s="422"/>
      <c r="C41" s="422"/>
      <c r="D41" s="422"/>
      <c r="E41" s="422" t="s">
        <v>457</v>
      </c>
      <c r="F41" s="422"/>
      <c r="G41" s="422"/>
      <c r="H41" s="422"/>
      <c r="I41" s="421" t="s">
        <v>456</v>
      </c>
      <c r="J41" s="420"/>
      <c r="K41" s="420"/>
      <c r="L41" s="419"/>
      <c r="M41" s="421" t="s">
        <v>455</v>
      </c>
      <c r="N41" s="420"/>
      <c r="O41" s="420"/>
      <c r="P41" s="419"/>
      <c r="Q41" s="424"/>
      <c r="R41" s="424"/>
      <c r="S41" s="424"/>
      <c r="T41" s="423"/>
    </row>
    <row r="42" spans="1:20" s="400" customFormat="1" ht="18" customHeight="1">
      <c r="A42" s="422" t="s">
        <v>454</v>
      </c>
      <c r="B42" s="422"/>
      <c r="C42" s="422"/>
      <c r="D42" s="422"/>
      <c r="E42" s="422" t="s">
        <v>453</v>
      </c>
      <c r="F42" s="422"/>
      <c r="G42" s="422"/>
      <c r="H42" s="422"/>
      <c r="I42" s="421" t="s">
        <v>452</v>
      </c>
      <c r="J42" s="420"/>
      <c r="K42" s="420"/>
      <c r="L42" s="419"/>
      <c r="M42" s="421" t="s">
        <v>451</v>
      </c>
      <c r="N42" s="420"/>
      <c r="O42" s="420"/>
      <c r="P42" s="419"/>
      <c r="Q42" s="418" t="s">
        <v>450</v>
      </c>
      <c r="R42" s="417"/>
      <c r="S42" s="417"/>
      <c r="T42" s="416"/>
    </row>
    <row r="43" spans="1:20" s="400" customFormat="1" ht="18" customHeight="1">
      <c r="A43" s="415" t="s">
        <v>426</v>
      </c>
      <c r="B43" s="414"/>
      <c r="C43" s="414"/>
      <c r="D43" s="413"/>
      <c r="E43" s="412" t="s">
        <v>426</v>
      </c>
      <c r="F43" s="412"/>
      <c r="G43" s="412"/>
      <c r="H43" s="412"/>
      <c r="I43" s="411" t="s">
        <v>426</v>
      </c>
      <c r="J43" s="410"/>
      <c r="K43" s="410"/>
      <c r="L43" s="409"/>
      <c r="M43" s="411" t="s">
        <v>449</v>
      </c>
      <c r="N43" s="410"/>
      <c r="O43" s="410"/>
      <c r="P43" s="409"/>
      <c r="Q43" s="398"/>
      <c r="R43" s="398"/>
      <c r="S43" s="398"/>
      <c r="T43" s="397"/>
    </row>
    <row r="44" spans="1:20" s="400" customFormat="1" ht="18" customHeight="1">
      <c r="A44" s="408" t="s">
        <v>448</v>
      </c>
      <c r="B44" s="408"/>
      <c r="C44" s="408"/>
      <c r="D44" s="408"/>
      <c r="E44" s="407" t="s">
        <v>447</v>
      </c>
      <c r="F44" s="407"/>
      <c r="G44" s="407"/>
      <c r="H44" s="407"/>
      <c r="I44" s="406" t="s">
        <v>446</v>
      </c>
      <c r="J44" s="405"/>
      <c r="K44" s="405"/>
      <c r="L44" s="404"/>
      <c r="M44" s="403" t="s">
        <v>445</v>
      </c>
      <c r="N44" s="402"/>
      <c r="O44" s="402"/>
      <c r="P44" s="401"/>
      <c r="Q44" s="398"/>
      <c r="R44" s="398"/>
      <c r="S44" s="398"/>
      <c r="T44" s="397"/>
    </row>
    <row r="45" spans="1:20" ht="8.1" customHeight="1">
      <c r="A45" s="395" t="s">
        <v>40</v>
      </c>
      <c r="B45" s="395" t="str">
        <f>'第五週明細 (2)'!W12</f>
        <v>700.0K</v>
      </c>
      <c r="C45" s="395" t="s">
        <v>41</v>
      </c>
      <c r="D45" s="395" t="str">
        <f>'第五週明細 (2)'!W8</f>
        <v>22.5g</v>
      </c>
      <c r="E45" s="395" t="s">
        <v>40</v>
      </c>
      <c r="F45" s="395" t="str">
        <f>'第五週明細 (2)'!W20</f>
        <v>713.5K</v>
      </c>
      <c r="G45" s="395" t="s">
        <v>41</v>
      </c>
      <c r="H45" s="396" t="str">
        <f>'第五週明細 (2)'!W16</f>
        <v>23.0g</v>
      </c>
      <c r="I45" s="395" t="s">
        <v>40</v>
      </c>
      <c r="J45" s="395" t="str">
        <f>'第五週明細 (2)'!W28</f>
        <v>691.0K</v>
      </c>
      <c r="K45" s="395" t="s">
        <v>41</v>
      </c>
      <c r="L45" s="395" t="str">
        <f>'第五週明細 (2)'!W24</f>
        <v>22.0g</v>
      </c>
      <c r="M45" s="395" t="s">
        <v>40</v>
      </c>
      <c r="N45" s="399" t="str">
        <f>'第五週明細 (2)'!W36</f>
        <v>710.0K</v>
      </c>
      <c r="O45" s="395" t="s">
        <v>41</v>
      </c>
      <c r="P45" s="395" t="str">
        <f>'第五週明細 (2)'!W32</f>
        <v>23.0g</v>
      </c>
      <c r="Q45" s="398"/>
      <c r="R45" s="398"/>
      <c r="S45" s="398"/>
      <c r="T45" s="397"/>
    </row>
    <row r="46" spans="1:20" ht="8.1" customHeight="1" thickBot="1">
      <c r="A46" s="395" t="s">
        <v>42</v>
      </c>
      <c r="B46" s="395" t="str">
        <f>'第五週明細 (2)'!W6</f>
        <v>96.0g</v>
      </c>
      <c r="C46" s="395" t="s">
        <v>43</v>
      </c>
      <c r="D46" s="395" t="str">
        <f>'第五週明細 (2)'!W10</f>
        <v>28.3g</v>
      </c>
      <c r="E46" s="395" t="s">
        <v>42</v>
      </c>
      <c r="F46" s="395" t="str">
        <f>'第五週明細 (2)'!W14</f>
        <v>96.0g</v>
      </c>
      <c r="G46" s="395" t="s">
        <v>43</v>
      </c>
      <c r="H46" s="396" t="str">
        <f>'第五週明細 (2)'!W18</f>
        <v>30.6g</v>
      </c>
      <c r="I46" s="395" t="s">
        <v>42</v>
      </c>
      <c r="J46" s="395" t="str">
        <f>'第五週明細 (2)'!W22</f>
        <v>95.0g</v>
      </c>
      <c r="K46" s="395" t="s">
        <v>43</v>
      </c>
      <c r="L46" s="395" t="str">
        <f>'第五週明細 (2)'!W26</f>
        <v>28.5g</v>
      </c>
      <c r="M46" s="395" t="s">
        <v>42</v>
      </c>
      <c r="N46" s="395" t="str">
        <f>'第五週明細 (2)'!W30</f>
        <v>98.0g</v>
      </c>
      <c r="O46" s="395" t="s">
        <v>43</v>
      </c>
      <c r="P46" s="395" t="str">
        <f>'第五週明細 (2)'!W34</f>
        <v>27.2g</v>
      </c>
      <c r="Q46" s="394"/>
      <c r="R46" s="394"/>
      <c r="S46" s="394"/>
      <c r="T46" s="393"/>
    </row>
    <row r="48" spans="1:20">
      <c r="L48" s="392"/>
    </row>
  </sheetData>
  <mergeCells count="165">
    <mergeCell ref="M44:P44"/>
    <mergeCell ref="Q38:T41"/>
    <mergeCell ref="Q42:T46"/>
    <mergeCell ref="M38:P38"/>
    <mergeCell ref="M39:P39"/>
    <mergeCell ref="M40:P40"/>
    <mergeCell ref="M41:P41"/>
    <mergeCell ref="M42:P42"/>
    <mergeCell ref="M43:P43"/>
    <mergeCell ref="A2:D10"/>
    <mergeCell ref="A43:D43"/>
    <mergeCell ref="E43:H43"/>
    <mergeCell ref="A44:D44"/>
    <mergeCell ref="E44:H44"/>
    <mergeCell ref="A41:D41"/>
    <mergeCell ref="E41:H41"/>
    <mergeCell ref="A42:D42"/>
    <mergeCell ref="E42:H42"/>
    <mergeCell ref="A39:D39"/>
    <mergeCell ref="E39:H39"/>
    <mergeCell ref="A40:D40"/>
    <mergeCell ref="E40:H40"/>
    <mergeCell ref="A38:D38"/>
    <mergeCell ref="E38:H38"/>
    <mergeCell ref="I35:L35"/>
    <mergeCell ref="A35:D35"/>
    <mergeCell ref="E35:H35"/>
    <mergeCell ref="A34:D34"/>
    <mergeCell ref="I32:L32"/>
    <mergeCell ref="M32:P32"/>
    <mergeCell ref="Q32:T32"/>
    <mergeCell ref="M35:P35"/>
    <mergeCell ref="Q35:T35"/>
    <mergeCell ref="I33:L33"/>
    <mergeCell ref="M33:P33"/>
    <mergeCell ref="Q33:T33"/>
    <mergeCell ref="E34:H34"/>
    <mergeCell ref="I24:L24"/>
    <mergeCell ref="I34:L34"/>
    <mergeCell ref="M34:P34"/>
    <mergeCell ref="I30:L30"/>
    <mergeCell ref="M30:P30"/>
    <mergeCell ref="Q30:T30"/>
    <mergeCell ref="I31:L31"/>
    <mergeCell ref="M31:P31"/>
    <mergeCell ref="Q31:T31"/>
    <mergeCell ref="Q34:T34"/>
    <mergeCell ref="I22:L22"/>
    <mergeCell ref="G1:K1"/>
    <mergeCell ref="A26:D26"/>
    <mergeCell ref="E26:H26"/>
    <mergeCell ref="I26:L26"/>
    <mergeCell ref="A25:D25"/>
    <mergeCell ref="E25:H25"/>
    <mergeCell ref="I25:L25"/>
    <mergeCell ref="A24:D24"/>
    <mergeCell ref="E24:H24"/>
    <mergeCell ref="A17:D17"/>
    <mergeCell ref="E17:H17"/>
    <mergeCell ref="I17:L17"/>
    <mergeCell ref="M20:P20"/>
    <mergeCell ref="Q20:T20"/>
    <mergeCell ref="A23:D23"/>
    <mergeCell ref="E23:H23"/>
    <mergeCell ref="I23:L23"/>
    <mergeCell ref="A22:D22"/>
    <mergeCell ref="E22:H22"/>
    <mergeCell ref="A21:D21"/>
    <mergeCell ref="E21:H21"/>
    <mergeCell ref="I21:L21"/>
    <mergeCell ref="A20:D20"/>
    <mergeCell ref="E20:H20"/>
    <mergeCell ref="I20:L20"/>
    <mergeCell ref="M17:P17"/>
    <mergeCell ref="Q15:T15"/>
    <mergeCell ref="A16:D16"/>
    <mergeCell ref="E16:H16"/>
    <mergeCell ref="I16:L16"/>
    <mergeCell ref="M16:P16"/>
    <mergeCell ref="Q16:T16"/>
    <mergeCell ref="A15:D15"/>
    <mergeCell ref="E15:H15"/>
    <mergeCell ref="I15:L15"/>
    <mergeCell ref="M15:P15"/>
    <mergeCell ref="Q13:T13"/>
    <mergeCell ref="A14:D14"/>
    <mergeCell ref="E14:H14"/>
    <mergeCell ref="I14:L14"/>
    <mergeCell ref="M14:P14"/>
    <mergeCell ref="Q14:T14"/>
    <mergeCell ref="A13:D13"/>
    <mergeCell ref="E13:H13"/>
    <mergeCell ref="I13:L13"/>
    <mergeCell ref="A12:D12"/>
    <mergeCell ref="E12:H12"/>
    <mergeCell ref="I12:L12"/>
    <mergeCell ref="M12:P12"/>
    <mergeCell ref="Q12:T12"/>
    <mergeCell ref="A11:D11"/>
    <mergeCell ref="E11:H11"/>
    <mergeCell ref="I11:L11"/>
    <mergeCell ref="E6:H6"/>
    <mergeCell ref="I6:L6"/>
    <mergeCell ref="M6:P6"/>
    <mergeCell ref="Q6:T6"/>
    <mergeCell ref="M11:P11"/>
    <mergeCell ref="Q7:T7"/>
    <mergeCell ref="E8:H8"/>
    <mergeCell ref="I8:L8"/>
    <mergeCell ref="E7:H7"/>
    <mergeCell ref="I7:L7"/>
    <mergeCell ref="I3:L3"/>
    <mergeCell ref="M3:P3"/>
    <mergeCell ref="E5:H5"/>
    <mergeCell ref="I5:L5"/>
    <mergeCell ref="E4:H4"/>
    <mergeCell ref="I4:L4"/>
    <mergeCell ref="E2:H2"/>
    <mergeCell ref="I2:L2"/>
    <mergeCell ref="M2:P2"/>
    <mergeCell ref="M5:P5"/>
    <mergeCell ref="Q3:T3"/>
    <mergeCell ref="Q2:T2"/>
    <mergeCell ref="Q5:T5"/>
    <mergeCell ref="M4:P4"/>
    <mergeCell ref="Q4:T4"/>
    <mergeCell ref="E3:H3"/>
    <mergeCell ref="M21:P21"/>
    <mergeCell ref="Q21:T21"/>
    <mergeCell ref="M22:P22"/>
    <mergeCell ref="Q22:T22"/>
    <mergeCell ref="M7:P7"/>
    <mergeCell ref="M8:P8"/>
    <mergeCell ref="Q8:T8"/>
    <mergeCell ref="Q17:T17"/>
    <mergeCell ref="M13:P13"/>
    <mergeCell ref="Q11:T11"/>
    <mergeCell ref="M23:P23"/>
    <mergeCell ref="Q23:T23"/>
    <mergeCell ref="M24:P24"/>
    <mergeCell ref="Q24:T24"/>
    <mergeCell ref="M25:P25"/>
    <mergeCell ref="Q25:T25"/>
    <mergeCell ref="M26:P26"/>
    <mergeCell ref="Q26:T26"/>
    <mergeCell ref="A29:D29"/>
    <mergeCell ref="E29:H29"/>
    <mergeCell ref="A30:D30"/>
    <mergeCell ref="E30:H30"/>
    <mergeCell ref="I29:L29"/>
    <mergeCell ref="M29:P29"/>
    <mergeCell ref="Q29:T29"/>
    <mergeCell ref="A31:D31"/>
    <mergeCell ref="E31:H31"/>
    <mergeCell ref="A32:D32"/>
    <mergeCell ref="E32:H32"/>
    <mergeCell ref="A33:D33"/>
    <mergeCell ref="E33:H33"/>
    <mergeCell ref="I44:L44"/>
    <mergeCell ref="I38:L38"/>
    <mergeCell ref="I39:L39"/>
    <mergeCell ref="I40:L40"/>
    <mergeCell ref="I41:L41"/>
    <mergeCell ref="I42:L42"/>
    <mergeCell ref="I43:L43"/>
  </mergeCells>
  <phoneticPr fontId="3" type="noConversion"/>
  <pageMargins left="0.39370078740157483" right="0.19685039370078741" top="0.19685039370078741" bottom="3.937007874015748E-2" header="0.51181102362204722" footer="0.51181102362204722"/>
  <pageSetup paperSize="9" scale="82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14BA43-300C-436F-95C7-0D2DD1DCBE78}">
  <dimension ref="A1:AK47"/>
  <sheetViews>
    <sheetView zoomScale="80" zoomScaleNormal="80" workbookViewId="0">
      <selection activeCell="K57" sqref="K57"/>
    </sheetView>
  </sheetViews>
  <sheetFormatPr defaultRowHeight="20.25"/>
  <cols>
    <col min="1" max="1" width="5.625" style="24" customWidth="1"/>
    <col min="2" max="2" width="0" style="20" hidden="1" customWidth="1"/>
    <col min="3" max="3" width="12.625" style="20" customWidth="1"/>
    <col min="4" max="4" width="4.625" style="85" customWidth="1"/>
    <col min="5" max="5" width="4.625" style="20" customWidth="1"/>
    <col min="6" max="6" width="12.625" style="20" customWidth="1"/>
    <col min="7" max="7" width="4.625" style="85" customWidth="1"/>
    <col min="8" max="8" width="4.625" style="20" customWidth="1"/>
    <col min="9" max="9" width="12.625" style="20" customWidth="1"/>
    <col min="10" max="10" width="4.625" style="85" customWidth="1"/>
    <col min="11" max="11" width="4.625" style="20" customWidth="1"/>
    <col min="12" max="12" width="12.625" style="20" customWidth="1"/>
    <col min="13" max="13" width="4.625" style="85" customWidth="1"/>
    <col min="14" max="14" width="4.625" style="20" customWidth="1"/>
    <col min="15" max="15" width="12.625" style="20" customWidth="1"/>
    <col min="16" max="16" width="4.625" style="85" customWidth="1"/>
    <col min="17" max="17" width="4.625" style="20" customWidth="1"/>
    <col min="18" max="18" width="12.625" style="20" customWidth="1"/>
    <col min="19" max="19" width="4.625" style="85" customWidth="1"/>
    <col min="20" max="20" width="4.625" style="20" customWidth="1"/>
    <col min="21" max="21" width="5.625" style="20" customWidth="1"/>
    <col min="22" max="22" width="12.625" style="134" customWidth="1"/>
    <col min="23" max="23" width="12.625" style="135" customWidth="1"/>
    <col min="24" max="24" width="5.625" style="136" customWidth="1"/>
    <col min="25" max="25" width="6.625" style="20" customWidth="1"/>
    <col min="26" max="26" width="6" style="20" hidden="1" customWidth="1"/>
    <col min="27" max="27" width="5.5" style="24" hidden="1" customWidth="1"/>
    <col min="28" max="28" width="7.75" style="20" hidden="1" customWidth="1"/>
    <col min="29" max="29" width="8" style="20" hidden="1" customWidth="1"/>
    <col min="30" max="30" width="7.875" style="20" hidden="1" customWidth="1"/>
    <col min="31" max="31" width="7.5" style="20" hidden="1" customWidth="1"/>
    <col min="32" max="16384" width="9" style="20"/>
  </cols>
  <sheetData>
    <row r="1" spans="1:37" ht="20.100000000000001" customHeight="1">
      <c r="A1" s="12" t="s">
        <v>0</v>
      </c>
      <c r="B1" s="13"/>
      <c r="C1" s="13"/>
      <c r="D1" s="13"/>
      <c r="E1" s="13"/>
      <c r="F1" s="13"/>
      <c r="G1" s="386" t="s">
        <v>291</v>
      </c>
      <c r="H1" s="386"/>
      <c r="I1" s="386"/>
      <c r="J1" s="386"/>
      <c r="K1" s="386"/>
      <c r="L1" s="386"/>
      <c r="M1" s="386"/>
      <c r="N1" s="386"/>
      <c r="O1" s="386"/>
      <c r="P1" s="386"/>
      <c r="Q1" s="386"/>
      <c r="R1" s="386"/>
      <c r="S1" s="386"/>
      <c r="T1" s="386"/>
      <c r="U1" s="386"/>
      <c r="V1" s="386"/>
      <c r="W1" s="386"/>
      <c r="X1" s="386"/>
      <c r="Y1" s="137"/>
      <c r="AA1" s="20"/>
    </row>
    <row r="2" spans="1:37" ht="17.100000000000001" customHeight="1" thickBot="1">
      <c r="A2" s="17" t="s">
        <v>187</v>
      </c>
      <c r="B2" s="22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S2" s="19"/>
      <c r="T2" s="19"/>
      <c r="U2" s="19"/>
      <c r="V2" s="21"/>
      <c r="W2" s="22"/>
      <c r="X2" s="23"/>
      <c r="Y2" s="21"/>
    </row>
    <row r="3" spans="1:37" ht="17.100000000000001" customHeight="1">
      <c r="A3" s="25" t="s">
        <v>188</v>
      </c>
      <c r="B3" s="26" t="s">
        <v>189</v>
      </c>
      <c r="C3" s="27" t="s">
        <v>190</v>
      </c>
      <c r="D3" s="28" t="s">
        <v>191</v>
      </c>
      <c r="E3" s="28" t="s">
        <v>192</v>
      </c>
      <c r="F3" s="27" t="s">
        <v>193</v>
      </c>
      <c r="G3" s="28" t="s">
        <v>191</v>
      </c>
      <c r="H3" s="28" t="s">
        <v>192</v>
      </c>
      <c r="I3" s="27" t="s">
        <v>194</v>
      </c>
      <c r="J3" s="28" t="s">
        <v>191</v>
      </c>
      <c r="K3" s="28" t="s">
        <v>192</v>
      </c>
      <c r="L3" s="27" t="s">
        <v>194</v>
      </c>
      <c r="M3" s="28" t="s">
        <v>191</v>
      </c>
      <c r="N3" s="28" t="s">
        <v>192</v>
      </c>
      <c r="O3" s="27" t="s">
        <v>194</v>
      </c>
      <c r="P3" s="28" t="s">
        <v>191</v>
      </c>
      <c r="Q3" s="28" t="s">
        <v>192</v>
      </c>
      <c r="R3" s="29" t="s">
        <v>195</v>
      </c>
      <c r="S3" s="28" t="s">
        <v>191</v>
      </c>
      <c r="T3" s="28" t="s">
        <v>192</v>
      </c>
      <c r="U3" s="30" t="s">
        <v>196</v>
      </c>
      <c r="V3" s="31" t="s">
        <v>197</v>
      </c>
      <c r="W3" s="32" t="s">
        <v>198</v>
      </c>
      <c r="X3" s="33" t="s">
        <v>199</v>
      </c>
      <c r="Y3" s="24"/>
      <c r="Z3" s="24"/>
      <c r="AG3" s="24"/>
    </row>
    <row r="4" spans="1:37" ht="17.100000000000001" customHeight="1">
      <c r="A4" s="34">
        <v>3</v>
      </c>
      <c r="B4" s="384"/>
      <c r="C4" s="35" t="str">
        <f>彰化菜單玉美!A13</f>
        <v>白飯</v>
      </c>
      <c r="D4" s="36" t="s">
        <v>224</v>
      </c>
      <c r="E4" s="37"/>
      <c r="F4" s="35" t="str">
        <f>彰化菜單玉美!A14</f>
        <v>炸雞翅(炸)</v>
      </c>
      <c r="G4" s="36" t="s">
        <v>260</v>
      </c>
      <c r="H4" s="37"/>
      <c r="I4" s="35" t="str">
        <f>彰化菜單玉美!A15</f>
        <v>蒜茸豆腐(豆.加)</v>
      </c>
      <c r="J4" s="36" t="s">
        <v>226</v>
      </c>
      <c r="K4" s="37"/>
      <c r="L4" s="35" t="str">
        <f>彰化菜單玉美!A16</f>
        <v>什錦鮮蔬煲(豆)</v>
      </c>
      <c r="M4" s="36" t="s">
        <v>226</v>
      </c>
      <c r="N4" s="37"/>
      <c r="O4" s="35" t="str">
        <f>彰化菜單玉美!A17</f>
        <v>深色蔬菜</v>
      </c>
      <c r="P4" s="38" t="s">
        <v>227</v>
      </c>
      <c r="Q4" s="37"/>
      <c r="R4" s="35" t="str">
        <f>彰化菜單玉美!A18</f>
        <v>巧達濃湯(芡)</v>
      </c>
      <c r="S4" s="38" t="s">
        <v>226</v>
      </c>
      <c r="T4" s="37"/>
      <c r="U4" s="385"/>
      <c r="V4" s="39" t="s">
        <v>200</v>
      </c>
      <c r="W4" s="40" t="s">
        <v>201</v>
      </c>
      <c r="X4" s="41">
        <v>6.2</v>
      </c>
      <c r="AB4" s="20" t="s">
        <v>202</v>
      </c>
      <c r="AC4" s="20" t="s">
        <v>203</v>
      </c>
      <c r="AD4" s="20" t="s">
        <v>204</v>
      </c>
      <c r="AE4" s="20" t="s">
        <v>205</v>
      </c>
      <c r="AG4" s="24"/>
    </row>
    <row r="5" spans="1:37" ht="17.100000000000001" customHeight="1">
      <c r="A5" s="42" t="s">
        <v>206</v>
      </c>
      <c r="B5" s="373"/>
      <c r="C5" s="43" t="s">
        <v>228</v>
      </c>
      <c r="D5" s="44"/>
      <c r="E5" s="45">
        <v>120</v>
      </c>
      <c r="F5" s="46" t="s">
        <v>292</v>
      </c>
      <c r="G5" s="44"/>
      <c r="H5" s="44">
        <v>90</v>
      </c>
      <c r="I5" s="48" t="s">
        <v>293</v>
      </c>
      <c r="J5" s="86" t="s">
        <v>259</v>
      </c>
      <c r="K5" s="49">
        <v>35</v>
      </c>
      <c r="L5" s="48" t="s">
        <v>248</v>
      </c>
      <c r="N5" s="50">
        <v>70</v>
      </c>
      <c r="O5" s="51" t="s">
        <v>233</v>
      </c>
      <c r="P5" s="52"/>
      <c r="Q5" s="53">
        <v>100</v>
      </c>
      <c r="R5" s="48" t="s">
        <v>294</v>
      </c>
      <c r="T5" s="49">
        <v>10</v>
      </c>
      <c r="U5" s="376"/>
      <c r="V5" s="55">
        <f>X4*15+X6*5</f>
        <v>103</v>
      </c>
      <c r="W5" s="56" t="s">
        <v>207</v>
      </c>
      <c r="X5" s="57">
        <v>2</v>
      </c>
      <c r="Y5" s="21"/>
      <c r="Z5" s="24" t="s">
        <v>208</v>
      </c>
      <c r="AA5" s="24">
        <v>6</v>
      </c>
      <c r="AB5" s="24">
        <f>AA5*2</f>
        <v>12</v>
      </c>
      <c r="AC5" s="24"/>
      <c r="AD5" s="24">
        <f>AA5*15</f>
        <v>90</v>
      </c>
      <c r="AE5" s="24">
        <f>AB5*4+AD5*4</f>
        <v>408</v>
      </c>
      <c r="AF5" s="24"/>
      <c r="AG5" s="24"/>
      <c r="AH5" s="24"/>
      <c r="AI5" s="24"/>
      <c r="AJ5" s="24"/>
      <c r="AK5" s="24"/>
    </row>
    <row r="6" spans="1:37" ht="17.100000000000001" customHeight="1">
      <c r="A6" s="42">
        <v>7</v>
      </c>
      <c r="B6" s="373"/>
      <c r="C6" s="93"/>
      <c r="D6" s="94"/>
      <c r="E6" s="60"/>
      <c r="F6" s="61"/>
      <c r="G6" s="59"/>
      <c r="H6" s="59"/>
      <c r="I6" s="63" t="s">
        <v>295</v>
      </c>
      <c r="K6" s="64">
        <v>1</v>
      </c>
      <c r="L6" s="63" t="s">
        <v>237</v>
      </c>
      <c r="N6" s="64">
        <v>5</v>
      </c>
      <c r="O6" s="65"/>
      <c r="P6" s="65"/>
      <c r="Q6" s="65"/>
      <c r="R6" s="63" t="s">
        <v>296</v>
      </c>
      <c r="T6" s="64">
        <v>20</v>
      </c>
      <c r="U6" s="376"/>
      <c r="V6" s="67" t="s">
        <v>209</v>
      </c>
      <c r="W6" s="68" t="s">
        <v>210</v>
      </c>
      <c r="X6" s="57">
        <v>2</v>
      </c>
      <c r="Z6" s="69" t="s">
        <v>211</v>
      </c>
      <c r="AA6" s="24">
        <v>2</v>
      </c>
      <c r="AB6" s="70">
        <f>AA6*7</f>
        <v>14</v>
      </c>
      <c r="AC6" s="24">
        <f>AA6*5</f>
        <v>10</v>
      </c>
      <c r="AD6" s="24" t="s">
        <v>212</v>
      </c>
      <c r="AE6" s="71">
        <f>AB6*4+AC6*9</f>
        <v>146</v>
      </c>
      <c r="AF6" s="69"/>
      <c r="AG6" s="24"/>
      <c r="AH6" s="70"/>
      <c r="AI6" s="24"/>
      <c r="AJ6" s="24"/>
      <c r="AK6" s="71"/>
    </row>
    <row r="7" spans="1:37" ht="17.100000000000001" customHeight="1">
      <c r="A7" s="42" t="s">
        <v>213</v>
      </c>
      <c r="B7" s="373"/>
      <c r="C7" s="72"/>
      <c r="D7" s="72"/>
      <c r="E7" s="60"/>
      <c r="F7" s="61"/>
      <c r="G7" s="59"/>
      <c r="H7" s="59"/>
      <c r="I7" s="95"/>
      <c r="K7" s="64"/>
      <c r="L7" s="61" t="s">
        <v>241</v>
      </c>
      <c r="N7" s="59">
        <v>5</v>
      </c>
      <c r="O7" s="65"/>
      <c r="P7" s="72"/>
      <c r="Q7" s="65"/>
      <c r="R7" s="63" t="s">
        <v>236</v>
      </c>
      <c r="T7" s="64">
        <v>10</v>
      </c>
      <c r="U7" s="376"/>
      <c r="V7" s="55">
        <f>X5*5+X7*5</f>
        <v>22.5</v>
      </c>
      <c r="W7" s="68" t="s">
        <v>214</v>
      </c>
      <c r="X7" s="57">
        <v>2.5</v>
      </c>
      <c r="Y7" s="21"/>
      <c r="Z7" s="20" t="s">
        <v>215</v>
      </c>
      <c r="AA7" s="24">
        <v>2</v>
      </c>
      <c r="AB7" s="24">
        <f>AA7*1</f>
        <v>2</v>
      </c>
      <c r="AC7" s="24" t="s">
        <v>212</v>
      </c>
      <c r="AD7" s="24">
        <f>AA7*5</f>
        <v>10</v>
      </c>
      <c r="AE7" s="24">
        <f>AB7*4+AD7*4</f>
        <v>48</v>
      </c>
      <c r="AG7" s="24"/>
      <c r="AH7" s="24"/>
      <c r="AI7" s="24"/>
      <c r="AJ7" s="24"/>
      <c r="AK7" s="24"/>
    </row>
    <row r="8" spans="1:37" ht="17.100000000000001" customHeight="1">
      <c r="A8" s="378" t="s">
        <v>216</v>
      </c>
      <c r="B8" s="373"/>
      <c r="C8" s="65"/>
      <c r="D8" s="65"/>
      <c r="E8" s="65"/>
      <c r="F8" s="61"/>
      <c r="G8" s="59"/>
      <c r="H8" s="62"/>
      <c r="I8" s="95"/>
      <c r="K8" s="64"/>
      <c r="L8" s="64" t="s">
        <v>297</v>
      </c>
      <c r="M8" s="86" t="s">
        <v>232</v>
      </c>
      <c r="N8" s="64">
        <v>0.1</v>
      </c>
      <c r="O8" s="65"/>
      <c r="P8" s="72"/>
      <c r="Q8" s="65"/>
      <c r="R8" s="64"/>
      <c r="S8" s="64"/>
      <c r="T8" s="64"/>
      <c r="U8" s="376"/>
      <c r="V8" s="67" t="s">
        <v>217</v>
      </c>
      <c r="W8" s="68" t="s">
        <v>218</v>
      </c>
      <c r="X8" s="57"/>
      <c r="Z8" s="20" t="s">
        <v>219</v>
      </c>
      <c r="AA8" s="24">
        <v>2.5</v>
      </c>
      <c r="AB8" s="24"/>
      <c r="AC8" s="24">
        <f>AA8*5</f>
        <v>12.5</v>
      </c>
      <c r="AD8" s="24" t="s">
        <v>212</v>
      </c>
      <c r="AE8" s="24">
        <f>AC8*9</f>
        <v>112.5</v>
      </c>
      <c r="AG8" s="24"/>
      <c r="AH8" s="24"/>
      <c r="AI8" s="24"/>
      <c r="AJ8" s="24"/>
      <c r="AK8" s="24"/>
    </row>
    <row r="9" spans="1:37" ht="17.100000000000001" customHeight="1">
      <c r="A9" s="378"/>
      <c r="B9" s="373"/>
      <c r="C9" s="65"/>
      <c r="D9" s="65"/>
      <c r="E9" s="65"/>
      <c r="F9" s="61"/>
      <c r="G9" s="59"/>
      <c r="H9" s="62"/>
      <c r="I9" s="61"/>
      <c r="K9" s="59"/>
      <c r="L9" s="61" t="s">
        <v>236</v>
      </c>
      <c r="N9" s="59">
        <v>5</v>
      </c>
      <c r="O9" s="65"/>
      <c r="P9" s="72"/>
      <c r="Q9" s="65"/>
      <c r="R9" s="64"/>
      <c r="S9" s="64"/>
      <c r="T9" s="64"/>
      <c r="U9" s="376"/>
      <c r="V9" s="55">
        <f>X4*2+X5*7+X6*1</f>
        <v>28.4</v>
      </c>
      <c r="W9" s="73" t="s">
        <v>220</v>
      </c>
      <c r="X9" s="74"/>
      <c r="Y9" s="21"/>
      <c r="Z9" s="20" t="s">
        <v>221</v>
      </c>
      <c r="AD9" s="20">
        <f>AA9*15</f>
        <v>0</v>
      </c>
      <c r="AG9" s="24"/>
    </row>
    <row r="10" spans="1:37" ht="17.100000000000001" customHeight="1">
      <c r="A10" s="75" t="s">
        <v>222</v>
      </c>
      <c r="B10" s="76"/>
      <c r="C10" s="65"/>
      <c r="D10" s="72"/>
      <c r="E10" s="65"/>
      <c r="F10" s="65"/>
      <c r="G10" s="72"/>
      <c r="H10" s="65"/>
      <c r="I10" s="65"/>
      <c r="J10" s="72"/>
      <c r="K10" s="65"/>
      <c r="L10" s="60"/>
      <c r="N10" s="72"/>
      <c r="O10" s="65"/>
      <c r="P10" s="72"/>
      <c r="Q10" s="65"/>
      <c r="R10" s="64"/>
      <c r="S10" s="64"/>
      <c r="T10" s="66"/>
      <c r="U10" s="376"/>
      <c r="V10" s="67" t="s">
        <v>223</v>
      </c>
      <c r="W10" s="77"/>
      <c r="X10" s="57"/>
      <c r="AB10" s="20">
        <f>SUM(AB5:AB9)</f>
        <v>28</v>
      </c>
      <c r="AC10" s="20">
        <f>SUM(AC5:AC9)</f>
        <v>22.5</v>
      </c>
      <c r="AD10" s="20">
        <f>SUM(AD5:AD9)</f>
        <v>100</v>
      </c>
      <c r="AE10" s="20">
        <f>AB10*4+AC10*9+AD10*4</f>
        <v>714.5</v>
      </c>
      <c r="AG10" s="24"/>
    </row>
    <row r="11" spans="1:37" ht="17.100000000000001" customHeight="1">
      <c r="A11" s="78"/>
      <c r="B11" s="79"/>
      <c r="C11" s="65"/>
      <c r="D11" s="72"/>
      <c r="E11" s="65"/>
      <c r="F11" s="65"/>
      <c r="G11" s="72"/>
      <c r="H11" s="65"/>
      <c r="I11" s="65"/>
      <c r="J11" s="72"/>
      <c r="K11" s="65"/>
      <c r="L11" s="65"/>
      <c r="M11" s="72"/>
      <c r="N11" s="65"/>
      <c r="O11" s="65"/>
      <c r="P11" s="72"/>
      <c r="Q11" s="65"/>
      <c r="R11" s="65"/>
      <c r="S11" s="72"/>
      <c r="T11" s="72"/>
      <c r="U11" s="382"/>
      <c r="V11" s="80">
        <f>V5*4+V7*9+V9*4</f>
        <v>728.1</v>
      </c>
      <c r="W11" s="81"/>
      <c r="X11" s="82"/>
      <c r="Y11" s="21"/>
      <c r="AB11" s="83">
        <f>AB10*4/AE10</f>
        <v>0.15675297410776767</v>
      </c>
      <c r="AC11" s="83">
        <f>AC10*9/AE10</f>
        <v>0.28341497550734779</v>
      </c>
      <c r="AD11" s="83">
        <f>AD10*4/AE10</f>
        <v>0.55983205038488448</v>
      </c>
      <c r="AG11" s="24"/>
      <c r="AH11" s="83"/>
      <c r="AI11" s="83"/>
      <c r="AJ11" s="83"/>
    </row>
    <row r="12" spans="1:37" ht="17.100000000000001" customHeight="1">
      <c r="A12" s="34">
        <v>3</v>
      </c>
      <c r="B12" s="384"/>
      <c r="C12" s="35" t="str">
        <f>彰化菜單玉美!E13</f>
        <v>糙米飯</v>
      </c>
      <c r="D12" s="36" t="s">
        <v>224</v>
      </c>
      <c r="E12" s="35"/>
      <c r="F12" s="35" t="str">
        <f>彰化菜單玉美!E14</f>
        <v>咕咾肉</v>
      </c>
      <c r="G12" s="36" t="s">
        <v>226</v>
      </c>
      <c r="H12" s="35"/>
      <c r="I12" s="35" t="str">
        <f>彰化菜單玉美!E15</f>
        <v>刺瓜肉片</v>
      </c>
      <c r="J12" s="36" t="s">
        <v>226</v>
      </c>
      <c r="K12" s="35"/>
      <c r="L12" s="35" t="str">
        <f>彰化菜單玉美!E16</f>
        <v>玉米腰果</v>
      </c>
      <c r="M12" s="36" t="s">
        <v>226</v>
      </c>
      <c r="N12" s="35"/>
      <c r="O12" s="35" t="str">
        <f>彰化菜單玉美!E17</f>
        <v>深色蔬菜</v>
      </c>
      <c r="P12" s="38" t="s">
        <v>227</v>
      </c>
      <c r="Q12" s="35"/>
      <c r="R12" s="35" t="str">
        <f>彰化菜單玉美!E18</f>
        <v>味噌金菇湯</v>
      </c>
      <c r="S12" s="38" t="s">
        <v>226</v>
      </c>
      <c r="T12" s="84"/>
      <c r="U12" s="374"/>
      <c r="V12" s="39" t="s">
        <v>200</v>
      </c>
      <c r="W12" s="40" t="s">
        <v>201</v>
      </c>
      <c r="X12" s="41">
        <v>6.5</v>
      </c>
      <c r="AB12" s="20" t="s">
        <v>202</v>
      </c>
      <c r="AC12" s="20" t="s">
        <v>203</v>
      </c>
      <c r="AD12" s="20" t="s">
        <v>204</v>
      </c>
      <c r="AE12" s="20" t="s">
        <v>205</v>
      </c>
    </row>
    <row r="13" spans="1:37" ht="17.100000000000001" customHeight="1">
      <c r="A13" s="42" t="s">
        <v>206</v>
      </c>
      <c r="B13" s="373"/>
      <c r="C13" s="43" t="s">
        <v>228</v>
      </c>
      <c r="D13" s="44"/>
      <c r="E13" s="45">
        <v>80</v>
      </c>
      <c r="F13" s="48" t="s">
        <v>298</v>
      </c>
      <c r="H13" s="50">
        <v>60</v>
      </c>
      <c r="I13" s="48" t="s">
        <v>251</v>
      </c>
      <c r="K13" s="50">
        <v>60</v>
      </c>
      <c r="L13" s="48" t="s">
        <v>299</v>
      </c>
      <c r="N13" s="50">
        <v>40</v>
      </c>
      <c r="O13" s="51" t="s">
        <v>233</v>
      </c>
      <c r="P13" s="52"/>
      <c r="Q13" s="53">
        <v>100</v>
      </c>
      <c r="R13" s="48" t="s">
        <v>300</v>
      </c>
      <c r="T13" s="49">
        <v>15</v>
      </c>
      <c r="U13" s="376"/>
      <c r="V13" s="55">
        <f t="shared" ref="V13" si="0">X12*15+X14*5</f>
        <v>108</v>
      </c>
      <c r="W13" s="56" t="s">
        <v>207</v>
      </c>
      <c r="X13" s="57">
        <v>2</v>
      </c>
      <c r="Y13" s="21"/>
      <c r="Z13" s="24" t="s">
        <v>208</v>
      </c>
      <c r="AA13" s="24">
        <v>5.9</v>
      </c>
      <c r="AB13" s="24">
        <f>AA13*2</f>
        <v>11.8</v>
      </c>
      <c r="AC13" s="24"/>
      <c r="AD13" s="24">
        <f>AA13*15</f>
        <v>88.5</v>
      </c>
      <c r="AE13" s="24">
        <f>AB13*4+AD13*4</f>
        <v>401.2</v>
      </c>
    </row>
    <row r="14" spans="1:37" ht="17.100000000000001" customHeight="1">
      <c r="A14" s="42">
        <v>8</v>
      </c>
      <c r="B14" s="373"/>
      <c r="C14" s="87" t="s">
        <v>301</v>
      </c>
      <c r="D14" s="59"/>
      <c r="E14" s="60">
        <v>40</v>
      </c>
      <c r="F14" s="63" t="s">
        <v>236</v>
      </c>
      <c r="H14" s="64">
        <v>10</v>
      </c>
      <c r="I14" s="64" t="s">
        <v>237</v>
      </c>
      <c r="K14" s="64">
        <v>5</v>
      </c>
      <c r="L14" s="63" t="s">
        <v>302</v>
      </c>
      <c r="N14" s="64">
        <v>5</v>
      </c>
      <c r="O14" s="65"/>
      <c r="P14" s="65"/>
      <c r="Q14" s="65"/>
      <c r="R14" s="63" t="s">
        <v>255</v>
      </c>
      <c r="T14" s="64">
        <v>10</v>
      </c>
      <c r="U14" s="376"/>
      <c r="V14" s="67" t="s">
        <v>209</v>
      </c>
      <c r="W14" s="68" t="s">
        <v>210</v>
      </c>
      <c r="X14" s="57">
        <v>2.1</v>
      </c>
      <c r="Z14" s="69" t="s">
        <v>211</v>
      </c>
      <c r="AA14" s="24">
        <v>2</v>
      </c>
      <c r="AB14" s="70">
        <f>AA14*7</f>
        <v>14</v>
      </c>
      <c r="AC14" s="24">
        <f>AA14*5</f>
        <v>10</v>
      </c>
      <c r="AD14" s="24" t="s">
        <v>212</v>
      </c>
      <c r="AE14" s="71">
        <f>AB14*4+AC14*9</f>
        <v>146</v>
      </c>
    </row>
    <row r="15" spans="1:37" ht="17.100000000000001" customHeight="1">
      <c r="A15" s="42" t="s">
        <v>213</v>
      </c>
      <c r="B15" s="373"/>
      <c r="C15" s="72"/>
      <c r="D15" s="72"/>
      <c r="E15" s="65"/>
      <c r="F15" s="63" t="s">
        <v>254</v>
      </c>
      <c r="H15" s="64">
        <v>3</v>
      </c>
      <c r="I15" s="63" t="s">
        <v>241</v>
      </c>
      <c r="K15" s="64">
        <v>5</v>
      </c>
      <c r="L15" s="63" t="s">
        <v>237</v>
      </c>
      <c r="N15" s="64">
        <v>5</v>
      </c>
      <c r="O15" s="65"/>
      <c r="P15" s="72"/>
      <c r="Q15" s="65"/>
      <c r="R15" s="63" t="s">
        <v>303</v>
      </c>
      <c r="T15" s="64">
        <v>5</v>
      </c>
      <c r="U15" s="376"/>
      <c r="V15" s="55">
        <f t="shared" ref="V15" si="1">X13*5+X15*5</f>
        <v>22.5</v>
      </c>
      <c r="W15" s="68" t="s">
        <v>214</v>
      </c>
      <c r="X15" s="57">
        <v>2.5</v>
      </c>
      <c r="Y15" s="21"/>
      <c r="Z15" s="20" t="s">
        <v>215</v>
      </c>
      <c r="AA15" s="24">
        <v>1.7</v>
      </c>
      <c r="AB15" s="24">
        <f>AA15*1</f>
        <v>1.7</v>
      </c>
      <c r="AC15" s="24" t="s">
        <v>212</v>
      </c>
      <c r="AD15" s="24">
        <f>AA15*5</f>
        <v>8.5</v>
      </c>
      <c r="AE15" s="24">
        <f>AB15*4+AD15*4</f>
        <v>40.799999999999997</v>
      </c>
    </row>
    <row r="16" spans="1:37" ht="17.100000000000001" customHeight="1">
      <c r="A16" s="378" t="s">
        <v>243</v>
      </c>
      <c r="B16" s="373"/>
      <c r="C16" s="72"/>
      <c r="D16" s="72"/>
      <c r="E16" s="65"/>
      <c r="F16" s="63"/>
      <c r="H16" s="64"/>
      <c r="I16" s="64" t="s">
        <v>278</v>
      </c>
      <c r="K16" s="64">
        <v>3</v>
      </c>
      <c r="L16" s="64" t="s">
        <v>304</v>
      </c>
      <c r="N16" s="64">
        <v>5</v>
      </c>
      <c r="O16" s="65"/>
      <c r="P16" s="72"/>
      <c r="Q16" s="65"/>
      <c r="R16" s="64" t="s">
        <v>236</v>
      </c>
      <c r="T16" s="64">
        <v>10</v>
      </c>
      <c r="U16" s="376"/>
      <c r="V16" s="67" t="s">
        <v>217</v>
      </c>
      <c r="W16" s="68" t="s">
        <v>218</v>
      </c>
      <c r="X16" s="57"/>
      <c r="Z16" s="20" t="s">
        <v>219</v>
      </c>
      <c r="AA16" s="24">
        <v>2.5</v>
      </c>
      <c r="AB16" s="24"/>
      <c r="AC16" s="24">
        <f>AA16*5</f>
        <v>12.5</v>
      </c>
      <c r="AD16" s="24" t="s">
        <v>212</v>
      </c>
      <c r="AE16" s="24">
        <f>AC16*9</f>
        <v>112.5</v>
      </c>
    </row>
    <row r="17" spans="1:37" ht="17.100000000000001" customHeight="1">
      <c r="A17" s="378"/>
      <c r="B17" s="373"/>
      <c r="C17" s="72"/>
      <c r="D17" s="72"/>
      <c r="E17" s="65"/>
      <c r="F17" s="64"/>
      <c r="G17" s="64"/>
      <c r="H17" s="65"/>
      <c r="I17" s="64"/>
      <c r="J17" s="64"/>
      <c r="K17" s="64"/>
      <c r="L17" s="64" t="s">
        <v>305</v>
      </c>
      <c r="N17" s="64">
        <v>1</v>
      </c>
      <c r="O17" s="65"/>
      <c r="P17" s="72"/>
      <c r="Q17" s="65"/>
      <c r="R17" s="64"/>
      <c r="T17" s="64"/>
      <c r="U17" s="376"/>
      <c r="V17" s="55">
        <f t="shared" ref="V17" si="2">X12*2+X13*7+X14*1</f>
        <v>29.1</v>
      </c>
      <c r="W17" s="73" t="s">
        <v>220</v>
      </c>
      <c r="X17" s="74"/>
      <c r="Y17" s="21"/>
      <c r="Z17" s="20" t="s">
        <v>221</v>
      </c>
      <c r="AD17" s="20">
        <f>AA17*15</f>
        <v>0</v>
      </c>
    </row>
    <row r="18" spans="1:37" ht="17.100000000000001" customHeight="1">
      <c r="A18" s="75" t="s">
        <v>222</v>
      </c>
      <c r="B18" s="76"/>
      <c r="C18" s="72"/>
      <c r="D18" s="72"/>
      <c r="E18" s="65"/>
      <c r="F18" s="65"/>
      <c r="G18" s="72"/>
      <c r="H18" s="65"/>
      <c r="I18" s="65"/>
      <c r="J18" s="72"/>
      <c r="K18" s="72"/>
      <c r="L18" s="61"/>
      <c r="M18" s="59"/>
      <c r="N18" s="62"/>
      <c r="O18" s="65"/>
      <c r="P18" s="72"/>
      <c r="Q18" s="65"/>
      <c r="R18" s="64"/>
      <c r="S18" s="64"/>
      <c r="T18" s="66"/>
      <c r="U18" s="376"/>
      <c r="V18" s="67" t="s">
        <v>223</v>
      </c>
      <c r="W18" s="77"/>
      <c r="X18" s="57"/>
      <c r="AB18" s="20">
        <f>SUM(AB13:AB17)</f>
        <v>27.5</v>
      </c>
      <c r="AC18" s="20">
        <f>SUM(AC13:AC17)</f>
        <v>22.5</v>
      </c>
      <c r="AD18" s="20">
        <f>SUM(AD13:AD17)</f>
        <v>97</v>
      </c>
      <c r="AE18" s="20">
        <f>AB18*4+AC18*9+AD18*4</f>
        <v>700.5</v>
      </c>
    </row>
    <row r="19" spans="1:37" ht="17.100000000000001" customHeight="1">
      <c r="A19" s="78"/>
      <c r="B19" s="79"/>
      <c r="C19" s="72"/>
      <c r="D19" s="72"/>
      <c r="E19" s="65"/>
      <c r="F19" s="65"/>
      <c r="G19" s="72"/>
      <c r="H19" s="65"/>
      <c r="I19" s="65"/>
      <c r="J19" s="72"/>
      <c r="K19" s="65"/>
      <c r="L19" s="65"/>
      <c r="M19" s="72"/>
      <c r="N19" s="65"/>
      <c r="O19" s="65"/>
      <c r="P19" s="72"/>
      <c r="Q19" s="65"/>
      <c r="R19" s="65"/>
      <c r="S19" s="72"/>
      <c r="T19" s="72"/>
      <c r="U19" s="382"/>
      <c r="V19" s="80">
        <f t="shared" ref="V19" si="3">V13*4+V15*9+V17*4</f>
        <v>750.9</v>
      </c>
      <c r="W19" s="89"/>
      <c r="X19" s="74"/>
      <c r="Y19" s="21"/>
      <c r="AB19" s="83">
        <f>AB18*4/AE18</f>
        <v>0.15703069236259815</v>
      </c>
      <c r="AC19" s="83">
        <f>AC18*9/AE18</f>
        <v>0.28907922912205569</v>
      </c>
      <c r="AD19" s="83">
        <f>AD18*4/AE18</f>
        <v>0.55389007851534622</v>
      </c>
    </row>
    <row r="20" spans="1:37" ht="17.100000000000001" customHeight="1">
      <c r="A20" s="34">
        <v>3</v>
      </c>
      <c r="B20" s="373"/>
      <c r="C20" s="38" t="str">
        <f>彰化菜單玉美!I13</f>
        <v>白飯</v>
      </c>
      <c r="D20" s="38" t="s">
        <v>224</v>
      </c>
      <c r="E20" s="38"/>
      <c r="F20" s="38" t="str">
        <f>彰化菜單玉美!I14</f>
        <v>醬爆雞丁</v>
      </c>
      <c r="G20" s="90" t="s">
        <v>226</v>
      </c>
      <c r="H20" s="38"/>
      <c r="I20" s="38" t="str">
        <f>彰化菜單玉美!I15</f>
        <v>西芹黑輪(加)</v>
      </c>
      <c r="J20" s="90" t="s">
        <v>226</v>
      </c>
      <c r="K20" s="38"/>
      <c r="L20" s="38" t="str">
        <f>彰化菜單玉美!I16</f>
        <v>五香肉燥(豆)</v>
      </c>
      <c r="M20" s="90" t="s">
        <v>226</v>
      </c>
      <c r="N20" s="38"/>
      <c r="O20" s="38" t="str">
        <f>彰化菜單玉美!I17</f>
        <v>深色蔬菜</v>
      </c>
      <c r="P20" s="38" t="s">
        <v>227</v>
      </c>
      <c r="Q20" s="38"/>
      <c r="R20" s="38" t="str">
        <f>彰化菜單玉美!I18</f>
        <v>海帶冬瓜湯</v>
      </c>
      <c r="S20" s="38" t="s">
        <v>226</v>
      </c>
      <c r="T20" s="92"/>
      <c r="U20" s="374"/>
      <c r="V20" s="39" t="s">
        <v>200</v>
      </c>
      <c r="W20" s="40" t="s">
        <v>201</v>
      </c>
      <c r="X20" s="41">
        <v>6</v>
      </c>
      <c r="AB20" s="20" t="s">
        <v>202</v>
      </c>
      <c r="AC20" s="20" t="s">
        <v>203</v>
      </c>
      <c r="AD20" s="20" t="s">
        <v>204</v>
      </c>
      <c r="AE20" s="20" t="s">
        <v>205</v>
      </c>
      <c r="AG20" s="24"/>
    </row>
    <row r="21" spans="1:37" ht="17.100000000000001" customHeight="1">
      <c r="A21" s="42" t="s">
        <v>206</v>
      </c>
      <c r="B21" s="373"/>
      <c r="C21" s="43" t="s">
        <v>228</v>
      </c>
      <c r="D21" s="44"/>
      <c r="E21" s="45">
        <v>120</v>
      </c>
      <c r="F21" s="63" t="s">
        <v>229</v>
      </c>
      <c r="H21" s="95">
        <v>65</v>
      </c>
      <c r="I21" s="63" t="s">
        <v>306</v>
      </c>
      <c r="K21" s="63">
        <v>20</v>
      </c>
      <c r="L21" s="63" t="s">
        <v>307</v>
      </c>
      <c r="M21" s="86" t="s">
        <v>232</v>
      </c>
      <c r="N21" s="64">
        <v>20</v>
      </c>
      <c r="O21" s="138" t="s">
        <v>233</v>
      </c>
      <c r="P21" s="65"/>
      <c r="Q21" s="88">
        <v>100</v>
      </c>
      <c r="R21" s="48" t="s">
        <v>308</v>
      </c>
      <c r="T21" s="50">
        <v>30</v>
      </c>
      <c r="U21" s="375"/>
      <c r="V21" s="55">
        <f t="shared" ref="V21" si="4">X20*15+X22*5</f>
        <v>100.5</v>
      </c>
      <c r="W21" s="56" t="s">
        <v>207</v>
      </c>
      <c r="X21" s="57">
        <v>2</v>
      </c>
      <c r="Y21" s="21"/>
      <c r="Z21" s="24" t="s">
        <v>208</v>
      </c>
      <c r="AA21" s="24">
        <v>6</v>
      </c>
      <c r="AB21" s="24">
        <f>AA21*2</f>
        <v>12</v>
      </c>
      <c r="AC21" s="24"/>
      <c r="AD21" s="24">
        <f>AA21*15</f>
        <v>90</v>
      </c>
      <c r="AE21" s="24">
        <f>AB21*4+AD21*4</f>
        <v>408</v>
      </c>
      <c r="AF21" s="24"/>
      <c r="AG21" s="24"/>
      <c r="AH21" s="24"/>
      <c r="AI21" s="24"/>
      <c r="AJ21" s="24"/>
      <c r="AK21" s="24"/>
    </row>
    <row r="22" spans="1:37" ht="17.100000000000001" customHeight="1">
      <c r="A22" s="42">
        <v>9</v>
      </c>
      <c r="B22" s="373"/>
      <c r="C22" s="87"/>
      <c r="D22" s="59"/>
      <c r="E22" s="60"/>
      <c r="F22" s="63" t="s">
        <v>236</v>
      </c>
      <c r="H22" s="64">
        <v>5</v>
      </c>
      <c r="I22" s="64" t="s">
        <v>237</v>
      </c>
      <c r="K22" s="95">
        <v>5</v>
      </c>
      <c r="L22" s="63" t="s">
        <v>309</v>
      </c>
      <c r="N22" s="63">
        <v>15</v>
      </c>
      <c r="O22" s="65"/>
      <c r="P22" s="65"/>
      <c r="Q22" s="96"/>
      <c r="R22" s="63" t="s">
        <v>310</v>
      </c>
      <c r="T22" s="64">
        <v>5</v>
      </c>
      <c r="U22" s="375"/>
      <c r="V22" s="67" t="s">
        <v>209</v>
      </c>
      <c r="W22" s="68" t="s">
        <v>210</v>
      </c>
      <c r="X22" s="57">
        <v>2.1</v>
      </c>
      <c r="Z22" s="69" t="s">
        <v>211</v>
      </c>
      <c r="AA22" s="24">
        <v>2</v>
      </c>
      <c r="AB22" s="70">
        <f>AA22*7</f>
        <v>14</v>
      </c>
      <c r="AC22" s="24">
        <f>AA22*5</f>
        <v>10</v>
      </c>
      <c r="AD22" s="24" t="s">
        <v>212</v>
      </c>
      <c r="AE22" s="71">
        <f>AB22*4+AC22*9</f>
        <v>146</v>
      </c>
      <c r="AF22" s="69"/>
      <c r="AG22" s="24"/>
      <c r="AH22" s="70"/>
      <c r="AI22" s="24"/>
      <c r="AJ22" s="24"/>
      <c r="AK22" s="71"/>
    </row>
    <row r="23" spans="1:37" ht="17.100000000000001" customHeight="1">
      <c r="A23" s="42" t="s">
        <v>213</v>
      </c>
      <c r="B23" s="373"/>
      <c r="C23" s="72"/>
      <c r="D23" s="72"/>
      <c r="E23" s="65"/>
      <c r="F23" s="63" t="s">
        <v>237</v>
      </c>
      <c r="H23" s="64">
        <v>5</v>
      </c>
      <c r="I23" s="64" t="s">
        <v>265</v>
      </c>
      <c r="K23" s="64">
        <v>30</v>
      </c>
      <c r="L23" s="64" t="s">
        <v>286</v>
      </c>
      <c r="N23" s="64">
        <v>1</v>
      </c>
      <c r="O23" s="65"/>
      <c r="P23" s="72"/>
      <c r="Q23" s="96"/>
      <c r="R23" s="64" t="s">
        <v>237</v>
      </c>
      <c r="T23" s="64">
        <v>5</v>
      </c>
      <c r="U23" s="375"/>
      <c r="V23" s="55">
        <f t="shared" ref="V23" si="5">X21*5+X23*5</f>
        <v>22.5</v>
      </c>
      <c r="W23" s="68" t="s">
        <v>214</v>
      </c>
      <c r="X23" s="57">
        <v>2.5</v>
      </c>
      <c r="Y23" s="21"/>
      <c r="Z23" s="20" t="s">
        <v>215</v>
      </c>
      <c r="AA23" s="24">
        <v>2.1</v>
      </c>
      <c r="AB23" s="24">
        <f>AA23*1</f>
        <v>2.1</v>
      </c>
      <c r="AC23" s="24" t="s">
        <v>212</v>
      </c>
      <c r="AD23" s="24">
        <f>AA23*5</f>
        <v>10.5</v>
      </c>
      <c r="AE23" s="24">
        <f>AB23*4+AD23*4</f>
        <v>50.4</v>
      </c>
      <c r="AG23" s="24"/>
      <c r="AH23" s="24"/>
      <c r="AI23" s="24"/>
      <c r="AJ23" s="24"/>
      <c r="AK23" s="24"/>
    </row>
    <row r="24" spans="1:37" ht="17.100000000000001" customHeight="1">
      <c r="A24" s="378" t="s">
        <v>256</v>
      </c>
      <c r="B24" s="373"/>
      <c r="C24" s="61"/>
      <c r="D24" s="59"/>
      <c r="E24" s="60"/>
      <c r="F24" s="63"/>
      <c r="G24" s="64"/>
      <c r="H24" s="97"/>
      <c r="I24" s="64" t="s">
        <v>311</v>
      </c>
      <c r="J24" s="86" t="s">
        <v>275</v>
      </c>
      <c r="K24" s="64">
        <v>5</v>
      </c>
      <c r="L24" s="64"/>
      <c r="N24" s="64"/>
      <c r="O24" s="65"/>
      <c r="P24" s="72"/>
      <c r="Q24" s="96"/>
      <c r="R24" s="63"/>
      <c r="T24" s="64"/>
      <c r="U24" s="375"/>
      <c r="V24" s="67" t="s">
        <v>217</v>
      </c>
      <c r="W24" s="68" t="s">
        <v>218</v>
      </c>
      <c r="X24" s="57"/>
      <c r="Z24" s="20" t="s">
        <v>219</v>
      </c>
      <c r="AA24" s="24">
        <v>2.5</v>
      </c>
      <c r="AB24" s="24"/>
      <c r="AC24" s="24">
        <f>AA24*5</f>
        <v>12.5</v>
      </c>
      <c r="AD24" s="24" t="s">
        <v>212</v>
      </c>
      <c r="AE24" s="24">
        <f>AC24*9</f>
        <v>112.5</v>
      </c>
      <c r="AG24" s="24"/>
      <c r="AH24" s="24"/>
      <c r="AI24" s="24"/>
      <c r="AJ24" s="24"/>
      <c r="AK24" s="24"/>
    </row>
    <row r="25" spans="1:37" ht="17.100000000000001" customHeight="1">
      <c r="A25" s="378"/>
      <c r="B25" s="373"/>
      <c r="C25" s="61"/>
      <c r="D25" s="59"/>
      <c r="E25" s="99"/>
      <c r="F25" s="64"/>
      <c r="G25" s="64"/>
      <c r="H25" s="97"/>
      <c r="I25" s="64" t="s">
        <v>312</v>
      </c>
      <c r="K25" s="63">
        <v>5</v>
      </c>
      <c r="L25" s="64"/>
      <c r="M25" s="64"/>
      <c r="N25" s="60"/>
      <c r="O25" s="65"/>
      <c r="P25" s="72"/>
      <c r="Q25" s="96"/>
      <c r="R25" s="61"/>
      <c r="S25" s="59"/>
      <c r="T25" s="100"/>
      <c r="U25" s="375"/>
      <c r="V25" s="55">
        <f t="shared" ref="V25" si="6">X20*2+X21*7+X22*1</f>
        <v>28.1</v>
      </c>
      <c r="W25" s="73" t="s">
        <v>220</v>
      </c>
      <c r="X25" s="57"/>
      <c r="Y25" s="21"/>
      <c r="Z25" s="20" t="s">
        <v>221</v>
      </c>
      <c r="AD25" s="20">
        <f>AA25*15</f>
        <v>0</v>
      </c>
      <c r="AG25" s="24"/>
    </row>
    <row r="26" spans="1:37" ht="17.100000000000001" customHeight="1">
      <c r="A26" s="75" t="s">
        <v>222</v>
      </c>
      <c r="B26" s="76"/>
      <c r="C26" s="65"/>
      <c r="D26" s="72"/>
      <c r="E26" s="65"/>
      <c r="F26" s="65"/>
      <c r="G26" s="72"/>
      <c r="H26" s="96"/>
      <c r="I26" s="101"/>
      <c r="J26" s="102"/>
      <c r="K26" s="101"/>
      <c r="L26" s="103"/>
      <c r="M26" s="72"/>
      <c r="N26" s="60"/>
      <c r="O26" s="65"/>
      <c r="P26" s="72"/>
      <c r="Q26" s="96"/>
      <c r="R26" s="101"/>
      <c r="S26" s="104"/>
      <c r="T26" s="101"/>
      <c r="U26" s="375"/>
      <c r="V26" s="67" t="s">
        <v>223</v>
      </c>
      <c r="W26" s="77"/>
      <c r="X26" s="57"/>
      <c r="AB26" s="20">
        <f>SUM(AB21:AB25)</f>
        <v>28.1</v>
      </c>
      <c r="AC26" s="20">
        <f>SUM(AC21:AC25)</f>
        <v>22.5</v>
      </c>
      <c r="AD26" s="20">
        <f>SUM(AD21:AD25)</f>
        <v>100.5</v>
      </c>
      <c r="AE26" s="20">
        <f>AB26*4+AC26*9+AD26*4</f>
        <v>716.9</v>
      </c>
      <c r="AG26" s="24"/>
    </row>
    <row r="27" spans="1:37" ht="17.100000000000001" customHeight="1" thickBot="1">
      <c r="A27" s="105"/>
      <c r="B27" s="106"/>
      <c r="C27" s="72"/>
      <c r="D27" s="72"/>
      <c r="E27" s="65"/>
      <c r="F27" s="65"/>
      <c r="G27" s="72"/>
      <c r="H27" s="96"/>
      <c r="I27" s="107"/>
      <c r="J27" s="108"/>
      <c r="K27" s="107"/>
      <c r="L27" s="103"/>
      <c r="M27" s="72"/>
      <c r="N27" s="60"/>
      <c r="O27" s="65"/>
      <c r="P27" s="72"/>
      <c r="Q27" s="96"/>
      <c r="R27" s="107"/>
      <c r="S27" s="104"/>
      <c r="T27" s="107"/>
      <c r="U27" s="381"/>
      <c r="V27" s="80">
        <f t="shared" ref="V27" si="7">V21*4+V23*9+V25*4</f>
        <v>716.9</v>
      </c>
      <c r="W27" s="81"/>
      <c r="X27" s="57"/>
      <c r="Y27" s="21"/>
      <c r="AB27" s="83">
        <f>AB26*4/AE26</f>
        <v>0.15678616264472034</v>
      </c>
      <c r="AC27" s="83">
        <f>AC26*9/AE26</f>
        <v>0.28246617380387784</v>
      </c>
      <c r="AD27" s="83">
        <f>AD26*4/AE26</f>
        <v>0.56074766355140193</v>
      </c>
      <c r="AG27" s="24"/>
      <c r="AH27" s="83"/>
      <c r="AI27" s="83"/>
      <c r="AJ27" s="83"/>
    </row>
    <row r="28" spans="1:37" ht="17.100000000000001" customHeight="1">
      <c r="A28" s="34">
        <v>3</v>
      </c>
      <c r="B28" s="373"/>
      <c r="C28" s="38" t="str">
        <f>彰化菜單玉美!M13</f>
        <v>胚芽米</v>
      </c>
      <c r="D28" s="38" t="s">
        <v>224</v>
      </c>
      <c r="E28" s="38"/>
      <c r="F28" s="38" t="str">
        <f>彰化菜單玉美!M14</f>
        <v>蒜泥白肉</v>
      </c>
      <c r="G28" s="90" t="s">
        <v>227</v>
      </c>
      <c r="H28" s="38"/>
      <c r="I28" s="38" t="str">
        <f>彰化菜單玉美!M15</f>
        <v>番茄炒蛋</v>
      </c>
      <c r="J28" s="109" t="s">
        <v>262</v>
      </c>
      <c r="K28" s="110"/>
      <c r="L28" s="38" t="str">
        <f>彰化菜單玉美!M16</f>
        <v>螞蟻上樹</v>
      </c>
      <c r="M28" s="90" t="s">
        <v>226</v>
      </c>
      <c r="N28" s="38"/>
      <c r="O28" s="38" t="str">
        <f>彰化菜單玉美!M17</f>
        <v>淺色蔬菜</v>
      </c>
      <c r="P28" s="38" t="s">
        <v>227</v>
      </c>
      <c r="Q28" s="38"/>
      <c r="R28" s="38" t="str">
        <f>彰化菜單玉美!M18</f>
        <v>筍香豚骨湯(醃)</v>
      </c>
      <c r="S28" s="38" t="s">
        <v>226</v>
      </c>
      <c r="T28" s="110"/>
      <c r="U28" s="374"/>
      <c r="V28" s="39" t="s">
        <v>200</v>
      </c>
      <c r="W28" s="40" t="s">
        <v>201</v>
      </c>
      <c r="X28" s="111">
        <v>6.8</v>
      </c>
      <c r="AB28" s="20" t="s">
        <v>202</v>
      </c>
      <c r="AC28" s="20" t="s">
        <v>203</v>
      </c>
      <c r="AD28" s="20" t="s">
        <v>204</v>
      </c>
      <c r="AE28" s="20" t="s">
        <v>205</v>
      </c>
      <c r="AG28" s="24"/>
    </row>
    <row r="29" spans="1:37" ht="17.100000000000001" customHeight="1">
      <c r="A29" s="42" t="s">
        <v>206</v>
      </c>
      <c r="B29" s="373"/>
      <c r="C29" s="43" t="s">
        <v>228</v>
      </c>
      <c r="D29" s="44"/>
      <c r="E29" s="45">
        <v>80</v>
      </c>
      <c r="F29" s="48" t="s">
        <v>278</v>
      </c>
      <c r="H29" s="48">
        <v>45</v>
      </c>
      <c r="I29" s="48" t="s">
        <v>281</v>
      </c>
      <c r="K29" s="50">
        <v>35</v>
      </c>
      <c r="L29" s="48" t="s">
        <v>248</v>
      </c>
      <c r="N29" s="50">
        <v>30</v>
      </c>
      <c r="O29" s="51" t="s">
        <v>233</v>
      </c>
      <c r="P29" s="52"/>
      <c r="Q29" s="53">
        <v>100</v>
      </c>
      <c r="R29" s="48" t="s">
        <v>313</v>
      </c>
      <c r="S29" s="86" t="s">
        <v>267</v>
      </c>
      <c r="T29" s="50">
        <v>35</v>
      </c>
      <c r="U29" s="376"/>
      <c r="V29" s="55">
        <f t="shared" ref="V29" si="8">X28*15+X30*5</f>
        <v>113.5</v>
      </c>
      <c r="W29" s="56" t="s">
        <v>207</v>
      </c>
      <c r="X29" s="112">
        <v>2</v>
      </c>
      <c r="Y29" s="21"/>
      <c r="Z29" s="24" t="s">
        <v>208</v>
      </c>
      <c r="AA29" s="24">
        <v>6</v>
      </c>
      <c r="AB29" s="24">
        <f>AA29*2</f>
        <v>12</v>
      </c>
      <c r="AC29" s="24"/>
      <c r="AD29" s="24">
        <f>AA29*15</f>
        <v>90</v>
      </c>
      <c r="AE29" s="24">
        <f>AB29*4+AD29*4</f>
        <v>408</v>
      </c>
      <c r="AF29" s="24"/>
      <c r="AG29" s="24"/>
      <c r="AH29" s="24"/>
      <c r="AI29" s="24"/>
      <c r="AJ29" s="24"/>
      <c r="AK29" s="24"/>
    </row>
    <row r="30" spans="1:37" ht="17.100000000000001" customHeight="1">
      <c r="A30" s="42">
        <v>10</v>
      </c>
      <c r="B30" s="373"/>
      <c r="C30" s="87" t="s">
        <v>235</v>
      </c>
      <c r="D30" s="59"/>
      <c r="E30" s="60">
        <v>40</v>
      </c>
      <c r="F30" s="63" t="s">
        <v>236</v>
      </c>
      <c r="H30" s="64">
        <v>20</v>
      </c>
      <c r="I30" s="64" t="s">
        <v>314</v>
      </c>
      <c r="K30" s="95">
        <v>20</v>
      </c>
      <c r="L30" s="64" t="s">
        <v>272</v>
      </c>
      <c r="N30" s="64">
        <v>12</v>
      </c>
      <c r="O30" s="113"/>
      <c r="P30" s="113"/>
      <c r="Q30" s="113"/>
      <c r="R30" s="63" t="s">
        <v>239</v>
      </c>
      <c r="T30" s="64">
        <v>5</v>
      </c>
      <c r="U30" s="376"/>
      <c r="V30" s="67" t="s">
        <v>209</v>
      </c>
      <c r="W30" s="68" t="s">
        <v>210</v>
      </c>
      <c r="X30" s="112">
        <v>2.2999999999999998</v>
      </c>
      <c r="Z30" s="69" t="s">
        <v>211</v>
      </c>
      <c r="AA30" s="24">
        <v>2</v>
      </c>
      <c r="AB30" s="70">
        <f>AA30*7</f>
        <v>14</v>
      </c>
      <c r="AC30" s="24">
        <f>AA30*5</f>
        <v>10</v>
      </c>
      <c r="AD30" s="24" t="s">
        <v>212</v>
      </c>
      <c r="AE30" s="71">
        <f>AB30*4+AC30*9</f>
        <v>146</v>
      </c>
      <c r="AF30" s="69"/>
      <c r="AG30" s="24"/>
      <c r="AH30" s="70"/>
      <c r="AI30" s="24"/>
      <c r="AJ30" s="24"/>
      <c r="AK30" s="71"/>
    </row>
    <row r="31" spans="1:37" ht="17.100000000000001" customHeight="1">
      <c r="A31" s="42" t="s">
        <v>213</v>
      </c>
      <c r="B31" s="373"/>
      <c r="C31" s="72"/>
      <c r="D31" s="72"/>
      <c r="E31" s="65"/>
      <c r="F31" s="63" t="s">
        <v>315</v>
      </c>
      <c r="H31" s="64">
        <v>5</v>
      </c>
      <c r="I31" s="64"/>
      <c r="K31" s="64"/>
      <c r="L31" s="64" t="s">
        <v>237</v>
      </c>
      <c r="N31" s="64">
        <v>5</v>
      </c>
      <c r="O31" s="113"/>
      <c r="P31" s="114"/>
      <c r="Q31" s="113"/>
      <c r="R31" s="64" t="s">
        <v>237</v>
      </c>
      <c r="T31" s="64">
        <v>5</v>
      </c>
      <c r="U31" s="376"/>
      <c r="V31" s="55">
        <f t="shared" ref="V31" si="9">X29*5+X31*5</f>
        <v>22.5</v>
      </c>
      <c r="W31" s="68" t="s">
        <v>214</v>
      </c>
      <c r="X31" s="57">
        <v>2.5</v>
      </c>
      <c r="Y31" s="21"/>
      <c r="Z31" s="20" t="s">
        <v>215</v>
      </c>
      <c r="AA31" s="24">
        <v>1.8</v>
      </c>
      <c r="AB31" s="24">
        <f>AA31*1</f>
        <v>1.8</v>
      </c>
      <c r="AC31" s="24" t="s">
        <v>212</v>
      </c>
      <c r="AD31" s="24">
        <f>AA31*5</f>
        <v>9</v>
      </c>
      <c r="AE31" s="24">
        <f>AB31*4+AD31*4</f>
        <v>43.2</v>
      </c>
      <c r="AG31" s="24"/>
      <c r="AH31" s="24"/>
      <c r="AI31" s="24"/>
      <c r="AJ31" s="24"/>
      <c r="AK31" s="24"/>
    </row>
    <row r="32" spans="1:37" ht="17.100000000000001" customHeight="1">
      <c r="A32" s="378" t="s">
        <v>273</v>
      </c>
      <c r="B32" s="373"/>
      <c r="C32" s="114"/>
      <c r="D32" s="114"/>
      <c r="E32" s="113"/>
      <c r="F32" s="60"/>
      <c r="H32" s="60"/>
      <c r="I32" s="63"/>
      <c r="K32" s="64"/>
      <c r="L32" s="64" t="s">
        <v>316</v>
      </c>
      <c r="N32" s="64">
        <v>3</v>
      </c>
      <c r="O32" s="113"/>
      <c r="P32" s="114"/>
      <c r="Q32" s="113"/>
      <c r="R32" s="64"/>
      <c r="S32" s="64"/>
      <c r="T32" s="61"/>
      <c r="U32" s="376"/>
      <c r="V32" s="67" t="s">
        <v>217</v>
      </c>
      <c r="W32" s="68" t="s">
        <v>218</v>
      </c>
      <c r="X32" s="112"/>
      <c r="Z32" s="20" t="s">
        <v>219</v>
      </c>
      <c r="AA32" s="24">
        <v>2.5</v>
      </c>
      <c r="AB32" s="24"/>
      <c r="AC32" s="24">
        <f>AA32*5</f>
        <v>12.5</v>
      </c>
      <c r="AD32" s="24" t="s">
        <v>212</v>
      </c>
      <c r="AE32" s="24">
        <f>AC32*9</f>
        <v>112.5</v>
      </c>
      <c r="AG32" s="24"/>
      <c r="AH32" s="24"/>
      <c r="AI32" s="24"/>
      <c r="AJ32" s="24"/>
      <c r="AK32" s="24"/>
    </row>
    <row r="33" spans="1:33" ht="17.100000000000001" customHeight="1">
      <c r="A33" s="378"/>
      <c r="B33" s="373"/>
      <c r="C33" s="114"/>
      <c r="D33" s="114"/>
      <c r="E33" s="113"/>
      <c r="F33" s="113"/>
      <c r="G33" s="114"/>
      <c r="H33" s="113"/>
      <c r="I33" s="64"/>
      <c r="J33" s="64"/>
      <c r="K33" s="64"/>
      <c r="L33" s="64" t="s">
        <v>257</v>
      </c>
      <c r="N33" s="64">
        <v>10</v>
      </c>
      <c r="O33" s="113"/>
      <c r="P33" s="114"/>
      <c r="Q33" s="113"/>
      <c r="R33" s="63"/>
      <c r="S33" s="64"/>
      <c r="T33" s="59"/>
      <c r="U33" s="376"/>
      <c r="V33" s="55">
        <f t="shared" ref="V33" si="10">X28*2+X29*7+X30*1</f>
        <v>29.900000000000002</v>
      </c>
      <c r="W33" s="73" t="s">
        <v>220</v>
      </c>
      <c r="X33" s="112"/>
      <c r="Y33" s="21"/>
      <c r="Z33" s="20" t="s">
        <v>221</v>
      </c>
      <c r="AD33" s="20">
        <f>AA33*15</f>
        <v>0</v>
      </c>
      <c r="AG33" s="24"/>
    </row>
    <row r="34" spans="1:33" ht="17.100000000000001" customHeight="1">
      <c r="A34" s="75" t="s">
        <v>222</v>
      </c>
      <c r="B34" s="76"/>
      <c r="C34" s="72"/>
      <c r="D34" s="72"/>
      <c r="E34" s="65"/>
      <c r="F34" s="65"/>
      <c r="G34" s="72"/>
      <c r="H34" s="65"/>
      <c r="I34" s="65"/>
      <c r="J34" s="72"/>
      <c r="K34" s="65"/>
      <c r="L34" s="63"/>
      <c r="N34" s="64"/>
      <c r="O34" s="65"/>
      <c r="P34" s="72"/>
      <c r="Q34" s="65"/>
      <c r="R34" s="59"/>
      <c r="S34" s="59"/>
      <c r="T34" s="59"/>
      <c r="U34" s="376"/>
      <c r="V34" s="67" t="s">
        <v>223</v>
      </c>
      <c r="W34" s="77"/>
      <c r="X34" s="112"/>
      <c r="AB34" s="20">
        <f>SUM(AB29:AB33)</f>
        <v>27.8</v>
      </c>
      <c r="AC34" s="20">
        <f>SUM(AC29:AC33)</f>
        <v>22.5</v>
      </c>
      <c r="AD34" s="20">
        <f>SUM(AD29:AD33)</f>
        <v>99</v>
      </c>
      <c r="AE34" s="20">
        <f>AB34*4+AC34*9+AD34*4</f>
        <v>709.7</v>
      </c>
      <c r="AG34" s="24"/>
    </row>
    <row r="35" spans="1:33" ht="17.100000000000001" customHeight="1">
      <c r="A35" s="78"/>
      <c r="B35" s="79"/>
      <c r="C35" s="72"/>
      <c r="D35" s="72"/>
      <c r="E35" s="65"/>
      <c r="F35" s="65"/>
      <c r="G35" s="72"/>
      <c r="H35" s="65"/>
      <c r="I35" s="65"/>
      <c r="J35" s="72"/>
      <c r="K35" s="65"/>
      <c r="L35" s="65"/>
      <c r="M35" s="72"/>
      <c r="N35" s="65"/>
      <c r="O35" s="65"/>
      <c r="P35" s="72"/>
      <c r="Q35" s="65"/>
      <c r="R35" s="65"/>
      <c r="S35" s="72"/>
      <c r="T35" s="65"/>
      <c r="U35" s="382"/>
      <c r="V35" s="80">
        <f t="shared" ref="V35" si="11">V29*4+V31*9+V33*4</f>
        <v>776.1</v>
      </c>
      <c r="W35" s="89"/>
      <c r="X35" s="112"/>
      <c r="Y35" s="21"/>
      <c r="AB35" s="83">
        <f>AB34*4/AE34</f>
        <v>0.15668592362970268</v>
      </c>
      <c r="AC35" s="83">
        <f>AC34*9/AE34</f>
        <v>0.28533183035085247</v>
      </c>
      <c r="AD35" s="83">
        <f>AD34*4/AE34</f>
        <v>0.55798224601944479</v>
      </c>
    </row>
    <row r="36" spans="1:33" ht="17.100000000000001" customHeight="1">
      <c r="A36" s="34">
        <v>3</v>
      </c>
      <c r="B36" s="373"/>
      <c r="C36" s="115" t="str">
        <f>彰化菜單玉美!Q13</f>
        <v>日式烏龍麵</v>
      </c>
      <c r="D36" s="116" t="s">
        <v>277</v>
      </c>
      <c r="E36" s="115"/>
      <c r="F36" s="115" t="str">
        <f>彰化菜單玉美!Q14</f>
        <v>照燒魚柳(海)</v>
      </c>
      <c r="G36" s="116" t="s">
        <v>225</v>
      </c>
      <c r="H36" s="115"/>
      <c r="I36" s="115" t="str">
        <f>彰化菜單玉美!Q15</f>
        <v>白菜什錦</v>
      </c>
      <c r="J36" s="116" t="s">
        <v>226</v>
      </c>
      <c r="K36" s="115"/>
      <c r="L36" s="115" t="str">
        <f>彰化菜單玉美!Q16</f>
        <v>奶皇包(冷)</v>
      </c>
      <c r="M36" s="116" t="s">
        <v>224</v>
      </c>
      <c r="N36" s="115"/>
      <c r="O36" s="115" t="str">
        <f>彰化菜單玉美!Q17</f>
        <v>深色蔬菜</v>
      </c>
      <c r="P36" s="115" t="s">
        <v>227</v>
      </c>
      <c r="Q36" s="115"/>
      <c r="R36" s="115" t="str">
        <f>彰化菜單玉美!Q18</f>
        <v>結頭菜湯</v>
      </c>
      <c r="S36" s="115" t="s">
        <v>226</v>
      </c>
      <c r="T36" s="115"/>
      <c r="U36" s="374"/>
      <c r="V36" s="39" t="s">
        <v>200</v>
      </c>
      <c r="W36" s="40" t="s">
        <v>201</v>
      </c>
      <c r="X36" s="117">
        <v>6.4</v>
      </c>
      <c r="AB36" s="20" t="s">
        <v>202</v>
      </c>
      <c r="AC36" s="20" t="s">
        <v>203</v>
      </c>
      <c r="AD36" s="20" t="s">
        <v>204</v>
      </c>
      <c r="AE36" s="20" t="s">
        <v>205</v>
      </c>
    </row>
    <row r="37" spans="1:33" ht="17.100000000000001" customHeight="1">
      <c r="A37" s="42" t="s">
        <v>206</v>
      </c>
      <c r="B37" s="373"/>
      <c r="C37" s="46" t="s">
        <v>317</v>
      </c>
      <c r="D37" s="44"/>
      <c r="E37" s="45">
        <v>245</v>
      </c>
      <c r="F37" s="50" t="s">
        <v>318</v>
      </c>
      <c r="G37" s="86" t="s">
        <v>245</v>
      </c>
      <c r="H37" s="50">
        <v>60</v>
      </c>
      <c r="I37" s="48" t="s">
        <v>230</v>
      </c>
      <c r="K37" s="50">
        <v>60</v>
      </c>
      <c r="L37" s="48" t="s">
        <v>319</v>
      </c>
      <c r="M37" s="48" t="s">
        <v>320</v>
      </c>
      <c r="N37" s="48">
        <v>30</v>
      </c>
      <c r="O37" s="51" t="s">
        <v>233</v>
      </c>
      <c r="P37" s="52"/>
      <c r="Q37" s="53">
        <v>100</v>
      </c>
      <c r="R37" s="50" t="s">
        <v>265</v>
      </c>
      <c r="T37" s="50">
        <v>30</v>
      </c>
      <c r="U37" s="375"/>
      <c r="V37" s="55">
        <f t="shared" ref="V37" si="12">X36*15+X38*5</f>
        <v>108</v>
      </c>
      <c r="W37" s="56" t="s">
        <v>207</v>
      </c>
      <c r="X37" s="112">
        <v>2</v>
      </c>
      <c r="Y37" s="21"/>
      <c r="Z37" s="24" t="s">
        <v>208</v>
      </c>
      <c r="AA37" s="24">
        <v>5.5</v>
      </c>
      <c r="AB37" s="24">
        <f>AA37*2</f>
        <v>11</v>
      </c>
      <c r="AC37" s="24"/>
      <c r="AD37" s="24">
        <f>AA37*15</f>
        <v>82.5</v>
      </c>
      <c r="AE37" s="24">
        <f>AB37*4+AD37*4</f>
        <v>374</v>
      </c>
    </row>
    <row r="38" spans="1:33" ht="17.100000000000001" customHeight="1">
      <c r="A38" s="42">
        <v>11</v>
      </c>
      <c r="B38" s="373"/>
      <c r="C38" s="61" t="s">
        <v>248</v>
      </c>
      <c r="D38" s="59"/>
      <c r="E38" s="60">
        <v>20</v>
      </c>
      <c r="F38" s="63" t="s">
        <v>236</v>
      </c>
      <c r="H38" s="64">
        <v>10</v>
      </c>
      <c r="I38" s="64" t="s">
        <v>255</v>
      </c>
      <c r="K38" s="64">
        <v>15</v>
      </c>
      <c r="L38" s="64"/>
      <c r="M38" s="64"/>
      <c r="N38" s="64"/>
      <c r="O38" s="118"/>
      <c r="P38" s="118"/>
      <c r="Q38" s="118"/>
      <c r="R38" s="64" t="s">
        <v>237</v>
      </c>
      <c r="T38" s="63">
        <v>10</v>
      </c>
      <c r="U38" s="375"/>
      <c r="V38" s="67" t="s">
        <v>209</v>
      </c>
      <c r="W38" s="68" t="s">
        <v>210</v>
      </c>
      <c r="X38" s="112">
        <v>2.4</v>
      </c>
      <c r="Z38" s="69" t="s">
        <v>211</v>
      </c>
      <c r="AA38" s="24">
        <v>2</v>
      </c>
      <c r="AB38" s="70">
        <f>AA38*7</f>
        <v>14</v>
      </c>
      <c r="AC38" s="24">
        <f>AA38*5</f>
        <v>10</v>
      </c>
      <c r="AD38" s="24" t="s">
        <v>212</v>
      </c>
      <c r="AE38" s="71">
        <f>AB38*4+AC38*9</f>
        <v>146</v>
      </c>
    </row>
    <row r="39" spans="1:33" ht="17.100000000000001" customHeight="1">
      <c r="A39" s="42" t="s">
        <v>213</v>
      </c>
      <c r="B39" s="373"/>
      <c r="C39" s="59" t="s">
        <v>236</v>
      </c>
      <c r="D39" s="59"/>
      <c r="E39" s="60">
        <v>15</v>
      </c>
      <c r="F39" s="64" t="s">
        <v>290</v>
      </c>
      <c r="H39" s="64">
        <v>1</v>
      </c>
      <c r="I39" s="64" t="s">
        <v>278</v>
      </c>
      <c r="K39" s="64">
        <v>5</v>
      </c>
      <c r="L39" s="63"/>
      <c r="M39" s="64"/>
      <c r="N39" s="64"/>
      <c r="O39" s="118"/>
      <c r="P39" s="118"/>
      <c r="Q39" s="118"/>
      <c r="R39" s="64" t="s">
        <v>321</v>
      </c>
      <c r="T39" s="64">
        <v>0.1</v>
      </c>
      <c r="U39" s="375"/>
      <c r="V39" s="55">
        <f t="shared" ref="V39" si="13">X37*5+X39*5</f>
        <v>22.5</v>
      </c>
      <c r="W39" s="68" t="s">
        <v>214</v>
      </c>
      <c r="X39" s="57">
        <v>2.5</v>
      </c>
      <c r="Y39" s="21"/>
      <c r="Z39" s="20" t="s">
        <v>215</v>
      </c>
      <c r="AA39" s="24">
        <v>2.8</v>
      </c>
      <c r="AB39" s="24">
        <f>AA39*1</f>
        <v>2.8</v>
      </c>
      <c r="AC39" s="24" t="s">
        <v>212</v>
      </c>
      <c r="AD39" s="24">
        <f>AA39*5</f>
        <v>14</v>
      </c>
      <c r="AE39" s="24">
        <f>AB39*4+AD39*4</f>
        <v>67.2</v>
      </c>
    </row>
    <row r="40" spans="1:33" ht="17.100000000000001" customHeight="1">
      <c r="A40" s="378" t="s">
        <v>288</v>
      </c>
      <c r="B40" s="373"/>
      <c r="C40" s="59" t="s">
        <v>237</v>
      </c>
      <c r="D40" s="59"/>
      <c r="E40" s="60">
        <v>5</v>
      </c>
      <c r="F40" s="61"/>
      <c r="G40" s="59"/>
      <c r="H40" s="59"/>
      <c r="I40" s="64" t="s">
        <v>237</v>
      </c>
      <c r="K40" s="64">
        <v>5</v>
      </c>
      <c r="L40" s="63"/>
      <c r="M40" s="64"/>
      <c r="N40" s="59"/>
      <c r="O40" s="118"/>
      <c r="P40" s="118"/>
      <c r="Q40" s="118"/>
      <c r="R40" s="64"/>
      <c r="T40" s="64"/>
      <c r="U40" s="375"/>
      <c r="V40" s="67" t="s">
        <v>217</v>
      </c>
      <c r="W40" s="68" t="s">
        <v>218</v>
      </c>
      <c r="X40" s="112"/>
      <c r="Z40" s="20" t="s">
        <v>219</v>
      </c>
      <c r="AA40" s="24">
        <v>2.5</v>
      </c>
      <c r="AB40" s="24"/>
      <c r="AC40" s="24">
        <f>AA40*5</f>
        <v>12.5</v>
      </c>
      <c r="AD40" s="24" t="s">
        <v>212</v>
      </c>
      <c r="AE40" s="24">
        <f>AC40*9</f>
        <v>112.5</v>
      </c>
    </row>
    <row r="41" spans="1:33" ht="17.100000000000001" customHeight="1">
      <c r="A41" s="378"/>
      <c r="B41" s="373"/>
      <c r="C41" s="59" t="s">
        <v>271</v>
      </c>
      <c r="D41" s="59"/>
      <c r="E41" s="99">
        <v>18</v>
      </c>
      <c r="F41" s="118"/>
      <c r="G41" s="119"/>
      <c r="H41" s="59"/>
      <c r="I41" s="64" t="s">
        <v>257</v>
      </c>
      <c r="K41" s="64">
        <v>3</v>
      </c>
      <c r="L41" s="120"/>
      <c r="M41" s="121"/>
      <c r="N41" s="59"/>
      <c r="O41" s="118"/>
      <c r="P41" s="119"/>
      <c r="Q41" s="118"/>
      <c r="R41" s="61"/>
      <c r="T41" s="59"/>
      <c r="U41" s="375"/>
      <c r="V41" s="55">
        <f t="shared" ref="V41" si="14">X36*2+X37*7+X38*1</f>
        <v>29.2</v>
      </c>
      <c r="W41" s="73" t="s">
        <v>220</v>
      </c>
      <c r="X41" s="112"/>
      <c r="Y41" s="21"/>
      <c r="Z41" s="20" t="s">
        <v>221</v>
      </c>
      <c r="AD41" s="20">
        <f>AA41*15</f>
        <v>0</v>
      </c>
    </row>
    <row r="42" spans="1:33" ht="17.100000000000001" customHeight="1">
      <c r="A42" s="75" t="s">
        <v>222</v>
      </c>
      <c r="B42" s="76"/>
      <c r="C42" s="59" t="s">
        <v>257</v>
      </c>
      <c r="D42" s="102"/>
      <c r="E42" s="139">
        <v>3</v>
      </c>
      <c r="F42" s="101"/>
      <c r="G42" s="102"/>
      <c r="H42" s="101"/>
      <c r="I42" s="101" t="s">
        <v>322</v>
      </c>
      <c r="K42" s="64">
        <v>0.1</v>
      </c>
      <c r="L42" s="101"/>
      <c r="M42" s="102"/>
      <c r="N42" s="101"/>
      <c r="O42" s="101"/>
      <c r="P42" s="102"/>
      <c r="Q42" s="101"/>
      <c r="R42" s="101"/>
      <c r="S42" s="102"/>
      <c r="T42" s="123"/>
      <c r="U42" s="376"/>
      <c r="V42" s="67" t="s">
        <v>223</v>
      </c>
      <c r="W42" s="77"/>
      <c r="X42" s="112"/>
      <c r="AB42" s="20">
        <f>SUM(AB37:AB41)</f>
        <v>27.8</v>
      </c>
      <c r="AC42" s="20">
        <f>SUM(AC37:AC41)</f>
        <v>22.5</v>
      </c>
      <c r="AD42" s="20">
        <f>SUM(AD37:AD41)</f>
        <v>96.5</v>
      </c>
      <c r="AE42" s="20">
        <f>AB42*4+AC42*9+AD42*4</f>
        <v>699.7</v>
      </c>
    </row>
    <row r="43" spans="1:33" ht="17.100000000000001" customHeight="1" thickBot="1">
      <c r="A43" s="124"/>
      <c r="B43" s="125"/>
      <c r="C43" s="126"/>
      <c r="D43" s="126"/>
      <c r="E43" s="127"/>
      <c r="F43" s="127"/>
      <c r="G43" s="126"/>
      <c r="H43" s="127"/>
      <c r="I43" s="127"/>
      <c r="J43" s="126"/>
      <c r="K43" s="127"/>
      <c r="L43" s="127"/>
      <c r="M43" s="126"/>
      <c r="N43" s="127"/>
      <c r="O43" s="127"/>
      <c r="P43" s="126"/>
      <c r="Q43" s="127"/>
      <c r="R43" s="127"/>
      <c r="S43" s="126"/>
      <c r="T43" s="127"/>
      <c r="U43" s="377"/>
      <c r="V43" s="128">
        <f t="shared" ref="V43" si="15">V37*4+V39*9+V41*4</f>
        <v>751.3</v>
      </c>
      <c r="W43" s="129"/>
      <c r="X43" s="130"/>
      <c r="Y43" s="21"/>
      <c r="AB43" s="83">
        <f>AB42*4/AE42</f>
        <v>0.15892525368014862</v>
      </c>
      <c r="AC43" s="83">
        <f>AC42*9/AE42</f>
        <v>0.28940974703444333</v>
      </c>
      <c r="AD43" s="83">
        <f>AD42*4/AE42</f>
        <v>0.55166499928540802</v>
      </c>
    </row>
    <row r="45" spans="1:33">
      <c r="V45" s="20"/>
      <c r="X45" s="24"/>
    </row>
    <row r="46" spans="1:33">
      <c r="V46" s="20"/>
      <c r="X46" s="24"/>
    </row>
    <row r="47" spans="1:33">
      <c r="V47" s="20"/>
      <c r="X47" s="24"/>
    </row>
  </sheetData>
  <mergeCells count="16">
    <mergeCell ref="G1:X1"/>
    <mergeCell ref="B4:B9"/>
    <mergeCell ref="U4:U11"/>
    <mergeCell ref="A8:A9"/>
    <mergeCell ref="B12:B17"/>
    <mergeCell ref="U12:U19"/>
    <mergeCell ref="A16:A17"/>
    <mergeCell ref="B36:B41"/>
    <mergeCell ref="U36:U43"/>
    <mergeCell ref="A40:A41"/>
    <mergeCell ref="B20:B25"/>
    <mergeCell ref="U20:U27"/>
    <mergeCell ref="A24:A25"/>
    <mergeCell ref="B28:B33"/>
    <mergeCell ref="U28:U35"/>
    <mergeCell ref="A32:A33"/>
  </mergeCells>
  <phoneticPr fontId="3" type="noConversion"/>
  <pageMargins left="0.39370078740157483" right="0.39370078740157483" top="0.19685039370078741" bottom="0.19685039370078741" header="0.11811023622047245" footer="0.11811023622047245"/>
  <pageSetup paperSize="9" scale="80" orientation="landscape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77B27F-D741-4C8A-9A99-7778C989F9B9}">
  <dimension ref="A1:AK47"/>
  <sheetViews>
    <sheetView topLeftCell="A16" zoomScale="80" zoomScaleNormal="80" workbookViewId="0">
      <selection activeCell="K57" sqref="K57"/>
    </sheetView>
  </sheetViews>
  <sheetFormatPr defaultRowHeight="20.25"/>
  <cols>
    <col min="1" max="1" width="5.625" style="24" customWidth="1"/>
    <col min="2" max="2" width="0" style="20" hidden="1" customWidth="1"/>
    <col min="3" max="3" width="12.625" style="20" customWidth="1"/>
    <col min="4" max="4" width="4.625" style="85" customWidth="1"/>
    <col min="5" max="5" width="4.625" style="20" customWidth="1"/>
    <col min="6" max="6" width="12.625" style="20" customWidth="1"/>
    <col min="7" max="7" width="4.625" style="85" customWidth="1"/>
    <col min="8" max="8" width="4.625" style="20" customWidth="1"/>
    <col min="9" max="9" width="12.625" style="20" customWidth="1"/>
    <col min="10" max="10" width="4.625" style="85" customWidth="1"/>
    <col min="11" max="11" width="4.625" style="20" customWidth="1"/>
    <col min="12" max="12" width="12.625" style="20" customWidth="1"/>
    <col min="13" max="13" width="4.625" style="85" customWidth="1"/>
    <col min="14" max="14" width="4.625" style="20" customWidth="1"/>
    <col min="15" max="15" width="12.625" style="20" customWidth="1"/>
    <col min="16" max="16" width="4.625" style="85" customWidth="1"/>
    <col min="17" max="17" width="4.625" style="20" customWidth="1"/>
    <col min="18" max="18" width="12.625" style="20" customWidth="1"/>
    <col min="19" max="19" width="4.625" style="85" customWidth="1"/>
    <col min="20" max="20" width="4.625" style="20" customWidth="1"/>
    <col min="21" max="21" width="5.625" style="20" customWidth="1"/>
    <col min="22" max="22" width="12.625" style="134" customWidth="1"/>
    <col min="23" max="23" width="12.625" style="135" customWidth="1"/>
    <col min="24" max="24" width="5.625" style="136" customWidth="1"/>
    <col min="25" max="25" width="6.625" style="20" customWidth="1"/>
    <col min="26" max="26" width="6" style="20" hidden="1" customWidth="1"/>
    <col min="27" max="27" width="5.5" style="24" hidden="1" customWidth="1"/>
    <col min="28" max="28" width="7.75" style="20" hidden="1" customWidth="1"/>
    <col min="29" max="29" width="8" style="20" hidden="1" customWidth="1"/>
    <col min="30" max="30" width="7.875" style="20" hidden="1" customWidth="1"/>
    <col min="31" max="31" width="7.5" style="20" hidden="1" customWidth="1"/>
    <col min="32" max="16384" width="9" style="20"/>
  </cols>
  <sheetData>
    <row r="1" spans="1:37" s="15" customFormat="1" ht="20.100000000000001" customHeight="1">
      <c r="A1" s="140" t="s">
        <v>0</v>
      </c>
      <c r="B1" s="141"/>
      <c r="C1" s="141"/>
      <c r="D1" s="141"/>
      <c r="E1" s="141"/>
      <c r="F1" s="141"/>
      <c r="G1" s="389" t="s">
        <v>323</v>
      </c>
      <c r="H1" s="389"/>
      <c r="I1" s="389"/>
      <c r="J1" s="389"/>
      <c r="K1" s="389"/>
      <c r="L1" s="389"/>
      <c r="M1" s="389"/>
      <c r="N1" s="389"/>
      <c r="O1" s="389"/>
      <c r="P1" s="389"/>
      <c r="Q1" s="389"/>
      <c r="R1" s="389"/>
      <c r="S1" s="389"/>
      <c r="T1" s="389"/>
      <c r="U1" s="389"/>
      <c r="V1" s="389"/>
      <c r="W1" s="389"/>
      <c r="X1" s="390"/>
      <c r="Y1" s="14"/>
      <c r="AA1" s="16"/>
    </row>
    <row r="2" spans="1:37" ht="17.100000000000001" customHeight="1" thickBot="1">
      <c r="A2" s="142" t="s">
        <v>187</v>
      </c>
      <c r="B2" s="22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S2" s="19"/>
      <c r="T2" s="19"/>
      <c r="U2" s="19"/>
      <c r="V2" s="21"/>
      <c r="W2" s="22"/>
      <c r="X2" s="143"/>
      <c r="Y2" s="21"/>
    </row>
    <row r="3" spans="1:37" ht="17.100000000000001" customHeight="1">
      <c r="A3" s="25" t="s">
        <v>188</v>
      </c>
      <c r="B3" s="26" t="s">
        <v>189</v>
      </c>
      <c r="C3" s="27" t="s">
        <v>190</v>
      </c>
      <c r="D3" s="28" t="s">
        <v>191</v>
      </c>
      <c r="E3" s="28" t="s">
        <v>192</v>
      </c>
      <c r="F3" s="27" t="s">
        <v>193</v>
      </c>
      <c r="G3" s="28" t="s">
        <v>191</v>
      </c>
      <c r="H3" s="28" t="s">
        <v>192</v>
      </c>
      <c r="I3" s="27" t="s">
        <v>194</v>
      </c>
      <c r="J3" s="28" t="s">
        <v>191</v>
      </c>
      <c r="K3" s="28" t="s">
        <v>192</v>
      </c>
      <c r="L3" s="27" t="s">
        <v>194</v>
      </c>
      <c r="M3" s="28" t="s">
        <v>191</v>
      </c>
      <c r="N3" s="28" t="s">
        <v>192</v>
      </c>
      <c r="O3" s="27" t="s">
        <v>194</v>
      </c>
      <c r="P3" s="28" t="s">
        <v>191</v>
      </c>
      <c r="Q3" s="28" t="s">
        <v>192</v>
      </c>
      <c r="R3" s="29" t="s">
        <v>195</v>
      </c>
      <c r="S3" s="28" t="s">
        <v>191</v>
      </c>
      <c r="T3" s="28" t="s">
        <v>192</v>
      </c>
      <c r="U3" s="30" t="s">
        <v>196</v>
      </c>
      <c r="V3" s="31" t="s">
        <v>197</v>
      </c>
      <c r="W3" s="32" t="s">
        <v>198</v>
      </c>
      <c r="X3" s="33" t="s">
        <v>199</v>
      </c>
      <c r="Y3" s="24"/>
      <c r="Z3" s="24"/>
      <c r="AG3" s="24"/>
    </row>
    <row r="4" spans="1:37" ht="17.100000000000001" customHeight="1">
      <c r="A4" s="34">
        <v>3</v>
      </c>
      <c r="B4" s="384"/>
      <c r="C4" s="144" t="str">
        <f>彰化菜單玉美!A23</f>
        <v>白飯</v>
      </c>
      <c r="D4" s="115" t="s">
        <v>224</v>
      </c>
      <c r="E4" s="145"/>
      <c r="F4" s="144" t="str">
        <f>彰化菜單玉美!A24</f>
        <v>鐵板豬柳</v>
      </c>
      <c r="G4" s="116" t="s">
        <v>226</v>
      </c>
      <c r="H4" s="145"/>
      <c r="I4" s="144" t="str">
        <f>彰化菜單玉美!A25</f>
        <v>柴香冬瓜</v>
      </c>
      <c r="J4" s="116" t="s">
        <v>226</v>
      </c>
      <c r="K4" s="145"/>
      <c r="L4" s="144" t="str">
        <f>彰化菜單玉美!A26</f>
        <v>皮絲滷蛋</v>
      </c>
      <c r="M4" s="116" t="s">
        <v>261</v>
      </c>
      <c r="N4" s="145"/>
      <c r="O4" s="144" t="str">
        <f>彰化菜單玉美!A27</f>
        <v>深色蔬菜</v>
      </c>
      <c r="P4" s="115" t="s">
        <v>227</v>
      </c>
      <c r="Q4" s="145"/>
      <c r="R4" s="144" t="str">
        <f>彰化菜單玉美!A28</f>
        <v>酸辣湯(豆.芡.醃)</v>
      </c>
      <c r="S4" s="115" t="s">
        <v>226</v>
      </c>
      <c r="T4" s="146"/>
      <c r="U4" s="385"/>
      <c r="V4" s="39" t="s">
        <v>200</v>
      </c>
      <c r="W4" s="40" t="s">
        <v>201</v>
      </c>
      <c r="X4" s="41">
        <v>6.1</v>
      </c>
      <c r="AC4" s="20" t="s">
        <v>203</v>
      </c>
      <c r="AD4" s="20" t="s">
        <v>204</v>
      </c>
      <c r="AE4" s="20" t="s">
        <v>205</v>
      </c>
      <c r="AG4" s="24"/>
    </row>
    <row r="5" spans="1:37" ht="17.100000000000001" customHeight="1">
      <c r="A5" s="42" t="s">
        <v>206</v>
      </c>
      <c r="B5" s="373"/>
      <c r="C5" s="43" t="s">
        <v>228</v>
      </c>
      <c r="D5" s="44"/>
      <c r="E5" s="45">
        <v>120</v>
      </c>
      <c r="F5" s="46" t="s">
        <v>324</v>
      </c>
      <c r="G5" s="44"/>
      <c r="H5" s="54">
        <v>35</v>
      </c>
      <c r="I5" s="48" t="s">
        <v>308</v>
      </c>
      <c r="K5" s="50">
        <v>60</v>
      </c>
      <c r="L5" s="48" t="s">
        <v>264</v>
      </c>
      <c r="N5" s="50">
        <v>50</v>
      </c>
      <c r="O5" s="51" t="s">
        <v>233</v>
      </c>
      <c r="P5" s="52"/>
      <c r="Q5" s="53">
        <v>100</v>
      </c>
      <c r="R5" s="48" t="s">
        <v>325</v>
      </c>
      <c r="S5" s="86" t="s">
        <v>232</v>
      </c>
      <c r="T5" s="48">
        <v>10</v>
      </c>
      <c r="U5" s="376"/>
      <c r="V5" s="55">
        <f>X4*15+X6*5</f>
        <v>101.5</v>
      </c>
      <c r="W5" s="56" t="s">
        <v>207</v>
      </c>
      <c r="X5" s="57">
        <v>2</v>
      </c>
      <c r="Y5" s="21"/>
      <c r="Z5" s="24"/>
      <c r="AB5" s="24"/>
      <c r="AC5" s="24"/>
      <c r="AD5" s="24">
        <f>AA5*15</f>
        <v>0</v>
      </c>
      <c r="AE5" s="24">
        <f>AB5*4+AD5*4</f>
        <v>0</v>
      </c>
      <c r="AF5" s="24"/>
      <c r="AG5" s="24"/>
      <c r="AH5" s="24"/>
      <c r="AI5" s="24"/>
      <c r="AJ5" s="24"/>
      <c r="AK5" s="24"/>
    </row>
    <row r="6" spans="1:37" ht="17.100000000000001" customHeight="1">
      <c r="A6" s="42">
        <v>14</v>
      </c>
      <c r="B6" s="373"/>
      <c r="C6" s="93"/>
      <c r="D6" s="94"/>
      <c r="E6" s="60"/>
      <c r="F6" s="61" t="s">
        <v>326</v>
      </c>
      <c r="G6" s="59"/>
      <c r="H6" s="66">
        <v>10</v>
      </c>
      <c r="I6" s="63" t="s">
        <v>237</v>
      </c>
      <c r="K6" s="64">
        <v>5</v>
      </c>
      <c r="L6" s="64" t="s">
        <v>321</v>
      </c>
      <c r="N6" s="64">
        <v>0.1</v>
      </c>
      <c r="O6" s="65"/>
      <c r="P6" s="65"/>
      <c r="Q6" s="65"/>
      <c r="R6" s="64" t="s">
        <v>237</v>
      </c>
      <c r="T6" s="64">
        <v>10</v>
      </c>
      <c r="U6" s="376"/>
      <c r="V6" s="67" t="s">
        <v>209</v>
      </c>
      <c r="W6" s="68" t="s">
        <v>210</v>
      </c>
      <c r="X6" s="57">
        <v>2</v>
      </c>
      <c r="Z6" s="69"/>
      <c r="AB6" s="70"/>
      <c r="AC6" s="24">
        <f>AA6*5</f>
        <v>0</v>
      </c>
      <c r="AD6" s="24" t="s">
        <v>212</v>
      </c>
      <c r="AE6" s="71">
        <f>AB6*4+AC6*9</f>
        <v>0</v>
      </c>
      <c r="AF6" s="69"/>
      <c r="AG6" s="24"/>
      <c r="AH6" s="70"/>
      <c r="AI6" s="24"/>
      <c r="AJ6" s="24"/>
      <c r="AK6" s="71"/>
    </row>
    <row r="7" spans="1:37" ht="17.100000000000001" customHeight="1">
      <c r="A7" s="42" t="s">
        <v>213</v>
      </c>
      <c r="B7" s="373"/>
      <c r="C7" s="72"/>
      <c r="D7" s="72"/>
      <c r="E7" s="60"/>
      <c r="F7" s="61" t="s">
        <v>327</v>
      </c>
      <c r="G7" s="59"/>
      <c r="H7" s="66">
        <v>5</v>
      </c>
      <c r="I7" s="59" t="s">
        <v>257</v>
      </c>
      <c r="K7" s="59">
        <v>5</v>
      </c>
      <c r="L7" s="64"/>
      <c r="N7" s="64"/>
      <c r="O7" s="65"/>
      <c r="P7" s="72"/>
      <c r="Q7" s="65"/>
      <c r="R7" s="64" t="s">
        <v>328</v>
      </c>
      <c r="S7" s="86" t="s">
        <v>267</v>
      </c>
      <c r="T7" s="64">
        <v>5</v>
      </c>
      <c r="U7" s="376"/>
      <c r="V7" s="55">
        <f>X5*5+X7*5</f>
        <v>22.5</v>
      </c>
      <c r="W7" s="68" t="s">
        <v>214</v>
      </c>
      <c r="X7" s="57">
        <v>2.5</v>
      </c>
      <c r="Y7" s="21"/>
      <c r="AB7" s="24"/>
      <c r="AC7" s="24" t="s">
        <v>212</v>
      </c>
      <c r="AD7" s="24">
        <f>AA7*5</f>
        <v>0</v>
      </c>
      <c r="AE7" s="24">
        <f>AB7*4+AD7*4</f>
        <v>0</v>
      </c>
      <c r="AG7" s="24"/>
      <c r="AH7" s="24"/>
      <c r="AI7" s="24"/>
      <c r="AJ7" s="24"/>
      <c r="AK7" s="24"/>
    </row>
    <row r="8" spans="1:37" ht="17.100000000000001" customHeight="1">
      <c r="A8" s="378" t="s">
        <v>216</v>
      </c>
      <c r="B8" s="373"/>
      <c r="C8" s="65"/>
      <c r="D8" s="65"/>
      <c r="E8" s="65"/>
      <c r="F8" s="95" t="s">
        <v>329</v>
      </c>
      <c r="G8" s="59"/>
      <c r="H8" s="88">
        <v>5</v>
      </c>
      <c r="I8" s="61"/>
      <c r="K8" s="59"/>
      <c r="L8" s="64"/>
      <c r="M8" s="64"/>
      <c r="N8" s="66"/>
      <c r="O8" s="65"/>
      <c r="P8" s="72"/>
      <c r="Q8" s="65"/>
      <c r="R8" s="64" t="s">
        <v>281</v>
      </c>
      <c r="T8" s="64">
        <v>3</v>
      </c>
      <c r="U8" s="376"/>
      <c r="V8" s="67" t="s">
        <v>217</v>
      </c>
      <c r="W8" s="68" t="s">
        <v>218</v>
      </c>
      <c r="X8" s="57"/>
      <c r="AB8" s="24"/>
      <c r="AC8" s="24">
        <f>AA8*5</f>
        <v>0</v>
      </c>
      <c r="AD8" s="24" t="s">
        <v>212</v>
      </c>
      <c r="AE8" s="24">
        <f>AC8*9</f>
        <v>0</v>
      </c>
      <c r="AG8" s="24"/>
      <c r="AH8" s="24"/>
      <c r="AI8" s="24"/>
      <c r="AJ8" s="24"/>
      <c r="AK8" s="24"/>
    </row>
    <row r="9" spans="1:37" ht="17.100000000000001" customHeight="1">
      <c r="A9" s="378"/>
      <c r="B9" s="373"/>
      <c r="C9" s="65"/>
      <c r="D9" s="65"/>
      <c r="E9" s="65"/>
      <c r="F9" s="66"/>
      <c r="G9" s="66"/>
      <c r="H9" s="88"/>
      <c r="I9" s="66"/>
      <c r="J9" s="66"/>
      <c r="K9" s="88"/>
      <c r="L9" s="64"/>
      <c r="M9" s="64"/>
      <c r="N9" s="88"/>
      <c r="O9" s="65"/>
      <c r="P9" s="72"/>
      <c r="Q9" s="65"/>
      <c r="R9" s="64" t="s">
        <v>257</v>
      </c>
      <c r="T9" s="64">
        <v>5</v>
      </c>
      <c r="U9" s="376"/>
      <c r="V9" s="55">
        <f>X4*2+X5*7+X6*1</f>
        <v>28.2</v>
      </c>
      <c r="W9" s="73" t="s">
        <v>220</v>
      </c>
      <c r="X9" s="74"/>
      <c r="Y9" s="21"/>
      <c r="AD9" s="20">
        <f>AA9*15</f>
        <v>0</v>
      </c>
      <c r="AG9" s="24"/>
    </row>
    <row r="10" spans="1:37" ht="17.100000000000001" customHeight="1">
      <c r="A10" s="75" t="s">
        <v>222</v>
      </c>
      <c r="B10" s="76"/>
      <c r="C10" s="113"/>
      <c r="D10" s="114"/>
      <c r="E10" s="65"/>
      <c r="F10" s="113"/>
      <c r="G10" s="114"/>
      <c r="H10" s="113"/>
      <c r="I10" s="113"/>
      <c r="J10" s="114"/>
      <c r="K10" s="113"/>
      <c r="L10" s="113"/>
      <c r="M10" s="114"/>
      <c r="N10" s="113"/>
      <c r="O10" s="113"/>
      <c r="P10" s="114"/>
      <c r="Q10" s="113"/>
      <c r="R10" s="66"/>
      <c r="S10" s="66"/>
      <c r="T10" s="66"/>
      <c r="U10" s="376"/>
      <c r="V10" s="67" t="s">
        <v>223</v>
      </c>
      <c r="W10" s="77"/>
      <c r="X10" s="57"/>
      <c r="AC10" s="20">
        <f>SUM(AC5:AC9)</f>
        <v>0</v>
      </c>
      <c r="AD10" s="20">
        <f>SUM(AD5:AD9)</f>
        <v>0</v>
      </c>
      <c r="AE10" s="20">
        <f>AB10*4+AC10*9+AD10*4</f>
        <v>0</v>
      </c>
      <c r="AG10" s="24"/>
    </row>
    <row r="11" spans="1:37" ht="17.100000000000001" customHeight="1">
      <c r="A11" s="78"/>
      <c r="B11" s="79"/>
      <c r="C11" s="147"/>
      <c r="D11" s="147"/>
      <c r="E11" s="65"/>
      <c r="F11" s="148"/>
      <c r="G11" s="147"/>
      <c r="H11" s="148"/>
      <c r="I11" s="148"/>
      <c r="J11" s="147"/>
      <c r="K11" s="148"/>
      <c r="L11" s="148"/>
      <c r="M11" s="147"/>
      <c r="N11" s="148"/>
      <c r="O11" s="148"/>
      <c r="P11" s="147"/>
      <c r="Q11" s="148"/>
      <c r="R11" s="148"/>
      <c r="S11" s="147"/>
      <c r="T11" s="148"/>
      <c r="U11" s="382"/>
      <c r="V11" s="80">
        <f>V5*4+V7*9+V9*4</f>
        <v>721.3</v>
      </c>
      <c r="W11" s="81"/>
      <c r="X11" s="82"/>
      <c r="Y11" s="21"/>
      <c r="AB11" s="83"/>
      <c r="AC11" s="83" t="e">
        <f>AC10*9/AE10</f>
        <v>#DIV/0!</v>
      </c>
      <c r="AD11" s="83" t="e">
        <f>AD10*4/AE10</f>
        <v>#DIV/0!</v>
      </c>
    </row>
    <row r="12" spans="1:37" ht="17.100000000000001" customHeight="1">
      <c r="A12" s="34">
        <v>3</v>
      </c>
      <c r="B12" s="384"/>
      <c r="C12" s="35" t="str">
        <f>彰化菜單玉美!E23</f>
        <v>燕麥飯</v>
      </c>
      <c r="D12" s="35" t="s">
        <v>224</v>
      </c>
      <c r="E12" s="35"/>
      <c r="F12" s="35" t="str">
        <f>彰化菜單玉美!E24</f>
        <v>豆乳雞(炸)</v>
      </c>
      <c r="G12" s="36" t="s">
        <v>260</v>
      </c>
      <c r="H12" s="35"/>
      <c r="I12" s="35" t="str">
        <f>彰化菜單玉美!E25</f>
        <v>綜合滷味(豆)</v>
      </c>
      <c r="J12" s="116" t="s">
        <v>261</v>
      </c>
      <c r="K12" s="35"/>
      <c r="L12" s="35" t="str">
        <f>彰化菜單玉美!E26</f>
        <v>西芹肉片</v>
      </c>
      <c r="M12" s="116" t="s">
        <v>226</v>
      </c>
      <c r="N12" s="35"/>
      <c r="O12" s="35" t="str">
        <f>彰化菜單玉美!E27</f>
        <v>淺色蔬菜</v>
      </c>
      <c r="P12" s="35" t="s">
        <v>227</v>
      </c>
      <c r="Q12" s="35"/>
      <c r="R12" s="35" t="str">
        <f>彰化菜單玉美!E28</f>
        <v>日式味噌湯</v>
      </c>
      <c r="S12" s="35" t="s">
        <v>226</v>
      </c>
      <c r="T12" s="35"/>
      <c r="U12" s="385"/>
      <c r="V12" s="39" t="s">
        <v>200</v>
      </c>
      <c r="W12" s="40" t="s">
        <v>201</v>
      </c>
      <c r="X12" s="41">
        <v>6</v>
      </c>
      <c r="AC12" s="20" t="s">
        <v>203</v>
      </c>
      <c r="AD12" s="20" t="s">
        <v>204</v>
      </c>
      <c r="AE12" s="20" t="s">
        <v>205</v>
      </c>
    </row>
    <row r="13" spans="1:37" ht="17.100000000000001" customHeight="1">
      <c r="A13" s="42" t="s">
        <v>206</v>
      </c>
      <c r="B13" s="373"/>
      <c r="C13" s="149" t="s">
        <v>228</v>
      </c>
      <c r="D13" s="150"/>
      <c r="E13" s="45">
        <v>80</v>
      </c>
      <c r="F13" s="151" t="s">
        <v>330</v>
      </c>
      <c r="H13" s="49">
        <v>75</v>
      </c>
      <c r="I13" s="48" t="s">
        <v>234</v>
      </c>
      <c r="K13" s="50">
        <v>30</v>
      </c>
      <c r="L13" s="48" t="s">
        <v>436</v>
      </c>
      <c r="N13" s="48">
        <v>50</v>
      </c>
      <c r="O13" s="51" t="s">
        <v>233</v>
      </c>
      <c r="P13" s="52"/>
      <c r="Q13" s="53">
        <v>100</v>
      </c>
      <c r="R13" s="48" t="s">
        <v>236</v>
      </c>
      <c r="T13" s="49">
        <v>15</v>
      </c>
      <c r="U13" s="376"/>
      <c r="V13" s="55">
        <f t="shared" ref="V13" si="0">X12*15+X14*5</f>
        <v>102</v>
      </c>
      <c r="W13" s="56" t="s">
        <v>207</v>
      </c>
      <c r="X13" s="57">
        <v>2</v>
      </c>
      <c r="Y13" s="21"/>
      <c r="Z13" s="24"/>
      <c r="AB13" s="24"/>
      <c r="AC13" s="24"/>
      <c r="AD13" s="24">
        <f>AA13*15</f>
        <v>0</v>
      </c>
      <c r="AE13" s="24">
        <f>AB13*4+AD13*4</f>
        <v>0</v>
      </c>
    </row>
    <row r="14" spans="1:37" ht="17.100000000000001" customHeight="1">
      <c r="A14" s="42">
        <v>15</v>
      </c>
      <c r="B14" s="373"/>
      <c r="C14" s="93" t="s">
        <v>268</v>
      </c>
      <c r="D14" s="94"/>
      <c r="E14" s="60">
        <v>40</v>
      </c>
      <c r="F14" s="63"/>
      <c r="H14" s="64"/>
      <c r="I14" s="64" t="s">
        <v>237</v>
      </c>
      <c r="K14" s="64">
        <v>10</v>
      </c>
      <c r="L14" s="63" t="s">
        <v>237</v>
      </c>
      <c r="N14" s="64">
        <v>5</v>
      </c>
      <c r="O14" s="65"/>
      <c r="P14" s="65"/>
      <c r="Q14" s="65"/>
      <c r="R14" s="63" t="s">
        <v>303</v>
      </c>
      <c r="T14" s="64">
        <v>5</v>
      </c>
      <c r="U14" s="376"/>
      <c r="V14" s="67" t="s">
        <v>209</v>
      </c>
      <c r="W14" s="68" t="s">
        <v>210</v>
      </c>
      <c r="X14" s="57">
        <v>2.4</v>
      </c>
      <c r="Z14" s="69"/>
      <c r="AB14" s="70"/>
      <c r="AC14" s="24">
        <f>AA14*5</f>
        <v>0</v>
      </c>
      <c r="AD14" s="24" t="s">
        <v>212</v>
      </c>
      <c r="AE14" s="71">
        <f>AB14*4+AC14*9</f>
        <v>0</v>
      </c>
    </row>
    <row r="15" spans="1:37" ht="17.100000000000001" customHeight="1">
      <c r="A15" s="42" t="s">
        <v>213</v>
      </c>
      <c r="B15" s="373"/>
      <c r="C15" s="72"/>
      <c r="D15" s="72"/>
      <c r="E15" s="65"/>
      <c r="F15" s="64"/>
      <c r="G15" s="64"/>
      <c r="H15" s="152"/>
      <c r="I15" s="64" t="s">
        <v>269</v>
      </c>
      <c r="K15" s="64">
        <v>20</v>
      </c>
      <c r="L15" s="63" t="s">
        <v>435</v>
      </c>
      <c r="N15" s="64">
        <v>5</v>
      </c>
      <c r="O15" s="65"/>
      <c r="P15" s="72"/>
      <c r="Q15" s="65"/>
      <c r="R15" s="64" t="s">
        <v>333</v>
      </c>
      <c r="T15" s="64">
        <v>1</v>
      </c>
      <c r="U15" s="376"/>
      <c r="V15" s="55">
        <f t="shared" ref="V15" si="1">X13*5+X15*5</f>
        <v>22.5</v>
      </c>
      <c r="W15" s="68" t="s">
        <v>214</v>
      </c>
      <c r="X15" s="57">
        <v>2.5</v>
      </c>
      <c r="Y15" s="21"/>
      <c r="AB15" s="24"/>
      <c r="AC15" s="24" t="s">
        <v>212</v>
      </c>
      <c r="AD15" s="24">
        <f>AA15*5</f>
        <v>0</v>
      </c>
      <c r="AE15" s="24">
        <f>AB15*4+AD15*4</f>
        <v>0</v>
      </c>
    </row>
    <row r="16" spans="1:37" ht="17.100000000000001" customHeight="1">
      <c r="A16" s="378" t="s">
        <v>243</v>
      </c>
      <c r="B16" s="373"/>
      <c r="C16" s="72"/>
      <c r="D16" s="72"/>
      <c r="E16" s="65"/>
      <c r="F16" s="153"/>
      <c r="G16" s="61"/>
      <c r="H16" s="152"/>
      <c r="I16" s="63" t="s">
        <v>334</v>
      </c>
      <c r="J16" s="86" t="s">
        <v>232</v>
      </c>
      <c r="K16" s="64">
        <v>20</v>
      </c>
      <c r="L16" s="95" t="s">
        <v>434</v>
      </c>
      <c r="N16" s="64">
        <v>5</v>
      </c>
      <c r="O16" s="65"/>
      <c r="P16" s="72"/>
      <c r="Q16" s="65"/>
      <c r="R16" s="64"/>
      <c r="T16" s="64"/>
      <c r="U16" s="376"/>
      <c r="V16" s="67" t="s">
        <v>217</v>
      </c>
      <c r="W16" s="68" t="s">
        <v>218</v>
      </c>
      <c r="X16" s="57"/>
      <c r="AB16" s="24"/>
      <c r="AC16" s="24">
        <f>AA16*5</f>
        <v>0</v>
      </c>
      <c r="AD16" s="24" t="s">
        <v>212</v>
      </c>
      <c r="AE16" s="24">
        <f>AC16*9</f>
        <v>0</v>
      </c>
    </row>
    <row r="17" spans="1:37" ht="17.100000000000001" customHeight="1">
      <c r="A17" s="378"/>
      <c r="B17" s="373"/>
      <c r="C17" s="72"/>
      <c r="D17" s="72"/>
      <c r="E17" s="65"/>
      <c r="F17" s="65"/>
      <c r="G17" s="72"/>
      <c r="H17" s="65"/>
      <c r="I17" s="64"/>
      <c r="J17" s="63"/>
      <c r="K17" s="88"/>
      <c r="L17" s="59"/>
      <c r="N17" s="59"/>
      <c r="O17" s="65"/>
      <c r="P17" s="72"/>
      <c r="Q17" s="65"/>
      <c r="R17" s="63"/>
      <c r="S17" s="64"/>
      <c r="T17" s="66"/>
      <c r="U17" s="376"/>
      <c r="V17" s="55">
        <f t="shared" ref="V17" si="2">X12*2+X13*7+X14*1</f>
        <v>28.4</v>
      </c>
      <c r="W17" s="73" t="s">
        <v>220</v>
      </c>
      <c r="X17" s="74"/>
      <c r="Y17" s="21"/>
      <c r="AD17" s="20">
        <f>AA17*15</f>
        <v>0</v>
      </c>
    </row>
    <row r="18" spans="1:37" ht="17.100000000000001" customHeight="1">
      <c r="A18" s="75" t="s">
        <v>222</v>
      </c>
      <c r="B18" s="76"/>
      <c r="C18" s="72"/>
      <c r="D18" s="72"/>
      <c r="E18" s="65"/>
      <c r="F18" s="65"/>
      <c r="G18" s="72"/>
      <c r="H18" s="65"/>
      <c r="I18" s="63"/>
      <c r="J18" s="64"/>
      <c r="K18" s="88"/>
      <c r="L18" s="59"/>
      <c r="M18" s="59"/>
      <c r="N18" s="153"/>
      <c r="O18" s="65"/>
      <c r="P18" s="72"/>
      <c r="Q18" s="65"/>
      <c r="R18" s="65"/>
      <c r="S18" s="154"/>
      <c r="T18" s="65"/>
      <c r="U18" s="376"/>
      <c r="V18" s="67" t="s">
        <v>223</v>
      </c>
      <c r="W18" s="77"/>
      <c r="X18" s="57"/>
      <c r="AC18" s="20">
        <f>SUM(AC13:AC17)</f>
        <v>0</v>
      </c>
      <c r="AD18" s="20">
        <f>SUM(AD13:AD17)</f>
        <v>0</v>
      </c>
      <c r="AE18" s="20">
        <f>AB18*4+AC18*9+AD18*4</f>
        <v>0</v>
      </c>
    </row>
    <row r="19" spans="1:37" ht="17.100000000000001" customHeight="1">
      <c r="A19" s="78"/>
      <c r="B19" s="79"/>
      <c r="C19" s="147"/>
      <c r="D19" s="147"/>
      <c r="E19" s="65"/>
      <c r="F19" s="148"/>
      <c r="G19" s="147"/>
      <c r="H19" s="148"/>
      <c r="I19" s="148"/>
      <c r="J19" s="147"/>
      <c r="K19" s="148"/>
      <c r="L19" s="148"/>
      <c r="M19" s="147"/>
      <c r="N19" s="148"/>
      <c r="O19" s="148"/>
      <c r="P19" s="147"/>
      <c r="Q19" s="148"/>
      <c r="R19" s="148"/>
      <c r="S19" s="155"/>
      <c r="T19" s="148"/>
      <c r="U19" s="382"/>
      <c r="V19" s="80">
        <f t="shared" ref="V19" si="3">V13*4+V15*9+V17*4</f>
        <v>724.1</v>
      </c>
      <c r="W19" s="89"/>
      <c r="X19" s="74"/>
      <c r="Y19" s="21"/>
      <c r="AB19" s="83"/>
      <c r="AC19" s="83" t="e">
        <f>AC18*9/AE18</f>
        <v>#DIV/0!</v>
      </c>
      <c r="AD19" s="83" t="e">
        <f>AD18*4/AE18</f>
        <v>#DIV/0!</v>
      </c>
    </row>
    <row r="20" spans="1:37" ht="17.100000000000001" customHeight="1">
      <c r="A20" s="34">
        <v>3</v>
      </c>
      <c r="B20" s="384"/>
      <c r="C20" s="35" t="str">
        <f>彰化菜單玉美!I23</f>
        <v>白飯</v>
      </c>
      <c r="D20" s="35" t="s">
        <v>224</v>
      </c>
      <c r="E20" s="38"/>
      <c r="F20" s="35" t="str">
        <f>彰化菜單玉美!I24</f>
        <v>紅燒肉</v>
      </c>
      <c r="G20" s="116" t="s">
        <v>225</v>
      </c>
      <c r="H20" s="35"/>
      <c r="I20" s="35" t="str">
        <f>彰化菜單玉美!I25</f>
        <v>什錦鮮蔬</v>
      </c>
      <c r="J20" s="36" t="s">
        <v>226</v>
      </c>
      <c r="K20" s="35"/>
      <c r="L20" s="35" t="str">
        <f>彰化菜單玉美!I26</f>
        <v>醬爆干片(豆)</v>
      </c>
      <c r="M20" s="156" t="s">
        <v>226</v>
      </c>
      <c r="N20" s="157"/>
      <c r="O20" s="35" t="str">
        <f>彰化菜單玉美!I27</f>
        <v>深色蔬菜</v>
      </c>
      <c r="P20" s="35" t="s">
        <v>227</v>
      </c>
      <c r="Q20" s="35"/>
      <c r="R20" s="35" t="str">
        <f>彰化菜單玉美!I28</f>
        <v>番茄蛋花湯</v>
      </c>
      <c r="S20" s="35" t="s">
        <v>226</v>
      </c>
      <c r="T20" s="35"/>
      <c r="U20" s="385"/>
      <c r="V20" s="39" t="s">
        <v>200</v>
      </c>
      <c r="W20" s="40" t="s">
        <v>201</v>
      </c>
      <c r="X20" s="41">
        <v>6.2</v>
      </c>
      <c r="AC20" s="20" t="s">
        <v>203</v>
      </c>
      <c r="AD20" s="20" t="s">
        <v>204</v>
      </c>
      <c r="AE20" s="20" t="s">
        <v>205</v>
      </c>
      <c r="AG20" s="24"/>
    </row>
    <row r="21" spans="1:37" ht="17.100000000000001" customHeight="1">
      <c r="A21" s="42" t="s">
        <v>206</v>
      </c>
      <c r="B21" s="373"/>
      <c r="C21" s="46" t="s">
        <v>335</v>
      </c>
      <c r="D21" s="54"/>
      <c r="E21" s="45">
        <v>120</v>
      </c>
      <c r="F21" s="48" t="s">
        <v>336</v>
      </c>
      <c r="H21" s="50">
        <v>50</v>
      </c>
      <c r="I21" s="48" t="s">
        <v>248</v>
      </c>
      <c r="K21" s="50">
        <v>50</v>
      </c>
      <c r="L21" s="48" t="s">
        <v>231</v>
      </c>
      <c r="M21" s="86" t="s">
        <v>232</v>
      </c>
      <c r="N21" s="49">
        <v>20</v>
      </c>
      <c r="O21" s="51" t="s">
        <v>233</v>
      </c>
      <c r="P21" s="52"/>
      <c r="Q21" s="53">
        <v>100</v>
      </c>
      <c r="R21" s="48" t="s">
        <v>337</v>
      </c>
      <c r="T21" s="50">
        <v>20</v>
      </c>
      <c r="U21" s="375"/>
      <c r="V21" s="55">
        <f t="shared" ref="V21" si="4">X20*15+X22*5</f>
        <v>104.5</v>
      </c>
      <c r="W21" s="56" t="s">
        <v>207</v>
      </c>
      <c r="X21" s="57">
        <v>2</v>
      </c>
      <c r="Y21" s="21"/>
      <c r="Z21" s="24"/>
      <c r="AB21" s="24"/>
      <c r="AC21" s="24"/>
      <c r="AD21" s="24">
        <f>AA21*15</f>
        <v>0</v>
      </c>
      <c r="AE21" s="24">
        <f>AB21*4+AD21*4</f>
        <v>0</v>
      </c>
      <c r="AF21" s="24"/>
      <c r="AG21" s="24"/>
      <c r="AH21" s="24"/>
      <c r="AI21" s="24"/>
      <c r="AJ21" s="24"/>
      <c r="AK21" s="24"/>
    </row>
    <row r="22" spans="1:37" ht="17.100000000000001" customHeight="1">
      <c r="A22" s="42">
        <v>16</v>
      </c>
      <c r="B22" s="373"/>
      <c r="C22" s="61"/>
      <c r="D22" s="66"/>
      <c r="E22" s="60"/>
      <c r="F22" s="64" t="s">
        <v>237</v>
      </c>
      <c r="H22" s="64">
        <v>5</v>
      </c>
      <c r="I22" s="63" t="s">
        <v>236</v>
      </c>
      <c r="K22" s="63">
        <v>10</v>
      </c>
      <c r="L22" s="63" t="s">
        <v>236</v>
      </c>
      <c r="N22" s="64">
        <v>15</v>
      </c>
      <c r="O22" s="118"/>
      <c r="P22" s="118"/>
      <c r="Q22" s="118"/>
      <c r="R22" s="64" t="s">
        <v>281</v>
      </c>
      <c r="T22" s="64">
        <v>5</v>
      </c>
      <c r="U22" s="375"/>
      <c r="V22" s="67" t="s">
        <v>209</v>
      </c>
      <c r="W22" s="68" t="s">
        <v>210</v>
      </c>
      <c r="X22" s="57">
        <v>2.2999999999999998</v>
      </c>
      <c r="Z22" s="69"/>
      <c r="AB22" s="70"/>
      <c r="AC22" s="24">
        <f>AA22*5</f>
        <v>0</v>
      </c>
      <c r="AD22" s="24" t="s">
        <v>212</v>
      </c>
      <c r="AE22" s="71">
        <f>AB22*4+AC22*9</f>
        <v>0</v>
      </c>
      <c r="AF22" s="69"/>
      <c r="AG22" s="24"/>
      <c r="AH22" s="70"/>
      <c r="AI22" s="24"/>
      <c r="AJ22" s="24"/>
      <c r="AK22" s="71"/>
    </row>
    <row r="23" spans="1:37" ht="17.100000000000001" customHeight="1">
      <c r="A23" s="42" t="s">
        <v>213</v>
      </c>
      <c r="B23" s="373"/>
      <c r="C23" s="66"/>
      <c r="D23" s="66"/>
      <c r="E23" s="60"/>
      <c r="F23" s="59" t="s">
        <v>296</v>
      </c>
      <c r="H23" s="59">
        <v>20</v>
      </c>
      <c r="I23" s="64" t="s">
        <v>255</v>
      </c>
      <c r="K23" s="63">
        <v>10</v>
      </c>
      <c r="L23" s="64" t="s">
        <v>254</v>
      </c>
      <c r="N23" s="64">
        <v>5</v>
      </c>
      <c r="O23" s="118"/>
      <c r="P23" s="119"/>
      <c r="Q23" s="118"/>
      <c r="R23" s="64" t="s">
        <v>241</v>
      </c>
      <c r="T23" s="64">
        <v>3</v>
      </c>
      <c r="U23" s="375"/>
      <c r="V23" s="55">
        <f t="shared" ref="V23" si="5">X21*5+X23*5</f>
        <v>22.5</v>
      </c>
      <c r="W23" s="68" t="s">
        <v>214</v>
      </c>
      <c r="X23" s="57">
        <v>2.5</v>
      </c>
      <c r="Y23" s="21"/>
      <c r="AB23" s="24"/>
      <c r="AC23" s="24" t="s">
        <v>212</v>
      </c>
      <c r="AD23" s="24">
        <f>AA23*5</f>
        <v>0</v>
      </c>
      <c r="AE23" s="24">
        <f>AB23*4+AD23*4</f>
        <v>0</v>
      </c>
      <c r="AG23" s="24"/>
      <c r="AH23" s="24"/>
      <c r="AI23" s="24"/>
      <c r="AJ23" s="24"/>
      <c r="AK23" s="24"/>
    </row>
    <row r="24" spans="1:37" ht="17.100000000000001" customHeight="1">
      <c r="A24" s="378" t="s">
        <v>256</v>
      </c>
      <c r="B24" s="373"/>
      <c r="C24" s="66"/>
      <c r="D24" s="66"/>
      <c r="E24" s="60"/>
      <c r="F24" s="61"/>
      <c r="G24" s="59"/>
      <c r="H24" s="158"/>
      <c r="I24" s="64" t="s">
        <v>238</v>
      </c>
      <c r="K24" s="64">
        <v>5</v>
      </c>
      <c r="L24" s="63"/>
      <c r="M24" s="64"/>
      <c r="N24" s="64"/>
      <c r="O24" s="118"/>
      <c r="P24" s="119"/>
      <c r="Q24" s="118"/>
      <c r="R24" s="63"/>
      <c r="S24" s="64"/>
      <c r="T24" s="159"/>
      <c r="U24" s="375"/>
      <c r="V24" s="67" t="s">
        <v>217</v>
      </c>
      <c r="W24" s="68" t="s">
        <v>218</v>
      </c>
      <c r="X24" s="57"/>
      <c r="AB24" s="24"/>
      <c r="AC24" s="24">
        <f>AA24*5</f>
        <v>0</v>
      </c>
      <c r="AD24" s="24" t="s">
        <v>212</v>
      </c>
      <c r="AE24" s="24">
        <f>AC24*9</f>
        <v>0</v>
      </c>
      <c r="AG24" s="24"/>
      <c r="AH24" s="24"/>
      <c r="AI24" s="24"/>
      <c r="AJ24" s="24"/>
      <c r="AK24" s="24"/>
    </row>
    <row r="25" spans="1:37" ht="17.100000000000001" customHeight="1">
      <c r="A25" s="378"/>
      <c r="B25" s="373"/>
      <c r="C25" s="66"/>
      <c r="D25" s="66"/>
      <c r="E25" s="99"/>
      <c r="F25" s="160"/>
      <c r="G25" s="119"/>
      <c r="H25" s="118"/>
      <c r="I25" s="64" t="s">
        <v>237</v>
      </c>
      <c r="K25" s="64">
        <v>5</v>
      </c>
      <c r="L25" s="64"/>
      <c r="M25" s="64"/>
      <c r="N25" s="161"/>
      <c r="O25" s="118"/>
      <c r="P25" s="119"/>
      <c r="Q25" s="118"/>
      <c r="R25" s="59"/>
      <c r="S25" s="59"/>
      <c r="T25" s="158"/>
      <c r="U25" s="375"/>
      <c r="V25" s="55">
        <f t="shared" ref="V25" si="6">X20*2+X21*7+X22*1</f>
        <v>28.7</v>
      </c>
      <c r="W25" s="73" t="s">
        <v>220</v>
      </c>
      <c r="X25" s="57"/>
      <c r="Y25" s="21"/>
      <c r="AD25" s="20">
        <f>AA25*15</f>
        <v>0</v>
      </c>
      <c r="AG25" s="24"/>
    </row>
    <row r="26" spans="1:37" ht="17.100000000000001" customHeight="1">
      <c r="A26" s="75" t="s">
        <v>222</v>
      </c>
      <c r="B26" s="76"/>
      <c r="C26" s="66"/>
      <c r="D26" s="66"/>
      <c r="E26" s="65"/>
      <c r="F26" s="118"/>
      <c r="G26" s="119"/>
      <c r="H26" s="118"/>
      <c r="I26" s="63"/>
      <c r="J26" s="64"/>
      <c r="K26" s="66"/>
      <c r="L26" s="118"/>
      <c r="M26" s="119"/>
      <c r="N26" s="118"/>
      <c r="O26" s="118"/>
      <c r="P26" s="119"/>
      <c r="Q26" s="118"/>
      <c r="R26" s="118"/>
      <c r="S26" s="119"/>
      <c r="T26" s="118"/>
      <c r="U26" s="375"/>
      <c r="V26" s="67" t="s">
        <v>223</v>
      </c>
      <c r="W26" s="77"/>
      <c r="X26" s="57"/>
      <c r="AC26" s="20">
        <f>SUM(AC21:AC25)</f>
        <v>0</v>
      </c>
      <c r="AD26" s="20">
        <f>SUM(AD21:AD25)</f>
        <v>0</v>
      </c>
      <c r="AE26" s="20">
        <f>AB26*4+AC26*9+AD26*4</f>
        <v>0</v>
      </c>
      <c r="AG26" s="24"/>
    </row>
    <row r="27" spans="1:37" ht="17.100000000000001" customHeight="1" thickBot="1">
      <c r="A27" s="105"/>
      <c r="B27" s="106"/>
      <c r="C27" s="114"/>
      <c r="D27" s="114"/>
      <c r="E27" s="65"/>
      <c r="F27" s="113"/>
      <c r="G27" s="114"/>
      <c r="H27" s="113"/>
      <c r="I27" s="113"/>
      <c r="J27" s="114"/>
      <c r="K27" s="162"/>
      <c r="L27" s="118"/>
      <c r="M27" s="119"/>
      <c r="N27" s="118"/>
      <c r="O27" s="163"/>
      <c r="P27" s="114"/>
      <c r="Q27" s="113"/>
      <c r="R27" s="113"/>
      <c r="S27" s="114"/>
      <c r="T27" s="113"/>
      <c r="U27" s="382"/>
      <c r="V27" s="80">
        <f t="shared" ref="V27" si="7">V21*4+V23*9+V25*4</f>
        <v>735.3</v>
      </c>
      <c r="W27" s="81"/>
      <c r="X27" s="57"/>
      <c r="Y27" s="21"/>
      <c r="AB27" s="83"/>
      <c r="AC27" s="83" t="e">
        <f>AC26*9/AE26</f>
        <v>#DIV/0!</v>
      </c>
      <c r="AD27" s="83" t="e">
        <f>AD26*4/AE26</f>
        <v>#DIV/0!</v>
      </c>
      <c r="AG27" s="24"/>
      <c r="AH27" s="83"/>
      <c r="AI27" s="83"/>
      <c r="AJ27" s="83"/>
    </row>
    <row r="28" spans="1:37" ht="17.100000000000001" customHeight="1">
      <c r="A28" s="34">
        <v>3</v>
      </c>
      <c r="B28" s="373"/>
      <c r="C28" s="115" t="str">
        <f>彰化菜單玉美!M23</f>
        <v>胚芽飯</v>
      </c>
      <c r="D28" s="115" t="s">
        <v>224</v>
      </c>
      <c r="E28" s="38"/>
      <c r="F28" s="115" t="str">
        <f>彰化菜單玉美!M24</f>
        <v>糖醋魚丁(海)</v>
      </c>
      <c r="G28" s="116" t="s">
        <v>226</v>
      </c>
      <c r="H28" s="115"/>
      <c r="I28" s="115" t="str">
        <f>彰化菜單玉美!M25</f>
        <v>紹子蛋</v>
      </c>
      <c r="J28" s="116" t="s">
        <v>262</v>
      </c>
      <c r="K28" s="115"/>
      <c r="L28" s="115" t="str">
        <f>彰化菜單玉美!M26</f>
        <v>芋香白菜</v>
      </c>
      <c r="M28" s="116" t="s">
        <v>226</v>
      </c>
      <c r="N28" s="115"/>
      <c r="O28" s="115" t="str">
        <f>彰化菜單玉美!M27</f>
        <v>深色蔬菜</v>
      </c>
      <c r="P28" s="115" t="s">
        <v>227</v>
      </c>
      <c r="Q28" s="115"/>
      <c r="R28" s="115" t="str">
        <f>彰化菜單玉美!M28</f>
        <v>營養蔬菜湯</v>
      </c>
      <c r="S28" s="115" t="s">
        <v>226</v>
      </c>
      <c r="T28" s="115"/>
      <c r="U28" s="374"/>
      <c r="V28" s="39" t="s">
        <v>200</v>
      </c>
      <c r="W28" s="40" t="s">
        <v>201</v>
      </c>
      <c r="X28" s="111">
        <v>6.2</v>
      </c>
      <c r="AC28" s="20" t="s">
        <v>203</v>
      </c>
      <c r="AD28" s="20" t="s">
        <v>204</v>
      </c>
      <c r="AE28" s="20" t="s">
        <v>205</v>
      </c>
      <c r="AG28" s="24"/>
    </row>
    <row r="29" spans="1:37" ht="17.100000000000001" customHeight="1">
      <c r="A29" s="42" t="s">
        <v>206</v>
      </c>
      <c r="B29" s="373"/>
      <c r="C29" s="46" t="s">
        <v>228</v>
      </c>
      <c r="D29" s="44"/>
      <c r="E29" s="45">
        <v>80</v>
      </c>
      <c r="F29" s="48" t="s">
        <v>338</v>
      </c>
      <c r="G29" s="86" t="s">
        <v>245</v>
      </c>
      <c r="H29" s="48">
        <v>60</v>
      </c>
      <c r="I29" s="48" t="s">
        <v>281</v>
      </c>
      <c r="K29" s="50">
        <v>35</v>
      </c>
      <c r="L29" s="48" t="s">
        <v>230</v>
      </c>
      <c r="N29" s="50">
        <v>75</v>
      </c>
      <c r="O29" s="51" t="s">
        <v>233</v>
      </c>
      <c r="P29" s="52"/>
      <c r="Q29" s="53">
        <v>100</v>
      </c>
      <c r="R29" s="50" t="s">
        <v>265</v>
      </c>
      <c r="T29" s="48">
        <v>25</v>
      </c>
      <c r="U29" s="375"/>
      <c r="V29" s="55">
        <f t="shared" ref="V29" si="8">X28*15+X30*5</f>
        <v>105.5</v>
      </c>
      <c r="W29" s="56" t="s">
        <v>207</v>
      </c>
      <c r="X29" s="112">
        <v>2</v>
      </c>
      <c r="Y29" s="21"/>
      <c r="Z29" s="24"/>
      <c r="AB29" s="24"/>
      <c r="AC29" s="24"/>
      <c r="AD29" s="24">
        <f>AA29*15</f>
        <v>0</v>
      </c>
      <c r="AE29" s="24">
        <f>AB29*4+AD29*4</f>
        <v>0</v>
      </c>
      <c r="AF29" s="24"/>
      <c r="AG29" s="24"/>
      <c r="AH29" s="24"/>
      <c r="AI29" s="24"/>
      <c r="AJ29" s="24"/>
      <c r="AK29" s="24"/>
    </row>
    <row r="30" spans="1:37" ht="17.100000000000001" customHeight="1">
      <c r="A30" s="42">
        <v>17</v>
      </c>
      <c r="B30" s="373"/>
      <c r="C30" s="61" t="s">
        <v>235</v>
      </c>
      <c r="D30" s="59"/>
      <c r="E30" s="60">
        <v>40</v>
      </c>
      <c r="F30" s="63" t="s">
        <v>236</v>
      </c>
      <c r="H30" s="64">
        <v>20</v>
      </c>
      <c r="I30" s="64" t="s">
        <v>316</v>
      </c>
      <c r="K30" s="95">
        <v>3</v>
      </c>
      <c r="L30" s="64" t="s">
        <v>237</v>
      </c>
      <c r="N30" s="64">
        <v>5</v>
      </c>
      <c r="O30" s="118"/>
      <c r="P30" s="118"/>
      <c r="Q30" s="118"/>
      <c r="R30" s="64" t="s">
        <v>241</v>
      </c>
      <c r="T30" s="164">
        <v>5</v>
      </c>
      <c r="U30" s="375"/>
      <c r="V30" s="67" t="s">
        <v>209</v>
      </c>
      <c r="W30" s="68" t="s">
        <v>210</v>
      </c>
      <c r="X30" s="112">
        <v>2.5</v>
      </c>
      <c r="Z30" s="69"/>
      <c r="AB30" s="70"/>
      <c r="AC30" s="24">
        <f>AA30*5</f>
        <v>0</v>
      </c>
      <c r="AD30" s="24" t="s">
        <v>212</v>
      </c>
      <c r="AE30" s="71">
        <f>AB30*4+AC30*9</f>
        <v>0</v>
      </c>
      <c r="AF30" s="69"/>
      <c r="AG30" s="24"/>
      <c r="AH30" s="70"/>
      <c r="AI30" s="24"/>
      <c r="AJ30" s="24"/>
      <c r="AK30" s="71"/>
    </row>
    <row r="31" spans="1:37" ht="17.100000000000001" customHeight="1">
      <c r="A31" s="42" t="s">
        <v>213</v>
      </c>
      <c r="B31" s="373"/>
      <c r="C31" s="165"/>
      <c r="D31" s="119"/>
      <c r="E31" s="113"/>
      <c r="F31" s="63" t="s">
        <v>237</v>
      </c>
      <c r="H31" s="64">
        <v>5</v>
      </c>
      <c r="I31" s="64" t="s">
        <v>286</v>
      </c>
      <c r="K31" s="64">
        <v>1</v>
      </c>
      <c r="L31" s="64" t="s">
        <v>336</v>
      </c>
      <c r="N31" s="64">
        <v>3</v>
      </c>
      <c r="O31" s="118"/>
      <c r="P31" s="119"/>
      <c r="Q31" s="118"/>
      <c r="R31" s="63" t="s">
        <v>237</v>
      </c>
      <c r="T31" s="64">
        <v>5</v>
      </c>
      <c r="U31" s="375"/>
      <c r="V31" s="55">
        <f t="shared" ref="V31" si="9">X29*5+X31*5</f>
        <v>22.5</v>
      </c>
      <c r="W31" s="68" t="s">
        <v>214</v>
      </c>
      <c r="X31" s="112">
        <v>2.5</v>
      </c>
      <c r="Y31" s="21"/>
      <c r="AB31" s="24"/>
      <c r="AC31" s="24" t="s">
        <v>212</v>
      </c>
      <c r="AD31" s="24">
        <f>AA31*5</f>
        <v>0</v>
      </c>
      <c r="AE31" s="24">
        <f>AB31*4+AD31*4</f>
        <v>0</v>
      </c>
      <c r="AG31" s="24"/>
      <c r="AH31" s="24"/>
      <c r="AI31" s="24"/>
      <c r="AJ31" s="24"/>
      <c r="AK31" s="24"/>
    </row>
    <row r="32" spans="1:37" ht="17.100000000000001" customHeight="1">
      <c r="A32" s="378" t="s">
        <v>273</v>
      </c>
      <c r="B32" s="373"/>
      <c r="C32" s="165"/>
      <c r="D32" s="119"/>
      <c r="E32" s="113"/>
      <c r="F32" s="64"/>
      <c r="G32" s="64"/>
      <c r="H32" s="64"/>
      <c r="I32" s="63" t="s">
        <v>236</v>
      </c>
      <c r="K32" s="64">
        <v>10</v>
      </c>
      <c r="L32" s="63" t="s">
        <v>257</v>
      </c>
      <c r="N32" s="64">
        <v>3</v>
      </c>
      <c r="O32" s="118"/>
      <c r="P32" s="119"/>
      <c r="Q32" s="118"/>
      <c r="R32" s="64" t="s">
        <v>239</v>
      </c>
      <c r="T32" s="64">
        <v>5</v>
      </c>
      <c r="U32" s="375"/>
      <c r="V32" s="67" t="s">
        <v>217</v>
      </c>
      <c r="W32" s="68" t="s">
        <v>218</v>
      </c>
      <c r="X32" s="112"/>
      <c r="AB32" s="24"/>
      <c r="AC32" s="24">
        <f>AA32*5</f>
        <v>0</v>
      </c>
      <c r="AD32" s="24" t="s">
        <v>212</v>
      </c>
      <c r="AE32" s="24">
        <f>AC32*9</f>
        <v>0</v>
      </c>
      <c r="AG32" s="24"/>
      <c r="AH32" s="24"/>
      <c r="AI32" s="24"/>
      <c r="AJ32" s="24"/>
      <c r="AK32" s="24"/>
    </row>
    <row r="33" spans="1:33" ht="17.100000000000001" customHeight="1">
      <c r="A33" s="378"/>
      <c r="B33" s="373"/>
      <c r="C33" s="165"/>
      <c r="D33" s="119"/>
      <c r="E33" s="113"/>
      <c r="F33" s="66"/>
      <c r="G33" s="119"/>
      <c r="H33" s="66"/>
      <c r="I33" s="64"/>
      <c r="J33" s="64"/>
      <c r="K33" s="66"/>
      <c r="L33" s="59" t="s">
        <v>339</v>
      </c>
      <c r="N33" s="59">
        <v>10</v>
      </c>
      <c r="O33" s="118"/>
      <c r="P33" s="119"/>
      <c r="Q33" s="118"/>
      <c r="R33" s="118"/>
      <c r="T33" s="119"/>
      <c r="U33" s="375"/>
      <c r="V33" s="55">
        <f t="shared" ref="V33" si="10">X28*2+X29*7+X30*1</f>
        <v>28.9</v>
      </c>
      <c r="W33" s="73" t="s">
        <v>220</v>
      </c>
      <c r="X33" s="112"/>
      <c r="Y33" s="21"/>
      <c r="AD33" s="20">
        <f>AA33*15</f>
        <v>0</v>
      </c>
      <c r="AG33" s="24"/>
    </row>
    <row r="34" spans="1:33" ht="17.100000000000001" customHeight="1">
      <c r="A34" s="75" t="s">
        <v>222</v>
      </c>
      <c r="B34" s="76"/>
      <c r="C34" s="114"/>
      <c r="D34" s="114"/>
      <c r="E34" s="65"/>
      <c r="F34" s="113"/>
      <c r="G34" s="114"/>
      <c r="H34" s="113"/>
      <c r="I34" s="63"/>
      <c r="J34" s="64"/>
      <c r="K34" s="166"/>
      <c r="L34" s="66"/>
      <c r="M34" s="66"/>
      <c r="N34" s="66"/>
      <c r="O34" s="113"/>
      <c r="P34" s="114"/>
      <c r="Q34" s="113"/>
      <c r="R34" s="113"/>
      <c r="S34" s="114"/>
      <c r="T34" s="113"/>
      <c r="U34" s="376"/>
      <c r="V34" s="67" t="s">
        <v>223</v>
      </c>
      <c r="W34" s="77"/>
      <c r="X34" s="112"/>
      <c r="AC34" s="20">
        <f>SUM(AC29:AC33)</f>
        <v>0</v>
      </c>
      <c r="AD34" s="20">
        <f>SUM(AD29:AD33)</f>
        <v>0</v>
      </c>
      <c r="AE34" s="20">
        <f>AB34*4+AC34*9+AD34*4</f>
        <v>0</v>
      </c>
      <c r="AG34" s="24"/>
    </row>
    <row r="35" spans="1:33" ht="17.100000000000001" customHeight="1">
      <c r="A35" s="78"/>
      <c r="B35" s="79"/>
      <c r="C35" s="72"/>
      <c r="D35" s="72"/>
      <c r="E35" s="65"/>
      <c r="F35" s="65"/>
      <c r="G35" s="72"/>
      <c r="H35" s="65"/>
      <c r="I35" s="65"/>
      <c r="J35" s="72"/>
      <c r="K35" s="65"/>
      <c r="L35" s="65"/>
      <c r="M35" s="72"/>
      <c r="N35" s="65"/>
      <c r="O35" s="65"/>
      <c r="P35" s="72"/>
      <c r="Q35" s="65"/>
      <c r="R35" s="65"/>
      <c r="S35" s="72"/>
      <c r="T35" s="65"/>
      <c r="U35" s="382"/>
      <c r="V35" s="80">
        <f t="shared" ref="V35" si="11">V29*4+V31*9+V33*4</f>
        <v>740.1</v>
      </c>
      <c r="W35" s="89"/>
      <c r="X35" s="112"/>
      <c r="Y35" s="21"/>
      <c r="AB35" s="83"/>
      <c r="AC35" s="83" t="e">
        <f>AC34*9/AE34</f>
        <v>#DIV/0!</v>
      </c>
      <c r="AD35" s="83" t="e">
        <f>AD34*4/AE34</f>
        <v>#DIV/0!</v>
      </c>
    </row>
    <row r="36" spans="1:33" ht="17.100000000000001" customHeight="1">
      <c r="A36" s="34">
        <v>3</v>
      </c>
      <c r="B36" s="373"/>
      <c r="C36" s="38" t="str">
        <f>彰化菜單玉美!Q23</f>
        <v>肉鬆炒飯</v>
      </c>
      <c r="D36" s="90" t="s">
        <v>262</v>
      </c>
      <c r="E36" s="115"/>
      <c r="F36" s="38" t="str">
        <f>彰化菜單玉美!Q24</f>
        <v>滷雞翅</v>
      </c>
      <c r="G36" s="90" t="s">
        <v>261</v>
      </c>
      <c r="H36" s="38"/>
      <c r="I36" s="38" t="str">
        <f>彰化菜單玉美!Q25</f>
        <v>金絲捲(冷)</v>
      </c>
      <c r="J36" s="116" t="s">
        <v>224</v>
      </c>
      <c r="K36" s="38"/>
      <c r="L36" s="38" t="str">
        <f>彰化菜單玉美!Q26</f>
        <v>脆炒雙花(加)</v>
      </c>
      <c r="M36" s="90" t="s">
        <v>262</v>
      </c>
      <c r="N36" s="38"/>
      <c r="O36" s="38" t="str">
        <f>彰化菜單玉美!Q27</f>
        <v>深色蔬菜</v>
      </c>
      <c r="P36" s="38" t="s">
        <v>227</v>
      </c>
      <c r="Q36" s="38"/>
      <c r="R36" s="38" t="str">
        <f>彰化菜單玉美!Q28</f>
        <v>刺瓜鮮菇湯</v>
      </c>
      <c r="S36" s="38" t="s">
        <v>226</v>
      </c>
      <c r="T36" s="38"/>
      <c r="U36" s="374"/>
      <c r="V36" s="39" t="s">
        <v>200</v>
      </c>
      <c r="W36" s="40" t="s">
        <v>201</v>
      </c>
      <c r="X36" s="117">
        <v>6</v>
      </c>
      <c r="AC36" s="20" t="s">
        <v>203</v>
      </c>
      <c r="AD36" s="20" t="s">
        <v>204</v>
      </c>
      <c r="AE36" s="20" t="s">
        <v>205</v>
      </c>
    </row>
    <row r="37" spans="1:33" ht="17.100000000000001" customHeight="1">
      <c r="A37" s="42" t="s">
        <v>206</v>
      </c>
      <c r="B37" s="373"/>
      <c r="C37" s="46" t="s">
        <v>228</v>
      </c>
      <c r="D37" s="44"/>
      <c r="E37" s="44">
        <v>100</v>
      </c>
      <c r="F37" s="48" t="s">
        <v>340</v>
      </c>
      <c r="H37" s="44">
        <v>100</v>
      </c>
      <c r="I37" s="49" t="s">
        <v>341</v>
      </c>
      <c r="J37" s="86" t="s">
        <v>320</v>
      </c>
      <c r="K37" s="50">
        <v>30</v>
      </c>
      <c r="L37" s="48" t="s">
        <v>279</v>
      </c>
      <c r="N37" s="50">
        <v>40</v>
      </c>
      <c r="O37" s="51" t="s">
        <v>233</v>
      </c>
      <c r="P37" s="52"/>
      <c r="Q37" s="53">
        <v>100</v>
      </c>
      <c r="R37" s="48" t="s">
        <v>251</v>
      </c>
      <c r="T37" s="50">
        <v>35</v>
      </c>
      <c r="U37" s="375"/>
      <c r="V37" s="55">
        <f t="shared" ref="V37" si="12">X36*15+X38*5</f>
        <v>102.5</v>
      </c>
      <c r="W37" s="56" t="s">
        <v>207</v>
      </c>
      <c r="X37" s="112">
        <v>2</v>
      </c>
      <c r="Y37" s="21"/>
      <c r="Z37" s="24"/>
      <c r="AB37" s="24"/>
      <c r="AC37" s="24"/>
      <c r="AD37" s="24">
        <f>AA37*15</f>
        <v>0</v>
      </c>
      <c r="AE37" s="24">
        <f>AB37*4+AD37*4</f>
        <v>0</v>
      </c>
    </row>
    <row r="38" spans="1:33" ht="17.100000000000001" customHeight="1">
      <c r="A38" s="42">
        <v>18</v>
      </c>
      <c r="B38" s="373"/>
      <c r="C38" s="61" t="s">
        <v>281</v>
      </c>
      <c r="D38" s="59"/>
      <c r="E38" s="59">
        <v>15</v>
      </c>
      <c r="F38" s="64"/>
      <c r="H38" s="59"/>
      <c r="I38" s="64"/>
      <c r="K38" s="95"/>
      <c r="L38" s="64" t="s">
        <v>283</v>
      </c>
      <c r="N38" s="64">
        <v>20</v>
      </c>
      <c r="O38" s="118"/>
      <c r="P38" s="118"/>
      <c r="Q38" s="118"/>
      <c r="R38" s="64" t="s">
        <v>253</v>
      </c>
      <c r="T38" s="64">
        <v>5</v>
      </c>
      <c r="U38" s="375"/>
      <c r="V38" s="67" t="s">
        <v>209</v>
      </c>
      <c r="W38" s="68" t="s">
        <v>210</v>
      </c>
      <c r="X38" s="112">
        <v>2.5</v>
      </c>
      <c r="Z38" s="69"/>
      <c r="AB38" s="70"/>
      <c r="AC38" s="24">
        <f>AA38*5</f>
        <v>0</v>
      </c>
      <c r="AD38" s="24" t="s">
        <v>212</v>
      </c>
      <c r="AE38" s="71">
        <f>AB38*4+AC38*9</f>
        <v>0</v>
      </c>
    </row>
    <row r="39" spans="1:33" ht="17.100000000000001" customHeight="1">
      <c r="A39" s="42" t="s">
        <v>213</v>
      </c>
      <c r="B39" s="373"/>
      <c r="C39" s="61" t="s">
        <v>248</v>
      </c>
      <c r="D39" s="66"/>
      <c r="E39" s="66">
        <v>20</v>
      </c>
      <c r="F39" s="167"/>
      <c r="H39" s="66"/>
      <c r="I39" s="63"/>
      <c r="K39" s="64"/>
      <c r="L39" s="64" t="s">
        <v>342</v>
      </c>
      <c r="N39" s="64">
        <v>5</v>
      </c>
      <c r="O39" s="118"/>
      <c r="P39" s="118"/>
      <c r="Q39" s="118"/>
      <c r="R39" s="64" t="s">
        <v>237</v>
      </c>
      <c r="T39" s="64">
        <v>5</v>
      </c>
      <c r="U39" s="375"/>
      <c r="V39" s="55">
        <f t="shared" ref="V39" si="13">X37*5+X39*5</f>
        <v>22.5</v>
      </c>
      <c r="W39" s="68" t="s">
        <v>214</v>
      </c>
      <c r="X39" s="112">
        <v>2.5</v>
      </c>
      <c r="Y39" s="21"/>
      <c r="AB39" s="24"/>
      <c r="AC39" s="24" t="s">
        <v>212</v>
      </c>
      <c r="AD39" s="24">
        <f>AA39*5</f>
        <v>0</v>
      </c>
      <c r="AE39" s="24">
        <f>AB39*4+AD39*4</f>
        <v>0</v>
      </c>
    </row>
    <row r="40" spans="1:33" ht="17.100000000000001" customHeight="1">
      <c r="A40" s="378" t="s">
        <v>288</v>
      </c>
      <c r="B40" s="373"/>
      <c r="C40" s="66" t="s">
        <v>236</v>
      </c>
      <c r="D40" s="66"/>
      <c r="E40" s="66">
        <v>15</v>
      </c>
      <c r="F40" s="64"/>
      <c r="G40" s="168"/>
      <c r="H40" s="66"/>
      <c r="I40" s="64"/>
      <c r="K40" s="64"/>
      <c r="L40" s="64" t="s">
        <v>257</v>
      </c>
      <c r="N40" s="64">
        <v>1</v>
      </c>
      <c r="O40" s="118"/>
      <c r="P40" s="118"/>
      <c r="Q40" s="118"/>
      <c r="R40" s="64" t="s">
        <v>257</v>
      </c>
      <c r="T40" s="64">
        <v>1</v>
      </c>
      <c r="U40" s="375"/>
      <c r="V40" s="67" t="s">
        <v>217</v>
      </c>
      <c r="W40" s="68" t="s">
        <v>218</v>
      </c>
      <c r="X40" s="112"/>
      <c r="Z40" s="20" t="s">
        <v>219</v>
      </c>
      <c r="AA40" s="24">
        <v>2.6</v>
      </c>
      <c r="AB40" s="24"/>
      <c r="AC40" s="24">
        <f>AA40*5</f>
        <v>13</v>
      </c>
      <c r="AD40" s="24" t="s">
        <v>212</v>
      </c>
      <c r="AE40" s="24">
        <f>AC40*9</f>
        <v>117</v>
      </c>
    </row>
    <row r="41" spans="1:33" ht="17.100000000000001" customHeight="1">
      <c r="A41" s="378"/>
      <c r="B41" s="373"/>
      <c r="C41" s="66" t="s">
        <v>343</v>
      </c>
      <c r="D41" s="66"/>
      <c r="E41" s="66">
        <v>5</v>
      </c>
      <c r="F41" s="169"/>
      <c r="G41" s="170"/>
      <c r="H41" s="66"/>
      <c r="I41" s="63"/>
      <c r="J41" s="64"/>
      <c r="K41" s="64"/>
      <c r="L41" s="64" t="s">
        <v>311</v>
      </c>
      <c r="M41" s="86" t="s">
        <v>275</v>
      </c>
      <c r="N41" s="64">
        <v>15</v>
      </c>
      <c r="O41" s="113"/>
      <c r="P41" s="114"/>
      <c r="Q41" s="113"/>
      <c r="R41" s="63"/>
      <c r="S41" s="64"/>
      <c r="T41" s="88"/>
      <c r="U41" s="376"/>
      <c r="V41" s="55">
        <f t="shared" ref="V41" si="14">X36*2+X37*7+X38*1</f>
        <v>28.5</v>
      </c>
      <c r="W41" s="73" t="s">
        <v>220</v>
      </c>
      <c r="X41" s="112"/>
      <c r="Y41" s="21"/>
      <c r="Z41" s="20" t="s">
        <v>221</v>
      </c>
      <c r="AD41" s="20">
        <f>AA41*15</f>
        <v>0</v>
      </c>
    </row>
    <row r="42" spans="1:33" ht="17.100000000000001" customHeight="1">
      <c r="A42" s="75" t="s">
        <v>222</v>
      </c>
      <c r="B42" s="76"/>
      <c r="C42" s="72"/>
      <c r="D42" s="72"/>
      <c r="E42" s="101"/>
      <c r="F42" s="171"/>
      <c r="G42" s="172"/>
      <c r="H42" s="101"/>
      <c r="I42" s="66"/>
      <c r="J42" s="72"/>
      <c r="K42" s="66"/>
      <c r="L42" s="66"/>
      <c r="M42" s="66"/>
      <c r="N42" s="173"/>
      <c r="O42" s="65"/>
      <c r="P42" s="72"/>
      <c r="Q42" s="65"/>
      <c r="R42" s="59"/>
      <c r="S42" s="59"/>
      <c r="T42" s="88"/>
      <c r="U42" s="376"/>
      <c r="V42" s="67" t="s">
        <v>223</v>
      </c>
      <c r="W42" s="77"/>
      <c r="X42" s="112"/>
      <c r="AB42" s="20">
        <f>SUM(AB37:AB41)</f>
        <v>0</v>
      </c>
      <c r="AC42" s="20">
        <f>SUM(AC37:AC41)</f>
        <v>13</v>
      </c>
      <c r="AD42" s="20">
        <f>SUM(AD37:AD41)</f>
        <v>0</v>
      </c>
      <c r="AE42" s="20">
        <f>AB42*4+AC42*9+AD42*4</f>
        <v>117</v>
      </c>
    </row>
    <row r="43" spans="1:33" ht="17.100000000000001" customHeight="1" thickBot="1">
      <c r="A43" s="124"/>
      <c r="B43" s="125"/>
      <c r="C43" s="126"/>
      <c r="D43" s="126"/>
      <c r="E43" s="127"/>
      <c r="F43" s="174"/>
      <c r="G43" s="175"/>
      <c r="H43" s="127"/>
      <c r="I43" s="127"/>
      <c r="J43" s="126"/>
      <c r="K43" s="127"/>
      <c r="L43" s="127"/>
      <c r="M43" s="126"/>
      <c r="N43" s="127"/>
      <c r="O43" s="127"/>
      <c r="P43" s="126"/>
      <c r="Q43" s="127"/>
      <c r="R43" s="127"/>
      <c r="S43" s="126"/>
      <c r="T43" s="127"/>
      <c r="U43" s="377"/>
      <c r="V43" s="128">
        <f t="shared" ref="V43" si="15">V37*4+V39*9+V41*4</f>
        <v>726.5</v>
      </c>
      <c r="W43" s="129"/>
      <c r="X43" s="130"/>
      <c r="Y43" s="21"/>
      <c r="AB43" s="83">
        <f>AB42*4/AE42</f>
        <v>0</v>
      </c>
      <c r="AC43" s="83">
        <f>AC42*9/AE42</f>
        <v>1</v>
      </c>
      <c r="AD43" s="83">
        <f>AD42*4/AE42</f>
        <v>0</v>
      </c>
    </row>
    <row r="44" spans="1:33" ht="21.75" customHeight="1">
      <c r="I44" s="387"/>
      <c r="J44" s="387"/>
      <c r="K44" s="387"/>
      <c r="L44" s="387"/>
      <c r="M44" s="387"/>
      <c r="N44" s="387"/>
      <c r="O44" s="387"/>
      <c r="P44" s="387"/>
      <c r="Q44" s="387"/>
      <c r="R44" s="387"/>
      <c r="S44" s="387"/>
      <c r="T44" s="387"/>
      <c r="U44" s="387"/>
      <c r="V44" s="387"/>
      <c r="W44" s="387"/>
      <c r="X44" s="387"/>
      <c r="Y44" s="131"/>
    </row>
    <row r="45" spans="1:33">
      <c r="C45" s="388"/>
      <c r="D45" s="388"/>
      <c r="E45" s="380"/>
      <c r="F45" s="380"/>
      <c r="G45" s="132"/>
      <c r="J45" s="132"/>
      <c r="M45" s="132"/>
      <c r="P45" s="132"/>
      <c r="S45" s="132"/>
      <c r="V45" s="20"/>
      <c r="X45" s="24"/>
    </row>
    <row r="46" spans="1:33">
      <c r="V46" s="20"/>
      <c r="X46" s="24"/>
    </row>
    <row r="47" spans="1:33">
      <c r="V47" s="20"/>
      <c r="X47" s="24"/>
    </row>
  </sheetData>
  <mergeCells count="18">
    <mergeCell ref="G1:X1"/>
    <mergeCell ref="B4:B9"/>
    <mergeCell ref="U4:U11"/>
    <mergeCell ref="A8:A9"/>
    <mergeCell ref="B12:B17"/>
    <mergeCell ref="U12:U19"/>
    <mergeCell ref="A16:A17"/>
    <mergeCell ref="B20:B25"/>
    <mergeCell ref="U20:U27"/>
    <mergeCell ref="A24:A25"/>
    <mergeCell ref="B28:B33"/>
    <mergeCell ref="U28:U35"/>
    <mergeCell ref="A32:A33"/>
    <mergeCell ref="B36:B41"/>
    <mergeCell ref="U36:U43"/>
    <mergeCell ref="A40:A41"/>
    <mergeCell ref="I44:X44"/>
    <mergeCell ref="C45:F45"/>
  </mergeCells>
  <phoneticPr fontId="3" type="noConversion"/>
  <pageMargins left="0.39370078740157483" right="0.39370078740157483" top="0.19685039370078741" bottom="0.19685039370078741" header="0.11811023622047245" footer="0.11811023622047245"/>
  <pageSetup paperSize="9" scale="80" orientation="landscape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F042D0-A421-4957-B878-F31458717D5E}">
  <dimension ref="A1:AK47"/>
  <sheetViews>
    <sheetView zoomScale="80" zoomScaleNormal="80" workbookViewId="0">
      <selection activeCell="K57" sqref="K57"/>
    </sheetView>
  </sheetViews>
  <sheetFormatPr defaultRowHeight="20.25"/>
  <cols>
    <col min="1" max="1" width="5.625" style="24" customWidth="1"/>
    <col min="2" max="2" width="0" style="20" hidden="1" customWidth="1"/>
    <col min="3" max="3" width="12.625" style="20" customWidth="1"/>
    <col min="4" max="4" width="4.625" style="85" customWidth="1"/>
    <col min="5" max="5" width="4.625" style="20" customWidth="1"/>
    <col min="6" max="6" width="12.625" style="20" customWidth="1"/>
    <col min="7" max="7" width="4.625" style="85" customWidth="1"/>
    <col min="8" max="8" width="4.625" style="20" customWidth="1"/>
    <col min="9" max="9" width="12.625" style="20" customWidth="1"/>
    <col min="10" max="10" width="4.625" style="85" customWidth="1"/>
    <col min="11" max="11" width="4.625" style="20" customWidth="1"/>
    <col min="12" max="12" width="12.625" style="20" customWidth="1"/>
    <col min="13" max="13" width="4.625" style="85" customWidth="1"/>
    <col min="14" max="14" width="4.625" style="20" customWidth="1"/>
    <col min="15" max="15" width="12.625" style="20" customWidth="1"/>
    <col min="16" max="16" width="4.625" style="85" customWidth="1"/>
    <col min="17" max="17" width="4.625" style="20" customWidth="1"/>
    <col min="18" max="18" width="12.625" style="20" customWidth="1"/>
    <col min="19" max="19" width="4.625" style="85" customWidth="1"/>
    <col min="20" max="20" width="4.625" style="20" customWidth="1"/>
    <col min="21" max="21" width="5.625" style="20" customWidth="1"/>
    <col min="22" max="22" width="9.5" style="134" bestFit="1" customWidth="1"/>
    <col min="23" max="23" width="12.625" style="135" customWidth="1"/>
    <col min="24" max="24" width="5.625" style="136" customWidth="1"/>
    <col min="25" max="25" width="6.625" style="20" customWidth="1"/>
    <col min="26" max="26" width="6" style="20" hidden="1" customWidth="1"/>
    <col min="27" max="27" width="5.5" style="24" hidden="1" customWidth="1"/>
    <col min="28" max="28" width="7.75" style="20" hidden="1" customWidth="1"/>
    <col min="29" max="29" width="8" style="20" hidden="1" customWidth="1"/>
    <col min="30" max="30" width="7.875" style="20" hidden="1" customWidth="1"/>
    <col min="31" max="31" width="7.5" style="20" hidden="1" customWidth="1"/>
    <col min="32" max="16384" width="9" style="20"/>
  </cols>
  <sheetData>
    <row r="1" spans="1:37" s="15" customFormat="1" ht="20.100000000000001" customHeight="1">
      <c r="A1" s="140" t="s">
        <v>0</v>
      </c>
      <c r="B1" s="141"/>
      <c r="C1" s="141"/>
      <c r="D1" s="141"/>
      <c r="E1" s="141"/>
      <c r="F1" s="141"/>
      <c r="G1" s="389" t="s">
        <v>344</v>
      </c>
      <c r="H1" s="389"/>
      <c r="I1" s="389"/>
      <c r="J1" s="389"/>
      <c r="K1" s="389"/>
      <c r="L1" s="389"/>
      <c r="M1" s="389"/>
      <c r="N1" s="389"/>
      <c r="O1" s="389"/>
      <c r="P1" s="389"/>
      <c r="Q1" s="389"/>
      <c r="R1" s="389"/>
      <c r="S1" s="389"/>
      <c r="T1" s="389"/>
      <c r="U1" s="389"/>
      <c r="V1" s="389"/>
      <c r="W1" s="389"/>
      <c r="X1" s="390"/>
      <c r="Y1" s="14"/>
      <c r="AA1" s="16"/>
    </row>
    <row r="2" spans="1:37" ht="17.100000000000001" customHeight="1" thickBot="1">
      <c r="A2" s="142" t="s">
        <v>187</v>
      </c>
      <c r="B2" s="22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S2" s="19"/>
      <c r="T2" s="19"/>
      <c r="U2" s="19"/>
      <c r="V2" s="21"/>
      <c r="W2" s="22"/>
      <c r="X2" s="143"/>
      <c r="Y2" s="21"/>
    </row>
    <row r="3" spans="1:37" ht="17.100000000000001" customHeight="1">
      <c r="A3" s="25" t="s">
        <v>188</v>
      </c>
      <c r="B3" s="26" t="s">
        <v>189</v>
      </c>
      <c r="C3" s="27" t="s">
        <v>190</v>
      </c>
      <c r="D3" s="28" t="s">
        <v>191</v>
      </c>
      <c r="E3" s="28" t="s">
        <v>192</v>
      </c>
      <c r="F3" s="27" t="s">
        <v>193</v>
      </c>
      <c r="G3" s="28" t="s">
        <v>191</v>
      </c>
      <c r="H3" s="28" t="s">
        <v>192</v>
      </c>
      <c r="I3" s="27" t="s">
        <v>194</v>
      </c>
      <c r="J3" s="28" t="s">
        <v>191</v>
      </c>
      <c r="K3" s="28" t="s">
        <v>192</v>
      </c>
      <c r="L3" s="27" t="s">
        <v>194</v>
      </c>
      <c r="M3" s="28" t="s">
        <v>191</v>
      </c>
      <c r="N3" s="28" t="s">
        <v>192</v>
      </c>
      <c r="O3" s="27" t="s">
        <v>194</v>
      </c>
      <c r="P3" s="28" t="s">
        <v>191</v>
      </c>
      <c r="Q3" s="28" t="s">
        <v>192</v>
      </c>
      <c r="R3" s="29" t="s">
        <v>195</v>
      </c>
      <c r="S3" s="28" t="s">
        <v>191</v>
      </c>
      <c r="T3" s="28" t="s">
        <v>192</v>
      </c>
      <c r="U3" s="30" t="s">
        <v>196</v>
      </c>
      <c r="V3" s="31" t="s">
        <v>197</v>
      </c>
      <c r="W3" s="32" t="s">
        <v>198</v>
      </c>
      <c r="X3" s="33" t="s">
        <v>199</v>
      </c>
      <c r="Y3" s="24"/>
      <c r="Z3" s="24"/>
      <c r="AG3" s="24"/>
    </row>
    <row r="4" spans="1:37" ht="17.100000000000001" customHeight="1">
      <c r="A4" s="34">
        <v>3</v>
      </c>
      <c r="B4" s="384"/>
      <c r="C4" s="144" t="str">
        <f>彰化菜單玉美!A33</f>
        <v>白飯</v>
      </c>
      <c r="D4" s="115" t="s">
        <v>224</v>
      </c>
      <c r="E4" s="145"/>
      <c r="F4" s="144" t="str">
        <f>彰化菜單玉美!A34</f>
        <v>蔥爆肉片</v>
      </c>
      <c r="G4" s="116" t="s">
        <v>226</v>
      </c>
      <c r="H4" s="145"/>
      <c r="I4" s="144" t="str">
        <f>彰化菜單玉美!A35</f>
        <v>蜜汁黑干(豆)</v>
      </c>
      <c r="J4" s="116" t="s">
        <v>226</v>
      </c>
      <c r="L4" s="144" t="str">
        <f>彰化菜單玉美!A36</f>
        <v>大瓜什錦</v>
      </c>
      <c r="M4" s="116" t="s">
        <v>226</v>
      </c>
      <c r="N4" s="145"/>
      <c r="O4" s="144" t="str">
        <f>彰化菜單玉美!A37</f>
        <v>淺色蔬菜</v>
      </c>
      <c r="P4" s="115" t="s">
        <v>227</v>
      </c>
      <c r="Q4" s="145"/>
      <c r="R4" s="144" t="str">
        <f>彰化菜單玉美!A38</f>
        <v>玉米濃湯(芡)</v>
      </c>
      <c r="S4" s="115" t="s">
        <v>226</v>
      </c>
      <c r="T4" s="146"/>
      <c r="U4" s="385"/>
      <c r="V4" s="39" t="s">
        <v>200</v>
      </c>
      <c r="W4" s="40" t="s">
        <v>201</v>
      </c>
      <c r="X4" s="41">
        <v>6.7</v>
      </c>
      <c r="AB4" s="20" t="s">
        <v>202</v>
      </c>
      <c r="AC4" s="20" t="s">
        <v>203</v>
      </c>
      <c r="AD4" s="20" t="s">
        <v>204</v>
      </c>
      <c r="AE4" s="20" t="s">
        <v>205</v>
      </c>
      <c r="AG4" s="24"/>
    </row>
    <row r="5" spans="1:37" ht="17.100000000000001" customHeight="1">
      <c r="A5" s="42" t="s">
        <v>206</v>
      </c>
      <c r="B5" s="373"/>
      <c r="C5" s="43" t="s">
        <v>228</v>
      </c>
      <c r="D5" s="44"/>
      <c r="E5" s="45">
        <v>120</v>
      </c>
      <c r="F5" s="46" t="s">
        <v>345</v>
      </c>
      <c r="G5" s="44"/>
      <c r="H5" s="54">
        <v>40</v>
      </c>
      <c r="I5" s="48" t="s">
        <v>249</v>
      </c>
      <c r="J5" s="86" t="s">
        <v>232</v>
      </c>
      <c r="K5" s="176">
        <v>30</v>
      </c>
      <c r="L5" s="48" t="s">
        <v>251</v>
      </c>
      <c r="N5" s="50">
        <v>60</v>
      </c>
      <c r="O5" s="51" t="s">
        <v>233</v>
      </c>
      <c r="P5" s="52"/>
      <c r="Q5" s="53">
        <v>100</v>
      </c>
      <c r="R5" s="50" t="s">
        <v>299</v>
      </c>
      <c r="T5" s="50">
        <v>15</v>
      </c>
      <c r="U5" s="376"/>
      <c r="V5" s="55">
        <f>X4*15+X6*5</f>
        <v>111.5</v>
      </c>
      <c r="W5" s="56" t="s">
        <v>207</v>
      </c>
      <c r="X5" s="57">
        <v>2</v>
      </c>
      <c r="Y5" s="21"/>
      <c r="Z5" s="24" t="s">
        <v>208</v>
      </c>
      <c r="AA5" s="24">
        <v>6</v>
      </c>
      <c r="AB5" s="24">
        <f>AA5*2</f>
        <v>12</v>
      </c>
      <c r="AC5" s="24"/>
      <c r="AD5" s="24">
        <f>AA5*15</f>
        <v>90</v>
      </c>
      <c r="AE5" s="24">
        <f>AB5*4+AD5*4</f>
        <v>408</v>
      </c>
      <c r="AF5" s="24"/>
      <c r="AG5" s="24"/>
      <c r="AH5" s="24"/>
      <c r="AI5" s="24"/>
      <c r="AJ5" s="24"/>
      <c r="AK5" s="24"/>
    </row>
    <row r="6" spans="1:37" ht="17.100000000000001" customHeight="1">
      <c r="A6" s="42">
        <v>21</v>
      </c>
      <c r="B6" s="373"/>
      <c r="C6" s="93"/>
      <c r="D6" s="94"/>
      <c r="E6" s="60"/>
      <c r="F6" s="61" t="s">
        <v>326</v>
      </c>
      <c r="G6" s="59"/>
      <c r="H6" s="66">
        <v>10</v>
      </c>
      <c r="I6" s="95" t="s">
        <v>346</v>
      </c>
      <c r="K6" s="64">
        <v>30</v>
      </c>
      <c r="L6" s="63" t="s">
        <v>255</v>
      </c>
      <c r="N6" s="64">
        <v>10</v>
      </c>
      <c r="O6" s="65"/>
      <c r="P6" s="65"/>
      <c r="Q6" s="65"/>
      <c r="R6" s="64" t="s">
        <v>281</v>
      </c>
      <c r="T6" s="64">
        <v>5</v>
      </c>
      <c r="U6" s="376"/>
      <c r="V6" s="67" t="s">
        <v>209</v>
      </c>
      <c r="W6" s="68" t="s">
        <v>210</v>
      </c>
      <c r="X6" s="57">
        <v>2.2000000000000002</v>
      </c>
      <c r="Z6" s="69" t="s">
        <v>211</v>
      </c>
      <c r="AA6" s="24">
        <v>2</v>
      </c>
      <c r="AB6" s="70">
        <f>AA6*7</f>
        <v>14</v>
      </c>
      <c r="AC6" s="24">
        <f>AA6*5</f>
        <v>10</v>
      </c>
      <c r="AD6" s="24" t="s">
        <v>212</v>
      </c>
      <c r="AE6" s="71">
        <f>AB6*4+AC6*9</f>
        <v>146</v>
      </c>
      <c r="AF6" s="69"/>
      <c r="AG6" s="24"/>
      <c r="AH6" s="70"/>
      <c r="AI6" s="24"/>
      <c r="AJ6" s="24"/>
      <c r="AK6" s="71"/>
    </row>
    <row r="7" spans="1:37" ht="17.100000000000001" customHeight="1">
      <c r="A7" s="42" t="s">
        <v>213</v>
      </c>
      <c r="B7" s="373"/>
      <c r="C7" s="72"/>
      <c r="D7" s="72"/>
      <c r="E7" s="60"/>
      <c r="F7" s="61" t="s">
        <v>347</v>
      </c>
      <c r="G7" s="59"/>
      <c r="H7" s="66">
        <v>5</v>
      </c>
      <c r="I7" s="64" t="s">
        <v>295</v>
      </c>
      <c r="K7" s="64">
        <v>5</v>
      </c>
      <c r="L7" s="63" t="s">
        <v>237</v>
      </c>
      <c r="N7" s="95">
        <v>5</v>
      </c>
      <c r="O7" s="65"/>
      <c r="P7" s="72"/>
      <c r="Q7" s="65"/>
      <c r="R7" s="64" t="s">
        <v>236</v>
      </c>
      <c r="T7" s="64">
        <v>5</v>
      </c>
      <c r="U7" s="376"/>
      <c r="V7" s="55">
        <f>X5*5+X7*5</f>
        <v>22.5</v>
      </c>
      <c r="W7" s="68" t="s">
        <v>214</v>
      </c>
      <c r="X7" s="57">
        <v>2.5</v>
      </c>
      <c r="Y7" s="21"/>
      <c r="Z7" s="20" t="s">
        <v>215</v>
      </c>
      <c r="AA7" s="24">
        <v>1.8</v>
      </c>
      <c r="AB7" s="24">
        <f>AA7*1</f>
        <v>1.8</v>
      </c>
      <c r="AC7" s="24" t="s">
        <v>212</v>
      </c>
      <c r="AD7" s="24">
        <f>AA7*5</f>
        <v>9</v>
      </c>
      <c r="AE7" s="24">
        <f>AB7*4+AD7*4</f>
        <v>43.2</v>
      </c>
      <c r="AG7" s="24"/>
      <c r="AH7" s="24"/>
      <c r="AI7" s="24"/>
      <c r="AJ7" s="24"/>
      <c r="AK7" s="24"/>
    </row>
    <row r="8" spans="1:37" ht="17.100000000000001" customHeight="1">
      <c r="A8" s="378" t="s">
        <v>216</v>
      </c>
      <c r="B8" s="373"/>
      <c r="C8" s="66"/>
      <c r="D8" s="66"/>
      <c r="E8" s="88"/>
      <c r="F8" s="66"/>
      <c r="G8" s="66"/>
      <c r="H8" s="88"/>
      <c r="I8" s="64"/>
      <c r="K8" s="64"/>
      <c r="L8" s="64" t="s">
        <v>241</v>
      </c>
      <c r="N8" s="64">
        <v>5</v>
      </c>
      <c r="O8" s="65"/>
      <c r="P8" s="72"/>
      <c r="Q8" s="65"/>
      <c r="R8" s="63"/>
      <c r="S8" s="64"/>
      <c r="T8" s="66"/>
      <c r="U8" s="376"/>
      <c r="V8" s="67" t="s">
        <v>217</v>
      </c>
      <c r="W8" s="68" t="s">
        <v>218</v>
      </c>
      <c r="X8" s="57"/>
      <c r="Z8" s="20" t="s">
        <v>219</v>
      </c>
      <c r="AA8" s="24">
        <v>2.5</v>
      </c>
      <c r="AB8" s="24"/>
      <c r="AC8" s="24">
        <f>AA8*5</f>
        <v>12.5</v>
      </c>
      <c r="AD8" s="24" t="s">
        <v>212</v>
      </c>
      <c r="AE8" s="24">
        <f>AC8*9</f>
        <v>112.5</v>
      </c>
      <c r="AG8" s="24"/>
      <c r="AH8" s="24"/>
      <c r="AI8" s="24"/>
      <c r="AJ8" s="24"/>
      <c r="AK8" s="24"/>
    </row>
    <row r="9" spans="1:37" ht="17.100000000000001" customHeight="1">
      <c r="A9" s="378"/>
      <c r="B9" s="373"/>
      <c r="C9" s="65"/>
      <c r="D9" s="65"/>
      <c r="E9" s="65"/>
      <c r="F9" s="66"/>
      <c r="G9" s="66"/>
      <c r="H9" s="88"/>
      <c r="I9" s="61"/>
      <c r="K9" s="59"/>
      <c r="L9" s="64"/>
      <c r="M9" s="64"/>
      <c r="N9" s="88"/>
      <c r="O9" s="65"/>
      <c r="P9" s="72"/>
      <c r="Q9" s="65"/>
      <c r="R9" s="63"/>
      <c r="S9" s="64"/>
      <c r="T9" s="66"/>
      <c r="U9" s="376"/>
      <c r="V9" s="55">
        <f>X4*2+X5*7+X6*1</f>
        <v>29.599999999999998</v>
      </c>
      <c r="W9" s="73" t="s">
        <v>220</v>
      </c>
      <c r="X9" s="74"/>
      <c r="Y9" s="21"/>
      <c r="Z9" s="20" t="s">
        <v>221</v>
      </c>
      <c r="AD9" s="20">
        <f>AA9*15</f>
        <v>0</v>
      </c>
      <c r="AG9" s="24"/>
    </row>
    <row r="10" spans="1:37" ht="17.100000000000001" customHeight="1">
      <c r="A10" s="75" t="s">
        <v>222</v>
      </c>
      <c r="B10" s="76"/>
      <c r="C10" s="65"/>
      <c r="D10" s="72"/>
      <c r="E10" s="65"/>
      <c r="F10" s="65"/>
      <c r="G10" s="72"/>
      <c r="H10" s="65"/>
      <c r="I10" s="65"/>
      <c r="J10" s="72"/>
      <c r="K10" s="65"/>
      <c r="L10" s="65"/>
      <c r="M10" s="72"/>
      <c r="N10" s="65"/>
      <c r="O10" s="65"/>
      <c r="P10" s="72"/>
      <c r="Q10" s="65"/>
      <c r="R10" s="63"/>
      <c r="S10" s="64"/>
      <c r="T10" s="66"/>
      <c r="U10" s="376"/>
      <c r="V10" s="67" t="s">
        <v>223</v>
      </c>
      <c r="W10" s="77"/>
      <c r="X10" s="57"/>
      <c r="AB10" s="20">
        <f>SUM(AB5:AB9)</f>
        <v>27.8</v>
      </c>
      <c r="AC10" s="20">
        <f>SUM(AC5:AC9)</f>
        <v>22.5</v>
      </c>
      <c r="AD10" s="20">
        <f>SUM(AD5:AD9)</f>
        <v>99</v>
      </c>
      <c r="AE10" s="20">
        <f>AB10*4+AC10*9+AD10*4</f>
        <v>709.7</v>
      </c>
      <c r="AG10" s="24"/>
    </row>
    <row r="11" spans="1:37" ht="17.100000000000001" customHeight="1">
      <c r="A11" s="78"/>
      <c r="B11" s="79"/>
      <c r="C11" s="72"/>
      <c r="D11" s="72"/>
      <c r="E11" s="65"/>
      <c r="F11" s="65"/>
      <c r="G11" s="72"/>
      <c r="H11" s="65"/>
      <c r="I11" s="65"/>
      <c r="J11" s="72"/>
      <c r="K11" s="65"/>
      <c r="L11" s="65"/>
      <c r="M11" s="72"/>
      <c r="N11" s="65"/>
      <c r="O11" s="65"/>
      <c r="P11" s="72"/>
      <c r="Q11" s="65"/>
      <c r="R11" s="65"/>
      <c r="S11" s="72"/>
      <c r="T11" s="65"/>
      <c r="U11" s="382"/>
      <c r="V11" s="80">
        <f>V5*4+V7*9+V9*4</f>
        <v>766.9</v>
      </c>
      <c r="W11" s="81"/>
      <c r="X11" s="82"/>
      <c r="Y11" s="21"/>
      <c r="AB11" s="83">
        <f>AB10*4/AE10</f>
        <v>0.15668592362970268</v>
      </c>
      <c r="AC11" s="83">
        <f>AC10*9/AE10</f>
        <v>0.28533183035085247</v>
      </c>
      <c r="AD11" s="83">
        <f>AD10*4/AE10</f>
        <v>0.55798224601944479</v>
      </c>
      <c r="AG11" s="24"/>
      <c r="AH11" s="83"/>
      <c r="AI11" s="83"/>
      <c r="AJ11" s="83"/>
    </row>
    <row r="12" spans="1:37" ht="17.100000000000001" customHeight="1">
      <c r="A12" s="34">
        <v>3</v>
      </c>
      <c r="B12" s="384"/>
      <c r="C12" s="35" t="str">
        <f>彰化菜單玉美!E33</f>
        <v>蕎麥飯</v>
      </c>
      <c r="D12" s="35" t="s">
        <v>224</v>
      </c>
      <c r="E12" s="35"/>
      <c r="F12" s="35" t="str">
        <f>彰化菜單玉美!E34</f>
        <v>香酥魚片(海.炸)</v>
      </c>
      <c r="G12" s="36" t="s">
        <v>260</v>
      </c>
      <c r="H12" s="35"/>
      <c r="I12" s="35" t="str">
        <f>彰化菜單玉美!E35</f>
        <v>泰式打拋肉</v>
      </c>
      <c r="J12" s="36" t="s">
        <v>226</v>
      </c>
      <c r="K12" s="35"/>
      <c r="L12" s="35" t="str">
        <f>彰化菜單玉美!E36</f>
        <v>結頭鮮匯</v>
      </c>
      <c r="M12" s="36" t="s">
        <v>226</v>
      </c>
      <c r="N12" s="35"/>
      <c r="O12" s="35" t="str">
        <f>彰化菜單玉美!E37</f>
        <v>深色蔬菜</v>
      </c>
      <c r="P12" s="35" t="s">
        <v>227</v>
      </c>
      <c r="Q12" s="35"/>
      <c r="R12" s="35" t="str">
        <f>彰化菜單玉美!E38</f>
        <v>榨菜粉絲湯(醃)</v>
      </c>
      <c r="S12" s="35" t="s">
        <v>226</v>
      </c>
      <c r="T12" s="35"/>
      <c r="U12" s="385"/>
      <c r="V12" s="39" t="s">
        <v>200</v>
      </c>
      <c r="W12" s="40" t="s">
        <v>201</v>
      </c>
      <c r="X12" s="41">
        <v>6.3</v>
      </c>
      <c r="AB12" s="20" t="s">
        <v>202</v>
      </c>
      <c r="AC12" s="20" t="s">
        <v>203</v>
      </c>
      <c r="AD12" s="20" t="s">
        <v>204</v>
      </c>
      <c r="AE12" s="20" t="s">
        <v>205</v>
      </c>
    </row>
    <row r="13" spans="1:37" ht="17.100000000000001" customHeight="1">
      <c r="A13" s="42" t="s">
        <v>206</v>
      </c>
      <c r="B13" s="373"/>
      <c r="C13" s="46" t="s">
        <v>228</v>
      </c>
      <c r="D13" s="44"/>
      <c r="E13" s="54">
        <v>80</v>
      </c>
      <c r="F13" s="48" t="s">
        <v>348</v>
      </c>
      <c r="G13" s="86" t="s">
        <v>245</v>
      </c>
      <c r="H13" s="48">
        <v>50</v>
      </c>
      <c r="I13" s="48" t="s">
        <v>316</v>
      </c>
      <c r="K13" s="50">
        <v>15</v>
      </c>
      <c r="L13" s="50" t="s">
        <v>265</v>
      </c>
      <c r="M13" s="49"/>
      <c r="N13" s="49">
        <v>60</v>
      </c>
      <c r="O13" s="51" t="s">
        <v>233</v>
      </c>
      <c r="P13" s="52"/>
      <c r="Q13" s="53">
        <v>100</v>
      </c>
      <c r="R13" s="48" t="s">
        <v>349</v>
      </c>
      <c r="S13" s="86" t="s">
        <v>267</v>
      </c>
      <c r="T13" s="50">
        <v>15</v>
      </c>
      <c r="U13" s="375"/>
      <c r="V13" s="55">
        <f t="shared" ref="V13" si="0">X12*15+X14*5</f>
        <v>105.5</v>
      </c>
      <c r="W13" s="56" t="s">
        <v>207</v>
      </c>
      <c r="X13" s="57">
        <v>2</v>
      </c>
      <c r="Y13" s="21"/>
      <c r="Z13" s="24" t="s">
        <v>208</v>
      </c>
      <c r="AA13" s="24">
        <v>6</v>
      </c>
      <c r="AB13" s="24">
        <f>AA13*2</f>
        <v>12</v>
      </c>
      <c r="AC13" s="24"/>
      <c r="AD13" s="24">
        <f>AA13*15</f>
        <v>90</v>
      </c>
      <c r="AE13" s="24">
        <f>AB13*4+AD13*4</f>
        <v>408</v>
      </c>
    </row>
    <row r="14" spans="1:37" ht="17.100000000000001" customHeight="1">
      <c r="A14" s="42">
        <v>22</v>
      </c>
      <c r="B14" s="373"/>
      <c r="C14" s="61" t="s">
        <v>350</v>
      </c>
      <c r="D14" s="59"/>
      <c r="E14" s="66">
        <v>40</v>
      </c>
      <c r="F14" s="63"/>
      <c r="G14" s="64"/>
      <c r="H14" s="66"/>
      <c r="I14" s="64" t="s">
        <v>236</v>
      </c>
      <c r="K14" s="64">
        <v>15</v>
      </c>
      <c r="L14" s="63" t="s">
        <v>241</v>
      </c>
      <c r="M14" s="64"/>
      <c r="N14" s="64">
        <v>5</v>
      </c>
      <c r="O14" s="65"/>
      <c r="P14" s="65"/>
      <c r="Q14" s="65"/>
      <c r="R14" s="63" t="s">
        <v>271</v>
      </c>
      <c r="T14" s="64">
        <v>3</v>
      </c>
      <c r="U14" s="375"/>
      <c r="V14" s="67" t="s">
        <v>209</v>
      </c>
      <c r="W14" s="68" t="s">
        <v>210</v>
      </c>
      <c r="X14" s="57">
        <v>2.2000000000000002</v>
      </c>
      <c r="Z14" s="69" t="s">
        <v>211</v>
      </c>
      <c r="AA14" s="24">
        <v>2</v>
      </c>
      <c r="AB14" s="70">
        <f>AA14*7</f>
        <v>14</v>
      </c>
      <c r="AC14" s="24">
        <f>AA14*5</f>
        <v>10</v>
      </c>
      <c r="AD14" s="24" t="s">
        <v>212</v>
      </c>
      <c r="AE14" s="71">
        <f>AB14*4+AC14*9</f>
        <v>146</v>
      </c>
    </row>
    <row r="15" spans="1:37" ht="17.100000000000001" customHeight="1">
      <c r="A15" s="42" t="s">
        <v>213</v>
      </c>
      <c r="B15" s="373"/>
      <c r="C15" s="61"/>
      <c r="D15" s="59"/>
      <c r="E15" s="66"/>
      <c r="F15" s="63"/>
      <c r="G15" s="64"/>
      <c r="H15" s="152"/>
      <c r="I15" s="64" t="s">
        <v>314</v>
      </c>
      <c r="K15" s="64">
        <v>12</v>
      </c>
      <c r="L15" s="63" t="s">
        <v>237</v>
      </c>
      <c r="M15" s="64"/>
      <c r="N15" s="64">
        <v>5</v>
      </c>
      <c r="O15" s="65"/>
      <c r="P15" s="72"/>
      <c r="Q15" s="65"/>
      <c r="R15" s="64" t="s">
        <v>276</v>
      </c>
      <c r="T15" s="64">
        <v>1</v>
      </c>
      <c r="U15" s="375"/>
      <c r="V15" s="55">
        <f>X13*5+X15*5</f>
        <v>22.5</v>
      </c>
      <c r="W15" s="68" t="s">
        <v>214</v>
      </c>
      <c r="X15" s="57">
        <v>2.5</v>
      </c>
      <c r="Y15" s="21"/>
      <c r="Z15" s="20" t="s">
        <v>215</v>
      </c>
      <c r="AA15" s="24">
        <v>1.9</v>
      </c>
      <c r="AB15" s="24">
        <f>AA15*1</f>
        <v>1.9</v>
      </c>
      <c r="AC15" s="24" t="s">
        <v>212</v>
      </c>
      <c r="AD15" s="24">
        <f>AA15*5</f>
        <v>9.5</v>
      </c>
      <c r="AE15" s="24">
        <f>AB15*4+AD15*4</f>
        <v>45.6</v>
      </c>
    </row>
    <row r="16" spans="1:37" ht="17.100000000000001" customHeight="1">
      <c r="A16" s="378" t="s">
        <v>243</v>
      </c>
      <c r="B16" s="373"/>
      <c r="C16" s="66"/>
      <c r="D16" s="66"/>
      <c r="E16" s="88"/>
      <c r="F16" s="153"/>
      <c r="G16" s="153"/>
      <c r="H16" s="177"/>
      <c r="I16" s="64" t="s">
        <v>252</v>
      </c>
      <c r="K16" s="64">
        <v>1</v>
      </c>
      <c r="L16" s="63" t="s">
        <v>278</v>
      </c>
      <c r="M16" s="64"/>
      <c r="N16" s="64">
        <v>3</v>
      </c>
      <c r="O16" s="65"/>
      <c r="P16" s="72"/>
      <c r="Q16" s="65"/>
      <c r="R16" s="63" t="s">
        <v>272</v>
      </c>
      <c r="T16" s="63">
        <v>5</v>
      </c>
      <c r="U16" s="375"/>
      <c r="V16" s="67" t="s">
        <v>217</v>
      </c>
      <c r="W16" s="68" t="s">
        <v>218</v>
      </c>
      <c r="X16" s="57"/>
      <c r="Z16" s="20" t="s">
        <v>219</v>
      </c>
      <c r="AA16" s="24">
        <v>2.5</v>
      </c>
      <c r="AB16" s="24"/>
      <c r="AC16" s="24">
        <f>AA16*5</f>
        <v>12.5</v>
      </c>
      <c r="AD16" s="24" t="s">
        <v>212</v>
      </c>
      <c r="AE16" s="24">
        <f>AC16*9</f>
        <v>112.5</v>
      </c>
    </row>
    <row r="17" spans="1:37" ht="17.100000000000001" customHeight="1">
      <c r="A17" s="378"/>
      <c r="B17" s="373"/>
      <c r="C17" s="72"/>
      <c r="D17" s="72"/>
      <c r="E17" s="65"/>
      <c r="F17" s="65"/>
      <c r="G17" s="72"/>
      <c r="H17" s="65"/>
      <c r="I17" s="64" t="s">
        <v>351</v>
      </c>
      <c r="K17" s="64">
        <v>1</v>
      </c>
      <c r="L17" s="59"/>
      <c r="M17" s="59"/>
      <c r="N17" s="59"/>
      <c r="O17" s="65"/>
      <c r="P17" s="72"/>
      <c r="Q17" s="65"/>
      <c r="R17" s="63"/>
      <c r="S17" s="64"/>
      <c r="T17" s="66"/>
      <c r="U17" s="375"/>
      <c r="V17" s="55">
        <f t="shared" ref="V17" si="1">X12*2+X13*7+X14*1</f>
        <v>28.8</v>
      </c>
      <c r="W17" s="73" t="s">
        <v>220</v>
      </c>
      <c r="X17" s="74"/>
      <c r="Y17" s="21"/>
      <c r="Z17" s="20" t="s">
        <v>221</v>
      </c>
      <c r="AD17" s="20">
        <f>AA17*15</f>
        <v>0</v>
      </c>
    </row>
    <row r="18" spans="1:37" ht="17.100000000000001" customHeight="1">
      <c r="A18" s="75" t="s">
        <v>222</v>
      </c>
      <c r="B18" s="76"/>
      <c r="C18" s="72"/>
      <c r="D18" s="72"/>
      <c r="E18" s="65"/>
      <c r="F18" s="65"/>
      <c r="G18" s="72"/>
      <c r="H18" s="65"/>
      <c r="I18" s="65"/>
      <c r="K18" s="72"/>
      <c r="L18" s="178"/>
      <c r="M18" s="179"/>
      <c r="N18" s="153"/>
      <c r="O18" s="65"/>
      <c r="P18" s="72"/>
      <c r="Q18" s="65"/>
      <c r="R18" s="65"/>
      <c r="S18" s="154"/>
      <c r="T18" s="171"/>
      <c r="U18" s="375"/>
      <c r="V18" s="67" t="s">
        <v>223</v>
      </c>
      <c r="W18" s="77"/>
      <c r="X18" s="57"/>
      <c r="AB18" s="20">
        <f>SUM(AB13:AB17)</f>
        <v>27.9</v>
      </c>
      <c r="AC18" s="20">
        <f>SUM(AC13:AC17)</f>
        <v>22.5</v>
      </c>
      <c r="AD18" s="20">
        <f>SUM(AD13:AD17)</f>
        <v>99.5</v>
      </c>
      <c r="AE18" s="20">
        <f>AB18*4+AC18*9+AD18*4</f>
        <v>712.1</v>
      </c>
    </row>
    <row r="19" spans="1:37" ht="17.100000000000001" customHeight="1">
      <c r="A19" s="78"/>
      <c r="B19" s="79"/>
      <c r="C19" s="72"/>
      <c r="D19" s="72"/>
      <c r="E19" s="65"/>
      <c r="F19" s="65"/>
      <c r="G19" s="72"/>
      <c r="H19" s="65"/>
      <c r="I19" s="65"/>
      <c r="J19" s="72"/>
      <c r="K19" s="65"/>
      <c r="L19" s="65"/>
      <c r="M19" s="72"/>
      <c r="N19" s="65"/>
      <c r="O19" s="65"/>
      <c r="P19" s="72"/>
      <c r="Q19" s="65"/>
      <c r="R19" s="65"/>
      <c r="S19" s="172"/>
      <c r="T19" s="65"/>
      <c r="U19" s="382"/>
      <c r="V19" s="80">
        <f t="shared" ref="V19" si="2">V13*4+V15*9+V17*4</f>
        <v>739.7</v>
      </c>
      <c r="W19" s="89"/>
      <c r="X19" s="74"/>
      <c r="Y19" s="21"/>
      <c r="AB19" s="83">
        <f>AB18*4/AE18</f>
        <v>0.15671956185928942</v>
      </c>
      <c r="AC19" s="83">
        <f>AC18*9/AE18</f>
        <v>0.28437017272854936</v>
      </c>
      <c r="AD19" s="83">
        <f>AD18*4/AE18</f>
        <v>0.55891026541216116</v>
      </c>
    </row>
    <row r="20" spans="1:37" ht="17.100000000000001" customHeight="1">
      <c r="A20" s="34">
        <v>3</v>
      </c>
      <c r="B20" s="384"/>
      <c r="C20" s="35" t="str">
        <f>彰化菜單玉美!I33</f>
        <v>白飯</v>
      </c>
      <c r="D20" s="35" t="s">
        <v>224</v>
      </c>
      <c r="E20" s="38"/>
      <c r="F20" s="35" t="str">
        <f>彰化菜單玉美!I34</f>
        <v>韓式雞</v>
      </c>
      <c r="G20" s="36" t="s">
        <v>226</v>
      </c>
      <c r="H20" s="35"/>
      <c r="I20" s="35" t="str">
        <f>彰化菜單玉美!I35</f>
        <v>蘿蔔什錦(加)</v>
      </c>
      <c r="J20" s="36" t="s">
        <v>226</v>
      </c>
      <c r="K20" s="35"/>
      <c r="L20" s="35" t="str">
        <f>彰化菜單玉美!I36</f>
        <v>醬爆鮮菇</v>
      </c>
      <c r="M20" s="156" t="s">
        <v>262</v>
      </c>
      <c r="N20" s="157"/>
      <c r="O20" s="35" t="str">
        <f>彰化菜單玉美!I37</f>
        <v>深色蔬菜</v>
      </c>
      <c r="P20" s="35" t="s">
        <v>227</v>
      </c>
      <c r="Q20" s="35"/>
      <c r="R20" s="35" t="str">
        <f>彰化菜單玉美!I38</f>
        <v>紫菜豆腐湯(豆)</v>
      </c>
      <c r="S20" s="35" t="s">
        <v>226</v>
      </c>
      <c r="T20" s="35"/>
      <c r="U20" s="385"/>
      <c r="V20" s="39" t="s">
        <v>200</v>
      </c>
      <c r="W20" s="40" t="s">
        <v>201</v>
      </c>
      <c r="X20" s="41">
        <v>6.3</v>
      </c>
      <c r="AB20" s="20" t="s">
        <v>202</v>
      </c>
      <c r="AC20" s="20" t="s">
        <v>203</v>
      </c>
      <c r="AD20" s="20" t="s">
        <v>204</v>
      </c>
      <c r="AE20" s="20" t="s">
        <v>205</v>
      </c>
      <c r="AG20" s="24"/>
    </row>
    <row r="21" spans="1:37" ht="17.100000000000001" customHeight="1">
      <c r="A21" s="42" t="s">
        <v>206</v>
      </c>
      <c r="B21" s="373"/>
      <c r="C21" s="46" t="s">
        <v>228</v>
      </c>
      <c r="D21" s="44"/>
      <c r="E21" s="54">
        <v>120</v>
      </c>
      <c r="F21" s="44" t="s">
        <v>229</v>
      </c>
      <c r="H21" s="44">
        <v>80</v>
      </c>
      <c r="I21" s="48" t="s">
        <v>237</v>
      </c>
      <c r="J21" s="50"/>
      <c r="K21" s="50">
        <v>10</v>
      </c>
      <c r="L21" s="48" t="s">
        <v>269</v>
      </c>
      <c r="M21" s="50"/>
      <c r="N21" s="50">
        <v>30</v>
      </c>
      <c r="O21" s="51" t="s">
        <v>233</v>
      </c>
      <c r="P21" s="52"/>
      <c r="Q21" s="53">
        <v>100</v>
      </c>
      <c r="R21" s="48" t="s">
        <v>352</v>
      </c>
      <c r="S21" s="48"/>
      <c r="T21" s="48">
        <v>5</v>
      </c>
      <c r="U21" s="375"/>
      <c r="V21" s="55">
        <f t="shared" ref="V21" si="3">X20*15+X22*5</f>
        <v>105.5</v>
      </c>
      <c r="W21" s="56" t="s">
        <v>207</v>
      </c>
      <c r="X21" s="57">
        <v>2</v>
      </c>
      <c r="Y21" s="21"/>
      <c r="Z21" s="24" t="s">
        <v>208</v>
      </c>
      <c r="AA21" s="24">
        <v>6</v>
      </c>
      <c r="AB21" s="24">
        <f>AA21*2</f>
        <v>12</v>
      </c>
      <c r="AC21" s="24"/>
      <c r="AD21" s="24">
        <f>AA21*15</f>
        <v>90</v>
      </c>
      <c r="AE21" s="24">
        <f>AB21*4+AD21*4</f>
        <v>408</v>
      </c>
      <c r="AF21" s="24"/>
      <c r="AG21" s="24"/>
      <c r="AH21" s="24"/>
      <c r="AI21" s="24"/>
      <c r="AJ21" s="24"/>
      <c r="AK21" s="24"/>
    </row>
    <row r="22" spans="1:37" ht="17.100000000000001" customHeight="1">
      <c r="A22" s="42">
        <v>23</v>
      </c>
      <c r="B22" s="373"/>
      <c r="C22" s="61"/>
      <c r="D22" s="59"/>
      <c r="E22" s="66"/>
      <c r="F22" s="66" t="s">
        <v>290</v>
      </c>
      <c r="H22" s="66">
        <v>1</v>
      </c>
      <c r="I22" s="63" t="s">
        <v>270</v>
      </c>
      <c r="J22" s="64"/>
      <c r="K22" s="64">
        <v>30</v>
      </c>
      <c r="L22" s="64" t="s">
        <v>296</v>
      </c>
      <c r="M22" s="95"/>
      <c r="N22" s="95">
        <v>30</v>
      </c>
      <c r="O22" s="163"/>
      <c r="P22" s="113"/>
      <c r="Q22" s="113"/>
      <c r="R22" s="63" t="s">
        <v>276</v>
      </c>
      <c r="S22" s="64"/>
      <c r="T22" s="64">
        <v>5</v>
      </c>
      <c r="U22" s="375"/>
      <c r="V22" s="67" t="s">
        <v>209</v>
      </c>
      <c r="W22" s="68" t="s">
        <v>210</v>
      </c>
      <c r="X22" s="57">
        <v>2.2000000000000002</v>
      </c>
      <c r="Z22" s="69" t="s">
        <v>211</v>
      </c>
      <c r="AA22" s="24">
        <v>2</v>
      </c>
      <c r="AB22" s="70">
        <f>AA22*7</f>
        <v>14</v>
      </c>
      <c r="AC22" s="24">
        <f>AA22*5</f>
        <v>10</v>
      </c>
      <c r="AD22" s="24" t="s">
        <v>212</v>
      </c>
      <c r="AE22" s="71">
        <f>AB22*4+AC22*9</f>
        <v>146</v>
      </c>
      <c r="AF22" s="69"/>
      <c r="AG22" s="24"/>
      <c r="AH22" s="70"/>
      <c r="AI22" s="24"/>
      <c r="AJ22" s="24"/>
      <c r="AK22" s="71"/>
    </row>
    <row r="23" spans="1:37" ht="17.100000000000001" customHeight="1">
      <c r="A23" s="42" t="s">
        <v>213</v>
      </c>
      <c r="B23" s="373"/>
      <c r="C23" s="61"/>
      <c r="D23" s="59"/>
      <c r="E23" s="66"/>
      <c r="F23" s="66"/>
      <c r="H23" s="66"/>
      <c r="I23" s="63" t="s">
        <v>234</v>
      </c>
      <c r="J23" s="64"/>
      <c r="K23" s="64">
        <v>30</v>
      </c>
      <c r="L23" s="64" t="s">
        <v>237</v>
      </c>
      <c r="M23" s="64"/>
      <c r="N23" s="64">
        <v>5</v>
      </c>
      <c r="O23" s="163"/>
      <c r="P23" s="114"/>
      <c r="Q23" s="113"/>
      <c r="R23" s="64" t="s">
        <v>353</v>
      </c>
      <c r="S23" s="95" t="s">
        <v>232</v>
      </c>
      <c r="T23" s="64">
        <v>30</v>
      </c>
      <c r="U23" s="375"/>
      <c r="V23" s="55">
        <f t="shared" ref="V23" si="4">X21*5+X23*5</f>
        <v>22.5</v>
      </c>
      <c r="W23" s="68" t="s">
        <v>214</v>
      </c>
      <c r="X23" s="57">
        <v>2.5</v>
      </c>
      <c r="Y23" s="21"/>
      <c r="Z23" s="20" t="s">
        <v>215</v>
      </c>
      <c r="AA23" s="24">
        <v>2.1</v>
      </c>
      <c r="AB23" s="24">
        <f>AA23*1</f>
        <v>2.1</v>
      </c>
      <c r="AC23" s="24" t="s">
        <v>212</v>
      </c>
      <c r="AD23" s="24">
        <f>AA23*5</f>
        <v>10.5</v>
      </c>
      <c r="AE23" s="24">
        <f>AB23*4+AD23*4</f>
        <v>50.4</v>
      </c>
      <c r="AG23" s="24"/>
      <c r="AH23" s="24"/>
      <c r="AI23" s="24"/>
      <c r="AJ23" s="24"/>
      <c r="AK23" s="24"/>
    </row>
    <row r="24" spans="1:37" ht="17.100000000000001" customHeight="1">
      <c r="A24" s="378" t="s">
        <v>256</v>
      </c>
      <c r="B24" s="373"/>
      <c r="C24" s="66"/>
      <c r="D24" s="66"/>
      <c r="E24" s="88"/>
      <c r="F24" s="66"/>
      <c r="G24" s="66"/>
      <c r="H24" s="166"/>
      <c r="I24" s="64" t="s">
        <v>311</v>
      </c>
      <c r="J24" s="95" t="s">
        <v>275</v>
      </c>
      <c r="K24" s="64">
        <v>10</v>
      </c>
      <c r="L24" s="64" t="s">
        <v>354</v>
      </c>
      <c r="M24" s="64"/>
      <c r="N24" s="64">
        <v>30</v>
      </c>
      <c r="O24" s="163"/>
      <c r="P24" s="114"/>
      <c r="Q24" s="113"/>
      <c r="R24" s="63"/>
      <c r="S24" s="64"/>
      <c r="T24" s="64"/>
      <c r="U24" s="375"/>
      <c r="V24" s="67" t="s">
        <v>217</v>
      </c>
      <c r="W24" s="68" t="s">
        <v>218</v>
      </c>
      <c r="X24" s="57"/>
      <c r="Z24" s="20" t="s">
        <v>219</v>
      </c>
      <c r="AA24" s="24">
        <v>2.5</v>
      </c>
      <c r="AB24" s="24"/>
      <c r="AC24" s="24">
        <f>AA24*5</f>
        <v>12.5</v>
      </c>
      <c r="AD24" s="24" t="s">
        <v>212</v>
      </c>
      <c r="AE24" s="24">
        <f>AC24*9</f>
        <v>112.5</v>
      </c>
      <c r="AG24" s="24"/>
      <c r="AH24" s="24"/>
      <c r="AI24" s="24"/>
      <c r="AJ24" s="24"/>
      <c r="AK24" s="24"/>
    </row>
    <row r="25" spans="1:37" ht="17.100000000000001" customHeight="1">
      <c r="A25" s="378"/>
      <c r="B25" s="373"/>
      <c r="C25" s="66"/>
      <c r="D25" s="66"/>
      <c r="E25" s="99"/>
      <c r="F25" s="180"/>
      <c r="G25" s="114"/>
      <c r="H25" s="113"/>
      <c r="I25" s="66"/>
      <c r="J25" s="66"/>
      <c r="K25" s="66"/>
      <c r="L25" s="63"/>
      <c r="M25" s="64"/>
      <c r="N25" s="161"/>
      <c r="O25" s="163"/>
      <c r="P25" s="114"/>
      <c r="Q25" s="113"/>
      <c r="R25" s="113"/>
      <c r="S25" s="114"/>
      <c r="T25" s="169"/>
      <c r="U25" s="375"/>
      <c r="V25" s="55">
        <f t="shared" ref="V25" si="5">X20*2+X21*7+X22*1</f>
        <v>28.8</v>
      </c>
      <c r="W25" s="73" t="s">
        <v>220</v>
      </c>
      <c r="X25" s="57"/>
      <c r="Y25" s="21"/>
      <c r="Z25" s="20" t="s">
        <v>221</v>
      </c>
      <c r="AD25" s="20">
        <f>AA25*15</f>
        <v>0</v>
      </c>
      <c r="AG25" s="24"/>
    </row>
    <row r="26" spans="1:37" ht="17.100000000000001" customHeight="1">
      <c r="A26" s="75" t="s">
        <v>222</v>
      </c>
      <c r="B26" s="76"/>
      <c r="C26" s="66"/>
      <c r="D26" s="66"/>
      <c r="E26" s="65"/>
      <c r="F26" s="113"/>
      <c r="G26" s="114"/>
      <c r="H26" s="113"/>
      <c r="I26" s="59"/>
      <c r="J26" s="59"/>
      <c r="K26" s="181"/>
      <c r="L26" s="61"/>
      <c r="M26" s="59"/>
      <c r="N26" s="158"/>
      <c r="O26" s="163"/>
      <c r="P26" s="114"/>
      <c r="Q26" s="113"/>
      <c r="R26" s="113"/>
      <c r="S26" s="114"/>
      <c r="T26" s="113"/>
      <c r="U26" s="376"/>
      <c r="V26" s="67" t="s">
        <v>223</v>
      </c>
      <c r="W26" s="77"/>
      <c r="X26" s="57"/>
      <c r="AB26" s="20">
        <f>SUM(AB21:AB25)</f>
        <v>28.1</v>
      </c>
      <c r="AC26" s="20">
        <f>SUM(AC21:AC25)</f>
        <v>22.5</v>
      </c>
      <c r="AD26" s="20">
        <f>SUM(AD21:AD25)</f>
        <v>100.5</v>
      </c>
      <c r="AE26" s="20">
        <f>AB26*4+AC26*9+AD26*4</f>
        <v>716.9</v>
      </c>
      <c r="AG26" s="24"/>
    </row>
    <row r="27" spans="1:37" ht="17.100000000000001" customHeight="1" thickBot="1">
      <c r="A27" s="105"/>
      <c r="B27" s="106"/>
      <c r="C27" s="72"/>
      <c r="D27" s="72"/>
      <c r="E27" s="65"/>
      <c r="F27" s="65"/>
      <c r="G27" s="72"/>
      <c r="H27" s="65"/>
      <c r="I27" s="65"/>
      <c r="J27" s="72"/>
      <c r="K27" s="96"/>
      <c r="L27" s="101"/>
      <c r="M27" s="102"/>
      <c r="N27" s="101"/>
      <c r="O27" s="154"/>
      <c r="P27" s="72"/>
      <c r="Q27" s="65"/>
      <c r="R27" s="65"/>
      <c r="S27" s="72"/>
      <c r="T27" s="65"/>
      <c r="U27" s="382"/>
      <c r="V27" s="80">
        <f t="shared" ref="V27" si="6">V21*4+V23*9+V25*4</f>
        <v>739.7</v>
      </c>
      <c r="W27" s="81"/>
      <c r="X27" s="57"/>
      <c r="Y27" s="21"/>
      <c r="AB27" s="83">
        <f>AB26*4/AE26</f>
        <v>0.15678616264472034</v>
      </c>
      <c r="AC27" s="83">
        <f>AC26*9/AE26</f>
        <v>0.28246617380387784</v>
      </c>
      <c r="AD27" s="83">
        <f>AD26*4/AE26</f>
        <v>0.56074766355140193</v>
      </c>
      <c r="AG27" s="24"/>
      <c r="AH27" s="83"/>
      <c r="AI27" s="83"/>
      <c r="AJ27" s="83"/>
    </row>
    <row r="28" spans="1:37" ht="17.100000000000001" customHeight="1">
      <c r="A28" s="34">
        <v>3</v>
      </c>
      <c r="B28" s="373"/>
      <c r="C28" s="38" t="str">
        <f>彰化菜單玉美!M33</f>
        <v>小米飯</v>
      </c>
      <c r="D28" s="38" t="s">
        <v>224</v>
      </c>
      <c r="E28" s="38"/>
      <c r="F28" s="38" t="str">
        <f>彰化菜單玉美!M34</f>
        <v>岩燒肉丁</v>
      </c>
      <c r="G28" s="90" t="s">
        <v>225</v>
      </c>
      <c r="H28" s="38"/>
      <c r="I28" s="38" t="str">
        <f>彰化菜單玉美!M35</f>
        <v>烤翅腿</v>
      </c>
      <c r="J28" s="90" t="s">
        <v>355</v>
      </c>
      <c r="K28" s="38"/>
      <c r="L28" s="38" t="str">
        <f>彰化菜單玉美!M36</f>
        <v>金菇白菜</v>
      </c>
      <c r="M28" s="90" t="s">
        <v>226</v>
      </c>
      <c r="N28" s="38"/>
      <c r="O28" s="38" t="str">
        <f>彰化菜單玉美!M37</f>
        <v>深色蔬菜</v>
      </c>
      <c r="P28" s="38" t="s">
        <v>227</v>
      </c>
      <c r="Q28" s="38"/>
      <c r="R28" s="38" t="str">
        <f>彰化菜單玉美!M38</f>
        <v>冬瓜豚骨湯</v>
      </c>
      <c r="S28" s="38" t="s">
        <v>226</v>
      </c>
      <c r="T28" s="38"/>
      <c r="U28" s="374"/>
      <c r="V28" s="39" t="s">
        <v>200</v>
      </c>
      <c r="W28" s="40" t="s">
        <v>201</v>
      </c>
      <c r="X28" s="111">
        <v>6</v>
      </c>
      <c r="AB28" s="20" t="s">
        <v>202</v>
      </c>
      <c r="AC28" s="20" t="s">
        <v>203</v>
      </c>
      <c r="AD28" s="20" t="s">
        <v>204</v>
      </c>
      <c r="AE28" s="20" t="s">
        <v>205</v>
      </c>
      <c r="AG28" s="24"/>
    </row>
    <row r="29" spans="1:37" ht="17.100000000000001" customHeight="1">
      <c r="A29" s="42" t="s">
        <v>206</v>
      </c>
      <c r="B29" s="373"/>
      <c r="C29" s="46" t="s">
        <v>228</v>
      </c>
      <c r="D29" s="44"/>
      <c r="E29" s="54">
        <v>80</v>
      </c>
      <c r="F29" s="48" t="s">
        <v>336</v>
      </c>
      <c r="G29" s="176"/>
      <c r="H29" s="176">
        <v>50</v>
      </c>
      <c r="I29" s="48" t="s">
        <v>356</v>
      </c>
      <c r="J29" s="50"/>
      <c r="K29" s="50">
        <v>30</v>
      </c>
      <c r="L29" s="48" t="s">
        <v>230</v>
      </c>
      <c r="N29" s="50">
        <v>60</v>
      </c>
      <c r="O29" s="51" t="s">
        <v>233</v>
      </c>
      <c r="P29" s="52"/>
      <c r="Q29" s="53">
        <v>100</v>
      </c>
      <c r="R29" s="48" t="s">
        <v>308</v>
      </c>
      <c r="T29" s="50">
        <v>25</v>
      </c>
      <c r="U29" s="376"/>
      <c r="V29" s="55">
        <f t="shared" ref="V29" si="7">X28*15+X30*5</f>
        <v>101</v>
      </c>
      <c r="W29" s="56" t="s">
        <v>207</v>
      </c>
      <c r="X29" s="57">
        <v>2.2999999999999998</v>
      </c>
      <c r="Y29" s="21"/>
      <c r="Z29" s="24" t="s">
        <v>208</v>
      </c>
      <c r="AA29" s="24">
        <v>5.6</v>
      </c>
      <c r="AB29" s="24">
        <f>AA29*2</f>
        <v>11.2</v>
      </c>
      <c r="AC29" s="24"/>
      <c r="AD29" s="24">
        <f>AA29*15</f>
        <v>84</v>
      </c>
      <c r="AE29" s="24">
        <f>AB29*4+AD29*4</f>
        <v>380.8</v>
      </c>
      <c r="AF29" s="24"/>
      <c r="AG29" s="24"/>
      <c r="AH29" s="24"/>
      <c r="AI29" s="24"/>
      <c r="AJ29" s="24"/>
      <c r="AK29" s="24"/>
    </row>
    <row r="30" spans="1:37" ht="17.100000000000001" customHeight="1">
      <c r="A30" s="42">
        <v>24</v>
      </c>
      <c r="B30" s="373"/>
      <c r="C30" s="61" t="s">
        <v>357</v>
      </c>
      <c r="D30" s="59"/>
      <c r="E30" s="66">
        <v>40</v>
      </c>
      <c r="F30" s="63" t="s">
        <v>236</v>
      </c>
      <c r="G30" s="64"/>
      <c r="H30" s="64">
        <v>15</v>
      </c>
      <c r="I30" s="64"/>
      <c r="J30" s="63"/>
      <c r="K30" s="63"/>
      <c r="L30" s="63" t="s">
        <v>255</v>
      </c>
      <c r="N30" s="64">
        <v>10</v>
      </c>
      <c r="O30" s="118"/>
      <c r="P30" s="118"/>
      <c r="Q30" s="118"/>
      <c r="R30" s="64" t="s">
        <v>239</v>
      </c>
      <c r="T30" s="64">
        <v>15</v>
      </c>
      <c r="U30" s="376"/>
      <c r="V30" s="67" t="s">
        <v>209</v>
      </c>
      <c r="W30" s="68" t="s">
        <v>210</v>
      </c>
      <c r="X30" s="57">
        <v>2.2000000000000002</v>
      </c>
      <c r="Z30" s="69" t="s">
        <v>211</v>
      </c>
      <c r="AA30" s="24">
        <v>2</v>
      </c>
      <c r="AB30" s="70">
        <f>AA30*7</f>
        <v>14</v>
      </c>
      <c r="AC30" s="24">
        <f>AA30*5</f>
        <v>10</v>
      </c>
      <c r="AD30" s="24" t="s">
        <v>212</v>
      </c>
      <c r="AE30" s="71">
        <f>AB30*4+AC30*9</f>
        <v>146</v>
      </c>
      <c r="AF30" s="69"/>
      <c r="AG30" s="24"/>
      <c r="AH30" s="70"/>
      <c r="AI30" s="24"/>
      <c r="AJ30" s="24"/>
      <c r="AK30" s="71"/>
    </row>
    <row r="31" spans="1:37" ht="17.100000000000001" customHeight="1">
      <c r="A31" s="42" t="s">
        <v>213</v>
      </c>
      <c r="B31" s="373"/>
      <c r="C31" s="61"/>
      <c r="D31" s="59"/>
      <c r="E31" s="66"/>
      <c r="F31" s="63" t="s">
        <v>237</v>
      </c>
      <c r="G31" s="64"/>
      <c r="H31" s="64">
        <v>5</v>
      </c>
      <c r="I31" s="64"/>
      <c r="J31" s="64"/>
      <c r="K31" s="64"/>
      <c r="L31" s="64" t="s">
        <v>237</v>
      </c>
      <c r="N31" s="64">
        <v>5</v>
      </c>
      <c r="O31" s="118"/>
      <c r="P31" s="119"/>
      <c r="Q31" s="118"/>
      <c r="R31" s="64" t="s">
        <v>237</v>
      </c>
      <c r="T31" s="64">
        <v>5</v>
      </c>
      <c r="U31" s="376"/>
      <c r="V31" s="55">
        <f t="shared" ref="V31" si="8">X29*5+X31*5</f>
        <v>24</v>
      </c>
      <c r="W31" s="68" t="s">
        <v>214</v>
      </c>
      <c r="X31" s="57">
        <v>2.5</v>
      </c>
      <c r="Y31" s="21"/>
      <c r="Z31" s="20" t="s">
        <v>215</v>
      </c>
      <c r="AA31" s="24">
        <v>2.2000000000000002</v>
      </c>
      <c r="AB31" s="24">
        <f>AA31*1</f>
        <v>2.2000000000000002</v>
      </c>
      <c r="AC31" s="24" t="s">
        <v>212</v>
      </c>
      <c r="AD31" s="24">
        <f>AA31*5</f>
        <v>11</v>
      </c>
      <c r="AE31" s="24">
        <f>AB31*4+AD31*4</f>
        <v>52.8</v>
      </c>
      <c r="AG31" s="24"/>
      <c r="AH31" s="24"/>
      <c r="AI31" s="24"/>
      <c r="AJ31" s="24"/>
      <c r="AK31" s="24"/>
    </row>
    <row r="32" spans="1:37" ht="17.100000000000001" customHeight="1">
      <c r="A32" s="378" t="s">
        <v>273</v>
      </c>
      <c r="B32" s="373"/>
      <c r="C32" s="66"/>
      <c r="D32" s="66"/>
      <c r="E32" s="88"/>
      <c r="F32" s="63" t="s">
        <v>358</v>
      </c>
      <c r="G32" s="64"/>
      <c r="H32" s="64">
        <v>1</v>
      </c>
      <c r="I32" s="64"/>
      <c r="J32" s="64"/>
      <c r="K32" s="64"/>
      <c r="L32" s="64" t="s">
        <v>241</v>
      </c>
      <c r="N32" s="64">
        <v>3</v>
      </c>
      <c r="O32" s="118"/>
      <c r="P32" s="119"/>
      <c r="Q32" s="118"/>
      <c r="R32" s="63"/>
      <c r="T32" s="64"/>
      <c r="U32" s="376"/>
      <c r="V32" s="67" t="s">
        <v>217</v>
      </c>
      <c r="W32" s="68" t="s">
        <v>218</v>
      </c>
      <c r="X32" s="112"/>
      <c r="Z32" s="20" t="s">
        <v>219</v>
      </c>
      <c r="AA32" s="24">
        <v>2.6</v>
      </c>
      <c r="AB32" s="24"/>
      <c r="AC32" s="24">
        <f>AA32*5</f>
        <v>13</v>
      </c>
      <c r="AD32" s="24" t="s">
        <v>212</v>
      </c>
      <c r="AE32" s="24">
        <f>AC32*9</f>
        <v>117</v>
      </c>
      <c r="AG32" s="24"/>
      <c r="AH32" s="24"/>
      <c r="AI32" s="24"/>
      <c r="AJ32" s="24"/>
      <c r="AK32" s="24"/>
    </row>
    <row r="33" spans="1:33" ht="17.100000000000001" customHeight="1">
      <c r="A33" s="378"/>
      <c r="B33" s="373"/>
      <c r="C33" s="165"/>
      <c r="D33" s="119"/>
      <c r="E33" s="113"/>
      <c r="F33" s="66"/>
      <c r="G33" s="119"/>
      <c r="H33" s="119"/>
      <c r="I33" s="59"/>
      <c r="J33" s="59"/>
      <c r="K33" s="59"/>
      <c r="L33" s="64"/>
      <c r="N33" s="64"/>
      <c r="O33" s="118"/>
      <c r="P33" s="119"/>
      <c r="Q33" s="118"/>
      <c r="R33" s="63"/>
      <c r="S33" s="64"/>
      <c r="T33" s="166"/>
      <c r="U33" s="376"/>
      <c r="V33" s="55">
        <f t="shared" ref="V33" si="9">X28*2+X29*7+X30*1</f>
        <v>30.299999999999997</v>
      </c>
      <c r="W33" s="73" t="s">
        <v>220</v>
      </c>
      <c r="X33" s="112"/>
      <c r="Y33" s="21"/>
      <c r="Z33" s="20" t="s">
        <v>221</v>
      </c>
      <c r="AD33" s="20">
        <f>AA33*15</f>
        <v>0</v>
      </c>
      <c r="AG33" s="24"/>
    </row>
    <row r="34" spans="1:33" ht="17.100000000000001" customHeight="1">
      <c r="A34" s="75" t="s">
        <v>222</v>
      </c>
      <c r="B34" s="76"/>
      <c r="C34" s="114"/>
      <c r="D34" s="114"/>
      <c r="E34" s="65"/>
      <c r="F34" s="113"/>
      <c r="G34" s="114"/>
      <c r="H34" s="113"/>
      <c r="I34" s="113"/>
      <c r="J34" s="64"/>
      <c r="K34" s="64"/>
      <c r="L34" s="63"/>
      <c r="N34" s="64"/>
      <c r="O34" s="113"/>
      <c r="P34" s="114"/>
      <c r="Q34" s="113"/>
      <c r="R34" s="113"/>
      <c r="S34" s="114"/>
      <c r="T34" s="113"/>
      <c r="U34" s="376"/>
      <c r="V34" s="67" t="s">
        <v>223</v>
      </c>
      <c r="W34" s="77"/>
      <c r="X34" s="112"/>
      <c r="AB34" s="20">
        <f>SUM(AB29:AB33)</f>
        <v>27.4</v>
      </c>
      <c r="AC34" s="20">
        <f>SUM(AC29:AC33)</f>
        <v>23</v>
      </c>
      <c r="AD34" s="20">
        <f>SUM(AD29:AD33)</f>
        <v>95</v>
      </c>
      <c r="AE34" s="20">
        <f>AB34*4+AC34*9+AD34*4</f>
        <v>696.6</v>
      </c>
      <c r="AG34" s="24"/>
    </row>
    <row r="35" spans="1:33" ht="17.100000000000001" customHeight="1">
      <c r="A35" s="78"/>
      <c r="B35" s="79"/>
      <c r="C35" s="114"/>
      <c r="D35" s="114"/>
      <c r="E35" s="65"/>
      <c r="F35" s="113"/>
      <c r="G35" s="114"/>
      <c r="H35" s="113"/>
      <c r="I35" s="113"/>
      <c r="J35" s="59"/>
      <c r="K35" s="59"/>
      <c r="L35" s="113"/>
      <c r="M35" s="114"/>
      <c r="N35" s="113"/>
      <c r="O35" s="113"/>
      <c r="P35" s="114"/>
      <c r="Q35" s="113"/>
      <c r="R35" s="113"/>
      <c r="S35" s="114"/>
      <c r="T35" s="113"/>
      <c r="U35" s="382"/>
      <c r="V35" s="80">
        <f t="shared" ref="V35" si="10">V29*4+V31*9+V33*4</f>
        <v>741.2</v>
      </c>
      <c r="W35" s="89"/>
      <c r="X35" s="112"/>
      <c r="Y35" s="21"/>
      <c r="AB35" s="83">
        <f>AB34*4/AE34</f>
        <v>0.15733563020384725</v>
      </c>
      <c r="AC35" s="83">
        <f>AC34*9/AE34</f>
        <v>0.29715762273901808</v>
      </c>
      <c r="AD35" s="83">
        <f>AD34*4/AE34</f>
        <v>0.54550674705713464</v>
      </c>
    </row>
    <row r="36" spans="1:33" ht="17.100000000000001" customHeight="1">
      <c r="A36" s="34">
        <v>3</v>
      </c>
      <c r="B36" s="373"/>
      <c r="C36" s="115" t="str">
        <f>彰化菜單玉美!Q33</f>
        <v>鐵板麵</v>
      </c>
      <c r="D36" s="115" t="s">
        <v>224</v>
      </c>
      <c r="E36" s="115"/>
      <c r="F36" s="115" t="str">
        <f>彰化菜單玉美!Q34</f>
        <v>烤雞排</v>
      </c>
      <c r="G36" s="116" t="s">
        <v>355</v>
      </c>
      <c r="H36" s="115"/>
      <c r="I36" s="115" t="str">
        <f>彰化菜單玉美!Q35</f>
        <v>沙茶高麗菜</v>
      </c>
      <c r="J36" s="116" t="s">
        <v>226</v>
      </c>
      <c r="K36" s="115"/>
      <c r="L36" s="115" t="str">
        <f>彰化菜單玉美!Q36</f>
        <v>古早味肉圓(加)</v>
      </c>
      <c r="M36" s="116" t="s">
        <v>224</v>
      </c>
      <c r="N36" s="115"/>
      <c r="O36" s="115" t="str">
        <f>彰化菜單玉美!Q37</f>
        <v>深色蔬菜</v>
      </c>
      <c r="P36" s="115" t="s">
        <v>227</v>
      </c>
      <c r="Q36" s="115"/>
      <c r="R36" s="115" t="str">
        <f>彰化菜單玉美!Q38</f>
        <v>土瓶蒸湯</v>
      </c>
      <c r="S36" s="115" t="s">
        <v>226</v>
      </c>
      <c r="T36" s="115"/>
      <c r="U36" s="374"/>
      <c r="V36" s="39" t="s">
        <v>200</v>
      </c>
      <c r="W36" s="40" t="s">
        <v>201</v>
      </c>
      <c r="X36" s="117">
        <v>6.1</v>
      </c>
      <c r="AB36" s="20" t="s">
        <v>202</v>
      </c>
      <c r="AC36" s="20" t="s">
        <v>203</v>
      </c>
      <c r="AD36" s="20" t="s">
        <v>204</v>
      </c>
      <c r="AE36" s="20" t="s">
        <v>205</v>
      </c>
    </row>
    <row r="37" spans="1:33" ht="17.100000000000001" customHeight="1">
      <c r="A37" s="42" t="s">
        <v>206</v>
      </c>
      <c r="B37" s="373"/>
      <c r="C37" s="46" t="s">
        <v>359</v>
      </c>
      <c r="D37" s="44"/>
      <c r="E37" s="44">
        <v>245</v>
      </c>
      <c r="F37" s="48" t="s">
        <v>360</v>
      </c>
      <c r="G37" s="50"/>
      <c r="H37" s="50">
        <v>100</v>
      </c>
      <c r="I37" s="50" t="s">
        <v>248</v>
      </c>
      <c r="J37" s="50"/>
      <c r="K37" s="50">
        <v>70</v>
      </c>
      <c r="L37" s="48" t="s">
        <v>361</v>
      </c>
      <c r="M37" s="50"/>
      <c r="N37" s="50">
        <v>30</v>
      </c>
      <c r="O37" s="51" t="s">
        <v>233</v>
      </c>
      <c r="P37" s="52"/>
      <c r="Q37" s="53">
        <v>100</v>
      </c>
      <c r="R37" s="48" t="s">
        <v>300</v>
      </c>
      <c r="S37" s="50"/>
      <c r="T37" s="50">
        <v>20</v>
      </c>
      <c r="U37" s="376"/>
      <c r="V37" s="55">
        <f t="shared" ref="V37" si="11">X36*15+X38*5</f>
        <v>101.5</v>
      </c>
      <c r="W37" s="56" t="s">
        <v>207</v>
      </c>
      <c r="X37" s="57">
        <v>2</v>
      </c>
      <c r="Y37" s="21"/>
      <c r="Z37" s="24" t="s">
        <v>208</v>
      </c>
      <c r="AA37" s="24">
        <v>5.5</v>
      </c>
      <c r="AB37" s="24">
        <f>AA37*2</f>
        <v>11</v>
      </c>
      <c r="AC37" s="24"/>
      <c r="AD37" s="24">
        <f>AA37*15</f>
        <v>82.5</v>
      </c>
      <c r="AE37" s="24">
        <f>AB37*4+AD37*4</f>
        <v>374</v>
      </c>
    </row>
    <row r="38" spans="1:33" ht="17.100000000000001" customHeight="1">
      <c r="A38" s="42">
        <v>25</v>
      </c>
      <c r="B38" s="373"/>
      <c r="C38" s="61" t="s">
        <v>236</v>
      </c>
      <c r="D38" s="59"/>
      <c r="E38" s="59">
        <v>10</v>
      </c>
      <c r="F38" s="63" t="s">
        <v>362</v>
      </c>
      <c r="G38" s="95"/>
      <c r="H38" s="64">
        <v>1</v>
      </c>
      <c r="I38" s="63" t="s">
        <v>237</v>
      </c>
      <c r="J38" s="63"/>
      <c r="K38" s="63">
        <v>5</v>
      </c>
      <c r="L38" s="63"/>
      <c r="M38" s="64"/>
      <c r="N38" s="64"/>
      <c r="O38" s="113"/>
      <c r="P38" s="113"/>
      <c r="Q38" s="113"/>
      <c r="R38" s="64" t="s">
        <v>255</v>
      </c>
      <c r="S38" s="63"/>
      <c r="T38" s="63">
        <v>10</v>
      </c>
      <c r="U38" s="376"/>
      <c r="V38" s="67" t="s">
        <v>209</v>
      </c>
      <c r="W38" s="68" t="s">
        <v>210</v>
      </c>
      <c r="X38" s="57">
        <v>2</v>
      </c>
      <c r="Z38" s="69" t="s">
        <v>211</v>
      </c>
      <c r="AA38" s="24">
        <v>2</v>
      </c>
      <c r="AB38" s="70">
        <f>AA38*7</f>
        <v>14</v>
      </c>
      <c r="AC38" s="24">
        <f>AA38*5</f>
        <v>10</v>
      </c>
      <c r="AD38" s="24" t="s">
        <v>212</v>
      </c>
      <c r="AE38" s="71">
        <f>AB38*4+AC38*9</f>
        <v>146</v>
      </c>
    </row>
    <row r="39" spans="1:33" ht="17.100000000000001" customHeight="1">
      <c r="A39" s="42" t="s">
        <v>213</v>
      </c>
      <c r="B39" s="373"/>
      <c r="C39" s="66" t="s">
        <v>316</v>
      </c>
      <c r="D39" s="66"/>
      <c r="E39" s="66">
        <v>5</v>
      </c>
      <c r="F39" s="61"/>
      <c r="G39" s="59"/>
      <c r="H39" s="59"/>
      <c r="I39" s="63" t="s">
        <v>363</v>
      </c>
      <c r="J39" s="64"/>
      <c r="K39" s="64">
        <v>5</v>
      </c>
      <c r="L39" s="64"/>
      <c r="M39" s="64"/>
      <c r="N39" s="64"/>
      <c r="O39" s="113"/>
      <c r="P39" s="113"/>
      <c r="Q39" s="113"/>
      <c r="R39" s="64" t="s">
        <v>271</v>
      </c>
      <c r="S39" s="64"/>
      <c r="T39" s="64">
        <v>3</v>
      </c>
      <c r="U39" s="376"/>
      <c r="V39" s="55">
        <f t="shared" ref="V39" si="12">X37*5+X39*5</f>
        <v>22.5</v>
      </c>
      <c r="W39" s="68" t="s">
        <v>214</v>
      </c>
      <c r="X39" s="57">
        <v>2.5</v>
      </c>
      <c r="Y39" s="21"/>
      <c r="Z39" s="20" t="s">
        <v>215</v>
      </c>
      <c r="AA39" s="24">
        <v>2.4</v>
      </c>
      <c r="AB39" s="24">
        <f>AA39*1</f>
        <v>2.4</v>
      </c>
      <c r="AC39" s="24" t="s">
        <v>212</v>
      </c>
      <c r="AD39" s="24">
        <f>AA39*5</f>
        <v>12</v>
      </c>
      <c r="AE39" s="24">
        <f>AB39*4+AD39*4</f>
        <v>57.6</v>
      </c>
    </row>
    <row r="40" spans="1:33" ht="17.100000000000001" customHeight="1">
      <c r="A40" s="378" t="s">
        <v>288</v>
      </c>
      <c r="B40" s="373"/>
      <c r="C40" s="66" t="s">
        <v>299</v>
      </c>
      <c r="D40" s="66"/>
      <c r="E40" s="66">
        <v>10</v>
      </c>
      <c r="F40" s="113"/>
      <c r="G40" s="64"/>
      <c r="H40" s="64"/>
      <c r="I40" s="63" t="s">
        <v>257</v>
      </c>
      <c r="J40" s="64"/>
      <c r="K40" s="64">
        <v>3</v>
      </c>
      <c r="L40" s="64"/>
      <c r="M40" s="95"/>
      <c r="N40" s="64"/>
      <c r="O40" s="113"/>
      <c r="P40" s="113"/>
      <c r="Q40" s="113"/>
      <c r="R40" s="63" t="s">
        <v>257</v>
      </c>
      <c r="S40" s="64"/>
      <c r="T40" s="64">
        <v>5</v>
      </c>
      <c r="U40" s="376"/>
      <c r="V40" s="67" t="s">
        <v>217</v>
      </c>
      <c r="W40" s="68" t="s">
        <v>218</v>
      </c>
      <c r="X40" s="112"/>
      <c r="Z40" s="20" t="s">
        <v>219</v>
      </c>
      <c r="AA40" s="24">
        <v>2.5</v>
      </c>
      <c r="AB40" s="24"/>
      <c r="AC40" s="24">
        <f>AA40*5</f>
        <v>12.5</v>
      </c>
      <c r="AD40" s="24" t="s">
        <v>212</v>
      </c>
      <c r="AE40" s="24">
        <f>AC40*9</f>
        <v>112.5</v>
      </c>
    </row>
    <row r="41" spans="1:33" ht="17.100000000000001" customHeight="1">
      <c r="A41" s="378"/>
      <c r="B41" s="373"/>
      <c r="C41" s="66" t="s">
        <v>294</v>
      </c>
      <c r="D41" s="66"/>
      <c r="E41" s="66">
        <v>5</v>
      </c>
      <c r="F41" s="113"/>
      <c r="G41" s="64"/>
      <c r="H41" s="113"/>
      <c r="I41" s="64"/>
      <c r="J41" s="64"/>
      <c r="K41" s="64"/>
      <c r="L41" s="64"/>
      <c r="M41" s="64"/>
      <c r="N41" s="66"/>
      <c r="O41" s="113"/>
      <c r="P41" s="114"/>
      <c r="Q41" s="113"/>
      <c r="R41" s="59"/>
      <c r="S41" s="59"/>
      <c r="T41" s="59"/>
      <c r="U41" s="376"/>
      <c r="V41" s="55">
        <f t="shared" ref="V41" si="13">X36*2+X37*7+X38*1</f>
        <v>28.2</v>
      </c>
      <c r="W41" s="73" t="s">
        <v>220</v>
      </c>
      <c r="X41" s="112"/>
      <c r="Y41" s="21"/>
      <c r="Z41" s="20" t="s">
        <v>221</v>
      </c>
      <c r="AD41" s="20">
        <f>AA41*15</f>
        <v>0</v>
      </c>
    </row>
    <row r="42" spans="1:33" ht="17.100000000000001" customHeight="1">
      <c r="A42" s="75" t="s">
        <v>222</v>
      </c>
      <c r="B42" s="76"/>
      <c r="C42" s="72"/>
      <c r="D42" s="72"/>
      <c r="E42" s="72"/>
      <c r="F42" s="65"/>
      <c r="G42" s="59"/>
      <c r="H42" s="65"/>
      <c r="I42" s="63"/>
      <c r="J42" s="64"/>
      <c r="K42" s="64"/>
      <c r="L42" s="66"/>
      <c r="M42" s="66"/>
      <c r="N42" s="173"/>
      <c r="O42" s="65"/>
      <c r="P42" s="72"/>
      <c r="Q42" s="65"/>
      <c r="R42" s="65"/>
      <c r="S42" s="72"/>
      <c r="T42" s="65"/>
      <c r="U42" s="376"/>
      <c r="V42" s="67" t="s">
        <v>223</v>
      </c>
      <c r="W42" s="77"/>
      <c r="X42" s="112"/>
      <c r="AB42" s="20">
        <f>SUM(AB37:AB41)</f>
        <v>27.4</v>
      </c>
      <c r="AC42" s="20">
        <f>SUM(AC37:AC41)</f>
        <v>22.5</v>
      </c>
      <c r="AD42" s="20">
        <f>SUM(AD37:AD41)</f>
        <v>94.5</v>
      </c>
      <c r="AE42" s="20">
        <f>AB42*4+AC42*9+AD42*4</f>
        <v>690.1</v>
      </c>
    </row>
    <row r="43" spans="1:33" ht="17.100000000000001" customHeight="1" thickBot="1">
      <c r="A43" s="124"/>
      <c r="B43" s="125"/>
      <c r="C43" s="126"/>
      <c r="D43" s="126"/>
      <c r="E43" s="127"/>
      <c r="F43" s="127"/>
      <c r="G43" s="126"/>
      <c r="H43" s="127"/>
      <c r="I43" s="127"/>
      <c r="J43" s="126"/>
      <c r="K43" s="127"/>
      <c r="L43" s="127"/>
      <c r="M43" s="126"/>
      <c r="N43" s="127"/>
      <c r="O43" s="127"/>
      <c r="P43" s="126"/>
      <c r="Q43" s="127"/>
      <c r="R43" s="127"/>
      <c r="S43" s="126"/>
      <c r="T43" s="127"/>
      <c r="U43" s="377"/>
      <c r="V43" s="128">
        <f t="shared" ref="V43" si="14">V37*4+V39*9+V41*4</f>
        <v>721.3</v>
      </c>
      <c r="W43" s="129"/>
      <c r="X43" s="130"/>
      <c r="Y43" s="21"/>
      <c r="AB43" s="83">
        <f>AB42*4/AE42</f>
        <v>0.1588175626720765</v>
      </c>
      <c r="AC43" s="83">
        <f>AC42*9/AE42</f>
        <v>0.29343573395160122</v>
      </c>
      <c r="AD43" s="83">
        <f>AD42*4/AE42</f>
        <v>0.54774670337632225</v>
      </c>
    </row>
    <row r="44" spans="1:33" ht="21.75" customHeight="1">
      <c r="I44" s="387"/>
      <c r="J44" s="387"/>
      <c r="K44" s="387"/>
      <c r="L44" s="387"/>
      <c r="M44" s="387"/>
      <c r="N44" s="387"/>
      <c r="O44" s="387"/>
      <c r="P44" s="387"/>
      <c r="Q44" s="387"/>
      <c r="R44" s="387"/>
      <c r="S44" s="387"/>
      <c r="T44" s="387"/>
      <c r="U44" s="387"/>
      <c r="V44" s="387"/>
      <c r="W44" s="387"/>
      <c r="X44" s="387"/>
      <c r="Y44" s="131"/>
    </row>
    <row r="45" spans="1:33">
      <c r="C45" s="388"/>
      <c r="D45" s="388"/>
      <c r="E45" s="380"/>
      <c r="F45" s="380"/>
      <c r="G45" s="132"/>
      <c r="J45" s="132"/>
      <c r="M45" s="132"/>
      <c r="P45" s="132"/>
      <c r="S45" s="132"/>
      <c r="V45" s="20"/>
      <c r="X45" s="24"/>
    </row>
    <row r="46" spans="1:33">
      <c r="V46" s="20"/>
      <c r="X46" s="24"/>
    </row>
    <row r="47" spans="1:33">
      <c r="V47" s="20"/>
      <c r="X47" s="24"/>
    </row>
  </sheetData>
  <mergeCells count="18">
    <mergeCell ref="G1:X1"/>
    <mergeCell ref="B4:B9"/>
    <mergeCell ref="U4:U11"/>
    <mergeCell ref="A8:A9"/>
    <mergeCell ref="B12:B17"/>
    <mergeCell ref="U12:U19"/>
    <mergeCell ref="A16:A17"/>
    <mergeCell ref="B20:B25"/>
    <mergeCell ref="U20:U27"/>
    <mergeCell ref="A24:A25"/>
    <mergeCell ref="B28:B33"/>
    <mergeCell ref="U28:U35"/>
    <mergeCell ref="A32:A33"/>
    <mergeCell ref="B36:B41"/>
    <mergeCell ref="U36:U43"/>
    <mergeCell ref="A40:A41"/>
    <mergeCell ref="I44:X44"/>
    <mergeCell ref="C45:F45"/>
  </mergeCells>
  <phoneticPr fontId="3" type="noConversion"/>
  <pageMargins left="0.39370078740157483" right="0.39370078740157483" top="0.19685039370078741" bottom="0.19685039370078741" header="0.11811023622047245" footer="0.11811023622047245"/>
  <pageSetup paperSize="9" scale="80" orientation="landscape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188C8F-0C03-4F76-8C09-1E63A1BD9C8B}">
  <dimension ref="A1:AK43"/>
  <sheetViews>
    <sheetView zoomScale="80" zoomScaleNormal="80" workbookViewId="0">
      <selection activeCell="K57" sqref="K57"/>
    </sheetView>
  </sheetViews>
  <sheetFormatPr defaultRowHeight="20.25"/>
  <cols>
    <col min="1" max="1" width="5.625" style="24" customWidth="1"/>
    <col min="2" max="2" width="0" style="20" hidden="1" customWidth="1"/>
    <col min="3" max="3" width="12.625" style="20" customWidth="1"/>
    <col min="4" max="4" width="4.625" style="85" customWidth="1"/>
    <col min="5" max="5" width="4.625" style="20" customWidth="1"/>
    <col min="6" max="6" width="12.625" style="20" customWidth="1"/>
    <col min="7" max="7" width="4.625" style="85" customWidth="1"/>
    <col min="8" max="8" width="4.625" style="20" customWidth="1"/>
    <col min="9" max="9" width="12.625" style="20" customWidth="1"/>
    <col min="10" max="10" width="4.625" style="85" customWidth="1"/>
    <col min="11" max="11" width="4.625" style="20" customWidth="1"/>
    <col min="12" max="12" width="12.625" style="20" customWidth="1"/>
    <col min="13" max="13" width="4.625" style="85" customWidth="1"/>
    <col min="14" max="14" width="4.625" style="20" customWidth="1"/>
    <col min="15" max="15" width="12.625" style="20" customWidth="1"/>
    <col min="16" max="16" width="4.625" style="85" customWidth="1"/>
    <col min="17" max="17" width="4.625" style="20" customWidth="1"/>
    <col min="18" max="18" width="12.625" style="20" customWidth="1"/>
    <col min="19" max="19" width="4.625" style="85" customWidth="1"/>
    <col min="20" max="20" width="4.625" style="20" customWidth="1"/>
    <col min="21" max="21" width="5.625" style="20" customWidth="1"/>
    <col min="22" max="22" width="12.625" style="134" customWidth="1"/>
    <col min="23" max="23" width="12.625" style="135" customWidth="1"/>
    <col min="24" max="24" width="5.625" style="136" customWidth="1"/>
    <col min="25" max="25" width="6.625" style="20" customWidth="1"/>
    <col min="26" max="26" width="6" style="20" hidden="1" customWidth="1"/>
    <col min="27" max="27" width="5.5" style="24" hidden="1" customWidth="1"/>
    <col min="28" max="28" width="7.75" style="20" hidden="1" customWidth="1"/>
    <col min="29" max="29" width="8" style="20" hidden="1" customWidth="1"/>
    <col min="30" max="30" width="7.875" style="20" hidden="1" customWidth="1"/>
    <col min="31" max="31" width="7.5" style="20" hidden="1" customWidth="1"/>
    <col min="32" max="16384" width="9" style="20"/>
  </cols>
  <sheetData>
    <row r="1" spans="1:37" s="15" customFormat="1" ht="20.100000000000001" customHeight="1">
      <c r="A1" s="140" t="s">
        <v>0</v>
      </c>
      <c r="B1" s="141"/>
      <c r="C1" s="141"/>
      <c r="D1" s="141"/>
      <c r="E1" s="141"/>
      <c r="F1" s="141"/>
      <c r="G1" s="389" t="s">
        <v>364</v>
      </c>
      <c r="H1" s="389"/>
      <c r="I1" s="389"/>
      <c r="J1" s="389"/>
      <c r="K1" s="389"/>
      <c r="L1" s="389"/>
      <c r="M1" s="389"/>
      <c r="N1" s="389"/>
      <c r="O1" s="389"/>
      <c r="P1" s="389"/>
      <c r="Q1" s="389"/>
      <c r="R1" s="389"/>
      <c r="S1" s="389"/>
      <c r="T1" s="389"/>
      <c r="U1" s="389"/>
      <c r="V1" s="389"/>
      <c r="W1" s="389"/>
      <c r="X1" s="390"/>
      <c r="Y1" s="14"/>
      <c r="AA1" s="16"/>
    </row>
    <row r="2" spans="1:37" ht="17.100000000000001" customHeight="1" thickBot="1">
      <c r="A2" s="142" t="s">
        <v>187</v>
      </c>
      <c r="B2" s="22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S2" s="19"/>
      <c r="T2" s="19"/>
      <c r="U2" s="19"/>
      <c r="V2" s="21"/>
      <c r="W2" s="22"/>
      <c r="X2" s="143"/>
      <c r="Y2" s="21"/>
    </row>
    <row r="3" spans="1:37" ht="17.100000000000001" customHeight="1">
      <c r="A3" s="25" t="s">
        <v>188</v>
      </c>
      <c r="B3" s="26" t="s">
        <v>189</v>
      </c>
      <c r="C3" s="27" t="s">
        <v>190</v>
      </c>
      <c r="D3" s="28" t="s">
        <v>191</v>
      </c>
      <c r="E3" s="28" t="s">
        <v>192</v>
      </c>
      <c r="F3" s="27" t="s">
        <v>193</v>
      </c>
      <c r="G3" s="28" t="s">
        <v>191</v>
      </c>
      <c r="H3" s="28" t="s">
        <v>192</v>
      </c>
      <c r="I3" s="27" t="s">
        <v>194</v>
      </c>
      <c r="J3" s="28" t="s">
        <v>191</v>
      </c>
      <c r="K3" s="28" t="s">
        <v>192</v>
      </c>
      <c r="L3" s="27" t="s">
        <v>194</v>
      </c>
      <c r="M3" s="28" t="s">
        <v>191</v>
      </c>
      <c r="N3" s="28" t="s">
        <v>192</v>
      </c>
      <c r="O3" s="27" t="s">
        <v>194</v>
      </c>
      <c r="P3" s="28" t="s">
        <v>191</v>
      </c>
      <c r="Q3" s="28" t="s">
        <v>192</v>
      </c>
      <c r="R3" s="29" t="s">
        <v>195</v>
      </c>
      <c r="S3" s="28" t="s">
        <v>191</v>
      </c>
      <c r="T3" s="28" t="s">
        <v>192</v>
      </c>
      <c r="U3" s="30" t="s">
        <v>196</v>
      </c>
      <c r="V3" s="31" t="s">
        <v>197</v>
      </c>
      <c r="W3" s="32" t="s">
        <v>198</v>
      </c>
      <c r="X3" s="33" t="s">
        <v>199</v>
      </c>
      <c r="Y3" s="24"/>
      <c r="Z3" s="24"/>
    </row>
    <row r="4" spans="1:37" ht="17.100000000000001" customHeight="1">
      <c r="A4" s="34">
        <v>3</v>
      </c>
      <c r="B4" s="384"/>
      <c r="C4" s="144" t="str">
        <f>彰化菜單玉美!A43</f>
        <v>白飯</v>
      </c>
      <c r="D4" s="35" t="s">
        <v>224</v>
      </c>
      <c r="E4" s="145"/>
      <c r="F4" s="115" t="str">
        <f>彰化菜單玉美!A44</f>
        <v>鹽水雞</v>
      </c>
      <c r="G4" s="116" t="s">
        <v>226</v>
      </c>
      <c r="H4" s="145"/>
      <c r="I4" s="35" t="str">
        <f>彰化菜單玉美!A45</f>
        <v>金茸粉絲</v>
      </c>
      <c r="J4" s="35" t="s">
        <v>226</v>
      </c>
      <c r="K4" s="145"/>
      <c r="L4" s="115" t="str">
        <f>彰化菜單玉美!A46</f>
        <v>干丁炸醬(醃.豆)</v>
      </c>
      <c r="M4" s="116" t="s">
        <v>226</v>
      </c>
      <c r="N4" s="145"/>
      <c r="O4" s="115" t="str">
        <f>彰化菜單玉美!A47</f>
        <v>深色蔬菜</v>
      </c>
      <c r="P4" s="35" t="s">
        <v>227</v>
      </c>
      <c r="Q4" s="145"/>
      <c r="R4" s="115" t="str">
        <f>彰化菜單玉美!A48</f>
        <v>什錦羹湯(芡)</v>
      </c>
      <c r="S4" s="35" t="s">
        <v>226</v>
      </c>
      <c r="T4" s="146"/>
      <c r="U4" s="385"/>
      <c r="V4" s="39" t="s">
        <v>200</v>
      </c>
      <c r="W4" s="40" t="s">
        <v>201</v>
      </c>
      <c r="X4" s="41">
        <v>6.8</v>
      </c>
      <c r="AB4" s="20" t="s">
        <v>202</v>
      </c>
      <c r="AC4" s="20" t="s">
        <v>203</v>
      </c>
      <c r="AD4" s="20" t="s">
        <v>204</v>
      </c>
      <c r="AE4" s="20" t="s">
        <v>205</v>
      </c>
      <c r="AG4" s="24"/>
    </row>
    <row r="5" spans="1:37" ht="17.100000000000001" customHeight="1">
      <c r="A5" s="42" t="s">
        <v>206</v>
      </c>
      <c r="B5" s="373"/>
      <c r="C5" s="43" t="s">
        <v>228</v>
      </c>
      <c r="D5" s="44"/>
      <c r="E5" s="45">
        <v>120</v>
      </c>
      <c r="F5" s="46" t="s">
        <v>365</v>
      </c>
      <c r="G5" s="44"/>
      <c r="H5" s="44">
        <v>50</v>
      </c>
      <c r="I5" s="46" t="s">
        <v>255</v>
      </c>
      <c r="J5" s="44"/>
      <c r="K5" s="182">
        <v>10</v>
      </c>
      <c r="L5" s="183" t="s">
        <v>366</v>
      </c>
      <c r="M5" s="184" t="s">
        <v>232</v>
      </c>
      <c r="N5" s="182">
        <v>35</v>
      </c>
      <c r="O5" s="51" t="s">
        <v>233</v>
      </c>
      <c r="P5" s="52"/>
      <c r="Q5" s="53">
        <v>100</v>
      </c>
      <c r="R5" s="183" t="s">
        <v>230</v>
      </c>
      <c r="T5" s="182">
        <v>20</v>
      </c>
      <c r="U5" s="376"/>
      <c r="V5" s="55">
        <f>X4*15+X6*5</f>
        <v>113</v>
      </c>
      <c r="W5" s="56" t="s">
        <v>207</v>
      </c>
      <c r="X5" s="57">
        <v>2</v>
      </c>
      <c r="Y5" s="21"/>
      <c r="Z5" s="24" t="s">
        <v>208</v>
      </c>
      <c r="AA5" s="24">
        <v>5.8</v>
      </c>
      <c r="AB5" s="24">
        <f>AA5*2</f>
        <v>11.6</v>
      </c>
      <c r="AC5" s="24"/>
      <c r="AD5" s="24">
        <f>AA5*15</f>
        <v>87</v>
      </c>
      <c r="AE5" s="24">
        <f>AB5*4+AD5*4</f>
        <v>394.4</v>
      </c>
      <c r="AF5" s="24"/>
      <c r="AG5" s="24"/>
      <c r="AH5" s="24"/>
      <c r="AI5" s="24"/>
      <c r="AJ5" s="24"/>
      <c r="AK5" s="24"/>
    </row>
    <row r="6" spans="1:37" ht="17.100000000000001" customHeight="1">
      <c r="A6" s="42">
        <v>28</v>
      </c>
      <c r="B6" s="373"/>
      <c r="C6" s="93"/>
      <c r="D6" s="94"/>
      <c r="E6" s="60"/>
      <c r="F6" s="61" t="s">
        <v>367</v>
      </c>
      <c r="G6" s="61"/>
      <c r="H6" s="61">
        <v>15</v>
      </c>
      <c r="I6" s="66" t="s">
        <v>237</v>
      </c>
      <c r="J6" s="66"/>
      <c r="K6" s="121">
        <v>5</v>
      </c>
      <c r="L6" s="120" t="s">
        <v>368</v>
      </c>
      <c r="M6" s="185" t="s">
        <v>267</v>
      </c>
      <c r="N6" s="121">
        <v>15</v>
      </c>
      <c r="O6" s="65"/>
      <c r="P6" s="65"/>
      <c r="Q6" s="65"/>
      <c r="R6" s="121" t="s">
        <v>237</v>
      </c>
      <c r="T6" s="185">
        <v>5</v>
      </c>
      <c r="U6" s="376"/>
      <c r="V6" s="67" t="s">
        <v>209</v>
      </c>
      <c r="W6" s="68" t="s">
        <v>210</v>
      </c>
      <c r="X6" s="57">
        <v>2.2000000000000002</v>
      </c>
      <c r="Z6" s="69" t="s">
        <v>211</v>
      </c>
      <c r="AA6" s="24">
        <v>2</v>
      </c>
      <c r="AB6" s="70">
        <f>AA6*7</f>
        <v>14</v>
      </c>
      <c r="AC6" s="24">
        <f>AA6*5</f>
        <v>10</v>
      </c>
      <c r="AD6" s="24" t="s">
        <v>212</v>
      </c>
      <c r="AE6" s="71">
        <f>AB6*4+AC6*9</f>
        <v>146</v>
      </c>
      <c r="AF6" s="69"/>
      <c r="AG6" s="24"/>
      <c r="AH6" s="70"/>
      <c r="AI6" s="24"/>
      <c r="AJ6" s="24"/>
      <c r="AK6" s="71"/>
    </row>
    <row r="7" spans="1:37" ht="17.100000000000001" customHeight="1">
      <c r="A7" s="42" t="s">
        <v>213</v>
      </c>
      <c r="B7" s="373"/>
      <c r="C7" s="72"/>
      <c r="D7" s="72"/>
      <c r="E7" s="60"/>
      <c r="F7" s="61"/>
      <c r="G7" s="59"/>
      <c r="H7" s="59"/>
      <c r="I7" s="66" t="s">
        <v>272</v>
      </c>
      <c r="J7" s="66"/>
      <c r="K7" s="121">
        <v>12</v>
      </c>
      <c r="L7" s="121" t="s">
        <v>369</v>
      </c>
      <c r="M7" s="185" t="s">
        <v>232</v>
      </c>
      <c r="N7" s="121">
        <v>5</v>
      </c>
      <c r="O7" s="65"/>
      <c r="P7" s="72"/>
      <c r="Q7" s="65"/>
      <c r="R7" s="120" t="s">
        <v>281</v>
      </c>
      <c r="T7" s="121">
        <v>5</v>
      </c>
      <c r="U7" s="376"/>
      <c r="V7" s="55">
        <f>X5*5+X7*5</f>
        <v>22.5</v>
      </c>
      <c r="W7" s="68" t="s">
        <v>214</v>
      </c>
      <c r="X7" s="57">
        <v>2.5</v>
      </c>
      <c r="Y7" s="21"/>
      <c r="Z7" s="20" t="s">
        <v>215</v>
      </c>
      <c r="AA7" s="24">
        <v>1.8</v>
      </c>
      <c r="AB7" s="24">
        <f>AA7*1</f>
        <v>1.8</v>
      </c>
      <c r="AC7" s="24" t="s">
        <v>212</v>
      </c>
      <c r="AD7" s="24">
        <f>AA7*5</f>
        <v>9</v>
      </c>
      <c r="AE7" s="24">
        <f>AB7*4+AD7*4</f>
        <v>43.2</v>
      </c>
      <c r="AG7" s="24"/>
      <c r="AH7" s="24"/>
      <c r="AI7" s="24"/>
      <c r="AJ7" s="24"/>
      <c r="AK7" s="24"/>
    </row>
    <row r="8" spans="1:37" ht="17.100000000000001" customHeight="1">
      <c r="A8" s="378" t="s">
        <v>216</v>
      </c>
      <c r="B8" s="373"/>
      <c r="C8" s="65"/>
      <c r="D8" s="65"/>
      <c r="E8" s="65"/>
      <c r="F8" s="61"/>
      <c r="G8" s="59"/>
      <c r="H8" s="88"/>
      <c r="I8" s="66" t="s">
        <v>331</v>
      </c>
      <c r="J8" s="66"/>
      <c r="K8" s="64">
        <v>20</v>
      </c>
      <c r="L8" s="63" t="s">
        <v>370</v>
      </c>
      <c r="M8" s="64"/>
      <c r="N8" s="64">
        <v>1</v>
      </c>
      <c r="O8" s="65"/>
      <c r="P8" s="72"/>
      <c r="Q8" s="65"/>
      <c r="R8" s="64" t="s">
        <v>257</v>
      </c>
      <c r="T8" s="64">
        <v>3</v>
      </c>
      <c r="U8" s="376"/>
      <c r="V8" s="67" t="s">
        <v>217</v>
      </c>
      <c r="W8" s="68" t="s">
        <v>218</v>
      </c>
      <c r="X8" s="57"/>
      <c r="Z8" s="20" t="s">
        <v>219</v>
      </c>
      <c r="AA8" s="24">
        <v>2.5</v>
      </c>
      <c r="AB8" s="24"/>
      <c r="AC8" s="24">
        <f>AA8*5</f>
        <v>12.5</v>
      </c>
      <c r="AD8" s="24" t="s">
        <v>212</v>
      </c>
      <c r="AE8" s="24">
        <f>AC8*9</f>
        <v>112.5</v>
      </c>
      <c r="AG8" s="24"/>
      <c r="AH8" s="24"/>
      <c r="AI8" s="24"/>
      <c r="AJ8" s="24"/>
      <c r="AK8" s="24"/>
    </row>
    <row r="9" spans="1:37" ht="17.100000000000001" customHeight="1">
      <c r="A9" s="378"/>
      <c r="B9" s="373"/>
      <c r="C9" s="65"/>
      <c r="D9" s="65"/>
      <c r="E9" s="65"/>
      <c r="F9" s="66"/>
      <c r="G9" s="66"/>
      <c r="H9" s="88"/>
      <c r="I9" s="66" t="s">
        <v>257</v>
      </c>
      <c r="J9" s="66"/>
      <c r="K9" s="59">
        <v>3</v>
      </c>
      <c r="L9" s="59" t="s">
        <v>236</v>
      </c>
      <c r="M9" s="59"/>
      <c r="N9" s="59">
        <v>20</v>
      </c>
      <c r="O9" s="65"/>
      <c r="P9" s="72"/>
      <c r="Q9" s="65"/>
      <c r="R9" s="63"/>
      <c r="S9" s="64"/>
      <c r="T9" s="66"/>
      <c r="U9" s="376"/>
      <c r="V9" s="55">
        <f>X4*2+X5*7+X6*1</f>
        <v>29.8</v>
      </c>
      <c r="W9" s="73" t="s">
        <v>220</v>
      </c>
      <c r="X9" s="74"/>
      <c r="Y9" s="21"/>
      <c r="Z9" s="20" t="s">
        <v>221</v>
      </c>
      <c r="AD9" s="20">
        <f>AA9*15</f>
        <v>0</v>
      </c>
      <c r="AG9" s="24"/>
    </row>
    <row r="10" spans="1:37" ht="17.100000000000001" customHeight="1">
      <c r="A10" s="75" t="s">
        <v>222</v>
      </c>
      <c r="B10" s="76"/>
      <c r="C10" s="65"/>
      <c r="D10" s="72"/>
      <c r="E10" s="65"/>
      <c r="F10" s="65"/>
      <c r="G10" s="72"/>
      <c r="H10" s="65"/>
      <c r="I10" s="66" t="s">
        <v>322</v>
      </c>
      <c r="J10" s="66"/>
      <c r="K10" s="59">
        <v>0.1</v>
      </c>
      <c r="L10" s="59"/>
      <c r="M10" s="59"/>
      <c r="N10" s="59"/>
      <c r="O10" s="65"/>
      <c r="P10" s="72"/>
      <c r="Q10" s="65"/>
      <c r="R10" s="66"/>
      <c r="S10" s="66"/>
      <c r="T10" s="66"/>
      <c r="U10" s="376"/>
      <c r="V10" s="67" t="s">
        <v>223</v>
      </c>
      <c r="W10" s="77"/>
      <c r="X10" s="57"/>
      <c r="AB10" s="20">
        <f>SUM(AB5:AB9)</f>
        <v>27.400000000000002</v>
      </c>
      <c r="AC10" s="20">
        <f>SUM(AC5:AC9)</f>
        <v>22.5</v>
      </c>
      <c r="AD10" s="20">
        <f>SUM(AD5:AD9)</f>
        <v>96</v>
      </c>
      <c r="AE10" s="20">
        <f>AB10*4+AC10*9+AD10*4</f>
        <v>696.1</v>
      </c>
      <c r="AG10" s="24"/>
    </row>
    <row r="11" spans="1:37" ht="17.100000000000001" customHeight="1">
      <c r="A11" s="78"/>
      <c r="B11" s="79"/>
      <c r="C11" s="147"/>
      <c r="D11" s="147"/>
      <c r="E11" s="65"/>
      <c r="F11" s="148"/>
      <c r="G11" s="147"/>
      <c r="H11" s="148"/>
      <c r="I11" s="72"/>
      <c r="J11" s="72"/>
      <c r="K11" s="148"/>
      <c r="L11" s="148"/>
      <c r="M11" s="147"/>
      <c r="N11" s="148"/>
      <c r="O11" s="148"/>
      <c r="P11" s="147"/>
      <c r="Q11" s="148"/>
      <c r="R11" s="148"/>
      <c r="S11" s="147"/>
      <c r="T11" s="148"/>
      <c r="U11" s="382"/>
      <c r="V11" s="80">
        <f>V5*4+V7*9+V9*4</f>
        <v>773.7</v>
      </c>
      <c r="W11" s="81"/>
      <c r="X11" s="74"/>
      <c r="Y11" s="21"/>
      <c r="AB11" s="83">
        <f>AB10*4/AE10</f>
        <v>0.15744864243643156</v>
      </c>
      <c r="AC11" s="83">
        <f>AC10*9/AE10</f>
        <v>0.29090647895417326</v>
      </c>
      <c r="AD11" s="83">
        <f>AD10*4/AE10</f>
        <v>0.55164487860939515</v>
      </c>
    </row>
    <row r="12" spans="1:37" ht="17.100000000000001" customHeight="1">
      <c r="A12" s="34">
        <v>3</v>
      </c>
      <c r="B12" s="384"/>
      <c r="C12" s="35" t="str">
        <f>彰化菜單玉美!E43</f>
        <v>小米飯</v>
      </c>
      <c r="D12" s="35" t="s">
        <v>224</v>
      </c>
      <c r="E12" s="35"/>
      <c r="F12" s="35" t="str">
        <f>彰化菜單玉美!E44</f>
        <v>蘿蔔燒肉</v>
      </c>
      <c r="G12" s="36" t="s">
        <v>225</v>
      </c>
      <c r="H12" s="35"/>
      <c r="I12" s="35" t="str">
        <f>彰化菜單玉美!E45</f>
        <v>海帶三絲(豆)</v>
      </c>
      <c r="J12" s="116" t="s">
        <v>226</v>
      </c>
      <c r="L12" s="35" t="str">
        <f>彰化菜單玉美!E46</f>
        <v>烤地瓜薯條</v>
      </c>
      <c r="M12" s="116" t="s">
        <v>355</v>
      </c>
      <c r="N12" s="35"/>
      <c r="O12" s="35" t="str">
        <f>彰化菜單玉美!E47</f>
        <v>深色蔬菜</v>
      </c>
      <c r="P12" s="35" t="s">
        <v>227</v>
      </c>
      <c r="Q12" s="35"/>
      <c r="R12" s="35" t="str">
        <f>彰化菜單玉美!E48</f>
        <v>酸菜筍條湯(醃)</v>
      </c>
      <c r="S12" s="116" t="s">
        <v>226</v>
      </c>
      <c r="T12" s="35"/>
      <c r="U12" s="385"/>
      <c r="V12" s="39" t="s">
        <v>200</v>
      </c>
      <c r="W12" s="40" t="s">
        <v>201</v>
      </c>
      <c r="X12" s="41">
        <v>6.7</v>
      </c>
      <c r="AB12" s="20" t="s">
        <v>202</v>
      </c>
      <c r="AC12" s="20" t="s">
        <v>203</v>
      </c>
      <c r="AD12" s="20" t="s">
        <v>204</v>
      </c>
      <c r="AE12" s="20" t="s">
        <v>205</v>
      </c>
    </row>
    <row r="13" spans="1:37" ht="17.100000000000001" customHeight="1">
      <c r="A13" s="42" t="s">
        <v>206</v>
      </c>
      <c r="B13" s="373"/>
      <c r="C13" s="46" t="s">
        <v>228</v>
      </c>
      <c r="D13" s="44"/>
      <c r="E13" s="54">
        <v>80</v>
      </c>
      <c r="F13" s="48" t="s">
        <v>298</v>
      </c>
      <c r="H13" s="50">
        <v>50</v>
      </c>
      <c r="I13" s="48" t="s">
        <v>332</v>
      </c>
      <c r="K13" s="50">
        <v>40</v>
      </c>
      <c r="L13" s="49" t="s">
        <v>371</v>
      </c>
      <c r="N13" s="50">
        <v>40</v>
      </c>
      <c r="O13" s="51" t="s">
        <v>233</v>
      </c>
      <c r="P13" s="52"/>
      <c r="Q13" s="53">
        <v>100</v>
      </c>
      <c r="R13" s="48" t="s">
        <v>372</v>
      </c>
      <c r="S13" s="86" t="s">
        <v>267</v>
      </c>
      <c r="T13" s="50">
        <v>35</v>
      </c>
      <c r="U13" s="376"/>
      <c r="V13" s="55">
        <f t="shared" ref="V13" si="0">X12*15+X14*5</f>
        <v>112.5</v>
      </c>
      <c r="W13" s="56" t="s">
        <v>207</v>
      </c>
      <c r="X13" s="57">
        <v>2</v>
      </c>
      <c r="Y13" s="21"/>
      <c r="Z13" s="24" t="s">
        <v>208</v>
      </c>
      <c r="AA13" s="24">
        <v>5.5</v>
      </c>
      <c r="AB13" s="24">
        <f>AA13*2</f>
        <v>11</v>
      </c>
      <c r="AC13" s="24"/>
      <c r="AD13" s="24">
        <f>AA13*15</f>
        <v>82.5</v>
      </c>
      <c r="AE13" s="24">
        <f>AB13*4+AD13*4</f>
        <v>374</v>
      </c>
    </row>
    <row r="14" spans="1:37" ht="17.100000000000001" customHeight="1">
      <c r="A14" s="42">
        <v>29</v>
      </c>
      <c r="B14" s="373"/>
      <c r="C14" s="61" t="s">
        <v>357</v>
      </c>
      <c r="D14" s="59"/>
      <c r="E14" s="66">
        <v>40</v>
      </c>
      <c r="F14" s="64" t="s">
        <v>234</v>
      </c>
      <c r="H14" s="64">
        <v>30</v>
      </c>
      <c r="I14" s="63" t="s">
        <v>373</v>
      </c>
      <c r="J14" s="86" t="s">
        <v>232</v>
      </c>
      <c r="K14" s="64">
        <v>20</v>
      </c>
      <c r="L14" s="64"/>
      <c r="N14" s="64"/>
      <c r="O14" s="101"/>
      <c r="P14" s="101"/>
      <c r="Q14" s="101"/>
      <c r="R14" s="63" t="s">
        <v>266</v>
      </c>
      <c r="S14" s="86" t="s">
        <v>267</v>
      </c>
      <c r="T14" s="64">
        <v>10</v>
      </c>
      <c r="U14" s="376"/>
      <c r="V14" s="67" t="s">
        <v>209</v>
      </c>
      <c r="W14" s="68" t="s">
        <v>210</v>
      </c>
      <c r="X14" s="57">
        <v>2.4</v>
      </c>
      <c r="Z14" s="69" t="s">
        <v>211</v>
      </c>
      <c r="AA14" s="24">
        <v>2</v>
      </c>
      <c r="AB14" s="70">
        <f>AA14*7</f>
        <v>14</v>
      </c>
      <c r="AC14" s="24">
        <f>AA14*5</f>
        <v>10</v>
      </c>
      <c r="AD14" s="24" t="s">
        <v>212</v>
      </c>
      <c r="AE14" s="71">
        <f>AB14*4+AC14*9</f>
        <v>146</v>
      </c>
    </row>
    <row r="15" spans="1:37" ht="17.100000000000001" customHeight="1">
      <c r="A15" s="42" t="s">
        <v>213</v>
      </c>
      <c r="B15" s="373"/>
      <c r="C15" s="66"/>
      <c r="D15" s="66"/>
      <c r="E15" s="65"/>
      <c r="F15" s="64" t="s">
        <v>237</v>
      </c>
      <c r="H15" s="64">
        <v>5</v>
      </c>
      <c r="I15" s="64" t="s">
        <v>238</v>
      </c>
      <c r="K15" s="64">
        <v>10</v>
      </c>
      <c r="L15" s="64"/>
      <c r="N15" s="64"/>
      <c r="O15" s="101"/>
      <c r="P15" s="102"/>
      <c r="Q15" s="101"/>
      <c r="R15" s="63" t="s">
        <v>239</v>
      </c>
      <c r="T15" s="63">
        <v>15</v>
      </c>
      <c r="U15" s="376"/>
      <c r="V15" s="55">
        <f t="shared" ref="V15" si="1">X13*5+X15*5</f>
        <v>22.5</v>
      </c>
      <c r="W15" s="68" t="s">
        <v>214</v>
      </c>
      <c r="X15" s="57">
        <v>2.5</v>
      </c>
      <c r="Y15" s="21"/>
      <c r="Z15" s="20" t="s">
        <v>215</v>
      </c>
      <c r="AA15" s="24">
        <v>2.4</v>
      </c>
      <c r="AB15" s="24">
        <f>AA15*1</f>
        <v>2.4</v>
      </c>
      <c r="AC15" s="24" t="s">
        <v>212</v>
      </c>
      <c r="AD15" s="24">
        <f>AA15*5</f>
        <v>12</v>
      </c>
      <c r="AE15" s="24">
        <f>AB15*4+AD15*4</f>
        <v>57.6</v>
      </c>
    </row>
    <row r="16" spans="1:37" ht="17.100000000000001" customHeight="1">
      <c r="A16" s="378" t="s">
        <v>243</v>
      </c>
      <c r="B16" s="373"/>
      <c r="C16" s="122"/>
      <c r="D16" s="102"/>
      <c r="E16" s="65"/>
      <c r="F16" s="63"/>
      <c r="H16" s="64"/>
      <c r="I16" s="64" t="s">
        <v>237</v>
      </c>
      <c r="K16" s="64">
        <v>5</v>
      </c>
      <c r="L16" s="64"/>
      <c r="N16" s="64"/>
      <c r="O16" s="101"/>
      <c r="P16" s="102"/>
      <c r="Q16" s="101"/>
      <c r="R16" s="64"/>
      <c r="S16" s="64"/>
      <c r="T16" s="66"/>
      <c r="U16" s="376"/>
      <c r="V16" s="67" t="s">
        <v>217</v>
      </c>
      <c r="W16" s="68" t="s">
        <v>218</v>
      </c>
      <c r="X16" s="57"/>
      <c r="Z16" s="20" t="s">
        <v>219</v>
      </c>
      <c r="AA16" s="24">
        <v>2.5</v>
      </c>
      <c r="AB16" s="24"/>
      <c r="AC16" s="24">
        <f>AA16*5</f>
        <v>12.5</v>
      </c>
      <c r="AD16" s="24" t="s">
        <v>212</v>
      </c>
      <c r="AE16" s="24">
        <f>AC16*9</f>
        <v>112.5</v>
      </c>
    </row>
    <row r="17" spans="1:37" ht="17.100000000000001" customHeight="1">
      <c r="A17" s="378"/>
      <c r="B17" s="373"/>
      <c r="C17" s="122"/>
      <c r="D17" s="102"/>
      <c r="E17" s="65"/>
      <c r="F17" s="101"/>
      <c r="G17" s="102"/>
      <c r="H17" s="101"/>
      <c r="I17" s="64"/>
      <c r="K17" s="139"/>
      <c r="L17" s="64"/>
      <c r="M17" s="64"/>
      <c r="N17" s="66"/>
      <c r="O17" s="101"/>
      <c r="P17" s="102"/>
      <c r="Q17" s="101"/>
      <c r="R17" s="66"/>
      <c r="S17" s="66"/>
      <c r="T17" s="66"/>
      <c r="U17" s="376"/>
      <c r="V17" s="55">
        <f t="shared" ref="V17" si="2">X12*2+X13*7+X14*1</f>
        <v>29.799999999999997</v>
      </c>
      <c r="W17" s="73" t="s">
        <v>220</v>
      </c>
      <c r="X17" s="74"/>
      <c r="Y17" s="21"/>
      <c r="Z17" s="20" t="s">
        <v>221</v>
      </c>
      <c r="AD17" s="20">
        <f>AA17*15</f>
        <v>0</v>
      </c>
    </row>
    <row r="18" spans="1:37" ht="17.100000000000001" customHeight="1">
      <c r="A18" s="75" t="s">
        <v>222</v>
      </c>
      <c r="B18" s="76"/>
      <c r="C18" s="72"/>
      <c r="D18" s="72"/>
      <c r="E18" s="65"/>
      <c r="F18" s="65"/>
      <c r="G18" s="72"/>
      <c r="H18" s="65"/>
      <c r="I18" s="65"/>
      <c r="J18" s="72"/>
      <c r="K18" s="65"/>
      <c r="L18" s="153"/>
      <c r="M18" s="153"/>
      <c r="N18" s="153"/>
      <c r="O18" s="65"/>
      <c r="P18" s="72"/>
      <c r="Q18" s="65"/>
      <c r="R18" s="65"/>
      <c r="S18" s="154"/>
      <c r="T18" s="65"/>
      <c r="U18" s="376"/>
      <c r="V18" s="67" t="s">
        <v>223</v>
      </c>
      <c r="W18" s="77"/>
      <c r="X18" s="57"/>
      <c r="AB18" s="20">
        <f>SUM(AB13:AB17)</f>
        <v>27.4</v>
      </c>
      <c r="AC18" s="20">
        <f>SUM(AC13:AC17)</f>
        <v>22.5</v>
      </c>
      <c r="AD18" s="20">
        <f>SUM(AD13:AD17)</f>
        <v>94.5</v>
      </c>
      <c r="AE18" s="20">
        <f>AB18*4+AC18*9+AD18*4</f>
        <v>690.1</v>
      </c>
    </row>
    <row r="19" spans="1:37" ht="17.100000000000001" customHeight="1">
      <c r="A19" s="78"/>
      <c r="B19" s="79"/>
      <c r="C19" s="72"/>
      <c r="D19" s="72"/>
      <c r="E19" s="65"/>
      <c r="F19" s="65"/>
      <c r="G19" s="72"/>
      <c r="H19" s="65"/>
      <c r="I19" s="65"/>
      <c r="J19" s="72"/>
      <c r="K19" s="65"/>
      <c r="L19" s="65"/>
      <c r="M19" s="72"/>
      <c r="N19" s="65"/>
      <c r="O19" s="65"/>
      <c r="P19" s="72"/>
      <c r="Q19" s="65"/>
      <c r="R19" s="65"/>
      <c r="S19" s="172"/>
      <c r="T19" s="65"/>
      <c r="U19" s="382"/>
      <c r="V19" s="80">
        <f t="shared" ref="V19" si="3">V13*4+V15*9+V17*4</f>
        <v>771.7</v>
      </c>
      <c r="W19" s="89"/>
      <c r="X19" s="74"/>
      <c r="Y19" s="21"/>
      <c r="AB19" s="83">
        <f>AB18*4/AE18</f>
        <v>0.1588175626720765</v>
      </c>
      <c r="AC19" s="83">
        <f>AC18*9/AE18</f>
        <v>0.29343573395160122</v>
      </c>
      <c r="AD19" s="83">
        <f>AD18*4/AE18</f>
        <v>0.54774670337632225</v>
      </c>
    </row>
    <row r="20" spans="1:37" ht="17.100000000000001" customHeight="1">
      <c r="A20" s="34">
        <v>3</v>
      </c>
      <c r="B20" s="384"/>
      <c r="C20" s="35" t="str">
        <f>彰化菜單玉美!I43</f>
        <v>白飯</v>
      </c>
      <c r="D20" s="35" t="s">
        <v>224</v>
      </c>
      <c r="E20" s="38"/>
      <c r="F20" s="35" t="str">
        <f>彰化菜單玉美!I44</f>
        <v>香酥魚柳(海.炸)</v>
      </c>
      <c r="G20" s="36" t="s">
        <v>260</v>
      </c>
      <c r="H20" s="35"/>
      <c r="I20" s="35" t="str">
        <f>彰化菜單玉美!I45</f>
        <v>紅燒豆腐(豆)</v>
      </c>
      <c r="J20" s="90" t="s">
        <v>225</v>
      </c>
      <c r="K20" s="35"/>
      <c r="L20" s="35" t="str">
        <f>彰化菜單玉美!I46</f>
        <v>冬瓜鮮匯</v>
      </c>
      <c r="M20" s="35" t="s">
        <v>226</v>
      </c>
      <c r="N20" s="35"/>
      <c r="O20" s="35" t="str">
        <f>彰化菜單玉美!I47</f>
        <v>深色蔬菜</v>
      </c>
      <c r="P20" s="35" t="s">
        <v>227</v>
      </c>
      <c r="Q20" s="35"/>
      <c r="R20" s="35" t="str">
        <f>彰化菜單玉美!I48</f>
        <v>羅宋湯</v>
      </c>
      <c r="S20" s="116" t="s">
        <v>226</v>
      </c>
      <c r="T20" s="35"/>
      <c r="U20" s="385"/>
      <c r="V20" s="39" t="s">
        <v>200</v>
      </c>
      <c r="W20" s="40" t="s">
        <v>201</v>
      </c>
      <c r="X20" s="41">
        <v>6</v>
      </c>
      <c r="AB20" s="20" t="s">
        <v>202</v>
      </c>
      <c r="AC20" s="20" t="s">
        <v>203</v>
      </c>
      <c r="AD20" s="20" t="s">
        <v>204</v>
      </c>
      <c r="AE20" s="20" t="s">
        <v>205</v>
      </c>
      <c r="AG20" s="24"/>
    </row>
    <row r="21" spans="1:37" ht="17.100000000000001" customHeight="1">
      <c r="A21" s="42" t="s">
        <v>206</v>
      </c>
      <c r="B21" s="373"/>
      <c r="C21" s="46" t="s">
        <v>228</v>
      </c>
      <c r="D21" s="44"/>
      <c r="E21" s="45">
        <v>120</v>
      </c>
      <c r="F21" s="48" t="s">
        <v>318</v>
      </c>
      <c r="G21" s="86" t="s">
        <v>245</v>
      </c>
      <c r="H21" s="50">
        <v>65</v>
      </c>
      <c r="I21" s="48" t="s">
        <v>353</v>
      </c>
      <c r="J21" s="86" t="s">
        <v>232</v>
      </c>
      <c r="K21" s="48">
        <v>40</v>
      </c>
      <c r="L21" s="46" t="s">
        <v>308</v>
      </c>
      <c r="M21" s="44"/>
      <c r="N21" s="53">
        <v>60</v>
      </c>
      <c r="O21" s="51" t="s">
        <v>233</v>
      </c>
      <c r="P21" s="52"/>
      <c r="Q21" s="53">
        <v>100</v>
      </c>
      <c r="R21" s="48" t="s">
        <v>314</v>
      </c>
      <c r="T21" s="50">
        <v>20</v>
      </c>
      <c r="U21" s="376"/>
      <c r="V21" s="55">
        <f t="shared" ref="V21" si="4">X20*15+X22*5</f>
        <v>102.5</v>
      </c>
      <c r="W21" s="56" t="s">
        <v>207</v>
      </c>
      <c r="X21" s="57">
        <v>2</v>
      </c>
      <c r="Y21" s="21"/>
      <c r="Z21" s="24" t="s">
        <v>208</v>
      </c>
      <c r="AA21" s="24">
        <v>5.5</v>
      </c>
      <c r="AB21" s="24">
        <f>AA21*2</f>
        <v>11</v>
      </c>
      <c r="AC21" s="24"/>
      <c r="AD21" s="24">
        <f>AA21*15</f>
        <v>82.5</v>
      </c>
      <c r="AE21" s="24">
        <f>AB21*4+AD21*4</f>
        <v>374</v>
      </c>
      <c r="AF21" s="24"/>
      <c r="AG21" s="24"/>
      <c r="AH21" s="24"/>
      <c r="AI21" s="24"/>
      <c r="AJ21" s="24"/>
      <c r="AK21" s="24"/>
    </row>
    <row r="22" spans="1:37" ht="17.100000000000001" customHeight="1">
      <c r="A22" s="42">
        <v>30</v>
      </c>
      <c r="B22" s="373"/>
      <c r="C22" s="102"/>
      <c r="D22" s="66"/>
      <c r="E22" s="60"/>
      <c r="F22" s="63"/>
      <c r="G22" s="64"/>
      <c r="H22" s="66"/>
      <c r="I22" s="63" t="s">
        <v>374</v>
      </c>
      <c r="K22" s="64">
        <v>5</v>
      </c>
      <c r="L22" s="66" t="s">
        <v>237</v>
      </c>
      <c r="M22" s="66"/>
      <c r="N22" s="139">
        <v>5</v>
      </c>
      <c r="O22" s="101"/>
      <c r="P22" s="101"/>
      <c r="Q22" s="101"/>
      <c r="R22" s="63" t="s">
        <v>248</v>
      </c>
      <c r="T22" s="64">
        <v>50</v>
      </c>
      <c r="U22" s="376"/>
      <c r="V22" s="67" t="s">
        <v>209</v>
      </c>
      <c r="W22" s="68" t="s">
        <v>210</v>
      </c>
      <c r="X22" s="57">
        <v>2.5</v>
      </c>
      <c r="Z22" s="69" t="s">
        <v>211</v>
      </c>
      <c r="AA22" s="24">
        <v>2</v>
      </c>
      <c r="AB22" s="70">
        <f>AA22*7</f>
        <v>14</v>
      </c>
      <c r="AC22" s="24">
        <f>AA22*5</f>
        <v>10</v>
      </c>
      <c r="AD22" s="24" t="s">
        <v>212</v>
      </c>
      <c r="AE22" s="71">
        <f>AB22*4+AC22*9</f>
        <v>146</v>
      </c>
      <c r="AF22" s="69"/>
      <c r="AG22" s="24"/>
      <c r="AH22" s="70"/>
      <c r="AI22" s="24"/>
      <c r="AJ22" s="24"/>
      <c r="AK22" s="71"/>
    </row>
    <row r="23" spans="1:37" ht="17.100000000000001" customHeight="1">
      <c r="A23" s="42" t="s">
        <v>213</v>
      </c>
      <c r="B23" s="373"/>
      <c r="C23" s="66"/>
      <c r="D23" s="66"/>
      <c r="E23" s="60"/>
      <c r="F23" s="61"/>
      <c r="G23" s="59"/>
      <c r="H23" s="66"/>
      <c r="I23" s="64" t="s">
        <v>237</v>
      </c>
      <c r="K23" s="64">
        <v>5</v>
      </c>
      <c r="L23" s="66" t="s">
        <v>241</v>
      </c>
      <c r="M23" s="66"/>
      <c r="N23" s="139">
        <v>5</v>
      </c>
      <c r="O23" s="101"/>
      <c r="P23" s="102"/>
      <c r="Q23" s="101"/>
      <c r="R23" s="64" t="s">
        <v>306</v>
      </c>
      <c r="T23" s="64">
        <v>5</v>
      </c>
      <c r="U23" s="376"/>
      <c r="V23" s="55">
        <f t="shared" ref="V23" si="5">X21*5+X23*5</f>
        <v>22.5</v>
      </c>
      <c r="W23" s="68" t="s">
        <v>214</v>
      </c>
      <c r="X23" s="57">
        <v>2.5</v>
      </c>
      <c r="Y23" s="21"/>
      <c r="Z23" s="20" t="s">
        <v>215</v>
      </c>
      <c r="AA23" s="24">
        <v>2.7</v>
      </c>
      <c r="AB23" s="24">
        <f>AA23*1</f>
        <v>2.7</v>
      </c>
      <c r="AC23" s="24" t="s">
        <v>212</v>
      </c>
      <c r="AD23" s="24">
        <f>AA23*5</f>
        <v>13.5</v>
      </c>
      <c r="AE23" s="24">
        <f>AB23*4+AD23*4</f>
        <v>64.8</v>
      </c>
      <c r="AG23" s="24"/>
      <c r="AH23" s="24"/>
      <c r="AI23" s="24"/>
      <c r="AJ23" s="24"/>
      <c r="AK23" s="24"/>
    </row>
    <row r="24" spans="1:37" ht="17.100000000000001" customHeight="1">
      <c r="A24" s="378" t="s">
        <v>256</v>
      </c>
      <c r="B24" s="373"/>
      <c r="C24" s="66"/>
      <c r="D24" s="66"/>
      <c r="E24" s="60"/>
      <c r="F24" s="66"/>
      <c r="G24" s="66"/>
      <c r="H24" s="139"/>
      <c r="I24" s="64"/>
      <c r="K24" s="64"/>
      <c r="L24" s="66" t="s">
        <v>278</v>
      </c>
      <c r="M24" s="66"/>
      <c r="N24" s="139">
        <v>5</v>
      </c>
      <c r="O24" s="101"/>
      <c r="P24" s="102"/>
      <c r="Q24" s="101"/>
      <c r="R24" s="61" t="s">
        <v>236</v>
      </c>
      <c r="T24" s="59">
        <v>3</v>
      </c>
      <c r="U24" s="376"/>
      <c r="V24" s="67" t="s">
        <v>217</v>
      </c>
      <c r="W24" s="68" t="s">
        <v>218</v>
      </c>
      <c r="X24" s="57"/>
      <c r="Z24" s="20" t="s">
        <v>219</v>
      </c>
      <c r="AA24" s="24">
        <v>2.5</v>
      </c>
      <c r="AB24" s="24"/>
      <c r="AC24" s="24">
        <f>AA24*5</f>
        <v>12.5</v>
      </c>
      <c r="AD24" s="24" t="s">
        <v>212</v>
      </c>
      <c r="AE24" s="24">
        <f>AC24*9</f>
        <v>112.5</v>
      </c>
      <c r="AG24" s="24"/>
      <c r="AH24" s="24"/>
      <c r="AI24" s="24"/>
      <c r="AJ24" s="24"/>
      <c r="AK24" s="24"/>
    </row>
    <row r="25" spans="1:37" ht="17.100000000000001" customHeight="1">
      <c r="A25" s="378"/>
      <c r="B25" s="373"/>
      <c r="C25" s="66"/>
      <c r="D25" s="66"/>
      <c r="E25" s="99"/>
      <c r="F25" s="186"/>
      <c r="G25" s="102"/>
      <c r="H25" s="101"/>
      <c r="I25" s="63"/>
      <c r="J25" s="64"/>
      <c r="K25" s="161"/>
      <c r="L25" s="66"/>
      <c r="M25" s="66"/>
      <c r="N25" s="139"/>
      <c r="O25" s="101"/>
      <c r="P25" s="102"/>
      <c r="Q25" s="101"/>
      <c r="R25" s="61"/>
      <c r="T25" s="59"/>
      <c r="U25" s="376"/>
      <c r="V25" s="55">
        <f t="shared" ref="V25" si="6">X20*2+X21*7+X22*1</f>
        <v>28.5</v>
      </c>
      <c r="W25" s="73" t="s">
        <v>220</v>
      </c>
      <c r="X25" s="74"/>
      <c r="Y25" s="21"/>
      <c r="Z25" s="20" t="s">
        <v>221</v>
      </c>
      <c r="AD25" s="20">
        <f>AA25*15</f>
        <v>0</v>
      </c>
      <c r="AG25" s="24"/>
    </row>
    <row r="26" spans="1:37" ht="17.100000000000001" customHeight="1">
      <c r="A26" s="75" t="s">
        <v>222</v>
      </c>
      <c r="B26" s="76"/>
      <c r="C26" s="66"/>
      <c r="D26" s="66"/>
      <c r="E26" s="65"/>
      <c r="F26" s="65"/>
      <c r="G26" s="72"/>
      <c r="H26" s="65"/>
      <c r="I26" s="64"/>
      <c r="J26" s="64"/>
      <c r="K26" s="161"/>
      <c r="L26" s="66"/>
      <c r="M26" s="66"/>
      <c r="N26" s="88"/>
      <c r="O26" s="154"/>
      <c r="P26" s="72"/>
      <c r="Q26" s="65"/>
      <c r="R26" s="61"/>
      <c r="S26" s="59"/>
      <c r="T26" s="66"/>
      <c r="U26" s="376"/>
      <c r="V26" s="67" t="s">
        <v>223</v>
      </c>
      <c r="W26" s="77"/>
      <c r="X26" s="57"/>
      <c r="AB26" s="20">
        <f>SUM(AB21:AB25)</f>
        <v>27.7</v>
      </c>
      <c r="AC26" s="20">
        <f>SUM(AC21:AC25)</f>
        <v>22.5</v>
      </c>
      <c r="AD26" s="20">
        <f>SUM(AD21:AD25)</f>
        <v>96</v>
      </c>
      <c r="AE26" s="20">
        <f>AB26*4+AC26*9+AD26*4</f>
        <v>697.3</v>
      </c>
      <c r="AG26" s="24"/>
    </row>
    <row r="27" spans="1:37" ht="17.100000000000001" customHeight="1" thickBot="1">
      <c r="A27" s="105"/>
      <c r="B27" s="106"/>
      <c r="C27" s="72"/>
      <c r="D27" s="72"/>
      <c r="E27" s="65"/>
      <c r="F27" s="65"/>
      <c r="G27" s="72"/>
      <c r="H27" s="65"/>
      <c r="I27" s="101"/>
      <c r="J27" s="102"/>
      <c r="K27" s="101"/>
      <c r="L27" s="72"/>
      <c r="M27" s="72"/>
      <c r="N27" s="187"/>
      <c r="O27" s="154"/>
      <c r="P27" s="72"/>
      <c r="Q27" s="65"/>
      <c r="R27" s="65"/>
      <c r="S27" s="72"/>
      <c r="T27" s="65"/>
      <c r="U27" s="382"/>
      <c r="V27" s="80">
        <f t="shared" ref="V27" si="7">V21*4+V23*9+V25*4</f>
        <v>726.5</v>
      </c>
      <c r="W27" s="81"/>
      <c r="X27" s="74"/>
      <c r="Y27" s="21"/>
      <c r="AB27" s="83">
        <f>AB26*4/AE26</f>
        <v>0.15889860892012048</v>
      </c>
      <c r="AC27" s="83">
        <f>AC26*9/AE26</f>
        <v>0.29040585114011186</v>
      </c>
      <c r="AD27" s="83">
        <f>AD26*4/AE26</f>
        <v>0.55069553993976772</v>
      </c>
    </row>
    <row r="28" spans="1:37" ht="17.100000000000001" customHeight="1">
      <c r="A28" s="34">
        <v>3</v>
      </c>
      <c r="B28" s="373"/>
      <c r="C28" s="38" t="str">
        <f>彰化菜單玉美!M43</f>
        <v>蕎麥飯</v>
      </c>
      <c r="D28" s="35" t="s">
        <v>224</v>
      </c>
      <c r="E28" s="38"/>
      <c r="F28" s="38" t="str">
        <f>彰化菜單玉美!M44</f>
        <v>鮮菇燒雞</v>
      </c>
      <c r="G28" s="90" t="s">
        <v>225</v>
      </c>
      <c r="H28" s="38"/>
      <c r="I28" s="38" t="str">
        <f>彰化菜單玉美!M45</f>
        <v>炒雙花</v>
      </c>
      <c r="J28" s="116" t="s">
        <v>262</v>
      </c>
      <c r="K28" s="38"/>
      <c r="L28" s="38" t="str">
        <f>彰化菜單玉美!M46</f>
        <v>日式咖哩</v>
      </c>
      <c r="M28" s="116" t="s">
        <v>226</v>
      </c>
      <c r="O28" s="38" t="str">
        <f>彰化菜單玉美!M47</f>
        <v>深色蔬菜</v>
      </c>
      <c r="P28" s="35" t="s">
        <v>227</v>
      </c>
      <c r="Q28" s="38"/>
      <c r="R28" s="38" t="str">
        <f>彰化菜單玉美!M48</f>
        <v>玉米蛋花湯</v>
      </c>
      <c r="S28" s="116" t="s">
        <v>226</v>
      </c>
      <c r="T28" s="38"/>
      <c r="U28" s="374"/>
      <c r="V28" s="39" t="s">
        <v>200</v>
      </c>
      <c r="W28" s="40" t="s">
        <v>201</v>
      </c>
      <c r="X28" s="41">
        <v>6.6</v>
      </c>
      <c r="AB28" s="20" t="s">
        <v>202</v>
      </c>
      <c r="AC28" s="20" t="s">
        <v>203</v>
      </c>
      <c r="AD28" s="20" t="s">
        <v>204</v>
      </c>
      <c r="AE28" s="20" t="s">
        <v>205</v>
      </c>
    </row>
    <row r="29" spans="1:37" ht="17.100000000000001" customHeight="1">
      <c r="A29" s="42" t="s">
        <v>206</v>
      </c>
      <c r="B29" s="373"/>
      <c r="C29" s="46" t="s">
        <v>228</v>
      </c>
      <c r="D29" s="44"/>
      <c r="E29" s="54">
        <v>80</v>
      </c>
      <c r="F29" s="48" t="s">
        <v>229</v>
      </c>
      <c r="H29" s="50">
        <v>80</v>
      </c>
      <c r="I29" s="48" t="s">
        <v>375</v>
      </c>
      <c r="K29" s="50">
        <v>30</v>
      </c>
      <c r="L29" s="48" t="s">
        <v>296</v>
      </c>
      <c r="N29" s="48">
        <v>45</v>
      </c>
      <c r="O29" s="51" t="s">
        <v>233</v>
      </c>
      <c r="P29" s="52"/>
      <c r="Q29" s="53">
        <v>100</v>
      </c>
      <c r="R29" s="48" t="s">
        <v>281</v>
      </c>
      <c r="T29" s="50">
        <v>10</v>
      </c>
      <c r="U29" s="376"/>
      <c r="V29" s="55">
        <f t="shared" ref="V29" si="8">X28*15+X30*5</f>
        <v>110.5</v>
      </c>
      <c r="W29" s="56" t="s">
        <v>207</v>
      </c>
      <c r="X29" s="57">
        <v>2</v>
      </c>
      <c r="Y29" s="21"/>
      <c r="Z29" s="24" t="s">
        <v>208</v>
      </c>
      <c r="AA29" s="24">
        <v>5.9</v>
      </c>
      <c r="AB29" s="24">
        <f>AA29*2</f>
        <v>11.8</v>
      </c>
      <c r="AC29" s="24"/>
      <c r="AD29" s="24">
        <f>AA29*15</f>
        <v>88.5</v>
      </c>
      <c r="AE29" s="24">
        <f>AB29*4+AD29*4</f>
        <v>401.2</v>
      </c>
    </row>
    <row r="30" spans="1:37" ht="17.100000000000001" customHeight="1">
      <c r="A30" s="42">
        <v>31</v>
      </c>
      <c r="B30" s="373"/>
      <c r="C30" s="61" t="s">
        <v>350</v>
      </c>
      <c r="D30" s="59"/>
      <c r="E30" s="66">
        <v>40</v>
      </c>
      <c r="F30" s="63" t="s">
        <v>269</v>
      </c>
      <c r="H30" s="63">
        <v>25</v>
      </c>
      <c r="I30" s="64" t="s">
        <v>283</v>
      </c>
      <c r="K30" s="63">
        <v>30</v>
      </c>
      <c r="L30" s="64" t="s">
        <v>236</v>
      </c>
      <c r="N30" s="64">
        <v>10</v>
      </c>
      <c r="O30" s="118"/>
      <c r="P30" s="118"/>
      <c r="Q30" s="118"/>
      <c r="R30" s="64" t="s">
        <v>299</v>
      </c>
      <c r="T30" s="64">
        <v>5</v>
      </c>
      <c r="U30" s="376"/>
      <c r="V30" s="67" t="s">
        <v>209</v>
      </c>
      <c r="W30" s="68" t="s">
        <v>210</v>
      </c>
      <c r="X30" s="57">
        <v>2.2999999999999998</v>
      </c>
      <c r="Z30" s="69" t="s">
        <v>211</v>
      </c>
      <c r="AA30" s="24">
        <v>2</v>
      </c>
      <c r="AB30" s="70">
        <f>AA30*7</f>
        <v>14</v>
      </c>
      <c r="AC30" s="24">
        <f>AA30*5</f>
        <v>10</v>
      </c>
      <c r="AD30" s="24" t="s">
        <v>212</v>
      </c>
      <c r="AE30" s="71">
        <f>AB30*4+AC30*9</f>
        <v>146</v>
      </c>
    </row>
    <row r="31" spans="1:37" ht="17.100000000000001" customHeight="1">
      <c r="A31" s="42" t="s">
        <v>213</v>
      </c>
      <c r="B31" s="373"/>
      <c r="C31" s="165"/>
      <c r="D31" s="119"/>
      <c r="E31" s="65"/>
      <c r="F31" s="64" t="s">
        <v>237</v>
      </c>
      <c r="H31" s="64">
        <v>10</v>
      </c>
      <c r="I31" s="63" t="s">
        <v>237</v>
      </c>
      <c r="K31" s="64">
        <v>5</v>
      </c>
      <c r="L31" s="63" t="s">
        <v>237</v>
      </c>
      <c r="N31" s="64">
        <v>5</v>
      </c>
      <c r="O31" s="118"/>
      <c r="P31" s="119"/>
      <c r="Q31" s="118"/>
      <c r="R31" s="63" t="s">
        <v>237</v>
      </c>
      <c r="T31" s="64">
        <v>5</v>
      </c>
      <c r="U31" s="376"/>
      <c r="V31" s="55">
        <f t="shared" ref="V31" si="9">X29*5+X31*5</f>
        <v>22.5</v>
      </c>
      <c r="W31" s="68" t="s">
        <v>214</v>
      </c>
      <c r="X31" s="57">
        <v>2.5</v>
      </c>
      <c r="Y31" s="21"/>
      <c r="Z31" s="20" t="s">
        <v>215</v>
      </c>
      <c r="AA31" s="24">
        <v>2.2999999999999998</v>
      </c>
      <c r="AB31" s="24">
        <f>AA31*1</f>
        <v>2.2999999999999998</v>
      </c>
      <c r="AC31" s="24" t="s">
        <v>212</v>
      </c>
      <c r="AD31" s="24">
        <f>AA31*5</f>
        <v>11.5</v>
      </c>
      <c r="AE31" s="24">
        <f>AB31*4+AD31*4</f>
        <v>55.2</v>
      </c>
    </row>
    <row r="32" spans="1:37" ht="17.100000000000001" customHeight="1">
      <c r="A32" s="378" t="s">
        <v>273</v>
      </c>
      <c r="B32" s="373"/>
      <c r="C32" s="165"/>
      <c r="D32" s="119"/>
      <c r="E32" s="113"/>
      <c r="F32" s="66"/>
      <c r="G32" s="119"/>
      <c r="H32" s="66"/>
      <c r="I32" s="64" t="s">
        <v>241</v>
      </c>
      <c r="K32" s="64">
        <v>5</v>
      </c>
      <c r="L32" s="64" t="s">
        <v>295</v>
      </c>
      <c r="N32" s="64">
        <v>5</v>
      </c>
      <c r="O32" s="118"/>
      <c r="P32" s="119"/>
      <c r="Q32" s="118"/>
      <c r="R32" s="64"/>
      <c r="T32" s="64"/>
      <c r="U32" s="376"/>
      <c r="V32" s="67" t="s">
        <v>217</v>
      </c>
      <c r="W32" s="68" t="s">
        <v>218</v>
      </c>
      <c r="X32" s="57"/>
      <c r="Z32" s="20" t="s">
        <v>219</v>
      </c>
      <c r="AA32" s="24">
        <v>2.5</v>
      </c>
      <c r="AB32" s="24"/>
      <c r="AC32" s="24">
        <f>AA32*5</f>
        <v>12.5</v>
      </c>
      <c r="AD32" s="24" t="s">
        <v>212</v>
      </c>
      <c r="AE32" s="24">
        <f>AC32*9</f>
        <v>112.5</v>
      </c>
    </row>
    <row r="33" spans="1:31" ht="17.100000000000001" customHeight="1">
      <c r="A33" s="378"/>
      <c r="B33" s="373"/>
      <c r="C33" s="165"/>
      <c r="D33" s="119"/>
      <c r="E33" s="113"/>
      <c r="F33" s="66"/>
      <c r="G33" s="119"/>
      <c r="H33" s="66"/>
      <c r="I33" s="63"/>
      <c r="J33" s="64"/>
      <c r="K33" s="66"/>
      <c r="L33" s="61" t="s">
        <v>374</v>
      </c>
      <c r="N33" s="59">
        <v>10</v>
      </c>
      <c r="O33" s="118"/>
      <c r="P33" s="119"/>
      <c r="Q33" s="118"/>
      <c r="R33" s="118"/>
      <c r="S33" s="188"/>
      <c r="T33" s="113"/>
      <c r="U33" s="376"/>
      <c r="V33" s="55">
        <f t="shared" ref="V33" si="10">X28*2+X29*7+X30*1</f>
        <v>29.5</v>
      </c>
      <c r="W33" s="73" t="s">
        <v>220</v>
      </c>
      <c r="X33" s="74"/>
      <c r="Y33" s="21"/>
      <c r="Z33" s="20" t="s">
        <v>221</v>
      </c>
      <c r="AD33" s="20">
        <f>AA33*15</f>
        <v>0</v>
      </c>
    </row>
    <row r="34" spans="1:31" ht="17.100000000000001" customHeight="1">
      <c r="A34" s="75" t="s">
        <v>222</v>
      </c>
      <c r="B34" s="76"/>
      <c r="C34" s="72"/>
      <c r="D34" s="72"/>
      <c r="E34" s="65"/>
      <c r="F34" s="65"/>
      <c r="G34" s="72"/>
      <c r="H34" s="65"/>
      <c r="I34" s="65"/>
      <c r="J34" s="72"/>
      <c r="K34" s="65"/>
      <c r="L34" s="66"/>
      <c r="N34" s="66"/>
      <c r="O34" s="65"/>
      <c r="P34" s="72"/>
      <c r="Q34" s="65"/>
      <c r="R34" s="65"/>
      <c r="S34" s="72"/>
      <c r="T34" s="65"/>
      <c r="U34" s="376"/>
      <c r="V34" s="67" t="s">
        <v>223</v>
      </c>
      <c r="W34" s="77"/>
      <c r="X34" s="57"/>
      <c r="AB34" s="20">
        <f>SUM(AB29:AB33)</f>
        <v>28.1</v>
      </c>
      <c r="AC34" s="20">
        <f>SUM(AC29:AC33)</f>
        <v>22.5</v>
      </c>
      <c r="AD34" s="20">
        <f>SUM(AD29:AD33)</f>
        <v>100</v>
      </c>
      <c r="AE34" s="20">
        <f>AB34*4+AC34*9+AD34*4</f>
        <v>714.9</v>
      </c>
    </row>
    <row r="35" spans="1:31" ht="17.100000000000001" customHeight="1">
      <c r="A35" s="78"/>
      <c r="B35" s="79"/>
      <c r="C35" s="72"/>
      <c r="D35" s="72"/>
      <c r="E35" s="65"/>
      <c r="F35" s="65"/>
      <c r="G35" s="72"/>
      <c r="H35" s="65"/>
      <c r="I35" s="65"/>
      <c r="J35" s="72"/>
      <c r="K35" s="65"/>
      <c r="L35" s="65"/>
      <c r="M35" s="72"/>
      <c r="N35" s="65"/>
      <c r="O35" s="65"/>
      <c r="P35" s="72"/>
      <c r="Q35" s="65"/>
      <c r="R35" s="65"/>
      <c r="S35" s="72"/>
      <c r="T35" s="65"/>
      <c r="U35" s="382"/>
      <c r="V35" s="80">
        <f t="shared" ref="V35" si="11">V29*4+V31*9+V33*4</f>
        <v>762.5</v>
      </c>
      <c r="W35" s="89"/>
      <c r="X35" s="74"/>
      <c r="Y35" s="21"/>
      <c r="AB35" s="83">
        <f>AB34*4/AE34</f>
        <v>0.15722478668345224</v>
      </c>
      <c r="AC35" s="83">
        <f>AC34*9/AE34</f>
        <v>0.28325639949643305</v>
      </c>
      <c r="AD35" s="83">
        <f>AD34*4/AE34</f>
        <v>0.5595188138201147</v>
      </c>
    </row>
    <row r="36" spans="1:31" ht="17.100000000000001" customHeight="1">
      <c r="A36" s="34">
        <v>4</v>
      </c>
      <c r="B36" s="373"/>
      <c r="C36" s="38"/>
      <c r="D36" s="36"/>
      <c r="E36" s="115"/>
      <c r="F36" s="38"/>
      <c r="G36" s="90"/>
      <c r="H36" s="38"/>
      <c r="I36" s="38"/>
      <c r="J36" s="90"/>
      <c r="K36" s="38"/>
      <c r="L36" s="38"/>
      <c r="M36" s="90"/>
      <c r="N36" s="38"/>
      <c r="O36" s="38"/>
      <c r="P36" s="35"/>
      <c r="Q36" s="38"/>
      <c r="R36" s="38"/>
      <c r="S36" s="35"/>
      <c r="T36" s="38"/>
      <c r="U36" s="374"/>
      <c r="V36" s="39" t="s">
        <v>200</v>
      </c>
      <c r="W36" s="40" t="s">
        <v>201</v>
      </c>
      <c r="X36" s="117"/>
      <c r="AB36" s="20" t="s">
        <v>202</v>
      </c>
      <c r="AC36" s="20" t="s">
        <v>203</v>
      </c>
      <c r="AD36" s="20" t="s">
        <v>204</v>
      </c>
      <c r="AE36" s="20" t="s">
        <v>205</v>
      </c>
    </row>
    <row r="37" spans="1:31" ht="17.100000000000001" customHeight="1">
      <c r="A37" s="42" t="s">
        <v>206</v>
      </c>
      <c r="B37" s="373"/>
      <c r="C37" s="46"/>
      <c r="D37" s="44"/>
      <c r="E37" s="45"/>
      <c r="F37" s="50"/>
      <c r="G37" s="50"/>
      <c r="H37" s="54"/>
      <c r="I37" s="48"/>
      <c r="J37" s="50"/>
      <c r="K37" s="54"/>
      <c r="L37" s="48"/>
      <c r="M37" s="50"/>
      <c r="N37" s="54"/>
      <c r="O37" s="54"/>
      <c r="P37" s="189"/>
      <c r="Q37" s="190"/>
      <c r="R37" s="48"/>
      <c r="S37" s="50"/>
      <c r="T37" s="54"/>
      <c r="U37" s="376"/>
      <c r="V37" s="55">
        <f t="shared" ref="V37" si="12">X36*15+X38*5</f>
        <v>0</v>
      </c>
      <c r="W37" s="56" t="s">
        <v>207</v>
      </c>
      <c r="X37" s="112"/>
      <c r="Y37" s="21"/>
      <c r="Z37" s="24" t="s">
        <v>208</v>
      </c>
      <c r="AA37" s="24">
        <v>5.7</v>
      </c>
      <c r="AB37" s="24">
        <f>AA37*2</f>
        <v>11.4</v>
      </c>
      <c r="AC37" s="24"/>
      <c r="AD37" s="24">
        <f>AA37*15</f>
        <v>85.5</v>
      </c>
      <c r="AE37" s="24">
        <f>AB37*4+AD37*4</f>
        <v>387.6</v>
      </c>
    </row>
    <row r="38" spans="1:31" ht="17.100000000000001" customHeight="1">
      <c r="A38" s="42">
        <v>1</v>
      </c>
      <c r="B38" s="373"/>
      <c r="C38" s="61"/>
      <c r="D38" s="59"/>
      <c r="E38" s="60"/>
      <c r="F38" s="63"/>
      <c r="G38" s="64"/>
      <c r="H38" s="66"/>
      <c r="I38" s="64"/>
      <c r="J38" s="64"/>
      <c r="K38" s="66"/>
      <c r="L38" s="63"/>
      <c r="M38" s="64"/>
      <c r="N38" s="66"/>
      <c r="O38" s="118"/>
      <c r="P38" s="118"/>
      <c r="Q38" s="118"/>
      <c r="R38" s="64"/>
      <c r="S38" s="64"/>
      <c r="T38" s="66"/>
      <c r="U38" s="376"/>
      <c r="V38" s="67" t="s">
        <v>209</v>
      </c>
      <c r="W38" s="68" t="s">
        <v>210</v>
      </c>
      <c r="X38" s="112"/>
      <c r="Z38" s="69" t="s">
        <v>211</v>
      </c>
      <c r="AA38" s="24">
        <v>2</v>
      </c>
      <c r="AB38" s="70">
        <f>AA38*7</f>
        <v>14</v>
      </c>
      <c r="AC38" s="24">
        <f>AA38*5</f>
        <v>10</v>
      </c>
      <c r="AD38" s="24" t="s">
        <v>212</v>
      </c>
      <c r="AE38" s="71">
        <f>AB38*4+AC38*9</f>
        <v>146</v>
      </c>
    </row>
    <row r="39" spans="1:31" ht="17.100000000000001" customHeight="1">
      <c r="A39" s="42" t="s">
        <v>213</v>
      </c>
      <c r="B39" s="373"/>
      <c r="C39" s="165"/>
      <c r="D39" s="119"/>
      <c r="E39" s="60"/>
      <c r="F39" s="64"/>
      <c r="G39" s="64"/>
      <c r="H39" s="66"/>
      <c r="I39" s="63"/>
      <c r="J39" s="64"/>
      <c r="K39" s="66"/>
      <c r="L39" s="63"/>
      <c r="M39" s="63"/>
      <c r="N39" s="66"/>
      <c r="O39" s="118"/>
      <c r="P39" s="119"/>
      <c r="Q39" s="118"/>
      <c r="R39" s="61"/>
      <c r="S39" s="59"/>
      <c r="T39" s="66"/>
      <c r="U39" s="376"/>
      <c r="V39" s="55">
        <f t="shared" ref="V39" si="13">X37*5+X39*5</f>
        <v>0</v>
      </c>
      <c r="W39" s="68" t="s">
        <v>214</v>
      </c>
      <c r="X39" s="112"/>
      <c r="Y39" s="21"/>
      <c r="Z39" s="20" t="s">
        <v>215</v>
      </c>
      <c r="AA39" s="24">
        <v>2.2999999999999998</v>
      </c>
      <c r="AB39" s="24">
        <f>AA39*1</f>
        <v>2.2999999999999998</v>
      </c>
      <c r="AC39" s="24" t="s">
        <v>212</v>
      </c>
      <c r="AD39" s="24">
        <f>AA39*5</f>
        <v>11.5</v>
      </c>
      <c r="AE39" s="24">
        <f>AB39*4+AD39*4</f>
        <v>55.2</v>
      </c>
    </row>
    <row r="40" spans="1:31" ht="17.100000000000001" customHeight="1">
      <c r="A40" s="378" t="s">
        <v>288</v>
      </c>
      <c r="B40" s="373"/>
      <c r="C40" s="165"/>
      <c r="D40" s="119"/>
      <c r="E40" s="60"/>
      <c r="F40" s="63"/>
      <c r="G40" s="64"/>
      <c r="H40" s="66"/>
      <c r="I40" s="64"/>
      <c r="J40" s="64"/>
      <c r="K40" s="66"/>
      <c r="L40" s="64"/>
      <c r="M40" s="64"/>
      <c r="N40" s="66"/>
      <c r="O40" s="118"/>
      <c r="P40" s="119"/>
      <c r="Q40" s="118"/>
      <c r="R40" s="59"/>
      <c r="S40" s="59"/>
      <c r="T40" s="66"/>
      <c r="U40" s="376"/>
      <c r="V40" s="67" t="s">
        <v>217</v>
      </c>
      <c r="W40" s="68" t="s">
        <v>218</v>
      </c>
      <c r="X40" s="112"/>
      <c r="Z40" s="20" t="s">
        <v>219</v>
      </c>
      <c r="AA40" s="24">
        <v>2.5</v>
      </c>
      <c r="AB40" s="24"/>
      <c r="AC40" s="24">
        <f>AA40*5</f>
        <v>12.5</v>
      </c>
      <c r="AD40" s="24" t="s">
        <v>212</v>
      </c>
      <c r="AE40" s="24">
        <f>AC40*9</f>
        <v>112.5</v>
      </c>
    </row>
    <row r="41" spans="1:31" ht="17.100000000000001" customHeight="1">
      <c r="A41" s="378"/>
      <c r="B41" s="373"/>
      <c r="C41" s="165"/>
      <c r="D41" s="119"/>
      <c r="E41" s="99"/>
      <c r="F41" s="66"/>
      <c r="G41" s="119"/>
      <c r="H41" s="66"/>
      <c r="I41" s="138"/>
      <c r="J41" s="59"/>
      <c r="K41" s="66"/>
      <c r="L41" s="64"/>
      <c r="M41" s="64"/>
      <c r="N41" s="66"/>
      <c r="O41" s="118"/>
      <c r="P41" s="119"/>
      <c r="Q41" s="118"/>
      <c r="R41" s="118"/>
      <c r="S41" s="188"/>
      <c r="T41" s="65"/>
      <c r="U41" s="376"/>
      <c r="V41" s="55">
        <f t="shared" ref="V41" si="14">X36*2+X37*7+X38*1</f>
        <v>0</v>
      </c>
      <c r="W41" s="73" t="s">
        <v>220</v>
      </c>
      <c r="X41" s="112"/>
      <c r="Y41" s="21"/>
      <c r="Z41" s="20" t="s">
        <v>221</v>
      </c>
      <c r="AD41" s="20">
        <f>AA41*15</f>
        <v>0</v>
      </c>
    </row>
    <row r="42" spans="1:31" ht="17.100000000000001" customHeight="1">
      <c r="A42" s="75" t="s">
        <v>222</v>
      </c>
      <c r="B42" s="76"/>
      <c r="C42" s="72"/>
      <c r="D42" s="72"/>
      <c r="E42" s="101"/>
      <c r="F42" s="65"/>
      <c r="G42" s="72"/>
      <c r="H42" s="65"/>
      <c r="I42" s="65"/>
      <c r="J42" s="72"/>
      <c r="K42" s="65"/>
      <c r="L42" s="66"/>
      <c r="M42" s="66"/>
      <c r="N42" s="66"/>
      <c r="O42" s="65"/>
      <c r="P42" s="72"/>
      <c r="Q42" s="65"/>
      <c r="R42" s="65"/>
      <c r="S42" s="72"/>
      <c r="T42" s="65"/>
      <c r="U42" s="376"/>
      <c r="V42" s="67" t="s">
        <v>223</v>
      </c>
      <c r="W42" s="77"/>
      <c r="X42" s="112"/>
      <c r="AB42" s="20">
        <f>SUM(AB37:AB41)</f>
        <v>27.7</v>
      </c>
      <c r="AC42" s="20">
        <f>SUM(AC37:AC41)</f>
        <v>22.5</v>
      </c>
      <c r="AD42" s="20">
        <f>SUM(AD37:AD41)</f>
        <v>97</v>
      </c>
      <c r="AE42" s="20">
        <f>AB42*4+AC42*9+AD42*4</f>
        <v>701.3</v>
      </c>
    </row>
    <row r="43" spans="1:31" ht="17.100000000000001" customHeight="1" thickBot="1">
      <c r="A43" s="124"/>
      <c r="B43" s="125"/>
      <c r="C43" s="126"/>
      <c r="D43" s="126"/>
      <c r="E43" s="127"/>
      <c r="F43" s="127"/>
      <c r="G43" s="126"/>
      <c r="H43" s="127"/>
      <c r="I43" s="127"/>
      <c r="J43" s="126"/>
      <c r="K43" s="127"/>
      <c r="L43" s="127"/>
      <c r="M43" s="126"/>
      <c r="N43" s="127"/>
      <c r="O43" s="127"/>
      <c r="P43" s="126"/>
      <c r="Q43" s="127"/>
      <c r="R43" s="127"/>
      <c r="S43" s="126"/>
      <c r="T43" s="127"/>
      <c r="U43" s="377"/>
      <c r="V43" s="128">
        <f t="shared" ref="V43" si="15">V37*4+V39*9+V41*4</f>
        <v>0</v>
      </c>
      <c r="W43" s="129"/>
      <c r="X43" s="130"/>
      <c r="Y43" s="21"/>
      <c r="AB43" s="83">
        <f>AB42*4/AE42</f>
        <v>0.15799230001425923</v>
      </c>
      <c r="AC43" s="83">
        <f>AC42*9/AE42</f>
        <v>0.28874946527876805</v>
      </c>
      <c r="AD43" s="83">
        <f>AD42*4/AE42</f>
        <v>0.55325823470697277</v>
      </c>
    </row>
  </sheetData>
  <mergeCells count="16">
    <mergeCell ref="G1:X1"/>
    <mergeCell ref="B4:B9"/>
    <mergeCell ref="U4:U11"/>
    <mergeCell ref="A8:A9"/>
    <mergeCell ref="B12:B17"/>
    <mergeCell ref="U12:U19"/>
    <mergeCell ref="A16:A17"/>
    <mergeCell ref="B36:B41"/>
    <mergeCell ref="U36:U43"/>
    <mergeCell ref="A40:A41"/>
    <mergeCell ref="B20:B25"/>
    <mergeCell ref="U20:U27"/>
    <mergeCell ref="A24:A25"/>
    <mergeCell ref="B28:B33"/>
    <mergeCell ref="U28:U35"/>
    <mergeCell ref="A32:A33"/>
  </mergeCells>
  <phoneticPr fontId="3" type="noConversion"/>
  <pageMargins left="0.39370078740157483" right="0.39370078740157483" top="0.19685039370078741" bottom="0.19685039370078741" header="0.11811023622047245" footer="0.11811023622047245"/>
  <pageSetup paperSize="9" scale="80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C88D24-AF12-4519-A466-A54205218F21}">
  <sheetPr>
    <pageSetUpPr fitToPage="1"/>
  </sheetPr>
  <dimension ref="B1:AF46"/>
  <sheetViews>
    <sheetView topLeftCell="A16" zoomScale="40" zoomScaleNormal="40" workbookViewId="0">
      <selection activeCell="E32" sqref="E32:H32"/>
    </sheetView>
  </sheetViews>
  <sheetFormatPr defaultRowHeight="20.25"/>
  <cols>
    <col min="1" max="1" width="1.875" style="473" customWidth="1"/>
    <col min="2" max="2" width="4.875" style="478" customWidth="1"/>
    <col min="3" max="3" width="0" style="473" hidden="1" customWidth="1"/>
    <col min="4" max="4" width="28.625" style="473" customWidth="1"/>
    <col min="5" max="5" width="5.625" style="477" customWidth="1"/>
    <col min="6" max="6" width="9.625" style="473" customWidth="1"/>
    <col min="7" max="7" width="28.625" style="473" customWidth="1"/>
    <col min="8" max="8" width="5.625" style="477" customWidth="1"/>
    <col min="9" max="9" width="9.625" style="473" customWidth="1"/>
    <col min="10" max="10" width="28.625" style="473" customWidth="1"/>
    <col min="11" max="11" width="5.625" style="477" customWidth="1"/>
    <col min="12" max="12" width="9.625" style="473" customWidth="1"/>
    <col min="13" max="13" width="28.625" style="473" customWidth="1"/>
    <col min="14" max="14" width="5.625" style="477" customWidth="1"/>
    <col min="15" max="15" width="9.625" style="473" customWidth="1"/>
    <col min="16" max="16" width="28.625" style="473" customWidth="1"/>
    <col min="17" max="17" width="5.625" style="477" customWidth="1"/>
    <col min="18" max="18" width="9.625" style="473" customWidth="1"/>
    <col min="19" max="19" width="28.625" style="473" customWidth="1"/>
    <col min="20" max="20" width="5.625" style="477" customWidth="1"/>
    <col min="21" max="21" width="9.625" style="473" customWidth="1"/>
    <col min="22" max="22" width="12.125" style="476" customWidth="1"/>
    <col min="23" max="23" width="11.75" style="134" customWidth="1"/>
    <col min="24" max="24" width="11.25" style="229" customWidth="1"/>
    <col min="25" max="25" width="6.625" style="136" customWidth="1"/>
    <col min="26" max="26" width="6.625" style="473" customWidth="1"/>
    <col min="27" max="27" width="6" style="474" hidden="1" customWidth="1"/>
    <col min="28" max="28" width="5.5" style="475" hidden="1" customWidth="1"/>
    <col min="29" max="29" width="7.75" style="474" hidden="1" customWidth="1"/>
    <col min="30" max="30" width="8" style="474" hidden="1" customWidth="1"/>
    <col min="31" max="31" width="7.875" style="474" hidden="1" customWidth="1"/>
    <col min="32" max="32" width="7.5" style="474" hidden="1" customWidth="1"/>
    <col min="33" max="16384" width="9" style="473"/>
  </cols>
  <sheetData>
    <row r="1" spans="2:32" s="474" customFormat="1" ht="38.25">
      <c r="B1" s="667" t="s">
        <v>607</v>
      </c>
      <c r="C1" s="667"/>
      <c r="D1" s="667"/>
      <c r="E1" s="667"/>
      <c r="F1" s="667"/>
      <c r="G1" s="667"/>
      <c r="H1" s="667"/>
      <c r="I1" s="667"/>
      <c r="J1" s="667"/>
      <c r="K1" s="667"/>
      <c r="L1" s="667"/>
      <c r="M1" s="667"/>
      <c r="N1" s="667"/>
      <c r="O1" s="667"/>
      <c r="P1" s="667"/>
      <c r="Q1" s="667"/>
      <c r="R1" s="667"/>
      <c r="S1" s="667"/>
      <c r="T1" s="667"/>
      <c r="U1" s="667"/>
      <c r="V1" s="667"/>
      <c r="W1" s="667"/>
      <c r="X1" s="667"/>
      <c r="Y1" s="667"/>
      <c r="Z1" s="660"/>
      <c r="AB1" s="475"/>
    </row>
    <row r="2" spans="2:32" s="474" customFormat="1" ht="9.75" customHeight="1">
      <c r="B2" s="666"/>
      <c r="C2" s="665"/>
      <c r="D2" s="665"/>
      <c r="E2" s="665"/>
      <c r="F2" s="665"/>
      <c r="G2" s="665"/>
      <c r="H2" s="664"/>
      <c r="I2" s="660"/>
      <c r="J2" s="660"/>
      <c r="K2" s="664"/>
      <c r="L2" s="660"/>
      <c r="M2" s="660"/>
      <c r="N2" s="664"/>
      <c r="O2" s="660"/>
      <c r="P2" s="660"/>
      <c r="Q2" s="664"/>
      <c r="R2" s="660"/>
      <c r="S2" s="660"/>
      <c r="T2" s="664"/>
      <c r="U2" s="660"/>
      <c r="V2" s="663"/>
      <c r="W2" s="661"/>
      <c r="X2" s="662"/>
      <c r="Y2" s="661"/>
      <c r="Z2" s="660"/>
      <c r="AB2" s="475"/>
    </row>
    <row r="3" spans="2:32" s="474" customFormat="1" ht="31.5" customHeight="1">
      <c r="B3" s="659" t="s">
        <v>187</v>
      </c>
      <c r="C3" s="658"/>
      <c r="D3" s="657"/>
      <c r="E3" s="657"/>
      <c r="F3" s="657"/>
      <c r="G3" s="657"/>
      <c r="H3" s="657"/>
      <c r="I3" s="657"/>
      <c r="J3" s="657"/>
      <c r="K3" s="657"/>
      <c r="L3" s="657"/>
      <c r="M3" s="657"/>
      <c r="N3" s="657"/>
      <c r="O3" s="657"/>
      <c r="P3" s="657"/>
      <c r="Q3" s="657"/>
      <c r="R3" s="657"/>
      <c r="T3" s="657"/>
      <c r="U3" s="657"/>
      <c r="V3" s="656"/>
      <c r="W3" s="655"/>
      <c r="X3" s="654"/>
      <c r="Y3" s="653"/>
      <c r="Z3" s="483"/>
      <c r="AB3" s="475"/>
    </row>
    <row r="4" spans="2:32" s="642" customFormat="1" ht="43.5">
      <c r="B4" s="652" t="s">
        <v>188</v>
      </c>
      <c r="C4" s="651" t="s">
        <v>189</v>
      </c>
      <c r="D4" s="647" t="s">
        <v>190</v>
      </c>
      <c r="E4" s="648" t="s">
        <v>191</v>
      </c>
      <c r="F4" s="647"/>
      <c r="G4" s="647" t="s">
        <v>193</v>
      </c>
      <c r="H4" s="648" t="s">
        <v>191</v>
      </c>
      <c r="I4" s="647"/>
      <c r="J4" s="647" t="s">
        <v>194</v>
      </c>
      <c r="K4" s="648" t="s">
        <v>191</v>
      </c>
      <c r="L4" s="650"/>
      <c r="M4" s="647" t="s">
        <v>194</v>
      </c>
      <c r="N4" s="648" t="s">
        <v>191</v>
      </c>
      <c r="O4" s="647"/>
      <c r="P4" s="647" t="s">
        <v>194</v>
      </c>
      <c r="Q4" s="648" t="s">
        <v>191</v>
      </c>
      <c r="R4" s="647"/>
      <c r="S4" s="649" t="s">
        <v>606</v>
      </c>
      <c r="T4" s="648" t="s">
        <v>191</v>
      </c>
      <c r="U4" s="647"/>
      <c r="V4" s="646" t="s">
        <v>196</v>
      </c>
      <c r="W4" s="646" t="s">
        <v>197</v>
      </c>
      <c r="X4" s="645" t="s">
        <v>198</v>
      </c>
      <c r="Y4" s="644" t="s">
        <v>199</v>
      </c>
      <c r="Z4" s="643"/>
      <c r="AA4" s="558"/>
      <c r="AB4" s="475"/>
      <c r="AC4" s="474"/>
      <c r="AD4" s="474"/>
      <c r="AE4" s="474"/>
      <c r="AF4" s="474"/>
    </row>
    <row r="5" spans="2:32" s="15" customFormat="1" ht="65.099999999999994" customHeight="1">
      <c r="B5" s="576"/>
      <c r="C5" s="591"/>
      <c r="D5" s="602">
        <f>'3月菜單國華'!A3</f>
        <v>0</v>
      </c>
      <c r="E5" s="602"/>
      <c r="F5" s="640" t="s">
        <v>192</v>
      </c>
      <c r="G5" s="602">
        <f>'3月菜單國華'!A4</f>
        <v>0</v>
      </c>
      <c r="H5" s="602"/>
      <c r="I5" s="640" t="s">
        <v>192</v>
      </c>
      <c r="J5" s="602">
        <f>'3月菜單國華'!A5</f>
        <v>0</v>
      </c>
      <c r="K5" s="602"/>
      <c r="L5" s="640" t="s">
        <v>192</v>
      </c>
      <c r="M5" s="602" t="str">
        <f>'3月菜單國華'!A2</f>
        <v xml:space="preserve">國華 </v>
      </c>
      <c r="N5" s="602"/>
      <c r="O5" s="640" t="s">
        <v>192</v>
      </c>
      <c r="P5" s="602">
        <f>'3月菜單國華'!A7</f>
        <v>0</v>
      </c>
      <c r="Q5" s="602"/>
      <c r="R5" s="640" t="s">
        <v>192</v>
      </c>
      <c r="S5" s="602">
        <f>'3月菜單國華'!A8</f>
        <v>0</v>
      </c>
      <c r="T5" s="641"/>
      <c r="U5" s="640" t="s">
        <v>192</v>
      </c>
      <c r="V5" s="639" t="s">
        <v>605</v>
      </c>
      <c r="W5" s="601" t="s">
        <v>42</v>
      </c>
      <c r="X5" s="600" t="s">
        <v>201</v>
      </c>
      <c r="Y5" s="599">
        <v>0</v>
      </c>
      <c r="Z5" s="474"/>
      <c r="AA5" s="474"/>
      <c r="AB5" s="475"/>
      <c r="AC5" s="474" t="s">
        <v>202</v>
      </c>
      <c r="AD5" s="474" t="s">
        <v>203</v>
      </c>
      <c r="AE5" s="474" t="s">
        <v>204</v>
      </c>
      <c r="AF5" s="474" t="s">
        <v>205</v>
      </c>
    </row>
    <row r="6" spans="2:32" ht="27.95" customHeight="1">
      <c r="B6" s="550" t="s">
        <v>206</v>
      </c>
      <c r="C6" s="591"/>
      <c r="D6" s="514"/>
      <c r="E6" s="514"/>
      <c r="F6" s="514"/>
      <c r="G6" s="555"/>
      <c r="H6" s="555"/>
      <c r="I6" s="555"/>
      <c r="J6" s="514"/>
      <c r="K6" s="585"/>
      <c r="L6" s="514"/>
      <c r="M6" s="514"/>
      <c r="N6" s="585"/>
      <c r="O6" s="514"/>
      <c r="P6" s="514"/>
      <c r="Q6" s="585"/>
      <c r="R6" s="514"/>
      <c r="S6" s="547"/>
      <c r="T6" s="624"/>
      <c r="U6" s="543"/>
      <c r="V6" s="509"/>
      <c r="W6" s="527" t="s">
        <v>604</v>
      </c>
      <c r="X6" s="559" t="s">
        <v>207</v>
      </c>
      <c r="Y6" s="577">
        <v>0</v>
      </c>
      <c r="Z6" s="483"/>
      <c r="AA6" s="558" t="s">
        <v>208</v>
      </c>
      <c r="AB6" s="475">
        <v>6</v>
      </c>
      <c r="AC6" s="475">
        <f>AB6*2</f>
        <v>12</v>
      </c>
      <c r="AD6" s="475"/>
      <c r="AE6" s="475">
        <f>AB6*15</f>
        <v>90</v>
      </c>
      <c r="AF6" s="475">
        <f>AC6*4+AE6*4</f>
        <v>408</v>
      </c>
    </row>
    <row r="7" spans="2:32" ht="27.95" customHeight="1">
      <c r="B7" s="550"/>
      <c r="C7" s="591"/>
      <c r="D7" s="514"/>
      <c r="E7" s="514"/>
      <c r="F7" s="514"/>
      <c r="G7" s="522"/>
      <c r="H7" s="615"/>
      <c r="I7" s="522"/>
      <c r="J7" s="514"/>
      <c r="K7" s="555"/>
      <c r="L7" s="514"/>
      <c r="M7" s="514"/>
      <c r="N7" s="555"/>
      <c r="O7" s="514"/>
      <c r="P7" s="514"/>
      <c r="Q7" s="555"/>
      <c r="R7" s="514"/>
      <c r="S7" s="621"/>
      <c r="T7" s="620"/>
      <c r="U7" s="543"/>
      <c r="V7" s="509"/>
      <c r="W7" s="508" t="s">
        <v>41</v>
      </c>
      <c r="X7" s="540" t="s">
        <v>210</v>
      </c>
      <c r="Y7" s="577">
        <v>0</v>
      </c>
      <c r="Z7" s="474"/>
      <c r="AA7" s="553" t="s">
        <v>211</v>
      </c>
      <c r="AB7" s="475">
        <v>2</v>
      </c>
      <c r="AC7" s="552">
        <f>AB7*7</f>
        <v>14</v>
      </c>
      <c r="AD7" s="475">
        <f>AB7*5</f>
        <v>10</v>
      </c>
      <c r="AE7" s="475" t="s">
        <v>212</v>
      </c>
      <c r="AF7" s="551">
        <f>AC7*4+AD7*9</f>
        <v>146</v>
      </c>
    </row>
    <row r="8" spans="2:32" ht="27.95" customHeight="1">
      <c r="B8" s="550" t="s">
        <v>213</v>
      </c>
      <c r="C8" s="591"/>
      <c r="D8" s="514"/>
      <c r="E8" s="514"/>
      <c r="F8" s="514"/>
      <c r="G8" s="522"/>
      <c r="H8" s="630"/>
      <c r="I8" s="629"/>
      <c r="J8" s="514"/>
      <c r="K8" s="585"/>
      <c r="L8" s="514"/>
      <c r="M8" s="514"/>
      <c r="N8" s="585"/>
      <c r="O8" s="514"/>
      <c r="P8" s="514"/>
      <c r="Q8" s="585"/>
      <c r="R8" s="514"/>
      <c r="S8" s="621"/>
      <c r="T8" s="620"/>
      <c r="U8" s="543"/>
      <c r="V8" s="509"/>
      <c r="W8" s="527" t="s">
        <v>604</v>
      </c>
      <c r="X8" s="540" t="s">
        <v>214</v>
      </c>
      <c r="Y8" s="577">
        <v>0</v>
      </c>
      <c r="Z8" s="483"/>
      <c r="AA8" s="474" t="s">
        <v>215</v>
      </c>
      <c r="AB8" s="475">
        <v>1.7</v>
      </c>
      <c r="AC8" s="475">
        <f>AB8*1</f>
        <v>1.7</v>
      </c>
      <c r="AD8" s="475" t="s">
        <v>212</v>
      </c>
      <c r="AE8" s="475">
        <f>AB8*5</f>
        <v>8.5</v>
      </c>
      <c r="AF8" s="475">
        <f>AC8*4+AE8*4</f>
        <v>40.799999999999997</v>
      </c>
    </row>
    <row r="9" spans="2:32" ht="27.95" customHeight="1">
      <c r="B9" s="539" t="s">
        <v>216</v>
      </c>
      <c r="C9" s="591"/>
      <c r="D9" s="514"/>
      <c r="E9" s="514"/>
      <c r="F9" s="514"/>
      <c r="G9" s="629"/>
      <c r="H9" s="630"/>
      <c r="I9" s="629"/>
      <c r="J9" s="555"/>
      <c r="K9" s="630"/>
      <c r="L9" s="629"/>
      <c r="M9" s="555"/>
      <c r="N9" s="630"/>
      <c r="O9" s="629"/>
      <c r="P9" s="555"/>
      <c r="Q9" s="630"/>
      <c r="R9" s="629"/>
      <c r="S9" s="634"/>
      <c r="T9" s="638"/>
      <c r="U9" s="530"/>
      <c r="V9" s="509"/>
      <c r="W9" s="508" t="s">
        <v>43</v>
      </c>
      <c r="X9" s="540" t="s">
        <v>218</v>
      </c>
      <c r="Y9" s="577">
        <v>0</v>
      </c>
      <c r="Z9" s="474"/>
      <c r="AA9" s="474" t="s">
        <v>219</v>
      </c>
      <c r="AB9" s="475">
        <v>2.5</v>
      </c>
      <c r="AC9" s="475"/>
      <c r="AD9" s="475">
        <f>AB9*5</f>
        <v>12.5</v>
      </c>
      <c r="AE9" s="475" t="s">
        <v>212</v>
      </c>
      <c r="AF9" s="475">
        <f>AD9*9</f>
        <v>112.5</v>
      </c>
    </row>
    <row r="10" spans="2:32" ht="27.95" customHeight="1">
      <c r="B10" s="539"/>
      <c r="C10" s="591"/>
      <c r="D10" s="511"/>
      <c r="E10" s="511"/>
      <c r="F10" s="511"/>
      <c r="G10" s="514"/>
      <c r="H10" s="580"/>
      <c r="I10" s="514"/>
      <c r="J10" s="514"/>
      <c r="K10" s="580"/>
      <c r="L10" s="514"/>
      <c r="M10" s="514"/>
      <c r="N10" s="580"/>
      <c r="O10" s="514"/>
      <c r="P10" s="514"/>
      <c r="Q10" s="580"/>
      <c r="R10" s="514"/>
      <c r="S10" s="634"/>
      <c r="T10" s="638"/>
      <c r="U10" s="530"/>
      <c r="V10" s="509"/>
      <c r="W10" s="527" t="s">
        <v>604</v>
      </c>
      <c r="X10" s="526" t="s">
        <v>220</v>
      </c>
      <c r="Y10" s="628">
        <v>0</v>
      </c>
      <c r="Z10" s="483"/>
      <c r="AA10" s="474" t="s">
        <v>221</v>
      </c>
      <c r="AE10" s="474">
        <f>AB10*15</f>
        <v>0</v>
      </c>
    </row>
    <row r="11" spans="2:32" ht="27.95" customHeight="1">
      <c r="B11" s="525" t="s">
        <v>222</v>
      </c>
      <c r="C11" s="589"/>
      <c r="D11" s="511"/>
      <c r="E11" s="579"/>
      <c r="F11" s="511"/>
      <c r="G11" s="510"/>
      <c r="H11" s="579"/>
      <c r="I11" s="510"/>
      <c r="J11" s="510"/>
      <c r="K11" s="579"/>
      <c r="L11" s="510"/>
      <c r="M11" s="510"/>
      <c r="N11" s="579"/>
      <c r="O11" s="510"/>
      <c r="P11" s="510"/>
      <c r="Q11" s="579"/>
      <c r="R11" s="510"/>
      <c r="S11" s="637"/>
      <c r="T11" s="636"/>
      <c r="U11" s="637"/>
      <c r="V11" s="509"/>
      <c r="W11" s="508" t="s">
        <v>223</v>
      </c>
      <c r="X11" s="507"/>
      <c r="Y11" s="577"/>
      <c r="Z11" s="474"/>
      <c r="AC11" s="474">
        <f>SUM(AC6:AC10)</f>
        <v>27.7</v>
      </c>
      <c r="AD11" s="474">
        <f>SUM(AD6:AD10)</f>
        <v>22.5</v>
      </c>
      <c r="AE11" s="474">
        <f>SUM(AE6:AE10)</f>
        <v>98.5</v>
      </c>
      <c r="AF11" s="474">
        <f>AC11*4+AD11*9+AE11*4</f>
        <v>707.3</v>
      </c>
    </row>
    <row r="12" spans="2:32" ht="27.95" customHeight="1">
      <c r="B12" s="584"/>
      <c r="C12" s="583"/>
      <c r="D12" s="510"/>
      <c r="E12" s="579"/>
      <c r="F12" s="510"/>
      <c r="G12" s="510"/>
      <c r="H12" s="579"/>
      <c r="I12" s="510"/>
      <c r="J12" s="634"/>
      <c r="K12" s="636"/>
      <c r="L12" s="635"/>
      <c r="M12" s="634"/>
      <c r="N12" s="636"/>
      <c r="O12" s="635"/>
      <c r="P12" s="634"/>
      <c r="Q12" s="636"/>
      <c r="R12" s="635"/>
      <c r="S12" s="634"/>
      <c r="T12" s="633"/>
      <c r="U12" s="543"/>
      <c r="V12" s="509"/>
      <c r="W12" s="527" t="s">
        <v>603</v>
      </c>
      <c r="X12" s="632"/>
      <c r="Y12" s="628"/>
      <c r="Z12" s="483"/>
      <c r="AC12" s="482">
        <f>AC11*4/AF11</f>
        <v>0.1566520571186201</v>
      </c>
      <c r="AD12" s="482">
        <f>AD11*9/AF11</f>
        <v>0.28630001413827233</v>
      </c>
      <c r="AE12" s="482">
        <f>AE11*4/AF11</f>
        <v>0.5570479287431076</v>
      </c>
    </row>
    <row r="13" spans="2:32" s="15" customFormat="1" ht="27.95" customHeight="1">
      <c r="B13" s="576">
        <v>3</v>
      </c>
      <c r="C13" s="591"/>
      <c r="D13" s="602" t="str">
        <f>'3月菜單國華'!E3</f>
        <v>地瓜蕎麥飯</v>
      </c>
      <c r="E13" s="602" t="s">
        <v>224</v>
      </c>
      <c r="F13" s="602"/>
      <c r="G13" s="602" t="str">
        <f>'3月菜單國華'!E4</f>
        <v>三杯蒜香排骨</v>
      </c>
      <c r="H13" s="602" t="s">
        <v>226</v>
      </c>
      <c r="I13" s="602"/>
      <c r="J13" s="602" t="str">
        <f>'3月菜單國華'!E5</f>
        <v xml:space="preserve">高麗菜銀絲+香酥南瓜(炸) </v>
      </c>
      <c r="K13" s="602" t="s">
        <v>226</v>
      </c>
      <c r="L13" s="602"/>
      <c r="M13" s="602" t="str">
        <f>'3月菜單國華'!E6</f>
        <v xml:space="preserve">  瓜瓜豆腐(豆)  </v>
      </c>
      <c r="N13" s="602" t="s">
        <v>262</v>
      </c>
      <c r="O13" s="602"/>
      <c r="P13" s="602" t="str">
        <f>'3月菜單國華'!E7</f>
        <v>深色蔬菜</v>
      </c>
      <c r="Q13" s="602" t="s">
        <v>262</v>
      </c>
      <c r="R13" s="602"/>
      <c r="S13" s="602" t="str">
        <f>'3月菜單國華'!E8</f>
        <v>藥膳補湯</v>
      </c>
      <c r="T13" s="631" t="s">
        <v>226</v>
      </c>
      <c r="U13" s="602"/>
      <c r="V13" s="509"/>
      <c r="W13" s="601" t="s">
        <v>42</v>
      </c>
      <c r="X13" s="600" t="s">
        <v>201</v>
      </c>
      <c r="Y13" s="599">
        <v>5.9</v>
      </c>
      <c r="Z13" s="474"/>
      <c r="AA13" s="474"/>
      <c r="AB13" s="475"/>
      <c r="AC13" s="474" t="s">
        <v>202</v>
      </c>
      <c r="AD13" s="474" t="s">
        <v>203</v>
      </c>
      <c r="AE13" s="474" t="s">
        <v>204</v>
      </c>
      <c r="AF13" s="474" t="s">
        <v>205</v>
      </c>
    </row>
    <row r="14" spans="2:32" ht="27.95" customHeight="1">
      <c r="B14" s="550" t="s">
        <v>206</v>
      </c>
      <c r="C14" s="591"/>
      <c r="D14" s="514" t="s">
        <v>335</v>
      </c>
      <c r="E14" s="514"/>
      <c r="F14" s="514">
        <v>70</v>
      </c>
      <c r="G14" s="514" t="s">
        <v>602</v>
      </c>
      <c r="H14" s="580"/>
      <c r="I14" s="514">
        <v>20</v>
      </c>
      <c r="J14" s="514" t="s">
        <v>558</v>
      </c>
      <c r="K14" s="555"/>
      <c r="L14" s="514">
        <v>40</v>
      </c>
      <c r="M14" s="514" t="s">
        <v>565</v>
      </c>
      <c r="N14" s="555"/>
      <c r="O14" s="514">
        <v>15</v>
      </c>
      <c r="P14" s="514" t="s">
        <v>426</v>
      </c>
      <c r="Q14" s="514"/>
      <c r="R14" s="514">
        <v>100</v>
      </c>
      <c r="S14" s="555" t="s">
        <v>601</v>
      </c>
      <c r="T14" s="555"/>
      <c r="U14" s="555">
        <v>35</v>
      </c>
      <c r="V14" s="509"/>
      <c r="W14" s="527" t="s">
        <v>600</v>
      </c>
      <c r="X14" s="559" t="s">
        <v>207</v>
      </c>
      <c r="Y14" s="577">
        <v>2.4</v>
      </c>
      <c r="Z14" s="483"/>
      <c r="AA14" s="558" t="s">
        <v>208</v>
      </c>
      <c r="AB14" s="475">
        <v>6.2</v>
      </c>
      <c r="AC14" s="475">
        <f>AB14*2</f>
        <v>12.4</v>
      </c>
      <c r="AD14" s="475"/>
      <c r="AE14" s="475">
        <f>AB14*15</f>
        <v>93</v>
      </c>
      <c r="AF14" s="475">
        <f>AC14*4+AE14*4</f>
        <v>421.6</v>
      </c>
    </row>
    <row r="15" spans="2:32" ht="27.95" customHeight="1">
      <c r="B15" s="550">
        <v>1</v>
      </c>
      <c r="C15" s="591"/>
      <c r="D15" s="514" t="s">
        <v>599</v>
      </c>
      <c r="E15" s="514"/>
      <c r="F15" s="514">
        <v>20</v>
      </c>
      <c r="G15" s="514" t="s">
        <v>598</v>
      </c>
      <c r="H15" s="580"/>
      <c r="I15" s="514">
        <v>35</v>
      </c>
      <c r="J15" s="514" t="s">
        <v>597</v>
      </c>
      <c r="K15" s="555"/>
      <c r="L15" s="514">
        <v>3</v>
      </c>
      <c r="M15" s="514" t="s">
        <v>596</v>
      </c>
      <c r="N15" s="555" t="s">
        <v>232</v>
      </c>
      <c r="O15" s="514">
        <v>60</v>
      </c>
      <c r="P15" s="514"/>
      <c r="Q15" s="514"/>
      <c r="R15" s="514"/>
      <c r="S15" s="555" t="s">
        <v>595</v>
      </c>
      <c r="T15" s="555"/>
      <c r="U15" s="555">
        <v>2</v>
      </c>
      <c r="V15" s="509"/>
      <c r="W15" s="508" t="s">
        <v>41</v>
      </c>
      <c r="X15" s="540" t="s">
        <v>210</v>
      </c>
      <c r="Y15" s="577">
        <v>1.8</v>
      </c>
      <c r="Z15" s="474"/>
      <c r="AA15" s="553" t="s">
        <v>211</v>
      </c>
      <c r="AB15" s="475">
        <v>2.1</v>
      </c>
      <c r="AC15" s="552">
        <f>AB15*7</f>
        <v>14.700000000000001</v>
      </c>
      <c r="AD15" s="475">
        <f>AB15*5</f>
        <v>10.5</v>
      </c>
      <c r="AE15" s="475" t="s">
        <v>212</v>
      </c>
      <c r="AF15" s="551">
        <f>AC15*4+AD15*9</f>
        <v>153.30000000000001</v>
      </c>
    </row>
    <row r="16" spans="2:32" ht="27.95" customHeight="1">
      <c r="B16" s="550" t="s">
        <v>213</v>
      </c>
      <c r="C16" s="591"/>
      <c r="D16" s="514" t="s">
        <v>350</v>
      </c>
      <c r="E16" s="580"/>
      <c r="F16" s="514">
        <v>26</v>
      </c>
      <c r="G16" s="522"/>
      <c r="H16" s="580"/>
      <c r="I16" s="514"/>
      <c r="J16" s="514" t="s">
        <v>329</v>
      </c>
      <c r="K16" s="585"/>
      <c r="L16" s="514">
        <v>5</v>
      </c>
      <c r="M16" s="514"/>
      <c r="N16" s="585"/>
      <c r="O16" s="514"/>
      <c r="P16" s="514"/>
      <c r="Q16" s="580"/>
      <c r="R16" s="514"/>
      <c r="S16" s="518" t="s">
        <v>594</v>
      </c>
      <c r="T16" s="518"/>
      <c r="U16" s="518">
        <v>0.05</v>
      </c>
      <c r="V16" s="509"/>
      <c r="W16" s="527" t="s">
        <v>557</v>
      </c>
      <c r="X16" s="540" t="s">
        <v>214</v>
      </c>
      <c r="Y16" s="577">
        <v>2.5</v>
      </c>
      <c r="Z16" s="483"/>
      <c r="AA16" s="474" t="s">
        <v>215</v>
      </c>
      <c r="AB16" s="475">
        <v>1.8</v>
      </c>
      <c r="AC16" s="475">
        <f>AB16*1</f>
        <v>1.8</v>
      </c>
      <c r="AD16" s="475" t="s">
        <v>212</v>
      </c>
      <c r="AE16" s="475">
        <f>AB16*5</f>
        <v>9</v>
      </c>
      <c r="AF16" s="475">
        <f>AC16*4+AE16*4</f>
        <v>43.2</v>
      </c>
    </row>
    <row r="17" spans="2:32" ht="27.95" customHeight="1">
      <c r="B17" s="539" t="s">
        <v>243</v>
      </c>
      <c r="C17" s="591"/>
      <c r="D17" s="580"/>
      <c r="E17" s="580"/>
      <c r="F17" s="514"/>
      <c r="G17" s="514"/>
      <c r="H17" s="580"/>
      <c r="I17" s="514"/>
      <c r="J17" s="622" t="s">
        <v>561</v>
      </c>
      <c r="K17" s="519"/>
      <c r="L17" s="547">
        <v>10</v>
      </c>
      <c r="M17" s="514"/>
      <c r="N17" s="630"/>
      <c r="O17" s="629"/>
      <c r="P17" s="514"/>
      <c r="Q17" s="580"/>
      <c r="R17" s="514"/>
      <c r="S17" s="514"/>
      <c r="T17" s="580"/>
      <c r="U17" s="514"/>
      <c r="V17" s="509"/>
      <c r="W17" s="508" t="s">
        <v>43</v>
      </c>
      <c r="X17" s="540" t="s">
        <v>218</v>
      </c>
      <c r="Y17" s="577">
        <v>0</v>
      </c>
      <c r="Z17" s="474"/>
      <c r="AA17" s="474" t="s">
        <v>219</v>
      </c>
      <c r="AB17" s="475">
        <v>2.5</v>
      </c>
      <c r="AC17" s="475"/>
      <c r="AD17" s="475">
        <f>AB17*5</f>
        <v>12.5</v>
      </c>
      <c r="AE17" s="475" t="s">
        <v>212</v>
      </c>
      <c r="AF17" s="475">
        <f>AD17*9</f>
        <v>112.5</v>
      </c>
    </row>
    <row r="18" spans="2:32" ht="27.95" customHeight="1">
      <c r="B18" s="539"/>
      <c r="C18" s="591"/>
      <c r="D18" s="580"/>
      <c r="E18" s="580"/>
      <c r="F18" s="514"/>
      <c r="G18" s="514"/>
      <c r="H18" s="580"/>
      <c r="I18" s="514"/>
      <c r="J18" s="514"/>
      <c r="K18" s="580"/>
      <c r="L18" s="514"/>
      <c r="M18" s="514"/>
      <c r="N18" s="514"/>
      <c r="O18" s="514"/>
      <c r="P18" s="514"/>
      <c r="Q18" s="580"/>
      <c r="R18" s="514"/>
      <c r="S18" s="529"/>
      <c r="T18" s="528"/>
      <c r="U18" s="528"/>
      <c r="V18" s="509"/>
      <c r="W18" s="527" t="s">
        <v>593</v>
      </c>
      <c r="X18" s="526" t="s">
        <v>220</v>
      </c>
      <c r="Y18" s="628">
        <v>0</v>
      </c>
      <c r="Z18" s="483"/>
      <c r="AA18" s="474" t="s">
        <v>221</v>
      </c>
      <c r="AB18" s="475">
        <v>1</v>
      </c>
      <c r="AE18" s="474">
        <f>AB18*15</f>
        <v>15</v>
      </c>
    </row>
    <row r="19" spans="2:32" ht="27.95" customHeight="1">
      <c r="B19" s="525" t="s">
        <v>222</v>
      </c>
      <c r="C19" s="589"/>
      <c r="D19" s="580"/>
      <c r="E19" s="580"/>
      <c r="F19" s="514"/>
      <c r="G19" s="514"/>
      <c r="H19" s="580"/>
      <c r="I19" s="514"/>
      <c r="J19" s="514" t="s">
        <v>284</v>
      </c>
      <c r="K19" s="514" t="s">
        <v>260</v>
      </c>
      <c r="L19" s="514">
        <v>30</v>
      </c>
      <c r="M19" s="514"/>
      <c r="N19" s="514"/>
      <c r="O19" s="514"/>
      <c r="P19" s="514"/>
      <c r="Q19" s="580"/>
      <c r="R19" s="514"/>
      <c r="S19" s="514"/>
      <c r="T19" s="580"/>
      <c r="U19" s="514"/>
      <c r="V19" s="509"/>
      <c r="W19" s="508" t="s">
        <v>223</v>
      </c>
      <c r="X19" s="507"/>
      <c r="Y19" s="577"/>
      <c r="Z19" s="474"/>
      <c r="AC19" s="474">
        <f>SUM(AC14:AC18)</f>
        <v>28.900000000000002</v>
      </c>
      <c r="AD19" s="474">
        <f>SUM(AD14:AD18)</f>
        <v>23</v>
      </c>
      <c r="AE19" s="474">
        <f>SUM(AE14:AE18)</f>
        <v>117</v>
      </c>
      <c r="AF19" s="474">
        <f>AC19*4+AD19*9+AE19*4</f>
        <v>790.6</v>
      </c>
    </row>
    <row r="20" spans="2:32" ht="27.95" customHeight="1">
      <c r="B20" s="584"/>
      <c r="C20" s="583"/>
      <c r="D20" s="579"/>
      <c r="E20" s="579"/>
      <c r="F20" s="510"/>
      <c r="G20" s="510"/>
      <c r="H20" s="579"/>
      <c r="I20" s="510"/>
      <c r="J20" s="510"/>
      <c r="K20" s="579"/>
      <c r="L20" s="510"/>
      <c r="M20" s="514"/>
      <c r="N20" s="555"/>
      <c r="O20" s="514"/>
      <c r="P20" s="510"/>
      <c r="Q20" s="579"/>
      <c r="R20" s="510"/>
      <c r="S20" s="510"/>
      <c r="T20" s="579"/>
      <c r="U20" s="510"/>
      <c r="V20" s="509"/>
      <c r="W20" s="527" t="s">
        <v>592</v>
      </c>
      <c r="X20" s="578"/>
      <c r="Y20" s="628"/>
      <c r="Z20" s="483"/>
      <c r="AC20" s="482">
        <f>AC19*4/AF19</f>
        <v>0.14621806223121681</v>
      </c>
      <c r="AD20" s="482">
        <f>AD19*9/AF19</f>
        <v>0.26182646091576017</v>
      </c>
      <c r="AE20" s="482">
        <f>AE19*4/AF19</f>
        <v>0.59195547685302297</v>
      </c>
    </row>
    <row r="21" spans="2:32" s="15" customFormat="1" ht="27.95" customHeight="1">
      <c r="B21" s="627">
        <v>3</v>
      </c>
      <c r="C21" s="591"/>
      <c r="D21" s="602" t="str">
        <f>'3月菜單國華'!I3</f>
        <v>香Q米飯</v>
      </c>
      <c r="E21" s="602" t="s">
        <v>224</v>
      </c>
      <c r="F21" s="602"/>
      <c r="G21" s="602" t="str">
        <f>'3月菜單國華'!I4</f>
        <v xml:space="preserve">  梅干爌肉條(醃)</v>
      </c>
      <c r="H21" s="602" t="s">
        <v>226</v>
      </c>
      <c r="I21" s="602"/>
      <c r="J21" s="602" t="str">
        <f>'3月菜單國華'!I5</f>
        <v>鐵板椰菜(豆)</v>
      </c>
      <c r="K21" s="602" t="s">
        <v>226</v>
      </c>
      <c r="L21" s="602"/>
      <c r="M21" s="602" t="str">
        <f>'3月菜單國華'!I6</f>
        <v xml:space="preserve">     玉米炒蛋   </v>
      </c>
      <c r="N21" s="602" t="s">
        <v>262</v>
      </c>
      <c r="O21" s="602"/>
      <c r="P21" s="602" t="str">
        <f>'3月菜單國華'!I7</f>
        <v>深色蔬菜</v>
      </c>
      <c r="Q21" s="602" t="s">
        <v>262</v>
      </c>
      <c r="R21" s="602"/>
      <c r="S21" s="602" t="str">
        <f>'3月菜單國華'!I8</f>
        <v>蔬菜味噌湯</v>
      </c>
      <c r="T21" s="602" t="s">
        <v>226</v>
      </c>
      <c r="U21" s="602"/>
      <c r="V21" s="509"/>
      <c r="W21" s="601" t="s">
        <v>42</v>
      </c>
      <c r="X21" s="600" t="s">
        <v>201</v>
      </c>
      <c r="Y21" s="599">
        <v>5.5</v>
      </c>
      <c r="Z21" s="474"/>
      <c r="AA21" s="474"/>
      <c r="AB21" s="475"/>
      <c r="AC21" s="474" t="s">
        <v>202</v>
      </c>
      <c r="AD21" s="474" t="s">
        <v>203</v>
      </c>
      <c r="AE21" s="474" t="s">
        <v>204</v>
      </c>
      <c r="AF21" s="474" t="s">
        <v>205</v>
      </c>
    </row>
    <row r="22" spans="2:32" s="604" customFormat="1" ht="27.75" customHeight="1">
      <c r="B22" s="623" t="s">
        <v>206</v>
      </c>
      <c r="C22" s="591"/>
      <c r="D22" s="626" t="s">
        <v>335</v>
      </c>
      <c r="E22" s="560"/>
      <c r="F22" s="625">
        <v>100</v>
      </c>
      <c r="G22" s="514" t="s">
        <v>591</v>
      </c>
      <c r="H22" s="514"/>
      <c r="I22" s="514">
        <v>50</v>
      </c>
      <c r="J22" s="543" t="s">
        <v>590</v>
      </c>
      <c r="K22" s="514"/>
      <c r="L22" s="514">
        <v>50</v>
      </c>
      <c r="M22" s="514" t="s">
        <v>327</v>
      </c>
      <c r="N22" s="585"/>
      <c r="O22" s="514">
        <v>45</v>
      </c>
      <c r="P22" s="514" t="s">
        <v>426</v>
      </c>
      <c r="Q22" s="514"/>
      <c r="R22" s="514">
        <v>100</v>
      </c>
      <c r="S22" s="547" t="s">
        <v>329</v>
      </c>
      <c r="T22" s="624"/>
      <c r="U22" s="543">
        <v>5</v>
      </c>
      <c r="V22" s="509"/>
      <c r="W22" s="527" t="s">
        <v>589</v>
      </c>
      <c r="X22" s="559" t="s">
        <v>207</v>
      </c>
      <c r="Y22" s="577">
        <v>2.2999999999999998</v>
      </c>
      <c r="Z22" s="607"/>
      <c r="AA22" s="558" t="s">
        <v>208</v>
      </c>
      <c r="AB22" s="475">
        <v>6.2</v>
      </c>
      <c r="AC22" s="475">
        <f>AB22*2</f>
        <v>12.4</v>
      </c>
      <c r="AD22" s="475"/>
      <c r="AE22" s="475">
        <f>AB22*15</f>
        <v>93</v>
      </c>
      <c r="AF22" s="475">
        <f>AC22*4+AE22*4</f>
        <v>421.6</v>
      </c>
    </row>
    <row r="23" spans="2:32" s="604" customFormat="1" ht="27.95" customHeight="1">
      <c r="B23" s="623">
        <v>2</v>
      </c>
      <c r="C23" s="591"/>
      <c r="D23" s="545"/>
      <c r="E23" s="545"/>
      <c r="F23" s="545"/>
      <c r="G23" s="514" t="s">
        <v>588</v>
      </c>
      <c r="H23" s="514" t="s">
        <v>267</v>
      </c>
      <c r="I23" s="514">
        <v>10</v>
      </c>
      <c r="J23" s="512" t="s">
        <v>587</v>
      </c>
      <c r="K23" s="514" t="s">
        <v>232</v>
      </c>
      <c r="L23" s="514">
        <v>10</v>
      </c>
      <c r="M23" s="514" t="s">
        <v>573</v>
      </c>
      <c r="N23" s="555"/>
      <c r="O23" s="514">
        <v>15</v>
      </c>
      <c r="P23" s="514"/>
      <c r="Q23" s="514"/>
      <c r="R23" s="514"/>
      <c r="S23" s="621" t="s">
        <v>586</v>
      </c>
      <c r="T23" s="620"/>
      <c r="U23" s="543">
        <v>30</v>
      </c>
      <c r="V23" s="509"/>
      <c r="W23" s="508" t="s">
        <v>41</v>
      </c>
      <c r="X23" s="540" t="s">
        <v>210</v>
      </c>
      <c r="Y23" s="577">
        <v>1.8</v>
      </c>
      <c r="Z23" s="605"/>
      <c r="AA23" s="553" t="s">
        <v>211</v>
      </c>
      <c r="AB23" s="475">
        <v>2.2000000000000002</v>
      </c>
      <c r="AC23" s="552">
        <f>AB23*7</f>
        <v>15.400000000000002</v>
      </c>
      <c r="AD23" s="475">
        <f>AB23*5</f>
        <v>11</v>
      </c>
      <c r="AE23" s="475" t="s">
        <v>212</v>
      </c>
      <c r="AF23" s="551">
        <f>AC23*4+AD23*9</f>
        <v>160.60000000000002</v>
      </c>
    </row>
    <row r="24" spans="2:32" s="604" customFormat="1" ht="27.95" customHeight="1">
      <c r="B24" s="623" t="s">
        <v>213</v>
      </c>
      <c r="C24" s="591"/>
      <c r="D24" s="545"/>
      <c r="E24" s="542"/>
      <c r="F24" s="545"/>
      <c r="G24" s="522"/>
      <c r="H24" s="615"/>
      <c r="I24" s="522"/>
      <c r="J24" s="622" t="s">
        <v>329</v>
      </c>
      <c r="K24" s="518"/>
      <c r="L24" s="518">
        <v>5</v>
      </c>
      <c r="M24" s="514" t="s">
        <v>329</v>
      </c>
      <c r="N24" s="585"/>
      <c r="O24" s="514">
        <v>10</v>
      </c>
      <c r="P24" s="514"/>
      <c r="Q24" s="514"/>
      <c r="R24" s="514"/>
      <c r="S24" s="621" t="s">
        <v>585</v>
      </c>
      <c r="T24" s="620"/>
      <c r="U24" s="543">
        <v>5</v>
      </c>
      <c r="V24" s="509"/>
      <c r="W24" s="527" t="s">
        <v>584</v>
      </c>
      <c r="X24" s="540" t="s">
        <v>214</v>
      </c>
      <c r="Y24" s="577">
        <v>2.2999999999999998</v>
      </c>
      <c r="Z24" s="607"/>
      <c r="AA24" s="474" t="s">
        <v>215</v>
      </c>
      <c r="AB24" s="475">
        <v>1.6</v>
      </c>
      <c r="AC24" s="475">
        <f>AB24*1</f>
        <v>1.6</v>
      </c>
      <c r="AD24" s="475" t="s">
        <v>212</v>
      </c>
      <c r="AE24" s="475">
        <f>AB24*5</f>
        <v>8</v>
      </c>
      <c r="AF24" s="475">
        <f>AC24*4+AE24*4</f>
        <v>38.4</v>
      </c>
    </row>
    <row r="25" spans="2:32" s="604" customFormat="1" ht="27.95" customHeight="1">
      <c r="B25" s="618" t="s">
        <v>256</v>
      </c>
      <c r="C25" s="591"/>
      <c r="D25" s="619"/>
      <c r="E25" s="542"/>
      <c r="F25" s="545"/>
      <c r="G25" s="522"/>
      <c r="H25" s="615"/>
      <c r="I25" s="522"/>
      <c r="J25" s="512" t="s">
        <v>583</v>
      </c>
      <c r="K25" s="514"/>
      <c r="L25" s="514">
        <v>5</v>
      </c>
      <c r="M25" s="514"/>
      <c r="N25" s="555"/>
      <c r="O25" s="514"/>
      <c r="P25" s="522"/>
      <c r="Q25" s="514"/>
      <c r="R25" s="514"/>
      <c r="S25" s="549" t="s">
        <v>577</v>
      </c>
      <c r="T25" s="516"/>
      <c r="U25" s="512">
        <v>0.1</v>
      </c>
      <c r="V25" s="509"/>
      <c r="W25" s="508" t="s">
        <v>43</v>
      </c>
      <c r="X25" s="540" t="s">
        <v>218</v>
      </c>
      <c r="Y25" s="577">
        <f>AB26</f>
        <v>0</v>
      </c>
      <c r="Z25" s="605"/>
      <c r="AA25" s="474" t="s">
        <v>219</v>
      </c>
      <c r="AB25" s="475">
        <v>2.5</v>
      </c>
      <c r="AC25" s="475"/>
      <c r="AD25" s="475">
        <f>AB25*5</f>
        <v>12.5</v>
      </c>
      <c r="AE25" s="475" t="s">
        <v>212</v>
      </c>
      <c r="AF25" s="475">
        <f>AD25*9</f>
        <v>112.5</v>
      </c>
    </row>
    <row r="26" spans="2:32" s="604" customFormat="1" ht="27.95" customHeight="1">
      <c r="B26" s="618"/>
      <c r="C26" s="591"/>
      <c r="D26" s="528"/>
      <c r="E26" s="522"/>
      <c r="F26" s="522"/>
      <c r="G26" s="530"/>
      <c r="H26" s="514"/>
      <c r="I26" s="514"/>
      <c r="J26" s="518"/>
      <c r="K26" s="518"/>
      <c r="L26" s="518"/>
      <c r="M26" s="514"/>
      <c r="N26" s="585"/>
      <c r="O26" s="514"/>
      <c r="P26" s="522"/>
      <c r="Q26" s="580"/>
      <c r="R26" s="514"/>
      <c r="S26" s="549" t="s">
        <v>582</v>
      </c>
      <c r="T26" s="516"/>
      <c r="U26" s="512">
        <v>0.1</v>
      </c>
      <c r="V26" s="509"/>
      <c r="W26" s="527" t="s">
        <v>581</v>
      </c>
      <c r="X26" s="526" t="s">
        <v>220</v>
      </c>
      <c r="Y26" s="577">
        <v>0</v>
      </c>
      <c r="Z26" s="607"/>
      <c r="AA26" s="474" t="s">
        <v>221</v>
      </c>
      <c r="AB26" s="475"/>
      <c r="AC26" s="474"/>
      <c r="AD26" s="474"/>
      <c r="AE26" s="474">
        <f>AB26*15</f>
        <v>0</v>
      </c>
      <c r="AF26" s="474"/>
    </row>
    <row r="27" spans="2:32" s="604" customFormat="1" ht="27.95" customHeight="1">
      <c r="B27" s="525" t="s">
        <v>222</v>
      </c>
      <c r="C27" s="617"/>
      <c r="D27" s="528"/>
      <c r="E27" s="616"/>
      <c r="F27" s="528"/>
      <c r="G27" s="522"/>
      <c r="H27" s="615"/>
      <c r="I27" s="522"/>
      <c r="J27" s="522"/>
      <c r="K27" s="522"/>
      <c r="L27" s="522"/>
      <c r="M27" s="514"/>
      <c r="N27" s="580"/>
      <c r="O27" s="514"/>
      <c r="P27" s="514"/>
      <c r="Q27" s="580"/>
      <c r="R27" s="514"/>
      <c r="S27" s="614"/>
      <c r="T27" s="510"/>
      <c r="U27" s="510"/>
      <c r="V27" s="509"/>
      <c r="W27" s="508" t="s">
        <v>223</v>
      </c>
      <c r="X27" s="507"/>
      <c r="Y27" s="577"/>
      <c r="Z27" s="605"/>
      <c r="AA27" s="474"/>
      <c r="AB27" s="475"/>
      <c r="AC27" s="474">
        <f>SUM(AC22:AC26)</f>
        <v>29.400000000000006</v>
      </c>
      <c r="AD27" s="474">
        <f>SUM(AD22:AD26)</f>
        <v>23.5</v>
      </c>
      <c r="AE27" s="474">
        <f>SUM(AE22:AE26)</f>
        <v>101</v>
      </c>
      <c r="AF27" s="474">
        <f>AC27*4+AD27*9+AE27*4</f>
        <v>733.1</v>
      </c>
    </row>
    <row r="28" spans="2:32" s="604" customFormat="1" ht="27.95" customHeight="1" thickBot="1">
      <c r="B28" s="613"/>
      <c r="C28" s="612"/>
      <c r="D28" s="611"/>
      <c r="E28" s="494"/>
      <c r="F28" s="610"/>
      <c r="G28" s="522"/>
      <c r="H28" s="522"/>
      <c r="I28" s="522"/>
      <c r="J28" s="522"/>
      <c r="K28" s="522"/>
      <c r="L28" s="522"/>
      <c r="M28" s="510"/>
      <c r="N28" s="579"/>
      <c r="O28" s="510"/>
      <c r="P28" s="510"/>
      <c r="Q28" s="579"/>
      <c r="R28" s="510"/>
      <c r="S28" s="510"/>
      <c r="T28" s="579"/>
      <c r="U28" s="510"/>
      <c r="V28" s="509"/>
      <c r="W28" s="609" t="s">
        <v>580</v>
      </c>
      <c r="X28" s="608"/>
      <c r="Y28" s="577"/>
      <c r="Z28" s="607"/>
      <c r="AA28" s="605"/>
      <c r="AB28" s="606"/>
      <c r="AC28" s="482">
        <f>AC27*4/AF27</f>
        <v>0.16041467739735374</v>
      </c>
      <c r="AD28" s="482">
        <f>AD27*9/AF27</f>
        <v>0.28850088664575091</v>
      </c>
      <c r="AE28" s="482">
        <f>AE27*4/AF27</f>
        <v>0.55108443595689538</v>
      </c>
      <c r="AF28" s="605"/>
    </row>
    <row r="29" spans="2:32" s="15" customFormat="1" ht="27.95" customHeight="1">
      <c r="B29" s="576">
        <v>3</v>
      </c>
      <c r="C29" s="591"/>
      <c r="D29" s="602" t="str">
        <f>'3月菜單國華'!M3</f>
        <v>燕麥Q飯</v>
      </c>
      <c r="E29" s="602" t="s">
        <v>224</v>
      </c>
      <c r="F29" s="602"/>
      <c r="G29" s="602" t="str">
        <f>'3月菜單國華'!M4</f>
        <v xml:space="preserve"> 卡啦魚排(炸海加) </v>
      </c>
      <c r="H29" s="602" t="s">
        <v>260</v>
      </c>
      <c r="I29" s="602"/>
      <c r="J29" s="603" t="str">
        <f>'3月菜單國華'!M5</f>
        <v>瓜仔肉醬(醃)</v>
      </c>
      <c r="K29" s="603" t="s">
        <v>226</v>
      </c>
      <c r="L29" s="603"/>
      <c r="M29" s="602" t="str">
        <f>'3月菜單國華'!M6</f>
        <v xml:space="preserve">    奶香鮮味洋芋蜀</v>
      </c>
      <c r="N29" s="602" t="s">
        <v>226</v>
      </c>
      <c r="O29" s="602"/>
      <c r="P29" s="602" t="str">
        <f>'3月菜單國華'!M7</f>
        <v>有機深色蔬菜</v>
      </c>
      <c r="Q29" s="602" t="s">
        <v>262</v>
      </c>
      <c r="R29" s="602"/>
      <c r="S29" s="602" t="str">
        <f>'3月菜單國華'!M8</f>
        <v>紫菜蛋花湯</v>
      </c>
      <c r="T29" s="602" t="s">
        <v>226</v>
      </c>
      <c r="U29" s="602"/>
      <c r="V29" s="509"/>
      <c r="W29" s="601" t="s">
        <v>42</v>
      </c>
      <c r="X29" s="600" t="s">
        <v>201</v>
      </c>
      <c r="Y29" s="599">
        <v>5.5</v>
      </c>
      <c r="Z29" s="474"/>
      <c r="AA29" s="474"/>
      <c r="AB29" s="475"/>
      <c r="AC29" s="474" t="s">
        <v>202</v>
      </c>
      <c r="AD29" s="474" t="s">
        <v>203</v>
      </c>
      <c r="AE29" s="474" t="s">
        <v>204</v>
      </c>
      <c r="AF29" s="474" t="s">
        <v>205</v>
      </c>
    </row>
    <row r="30" spans="2:32" ht="27.95" customHeight="1">
      <c r="B30" s="550" t="s">
        <v>206</v>
      </c>
      <c r="C30" s="591"/>
      <c r="D30" s="514" t="s">
        <v>335</v>
      </c>
      <c r="E30" s="514"/>
      <c r="F30" s="514">
        <v>66</v>
      </c>
      <c r="G30" s="515" t="s">
        <v>579</v>
      </c>
      <c r="H30" s="562" t="s">
        <v>578</v>
      </c>
      <c r="I30" s="515">
        <v>50</v>
      </c>
      <c r="J30" s="543" t="s">
        <v>561</v>
      </c>
      <c r="K30" s="585"/>
      <c r="L30" s="555">
        <v>40</v>
      </c>
      <c r="M30" s="514" t="s">
        <v>280</v>
      </c>
      <c r="N30" s="514"/>
      <c r="O30" s="514">
        <v>45</v>
      </c>
      <c r="P30" s="514" t="s">
        <v>471</v>
      </c>
      <c r="Q30" s="514"/>
      <c r="R30" s="514">
        <v>100</v>
      </c>
      <c r="S30" s="595" t="s">
        <v>577</v>
      </c>
      <c r="T30" s="598"/>
      <c r="U30" s="595">
        <v>1</v>
      </c>
      <c r="V30" s="509"/>
      <c r="W30" s="527" t="s">
        <v>576</v>
      </c>
      <c r="X30" s="559" t="s">
        <v>207</v>
      </c>
      <c r="Y30" s="577">
        <v>2.5</v>
      </c>
      <c r="Z30" s="483"/>
      <c r="AA30" s="558" t="s">
        <v>208</v>
      </c>
      <c r="AB30" s="475">
        <v>6.2</v>
      </c>
      <c r="AC30" s="475">
        <f>AB30*2</f>
        <v>12.4</v>
      </c>
      <c r="AD30" s="475"/>
      <c r="AE30" s="475">
        <f>AB30*15</f>
        <v>93</v>
      </c>
      <c r="AF30" s="475">
        <f>AC30*4+AE30*4</f>
        <v>421.6</v>
      </c>
    </row>
    <row r="31" spans="2:32" ht="27.95" customHeight="1">
      <c r="B31" s="550">
        <v>3</v>
      </c>
      <c r="C31" s="591"/>
      <c r="D31" s="514" t="s">
        <v>575</v>
      </c>
      <c r="E31" s="514"/>
      <c r="F31" s="514">
        <v>34</v>
      </c>
      <c r="G31" s="596"/>
      <c r="H31" s="597"/>
      <c r="I31" s="596"/>
      <c r="J31" s="543" t="s">
        <v>574</v>
      </c>
      <c r="K31" s="555" t="s">
        <v>267</v>
      </c>
      <c r="L31" s="555">
        <v>20</v>
      </c>
      <c r="M31" s="514" t="s">
        <v>329</v>
      </c>
      <c r="N31" s="580"/>
      <c r="O31" s="514">
        <v>20</v>
      </c>
      <c r="P31" s="514"/>
      <c r="Q31" s="514"/>
      <c r="R31" s="514"/>
      <c r="S31" s="594" t="s">
        <v>573</v>
      </c>
      <c r="T31" s="595"/>
      <c r="U31" s="595">
        <v>5</v>
      </c>
      <c r="V31" s="509"/>
      <c r="W31" s="508" t="s">
        <v>41</v>
      </c>
      <c r="X31" s="540" t="s">
        <v>210</v>
      </c>
      <c r="Y31" s="577">
        <v>1.8</v>
      </c>
      <c r="Z31" s="474"/>
      <c r="AA31" s="553" t="s">
        <v>211</v>
      </c>
      <c r="AB31" s="475">
        <v>2.1</v>
      </c>
      <c r="AC31" s="552">
        <f>AB31*7</f>
        <v>14.700000000000001</v>
      </c>
      <c r="AD31" s="475">
        <f>AB31*5</f>
        <v>10.5</v>
      </c>
      <c r="AE31" s="475" t="s">
        <v>212</v>
      </c>
      <c r="AF31" s="551">
        <f>AC31*4+AD31*9</f>
        <v>153.30000000000001</v>
      </c>
    </row>
    <row r="32" spans="2:32" ht="27.95" customHeight="1">
      <c r="B32" s="550" t="s">
        <v>213</v>
      </c>
      <c r="C32" s="591"/>
      <c r="D32" s="514"/>
      <c r="E32" s="580"/>
      <c r="F32" s="514"/>
      <c r="G32" s="549"/>
      <c r="H32" s="587"/>
      <c r="I32" s="515"/>
      <c r="J32" s="547" t="s">
        <v>326</v>
      </c>
      <c r="K32" s="587"/>
      <c r="L32" s="515">
        <v>15</v>
      </c>
      <c r="M32" s="518" t="s">
        <v>561</v>
      </c>
      <c r="N32" s="519"/>
      <c r="O32" s="518">
        <v>5</v>
      </c>
      <c r="P32" s="514"/>
      <c r="Q32" s="514"/>
      <c r="R32" s="514"/>
      <c r="S32" s="594" t="s">
        <v>572</v>
      </c>
      <c r="T32" s="593"/>
      <c r="U32" s="593">
        <v>5</v>
      </c>
      <c r="V32" s="509"/>
      <c r="W32" s="527" t="s">
        <v>557</v>
      </c>
      <c r="X32" s="540" t="s">
        <v>214</v>
      </c>
      <c r="Y32" s="577">
        <v>2.5</v>
      </c>
      <c r="Z32" s="483"/>
      <c r="AA32" s="474" t="s">
        <v>215</v>
      </c>
      <c r="AB32" s="475">
        <v>1.5</v>
      </c>
      <c r="AC32" s="475">
        <f>AB32*1</f>
        <v>1.5</v>
      </c>
      <c r="AD32" s="475" t="s">
        <v>212</v>
      </c>
      <c r="AE32" s="475">
        <f>AB32*5</f>
        <v>7.5</v>
      </c>
      <c r="AF32" s="475">
        <f>AC32*4+AE32*4</f>
        <v>36</v>
      </c>
    </row>
    <row r="33" spans="2:32" ht="27.95" customHeight="1">
      <c r="B33" s="539" t="s">
        <v>273</v>
      </c>
      <c r="C33" s="591"/>
      <c r="D33" s="580"/>
      <c r="E33" s="580"/>
      <c r="F33" s="514"/>
      <c r="G33" s="549"/>
      <c r="H33" s="587"/>
      <c r="I33" s="515"/>
      <c r="J33" s="592"/>
      <c r="K33" s="585"/>
      <c r="L33" s="590"/>
      <c r="M33" s="518" t="s">
        <v>327</v>
      </c>
      <c r="N33" s="519"/>
      <c r="O33" s="518">
        <v>5</v>
      </c>
      <c r="P33" s="514"/>
      <c r="Q33" s="514"/>
      <c r="R33" s="514"/>
      <c r="S33" s="522"/>
      <c r="T33" s="555"/>
      <c r="U33" s="555"/>
      <c r="V33" s="509"/>
      <c r="W33" s="508" t="s">
        <v>43</v>
      </c>
      <c r="X33" s="540" t="s">
        <v>218</v>
      </c>
      <c r="Y33" s="577">
        <v>0</v>
      </c>
      <c r="Z33" s="474"/>
      <c r="AA33" s="474" t="s">
        <v>219</v>
      </c>
      <c r="AB33" s="475">
        <v>2.5</v>
      </c>
      <c r="AC33" s="475"/>
      <c r="AD33" s="475">
        <f>AB33*5</f>
        <v>12.5</v>
      </c>
      <c r="AE33" s="475" t="s">
        <v>212</v>
      </c>
      <c r="AF33" s="475">
        <f>AD33*9</f>
        <v>112.5</v>
      </c>
    </row>
    <row r="34" spans="2:32" ht="27.95" customHeight="1">
      <c r="B34" s="539"/>
      <c r="C34" s="591"/>
      <c r="D34" s="555"/>
      <c r="E34" s="555"/>
      <c r="F34" s="555"/>
      <c r="G34" s="514"/>
      <c r="H34" s="580"/>
      <c r="I34" s="549"/>
      <c r="J34" s="520"/>
      <c r="K34" s="555"/>
      <c r="L34" s="590"/>
      <c r="M34" s="518" t="s">
        <v>571</v>
      </c>
      <c r="N34" s="518"/>
      <c r="O34" s="518">
        <v>3</v>
      </c>
      <c r="P34" s="514"/>
      <c r="Q34" s="514"/>
      <c r="R34" s="514"/>
      <c r="S34" s="514"/>
      <c r="T34" s="580"/>
      <c r="U34" s="514"/>
      <c r="V34" s="509"/>
      <c r="W34" s="527" t="s">
        <v>570</v>
      </c>
      <c r="X34" s="526" t="s">
        <v>220</v>
      </c>
      <c r="Y34" s="577">
        <v>0</v>
      </c>
      <c r="Z34" s="483"/>
      <c r="AA34" s="474" t="s">
        <v>221</v>
      </c>
      <c r="AB34" s="475">
        <v>1</v>
      </c>
      <c r="AE34" s="474">
        <f>AB34*15</f>
        <v>15</v>
      </c>
    </row>
    <row r="35" spans="2:32" ht="27.95" customHeight="1">
      <c r="B35" s="525" t="s">
        <v>222</v>
      </c>
      <c r="C35" s="589"/>
      <c r="D35" s="580"/>
      <c r="E35" s="580"/>
      <c r="F35" s="514"/>
      <c r="G35" s="514"/>
      <c r="H35" s="580"/>
      <c r="I35" s="549"/>
      <c r="J35" s="588"/>
      <c r="K35" s="587"/>
      <c r="L35" s="586"/>
      <c r="M35" s="530"/>
      <c r="N35" s="585"/>
      <c r="O35" s="514"/>
      <c r="P35" s="514"/>
      <c r="Q35" s="514"/>
      <c r="R35" s="514"/>
      <c r="S35" s="514"/>
      <c r="T35" s="514"/>
      <c r="U35" s="514"/>
      <c r="V35" s="509"/>
      <c r="W35" s="508" t="s">
        <v>223</v>
      </c>
      <c r="X35" s="507"/>
      <c r="Y35" s="577"/>
      <c r="Z35" s="474"/>
      <c r="AC35" s="474">
        <f>SUM(AC30:AC34)</f>
        <v>28.6</v>
      </c>
      <c r="AD35" s="474">
        <f>SUM(AD30:AD34)</f>
        <v>23</v>
      </c>
      <c r="AE35" s="474">
        <f>SUM(AE30:AE34)</f>
        <v>115.5</v>
      </c>
      <c r="AF35" s="474">
        <f>AC35*4+AD35*9+AE35*4</f>
        <v>783.4</v>
      </c>
    </row>
    <row r="36" spans="2:32" ht="27.95" customHeight="1">
      <c r="B36" s="584"/>
      <c r="C36" s="583"/>
      <c r="D36" s="579"/>
      <c r="E36" s="579"/>
      <c r="F36" s="510"/>
      <c r="G36" s="510"/>
      <c r="H36" s="579"/>
      <c r="I36" s="537"/>
      <c r="J36" s="582"/>
      <c r="K36" s="489"/>
      <c r="L36" s="581"/>
      <c r="M36" s="512"/>
      <c r="N36" s="580"/>
      <c r="O36" s="514"/>
      <c r="P36" s="514"/>
      <c r="Q36" s="514"/>
      <c r="R36" s="514"/>
      <c r="S36" s="510"/>
      <c r="T36" s="579"/>
      <c r="U36" s="510"/>
      <c r="V36" s="509"/>
      <c r="W36" s="527" t="s">
        <v>569</v>
      </c>
      <c r="X36" s="578"/>
      <c r="Y36" s="577"/>
      <c r="Z36" s="483"/>
      <c r="AC36" s="482">
        <f>AC35*4/AF35</f>
        <v>0.14603012509573654</v>
      </c>
      <c r="AD36" s="482">
        <f>AD35*9/AF35</f>
        <v>0.26423283124840441</v>
      </c>
      <c r="AE36" s="482">
        <f>AE35*4/AF35</f>
        <v>0.58973704365585911</v>
      </c>
    </row>
    <row r="37" spans="2:32" s="15" customFormat="1" ht="27.95" customHeight="1">
      <c r="B37" s="576">
        <v>3</v>
      </c>
      <c r="C37" s="538"/>
      <c r="D37" s="575" t="str">
        <f>'3月菜單國華'!Q3</f>
        <v xml:space="preserve"> 招牌炒麵  </v>
      </c>
      <c r="E37" s="571" t="s">
        <v>226</v>
      </c>
      <c r="F37" s="570"/>
      <c r="G37" s="568" t="str">
        <f>'3月菜單國華'!Q4</f>
        <v>香雞腿</v>
      </c>
      <c r="H37" s="567" t="s">
        <v>568</v>
      </c>
      <c r="I37" s="567"/>
      <c r="J37" s="571" t="str">
        <f>'3月菜單國華'!Q5</f>
        <v>小瓜甜不辣(加)</v>
      </c>
      <c r="K37" s="574" t="s">
        <v>262</v>
      </c>
      <c r="L37" s="575"/>
      <c r="M37" s="571" t="str">
        <f>'3月菜單國華'!Q6</f>
        <v xml:space="preserve">  小籠湯包(冷)</v>
      </c>
      <c r="N37" s="574" t="s">
        <v>224</v>
      </c>
      <c r="O37" s="573"/>
      <c r="P37" s="572" t="str">
        <f>'3月菜單國華'!Q7</f>
        <v>淺色蔬菜</v>
      </c>
      <c r="Q37" s="571" t="s">
        <v>262</v>
      </c>
      <c r="R37" s="570"/>
      <c r="S37" s="569" t="str">
        <f>'3月菜單國華'!Q8</f>
        <v>竹筍肉絲湯</v>
      </c>
      <c r="T37" s="568" t="s">
        <v>226</v>
      </c>
      <c r="U37" s="567"/>
      <c r="V37" s="509"/>
      <c r="W37" s="566" t="s">
        <v>42</v>
      </c>
      <c r="X37" s="565" t="s">
        <v>201</v>
      </c>
      <c r="Y37" s="564">
        <v>5.3</v>
      </c>
      <c r="Z37" s="474"/>
      <c r="AA37" s="474"/>
      <c r="AB37" s="475"/>
      <c r="AC37" s="474" t="s">
        <v>202</v>
      </c>
      <c r="AD37" s="474" t="s">
        <v>203</v>
      </c>
      <c r="AE37" s="474" t="s">
        <v>204</v>
      </c>
      <c r="AF37" s="474" t="s">
        <v>205</v>
      </c>
    </row>
    <row r="38" spans="2:32" ht="27.95" customHeight="1">
      <c r="B38" s="550" t="s">
        <v>206</v>
      </c>
      <c r="C38" s="538"/>
      <c r="D38" s="563" t="s">
        <v>567</v>
      </c>
      <c r="E38" s="562"/>
      <c r="F38" s="561">
        <v>180</v>
      </c>
      <c r="G38" s="512" t="s">
        <v>566</v>
      </c>
      <c r="H38" s="514"/>
      <c r="I38" s="514">
        <v>60</v>
      </c>
      <c r="J38" s="514" t="s">
        <v>565</v>
      </c>
      <c r="K38" s="555"/>
      <c r="L38" s="514">
        <v>15</v>
      </c>
      <c r="M38" s="560" t="s">
        <v>564</v>
      </c>
      <c r="N38" s="560" t="s">
        <v>320</v>
      </c>
      <c r="O38" s="560">
        <v>34</v>
      </c>
      <c r="P38" s="512" t="s">
        <v>427</v>
      </c>
      <c r="Q38" s="514"/>
      <c r="R38" s="554">
        <v>100</v>
      </c>
      <c r="S38" s="514" t="s">
        <v>563</v>
      </c>
      <c r="T38" s="514"/>
      <c r="U38" s="514">
        <v>35</v>
      </c>
      <c r="V38" s="509"/>
      <c r="W38" s="527" t="s">
        <v>562</v>
      </c>
      <c r="X38" s="559" t="s">
        <v>207</v>
      </c>
      <c r="Y38" s="506">
        <v>2.2000000000000002</v>
      </c>
      <c r="Z38" s="483"/>
      <c r="AA38" s="558" t="s">
        <v>208</v>
      </c>
      <c r="AB38" s="475">
        <v>6</v>
      </c>
      <c r="AC38" s="475">
        <f>AB38*2</f>
        <v>12</v>
      </c>
      <c r="AD38" s="475"/>
      <c r="AE38" s="475">
        <f>AB38*15</f>
        <v>90</v>
      </c>
      <c r="AF38" s="475">
        <f>AC38*4+AE38*4</f>
        <v>408</v>
      </c>
    </row>
    <row r="39" spans="2:32" ht="27.95" customHeight="1">
      <c r="B39" s="550">
        <v>4</v>
      </c>
      <c r="C39" s="538"/>
      <c r="D39" s="537" t="s">
        <v>561</v>
      </c>
      <c r="E39" s="557"/>
      <c r="F39" s="535">
        <v>20</v>
      </c>
      <c r="G39" s="556"/>
      <c r="H39" s="514"/>
      <c r="I39" s="514"/>
      <c r="J39" s="514" t="s">
        <v>560</v>
      </c>
      <c r="K39" s="555" t="s">
        <v>275</v>
      </c>
      <c r="L39" s="514">
        <v>30</v>
      </c>
      <c r="M39" s="514"/>
      <c r="N39" s="514"/>
      <c r="O39" s="514"/>
      <c r="P39" s="512"/>
      <c r="Q39" s="514"/>
      <c r="R39" s="554"/>
      <c r="S39" s="514" t="s">
        <v>559</v>
      </c>
      <c r="T39" s="514"/>
      <c r="U39" s="514">
        <v>2</v>
      </c>
      <c r="V39" s="509"/>
      <c r="W39" s="508" t="s">
        <v>41</v>
      </c>
      <c r="X39" s="540" t="s">
        <v>210</v>
      </c>
      <c r="Y39" s="506">
        <v>1.8</v>
      </c>
      <c r="Z39" s="474"/>
      <c r="AA39" s="553" t="s">
        <v>211</v>
      </c>
      <c r="AB39" s="475">
        <v>2.2000000000000002</v>
      </c>
      <c r="AC39" s="552">
        <f>AB39*7</f>
        <v>15.400000000000002</v>
      </c>
      <c r="AD39" s="475">
        <f>AB39*5</f>
        <v>11</v>
      </c>
      <c r="AE39" s="475" t="s">
        <v>212</v>
      </c>
      <c r="AF39" s="551">
        <f>AC39*4+AD39*9</f>
        <v>160.60000000000002</v>
      </c>
    </row>
    <row r="40" spans="2:32" ht="27.95" customHeight="1">
      <c r="B40" s="550" t="s">
        <v>213</v>
      </c>
      <c r="C40" s="538"/>
      <c r="D40" s="549" t="s">
        <v>558</v>
      </c>
      <c r="E40" s="536"/>
      <c r="F40" s="535">
        <v>15</v>
      </c>
      <c r="G40" s="520"/>
      <c r="H40" s="519"/>
      <c r="I40" s="548"/>
      <c r="J40" s="547"/>
      <c r="K40" s="533"/>
      <c r="L40" s="532"/>
      <c r="M40" s="514"/>
      <c r="N40" s="514"/>
      <c r="O40" s="514"/>
      <c r="P40" s="513"/>
      <c r="Q40" s="513"/>
      <c r="R40" s="513"/>
      <c r="S40" s="546"/>
      <c r="T40" s="545"/>
      <c r="U40" s="545"/>
      <c r="V40" s="509"/>
      <c r="W40" s="527" t="s">
        <v>557</v>
      </c>
      <c r="X40" s="540" t="s">
        <v>214</v>
      </c>
      <c r="Y40" s="506">
        <v>2.5</v>
      </c>
      <c r="Z40" s="483"/>
      <c r="AA40" s="474" t="s">
        <v>215</v>
      </c>
      <c r="AB40" s="475">
        <v>1.7</v>
      </c>
      <c r="AC40" s="475">
        <f>AB40*1</f>
        <v>1.7</v>
      </c>
      <c r="AD40" s="475" t="s">
        <v>212</v>
      </c>
      <c r="AE40" s="475">
        <f>AB40*5</f>
        <v>8.5</v>
      </c>
      <c r="AF40" s="475">
        <f>AC40*4+AE40*4</f>
        <v>40.799999999999997</v>
      </c>
    </row>
    <row r="41" spans="2:32" ht="27.95" customHeight="1">
      <c r="B41" s="539" t="s">
        <v>288</v>
      </c>
      <c r="C41" s="538"/>
      <c r="D41" s="537" t="s">
        <v>329</v>
      </c>
      <c r="E41" s="536"/>
      <c r="F41" s="535">
        <v>5</v>
      </c>
      <c r="G41" s="534"/>
      <c r="H41" s="533"/>
      <c r="I41" s="544"/>
      <c r="J41" s="518"/>
      <c r="K41" s="519"/>
      <c r="L41" s="518"/>
      <c r="M41" s="514"/>
      <c r="N41" s="514"/>
      <c r="O41" s="514"/>
      <c r="P41" s="513"/>
      <c r="Q41" s="513"/>
      <c r="R41" s="513"/>
      <c r="S41" s="543"/>
      <c r="T41" s="542"/>
      <c r="U41" s="541"/>
      <c r="V41" s="509"/>
      <c r="W41" s="508" t="s">
        <v>43</v>
      </c>
      <c r="X41" s="540" t="s">
        <v>218</v>
      </c>
      <c r="Y41" s="506">
        <f>AB42</f>
        <v>0</v>
      </c>
      <c r="Z41" s="474"/>
      <c r="AA41" s="474" t="s">
        <v>219</v>
      </c>
      <c r="AB41" s="475">
        <v>2.5</v>
      </c>
      <c r="AC41" s="475"/>
      <c r="AD41" s="475">
        <f>AB41*5</f>
        <v>12.5</v>
      </c>
      <c r="AE41" s="475" t="s">
        <v>212</v>
      </c>
      <c r="AF41" s="475">
        <f>AD41*9</f>
        <v>112.5</v>
      </c>
    </row>
    <row r="42" spans="2:32" ht="27.95" customHeight="1">
      <c r="B42" s="539"/>
      <c r="C42" s="538"/>
      <c r="D42" s="537"/>
      <c r="E42" s="536"/>
      <c r="F42" s="535"/>
      <c r="G42" s="534"/>
      <c r="H42" s="533"/>
      <c r="I42" s="532"/>
      <c r="J42" s="518"/>
      <c r="K42" s="519"/>
      <c r="L42" s="518"/>
      <c r="M42" s="514"/>
      <c r="N42" s="514"/>
      <c r="O42" s="514"/>
      <c r="P42" s="513"/>
      <c r="Q42" s="531"/>
      <c r="R42" s="513"/>
      <c r="S42" s="530"/>
      <c r="T42" s="529"/>
      <c r="U42" s="528"/>
      <c r="V42" s="509"/>
      <c r="W42" s="527" t="s">
        <v>556</v>
      </c>
      <c r="X42" s="526" t="s">
        <v>220</v>
      </c>
      <c r="Y42" s="506">
        <v>0</v>
      </c>
      <c r="Z42" s="483"/>
      <c r="AA42" s="474" t="s">
        <v>221</v>
      </c>
      <c r="AE42" s="474">
        <f>AB42*15</f>
        <v>0</v>
      </c>
    </row>
    <row r="43" spans="2:32" ht="27.95" customHeight="1">
      <c r="B43" s="525" t="s">
        <v>222</v>
      </c>
      <c r="C43" s="524"/>
      <c r="D43" s="523"/>
      <c r="E43" s="522"/>
      <c r="F43" s="521"/>
      <c r="G43" s="520"/>
      <c r="H43" s="519"/>
      <c r="I43" s="518"/>
      <c r="J43" s="517"/>
      <c r="K43" s="516"/>
      <c r="L43" s="515"/>
      <c r="M43" s="514"/>
      <c r="N43" s="514"/>
      <c r="O43" s="514"/>
      <c r="P43" s="513"/>
      <c r="Q43" s="513"/>
      <c r="R43" s="513"/>
      <c r="S43" s="512"/>
      <c r="T43" s="511"/>
      <c r="U43" s="510"/>
      <c r="V43" s="509"/>
      <c r="W43" s="508" t="s">
        <v>223</v>
      </c>
      <c r="X43" s="507"/>
      <c r="Y43" s="506"/>
      <c r="Z43" s="474"/>
      <c r="AC43" s="474">
        <f>SUM(AC38:AC42)</f>
        <v>29.1</v>
      </c>
      <c r="AD43" s="474">
        <f>SUM(AD38:AD42)</f>
        <v>23.5</v>
      </c>
      <c r="AE43" s="474">
        <f>SUM(AE38:AE42)</f>
        <v>98.5</v>
      </c>
      <c r="AF43" s="474">
        <f>AC43*4+AD43*9+AE43*4</f>
        <v>721.9</v>
      </c>
    </row>
    <row r="44" spans="2:32" ht="27.95" customHeight="1">
      <c r="B44" s="505"/>
      <c r="C44" s="504"/>
      <c r="D44" s="503"/>
      <c r="E44" s="502"/>
      <c r="F44" s="501"/>
      <c r="G44" s="500"/>
      <c r="H44" s="499"/>
      <c r="I44" s="498"/>
      <c r="J44" s="497"/>
      <c r="K44" s="496"/>
      <c r="L44" s="495"/>
      <c r="M44" s="494"/>
      <c r="N44" s="494"/>
      <c r="O44" s="494"/>
      <c r="P44" s="493"/>
      <c r="Q44" s="492"/>
      <c r="R44" s="491"/>
      <c r="S44" s="490"/>
      <c r="T44" s="489"/>
      <c r="U44" s="488"/>
      <c r="V44" s="487"/>
      <c r="W44" s="486" t="s">
        <v>555</v>
      </c>
      <c r="X44" s="485"/>
      <c r="Y44" s="484"/>
      <c r="Z44" s="483"/>
      <c r="AC44" s="482">
        <f>AC43*4/AF43</f>
        <v>0.1612411691369996</v>
      </c>
      <c r="AD44" s="482">
        <f>AD43*9/AF43</f>
        <v>0.29297686660202243</v>
      </c>
      <c r="AE44" s="482">
        <f>AE43*4/AF43</f>
        <v>0.54578196426097803</v>
      </c>
    </row>
    <row r="45" spans="2:32" ht="21.75" customHeight="1">
      <c r="C45" s="474"/>
      <c r="J45" s="481"/>
      <c r="K45" s="481"/>
      <c r="L45" s="481"/>
      <c r="M45" s="481"/>
      <c r="N45" s="481"/>
      <c r="O45" s="481"/>
      <c r="P45" s="481"/>
      <c r="Q45" s="481"/>
      <c r="R45" s="481"/>
      <c r="S45" s="481"/>
      <c r="T45" s="481"/>
      <c r="U45" s="481"/>
      <c r="V45" s="481"/>
      <c r="W45" s="481"/>
      <c r="X45" s="481"/>
      <c r="Y45" s="481"/>
      <c r="Z45" s="480"/>
    </row>
    <row r="46" spans="2:32">
      <c r="V46" s="479"/>
    </row>
  </sheetData>
  <mergeCells count="13">
    <mergeCell ref="B41:B42"/>
    <mergeCell ref="B25:B26"/>
    <mergeCell ref="C21:C26"/>
    <mergeCell ref="B1:Y1"/>
    <mergeCell ref="B2:G2"/>
    <mergeCell ref="C5:C10"/>
    <mergeCell ref="B9:B10"/>
    <mergeCell ref="C13:C18"/>
    <mergeCell ref="B17:B18"/>
    <mergeCell ref="V5:V44"/>
    <mergeCell ref="C29:C34"/>
    <mergeCell ref="B33:B34"/>
    <mergeCell ref="C37:C42"/>
  </mergeCells>
  <phoneticPr fontId="3" type="noConversion"/>
  <pageMargins left="0.39370078740157483" right="0.15748031496062992" top="0.19685039370078741" bottom="0.15748031496062992" header="0.51181102362204722" footer="0.23622047244094491"/>
  <pageSetup paperSize="9" scale="4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FDCEBA-4653-47B5-AC57-747B1CF7BE27}">
  <sheetPr>
    <pageSetUpPr fitToPage="1"/>
  </sheetPr>
  <dimension ref="B1:AF46"/>
  <sheetViews>
    <sheetView topLeftCell="A10" zoomScale="40" zoomScaleNormal="40" workbookViewId="0">
      <selection activeCell="E32" sqref="E32:H32"/>
    </sheetView>
  </sheetViews>
  <sheetFormatPr defaultRowHeight="20.25"/>
  <cols>
    <col min="1" max="1" width="1.875" style="473" customWidth="1"/>
    <col min="2" max="2" width="4.875" style="478" customWidth="1"/>
    <col min="3" max="3" width="0" style="473" hidden="1" customWidth="1"/>
    <col min="4" max="4" width="28.625" style="473" customWidth="1"/>
    <col min="5" max="5" width="5.625" style="477" customWidth="1"/>
    <col min="6" max="6" width="9.625" style="473" customWidth="1"/>
    <col min="7" max="7" width="28.625" style="473" customWidth="1"/>
    <col min="8" max="8" width="5.625" style="477" customWidth="1"/>
    <col min="9" max="9" width="9.625" style="473" customWidth="1"/>
    <col min="10" max="10" width="28.625" style="473" customWidth="1"/>
    <col min="11" max="11" width="5.625" style="477" customWidth="1"/>
    <col min="12" max="12" width="9.625" style="473" customWidth="1"/>
    <col min="13" max="13" width="28.625" style="473" customWidth="1"/>
    <col min="14" max="14" width="5.625" style="477" customWidth="1"/>
    <col min="15" max="15" width="9.625" style="473" customWidth="1"/>
    <col min="16" max="16" width="28.625" style="473" customWidth="1"/>
    <col min="17" max="17" width="5.625" style="477" customWidth="1"/>
    <col min="18" max="18" width="9.625" style="473" customWidth="1"/>
    <col min="19" max="19" width="28.625" style="473" customWidth="1"/>
    <col min="20" max="20" width="5.625" style="477" customWidth="1"/>
    <col min="21" max="21" width="9.625" style="473" customWidth="1"/>
    <col min="22" max="22" width="12.125" style="476" customWidth="1"/>
    <col min="23" max="23" width="11.75" style="134" customWidth="1"/>
    <col min="24" max="24" width="11.25" style="229" customWidth="1"/>
    <col min="25" max="25" width="6.625" style="136" customWidth="1"/>
    <col min="26" max="26" width="6.625" style="473" customWidth="1"/>
    <col min="27" max="27" width="6" style="474" hidden="1" customWidth="1"/>
    <col min="28" max="28" width="5.5" style="475" hidden="1" customWidth="1"/>
    <col min="29" max="29" width="7.75" style="474" hidden="1" customWidth="1"/>
    <col min="30" max="30" width="8" style="474" hidden="1" customWidth="1"/>
    <col min="31" max="31" width="7.875" style="474" hidden="1" customWidth="1"/>
    <col min="32" max="32" width="7.5" style="474" hidden="1" customWidth="1"/>
    <col min="33" max="16384" width="9" style="473"/>
  </cols>
  <sheetData>
    <row r="1" spans="2:32" s="474" customFormat="1" ht="38.25">
      <c r="B1" s="667" t="s">
        <v>653</v>
      </c>
      <c r="C1" s="667"/>
      <c r="D1" s="667"/>
      <c r="E1" s="667"/>
      <c r="F1" s="667"/>
      <c r="G1" s="667"/>
      <c r="H1" s="667"/>
      <c r="I1" s="667"/>
      <c r="J1" s="667"/>
      <c r="K1" s="667"/>
      <c r="L1" s="667"/>
      <c r="M1" s="667"/>
      <c r="N1" s="667"/>
      <c r="O1" s="667"/>
      <c r="P1" s="667"/>
      <c r="Q1" s="667"/>
      <c r="R1" s="667"/>
      <c r="S1" s="667"/>
      <c r="T1" s="667"/>
      <c r="U1" s="667"/>
      <c r="V1" s="667"/>
      <c r="W1" s="667"/>
      <c r="X1" s="667"/>
      <c r="Y1" s="667"/>
      <c r="Z1" s="660"/>
      <c r="AB1" s="475"/>
    </row>
    <row r="2" spans="2:32" s="474" customFormat="1" ht="13.5" customHeight="1">
      <c r="B2" s="666"/>
      <c r="C2" s="665"/>
      <c r="D2" s="665"/>
      <c r="E2" s="665"/>
      <c r="F2" s="665"/>
      <c r="G2" s="665"/>
      <c r="H2" s="664"/>
      <c r="I2" s="660"/>
      <c r="J2" s="660"/>
      <c r="K2" s="664"/>
      <c r="L2" s="660"/>
      <c r="M2" s="660"/>
      <c r="N2" s="664"/>
      <c r="O2" s="660"/>
      <c r="P2" s="660"/>
      <c r="Q2" s="664"/>
      <c r="R2" s="660"/>
      <c r="S2" s="660"/>
      <c r="T2" s="664"/>
      <c r="U2" s="660"/>
      <c r="V2" s="663"/>
      <c r="W2" s="661"/>
      <c r="X2" s="662"/>
      <c r="Y2" s="661"/>
      <c r="Z2" s="660"/>
      <c r="AB2" s="475"/>
    </row>
    <row r="3" spans="2:32" s="474" customFormat="1" ht="32.25" customHeight="1">
      <c r="B3" s="659" t="s">
        <v>187</v>
      </c>
      <c r="C3" s="658"/>
      <c r="D3" s="657"/>
      <c r="E3" s="657"/>
      <c r="F3" s="657"/>
      <c r="G3" s="657"/>
      <c r="H3" s="657"/>
      <c r="I3" s="657"/>
      <c r="J3" s="657"/>
      <c r="K3" s="657"/>
      <c r="L3" s="657"/>
      <c r="M3" s="657"/>
      <c r="N3" s="657"/>
      <c r="O3" s="657"/>
      <c r="P3" s="657"/>
      <c r="Q3" s="657"/>
      <c r="R3" s="657"/>
      <c r="T3" s="657"/>
      <c r="U3" s="657"/>
      <c r="V3" s="656"/>
      <c r="W3" s="655"/>
      <c r="X3" s="654"/>
      <c r="Y3" s="653"/>
      <c r="Z3" s="483"/>
      <c r="AB3" s="475"/>
    </row>
    <row r="4" spans="2:32" s="642" customFormat="1" ht="43.5">
      <c r="B4" s="652" t="s">
        <v>188</v>
      </c>
      <c r="C4" s="651" t="s">
        <v>189</v>
      </c>
      <c r="D4" s="647" t="s">
        <v>190</v>
      </c>
      <c r="E4" s="648" t="s">
        <v>191</v>
      </c>
      <c r="F4" s="647"/>
      <c r="G4" s="647" t="s">
        <v>193</v>
      </c>
      <c r="H4" s="648" t="s">
        <v>191</v>
      </c>
      <c r="I4" s="647"/>
      <c r="J4" s="647" t="s">
        <v>194</v>
      </c>
      <c r="K4" s="648" t="s">
        <v>191</v>
      </c>
      <c r="L4" s="650"/>
      <c r="M4" s="647" t="s">
        <v>194</v>
      </c>
      <c r="N4" s="648" t="s">
        <v>191</v>
      </c>
      <c r="O4" s="647"/>
      <c r="P4" s="647" t="s">
        <v>194</v>
      </c>
      <c r="Q4" s="648" t="s">
        <v>191</v>
      </c>
      <c r="R4" s="647"/>
      <c r="S4" s="719" t="s">
        <v>195</v>
      </c>
      <c r="T4" s="718" t="s">
        <v>191</v>
      </c>
      <c r="U4" s="717"/>
      <c r="V4" s="646" t="s">
        <v>196</v>
      </c>
      <c r="W4" s="646" t="s">
        <v>197</v>
      </c>
      <c r="X4" s="645" t="s">
        <v>198</v>
      </c>
      <c r="Y4" s="644" t="s">
        <v>199</v>
      </c>
      <c r="Z4" s="643"/>
      <c r="AA4" s="558"/>
      <c r="AB4" s="475"/>
      <c r="AC4" s="474"/>
      <c r="AD4" s="474"/>
      <c r="AE4" s="474"/>
      <c r="AF4" s="474"/>
    </row>
    <row r="5" spans="2:32" s="15" customFormat="1" ht="65.099999999999994" customHeight="1">
      <c r="B5" s="576">
        <v>3</v>
      </c>
      <c r="C5" s="591"/>
      <c r="D5" s="602" t="str">
        <f>'3月菜單國華'!A12</f>
        <v>香Q米飯</v>
      </c>
      <c r="E5" s="602" t="s">
        <v>224</v>
      </c>
      <c r="F5" s="640" t="s">
        <v>192</v>
      </c>
      <c r="G5" s="602" t="str">
        <f>'3月菜單國華'!A13</f>
        <v>三節鳳翅</v>
      </c>
      <c r="H5" s="602" t="s">
        <v>568</v>
      </c>
      <c r="I5" s="640" t="s">
        <v>192</v>
      </c>
      <c r="J5" s="602" t="str">
        <f>'3月菜單國華'!A14</f>
        <v xml:space="preserve">  肉末豆腐(豆)</v>
      </c>
      <c r="K5" s="602" t="s">
        <v>226</v>
      </c>
      <c r="L5" s="640" t="s">
        <v>192</v>
      </c>
      <c r="M5" s="602" t="str">
        <f>'3月菜單國華'!A15</f>
        <v xml:space="preserve"> 南洋椰香豬 </v>
      </c>
      <c r="N5" s="602" t="s">
        <v>226</v>
      </c>
      <c r="O5" s="640" t="s">
        <v>192</v>
      </c>
      <c r="P5" s="602" t="str">
        <f>'3月菜單國華'!A16</f>
        <v>淺色蔬菜</v>
      </c>
      <c r="Q5" s="602" t="s">
        <v>262</v>
      </c>
      <c r="R5" s="716" t="s">
        <v>192</v>
      </c>
      <c r="S5" s="575" t="str">
        <f>'3月菜單國華'!A17</f>
        <v>土瓶蒸湯</v>
      </c>
      <c r="T5" s="571" t="s">
        <v>226</v>
      </c>
      <c r="U5" s="715" t="s">
        <v>192</v>
      </c>
      <c r="V5" s="639" t="s">
        <v>605</v>
      </c>
      <c r="W5" s="601" t="s">
        <v>42</v>
      </c>
      <c r="X5" s="600" t="s">
        <v>201</v>
      </c>
      <c r="Y5" s="599">
        <v>5.5</v>
      </c>
      <c r="Z5" s="474"/>
      <c r="AA5" s="474"/>
      <c r="AB5" s="475"/>
      <c r="AC5" s="474" t="s">
        <v>202</v>
      </c>
      <c r="AD5" s="474" t="s">
        <v>203</v>
      </c>
      <c r="AE5" s="474" t="s">
        <v>204</v>
      </c>
      <c r="AF5" s="474" t="s">
        <v>205</v>
      </c>
    </row>
    <row r="6" spans="2:32" ht="27.95" customHeight="1">
      <c r="B6" s="550" t="s">
        <v>206</v>
      </c>
      <c r="C6" s="591"/>
      <c r="D6" s="514" t="s">
        <v>335</v>
      </c>
      <c r="E6" s="514"/>
      <c r="F6" s="514">
        <v>100</v>
      </c>
      <c r="G6" s="514" t="s">
        <v>652</v>
      </c>
      <c r="H6" s="514"/>
      <c r="I6" s="514">
        <v>60</v>
      </c>
      <c r="J6" s="514" t="s">
        <v>596</v>
      </c>
      <c r="K6" s="514" t="s">
        <v>232</v>
      </c>
      <c r="L6" s="514">
        <v>50</v>
      </c>
      <c r="M6" s="514" t="s">
        <v>280</v>
      </c>
      <c r="N6" s="514"/>
      <c r="O6" s="514">
        <v>45</v>
      </c>
      <c r="P6" s="514" t="s">
        <v>427</v>
      </c>
      <c r="Q6" s="514"/>
      <c r="R6" s="514">
        <v>100</v>
      </c>
      <c r="S6" s="555" t="s">
        <v>586</v>
      </c>
      <c r="T6" s="555"/>
      <c r="U6" s="555">
        <v>32</v>
      </c>
      <c r="V6" s="509"/>
      <c r="W6" s="527" t="s">
        <v>576</v>
      </c>
      <c r="X6" s="559" t="s">
        <v>207</v>
      </c>
      <c r="Y6" s="577">
        <v>2.5</v>
      </c>
      <c r="Z6" s="483"/>
      <c r="AA6" s="558" t="s">
        <v>208</v>
      </c>
      <c r="AB6" s="475">
        <v>6</v>
      </c>
      <c r="AC6" s="475">
        <f>AB6*2</f>
        <v>12</v>
      </c>
      <c r="AD6" s="475"/>
      <c r="AE6" s="475">
        <f>AB6*15</f>
        <v>90</v>
      </c>
      <c r="AF6" s="475">
        <f>AC6*4+AE6*4</f>
        <v>408</v>
      </c>
    </row>
    <row r="7" spans="2:32" ht="27.95" customHeight="1">
      <c r="B7" s="550">
        <v>7</v>
      </c>
      <c r="C7" s="591"/>
      <c r="D7" s="514"/>
      <c r="E7" s="514"/>
      <c r="F7" s="514"/>
      <c r="G7" s="514"/>
      <c r="H7" s="514"/>
      <c r="I7" s="514"/>
      <c r="J7" s="514" t="s">
        <v>561</v>
      </c>
      <c r="K7" s="580"/>
      <c r="L7" s="514">
        <v>10</v>
      </c>
      <c r="M7" s="514" t="s">
        <v>329</v>
      </c>
      <c r="N7" s="579"/>
      <c r="O7" s="510">
        <v>10</v>
      </c>
      <c r="P7" s="514"/>
      <c r="Q7" s="514"/>
      <c r="R7" s="514"/>
      <c r="S7" s="555" t="s">
        <v>595</v>
      </c>
      <c r="T7" s="688"/>
      <c r="U7" s="688">
        <v>2</v>
      </c>
      <c r="V7" s="509"/>
      <c r="W7" s="508" t="s">
        <v>41</v>
      </c>
      <c r="X7" s="540" t="s">
        <v>210</v>
      </c>
      <c r="Y7" s="577">
        <v>1.8</v>
      </c>
      <c r="Z7" s="474"/>
      <c r="AA7" s="553" t="s">
        <v>211</v>
      </c>
      <c r="AB7" s="475">
        <v>2</v>
      </c>
      <c r="AC7" s="552">
        <f>AB7*7</f>
        <v>14</v>
      </c>
      <c r="AD7" s="475">
        <f>AB7*5</f>
        <v>10</v>
      </c>
      <c r="AE7" s="475" t="s">
        <v>212</v>
      </c>
      <c r="AF7" s="551">
        <f>AC7*4+AD7*9</f>
        <v>146</v>
      </c>
    </row>
    <row r="8" spans="2:32" ht="27.95" customHeight="1">
      <c r="B8" s="550" t="s">
        <v>213</v>
      </c>
      <c r="C8" s="591"/>
      <c r="D8" s="514"/>
      <c r="E8" s="514"/>
      <c r="F8" s="514"/>
      <c r="G8" s="555"/>
      <c r="H8" s="580"/>
      <c r="I8" s="514"/>
      <c r="J8" s="514" t="s">
        <v>329</v>
      </c>
      <c r="K8" s="579"/>
      <c r="L8" s="510">
        <v>10</v>
      </c>
      <c r="M8" s="510" t="s">
        <v>651</v>
      </c>
      <c r="N8" s="579"/>
      <c r="O8" s="510">
        <v>10</v>
      </c>
      <c r="P8" s="514"/>
      <c r="Q8" s="580"/>
      <c r="R8" s="514"/>
      <c r="S8" s="688" t="s">
        <v>650</v>
      </c>
      <c r="T8" s="688"/>
      <c r="U8" s="688">
        <v>3</v>
      </c>
      <c r="V8" s="509"/>
      <c r="W8" s="527" t="s">
        <v>612</v>
      </c>
      <c r="X8" s="540" t="s">
        <v>214</v>
      </c>
      <c r="Y8" s="577">
        <v>2.2999999999999998</v>
      </c>
      <c r="Z8" s="483"/>
      <c r="AA8" s="474" t="s">
        <v>215</v>
      </c>
      <c r="AB8" s="475">
        <v>1.5</v>
      </c>
      <c r="AC8" s="475">
        <f>AB8*1</f>
        <v>1.5</v>
      </c>
      <c r="AD8" s="475" t="s">
        <v>212</v>
      </c>
      <c r="AE8" s="475">
        <f>AB8*5</f>
        <v>7.5</v>
      </c>
      <c r="AF8" s="475">
        <f>AC8*4+AE8*4</f>
        <v>36</v>
      </c>
    </row>
    <row r="9" spans="2:32" ht="27.95" customHeight="1">
      <c r="B9" s="539" t="s">
        <v>216</v>
      </c>
      <c r="C9" s="591"/>
      <c r="D9" s="514"/>
      <c r="E9" s="514"/>
      <c r="F9" s="514"/>
      <c r="G9" s="555"/>
      <c r="H9" s="555"/>
      <c r="I9" s="555"/>
      <c r="J9" s="555"/>
      <c r="K9" s="580"/>
      <c r="L9" s="514"/>
      <c r="M9" s="622" t="s">
        <v>326</v>
      </c>
      <c r="N9" s="519"/>
      <c r="O9" s="547">
        <v>10</v>
      </c>
      <c r="P9" s="514"/>
      <c r="Q9" s="580"/>
      <c r="R9" s="514"/>
      <c r="S9" s="555"/>
      <c r="T9" s="555"/>
      <c r="U9" s="555"/>
      <c r="V9" s="509"/>
      <c r="W9" s="508" t="s">
        <v>43</v>
      </c>
      <c r="X9" s="540" t="s">
        <v>218</v>
      </c>
      <c r="Y9" s="577">
        <v>0</v>
      </c>
      <c r="Z9" s="474"/>
      <c r="AA9" s="474" t="s">
        <v>219</v>
      </c>
      <c r="AB9" s="475">
        <v>2.5</v>
      </c>
      <c r="AC9" s="475"/>
      <c r="AD9" s="475">
        <f>AB9*5</f>
        <v>12.5</v>
      </c>
      <c r="AE9" s="475" t="s">
        <v>212</v>
      </c>
      <c r="AF9" s="475">
        <f>AD9*9</f>
        <v>112.5</v>
      </c>
    </row>
    <row r="10" spans="2:32" ht="27.95" customHeight="1">
      <c r="B10" s="539"/>
      <c r="C10" s="591"/>
      <c r="D10" s="514"/>
      <c r="E10" s="514"/>
      <c r="F10" s="514"/>
      <c r="G10" s="514"/>
      <c r="H10" s="580"/>
      <c r="I10" s="514"/>
      <c r="J10" s="522"/>
      <c r="K10" s="514"/>
      <c r="L10" s="514"/>
      <c r="M10" s="518"/>
      <c r="N10" s="519"/>
      <c r="O10" s="518"/>
      <c r="P10" s="514"/>
      <c r="Q10" s="580"/>
      <c r="R10" s="514"/>
      <c r="S10" s="555"/>
      <c r="T10" s="555"/>
      <c r="U10" s="555"/>
      <c r="V10" s="509"/>
      <c r="W10" s="527" t="s">
        <v>649</v>
      </c>
      <c r="X10" s="526" t="s">
        <v>220</v>
      </c>
      <c r="Y10" s="628">
        <v>0</v>
      </c>
      <c r="Z10" s="483"/>
      <c r="AA10" s="474" t="s">
        <v>221</v>
      </c>
      <c r="AE10" s="474">
        <f>AB10*15</f>
        <v>0</v>
      </c>
    </row>
    <row r="11" spans="2:32" ht="27.95" customHeight="1">
      <c r="B11" s="525" t="s">
        <v>222</v>
      </c>
      <c r="C11" s="589"/>
      <c r="D11" s="514"/>
      <c r="E11" s="580"/>
      <c r="F11" s="514"/>
      <c r="G11" s="514"/>
      <c r="H11" s="580"/>
      <c r="I11" s="514"/>
      <c r="J11" s="514"/>
      <c r="K11" s="514"/>
      <c r="L11" s="514"/>
      <c r="M11" s="514"/>
      <c r="N11" s="585"/>
      <c r="O11" s="514"/>
      <c r="P11" s="514"/>
      <c r="Q11" s="580"/>
      <c r="R11" s="514"/>
      <c r="S11" s="634"/>
      <c r="T11" s="587"/>
      <c r="U11" s="512"/>
      <c r="V11" s="509"/>
      <c r="W11" s="508" t="s">
        <v>223</v>
      </c>
      <c r="X11" s="507"/>
      <c r="Y11" s="577"/>
      <c r="Z11" s="474"/>
      <c r="AC11" s="474">
        <f>SUM(AC6:AC10)</f>
        <v>27.5</v>
      </c>
      <c r="AD11" s="474">
        <f>SUM(AD6:AD10)</f>
        <v>22.5</v>
      </c>
      <c r="AE11" s="474">
        <f>SUM(AE6:AE10)</f>
        <v>97.5</v>
      </c>
      <c r="AF11" s="474">
        <f>AC11*4+AD11*9+AE11*4</f>
        <v>702.5</v>
      </c>
    </row>
    <row r="12" spans="2:32" ht="27.95" customHeight="1">
      <c r="B12" s="584"/>
      <c r="C12" s="583"/>
      <c r="D12" s="579"/>
      <c r="E12" s="579"/>
      <c r="F12" s="510"/>
      <c r="G12" s="510"/>
      <c r="H12" s="511"/>
      <c r="I12" s="510"/>
      <c r="J12" s="510"/>
      <c r="K12" s="579"/>
      <c r="L12" s="510"/>
      <c r="M12" s="510"/>
      <c r="N12" s="579"/>
      <c r="O12" s="510"/>
      <c r="P12" s="510"/>
      <c r="Q12" s="579"/>
      <c r="R12" s="510"/>
      <c r="S12" s="714"/>
      <c r="T12" s="713"/>
      <c r="U12" s="546"/>
      <c r="V12" s="509"/>
      <c r="W12" s="527" t="s">
        <v>648</v>
      </c>
      <c r="X12" s="632"/>
      <c r="Y12" s="628"/>
      <c r="Z12" s="483"/>
      <c r="AC12" s="482">
        <f>AC11*4/AF11</f>
        <v>0.15658362989323843</v>
      </c>
      <c r="AD12" s="482">
        <f>AD11*9/AF11</f>
        <v>0.28825622775800713</v>
      </c>
      <c r="AE12" s="482">
        <f>AE11*4/AF11</f>
        <v>0.55516014234875444</v>
      </c>
    </row>
    <row r="13" spans="2:32" s="15" customFormat="1" ht="27.95" customHeight="1">
      <c r="B13" s="576">
        <v>3</v>
      </c>
      <c r="C13" s="591"/>
      <c r="D13" s="602" t="str">
        <f>'3月菜單國華'!E12</f>
        <v>什錦穀Q飯</v>
      </c>
      <c r="E13" s="602" t="s">
        <v>224</v>
      </c>
      <c r="F13" s="602"/>
      <c r="G13" s="602" t="str">
        <f>'3月菜單國華'!E13</f>
        <v xml:space="preserve">麻油雞 </v>
      </c>
      <c r="H13" s="602" t="s">
        <v>226</v>
      </c>
      <c r="I13" s="602"/>
      <c r="J13" s="602" t="str">
        <f>'3月菜單國華'!E14</f>
        <v xml:space="preserve">三杯杏鮑菇(豆)+起司肉腸(加) </v>
      </c>
      <c r="K13" s="602" t="s">
        <v>226</v>
      </c>
      <c r="L13" s="602"/>
      <c r="M13" s="602" t="str">
        <f>'3月菜單國華'!E15</f>
        <v>白菜豬肉</v>
      </c>
      <c r="N13" s="602" t="s">
        <v>226</v>
      </c>
      <c r="O13" s="602"/>
      <c r="P13" s="602" t="str">
        <f>'3月菜單國華'!E16</f>
        <v>深色蔬菜</v>
      </c>
      <c r="Q13" s="602" t="s">
        <v>262</v>
      </c>
      <c r="R13" s="602"/>
      <c r="S13" s="602" t="str">
        <f>'3月菜單國華'!E17</f>
        <v>精力湯</v>
      </c>
      <c r="T13" s="631" t="s">
        <v>226</v>
      </c>
      <c r="U13" s="602"/>
      <c r="V13" s="509"/>
      <c r="W13" s="601" t="s">
        <v>42</v>
      </c>
      <c r="X13" s="600" t="s">
        <v>201</v>
      </c>
      <c r="Y13" s="599">
        <v>5.2</v>
      </c>
      <c r="Z13" s="474"/>
      <c r="AA13" s="474"/>
      <c r="AB13" s="475"/>
      <c r="AC13" s="474" t="s">
        <v>202</v>
      </c>
      <c r="AD13" s="474" t="s">
        <v>203</v>
      </c>
      <c r="AE13" s="474" t="s">
        <v>204</v>
      </c>
      <c r="AF13" s="474" t="s">
        <v>205</v>
      </c>
    </row>
    <row r="14" spans="2:32" ht="27.95" customHeight="1">
      <c r="B14" s="550" t="s">
        <v>206</v>
      </c>
      <c r="C14" s="591"/>
      <c r="D14" s="514" t="s">
        <v>335</v>
      </c>
      <c r="E14" s="514"/>
      <c r="F14" s="514">
        <v>66</v>
      </c>
      <c r="G14" s="555" t="s">
        <v>631</v>
      </c>
      <c r="H14" s="514"/>
      <c r="I14" s="514">
        <v>50</v>
      </c>
      <c r="J14" s="514" t="s">
        <v>647</v>
      </c>
      <c r="K14" s="514" t="s">
        <v>232</v>
      </c>
      <c r="L14" s="514">
        <v>35</v>
      </c>
      <c r="M14" s="516" t="s">
        <v>646</v>
      </c>
      <c r="N14" s="516"/>
      <c r="O14" s="512">
        <v>55</v>
      </c>
      <c r="P14" s="514" t="s">
        <v>426</v>
      </c>
      <c r="Q14" s="712"/>
      <c r="R14" s="512">
        <v>100</v>
      </c>
      <c r="S14" s="555" t="s">
        <v>280</v>
      </c>
      <c r="T14" s="514"/>
      <c r="U14" s="555">
        <v>25</v>
      </c>
      <c r="V14" s="509"/>
      <c r="W14" s="527" t="s">
        <v>562</v>
      </c>
      <c r="X14" s="559" t="s">
        <v>207</v>
      </c>
      <c r="Y14" s="577">
        <v>2.8</v>
      </c>
      <c r="Z14" s="483"/>
      <c r="AA14" s="558" t="s">
        <v>208</v>
      </c>
      <c r="AB14" s="475">
        <v>6.2</v>
      </c>
      <c r="AC14" s="475">
        <f>AB14*2</f>
        <v>12.4</v>
      </c>
      <c r="AD14" s="475"/>
      <c r="AE14" s="475">
        <f>AB14*15</f>
        <v>93</v>
      </c>
      <c r="AF14" s="475">
        <f>AC14*4+AE14*4</f>
        <v>421.6</v>
      </c>
    </row>
    <row r="15" spans="2:32" ht="27.95" customHeight="1">
      <c r="B15" s="550">
        <v>8</v>
      </c>
      <c r="C15" s="591"/>
      <c r="D15" s="514" t="s">
        <v>645</v>
      </c>
      <c r="E15" s="514"/>
      <c r="F15" s="514">
        <v>34</v>
      </c>
      <c r="G15" s="598" t="s">
        <v>644</v>
      </c>
      <c r="H15" s="580"/>
      <c r="I15" s="514">
        <v>10</v>
      </c>
      <c r="J15" s="514" t="s">
        <v>643</v>
      </c>
      <c r="K15" s="514"/>
      <c r="L15" s="514">
        <v>15</v>
      </c>
      <c r="M15" s="516" t="s">
        <v>635</v>
      </c>
      <c r="N15" s="516"/>
      <c r="O15" s="512">
        <v>5</v>
      </c>
      <c r="P15" s="514"/>
      <c r="Q15" s="585"/>
      <c r="R15" s="514"/>
      <c r="S15" s="688" t="s">
        <v>613</v>
      </c>
      <c r="T15" s="542"/>
      <c r="U15" s="545">
        <v>2</v>
      </c>
      <c r="V15" s="509"/>
      <c r="W15" s="508" t="s">
        <v>41</v>
      </c>
      <c r="X15" s="540" t="s">
        <v>210</v>
      </c>
      <c r="Y15" s="577">
        <v>1.9</v>
      </c>
      <c r="Z15" s="474"/>
      <c r="AA15" s="553" t="s">
        <v>211</v>
      </c>
      <c r="AB15" s="475">
        <v>2</v>
      </c>
      <c r="AC15" s="552">
        <f>AB15*7</f>
        <v>14</v>
      </c>
      <c r="AD15" s="475">
        <f>AB15*5</f>
        <v>10</v>
      </c>
      <c r="AE15" s="475" t="s">
        <v>212</v>
      </c>
      <c r="AF15" s="551">
        <f>AC15*4+AD15*9</f>
        <v>146</v>
      </c>
    </row>
    <row r="16" spans="2:32" ht="27.95" customHeight="1">
      <c r="B16" s="550" t="s">
        <v>213</v>
      </c>
      <c r="C16" s="591"/>
      <c r="D16" s="514"/>
      <c r="E16" s="580"/>
      <c r="F16" s="514"/>
      <c r="G16" s="555"/>
      <c r="H16" s="615"/>
      <c r="I16" s="522"/>
      <c r="J16" s="522"/>
      <c r="K16" s="615"/>
      <c r="L16" s="522"/>
      <c r="M16" s="516" t="s">
        <v>642</v>
      </c>
      <c r="N16" s="587"/>
      <c r="O16" s="512">
        <v>3</v>
      </c>
      <c r="P16" s="514"/>
      <c r="Q16" s="555"/>
      <c r="R16" s="514"/>
      <c r="S16" s="518" t="s">
        <v>329</v>
      </c>
      <c r="T16" s="519"/>
      <c r="U16" s="518">
        <v>5</v>
      </c>
      <c r="V16" s="509"/>
      <c r="W16" s="527" t="s">
        <v>641</v>
      </c>
      <c r="X16" s="540" t="s">
        <v>214</v>
      </c>
      <c r="Y16" s="577">
        <v>2.2999999999999998</v>
      </c>
      <c r="Z16" s="483"/>
      <c r="AA16" s="474" t="s">
        <v>215</v>
      </c>
      <c r="AB16" s="475">
        <v>1.7</v>
      </c>
      <c r="AC16" s="475">
        <f>AB16*1</f>
        <v>1.7</v>
      </c>
      <c r="AD16" s="475" t="s">
        <v>212</v>
      </c>
      <c r="AE16" s="475">
        <f>AB16*5</f>
        <v>8.5</v>
      </c>
      <c r="AF16" s="475">
        <f>AC16*4+AE16*4</f>
        <v>40.799999999999997</v>
      </c>
    </row>
    <row r="17" spans="2:32" ht="27.95" customHeight="1">
      <c r="B17" s="539" t="s">
        <v>243</v>
      </c>
      <c r="C17" s="591"/>
      <c r="D17" s="580"/>
      <c r="E17" s="580"/>
      <c r="F17" s="514"/>
      <c r="G17" s="555"/>
      <c r="H17" s="615"/>
      <c r="I17" s="522"/>
      <c r="J17" s="522"/>
      <c r="K17" s="516"/>
      <c r="L17" s="512"/>
      <c r="M17" s="514" t="s">
        <v>640</v>
      </c>
      <c r="N17" s="580"/>
      <c r="O17" s="514">
        <v>5</v>
      </c>
      <c r="P17" s="514"/>
      <c r="Q17" s="585"/>
      <c r="R17" s="514"/>
      <c r="S17" s="518"/>
      <c r="T17" s="519"/>
      <c r="U17" s="518"/>
      <c r="V17" s="509"/>
      <c r="W17" s="508" t="s">
        <v>43</v>
      </c>
      <c r="X17" s="540" t="s">
        <v>218</v>
      </c>
      <c r="Y17" s="577">
        <v>0</v>
      </c>
      <c r="Z17" s="474"/>
      <c r="AA17" s="474" t="s">
        <v>219</v>
      </c>
      <c r="AB17" s="475">
        <v>2.5</v>
      </c>
      <c r="AC17" s="475"/>
      <c r="AD17" s="475">
        <f>AB17*5</f>
        <v>12.5</v>
      </c>
      <c r="AE17" s="475" t="s">
        <v>212</v>
      </c>
      <c r="AF17" s="475">
        <f>AD17*9</f>
        <v>112.5</v>
      </c>
    </row>
    <row r="18" spans="2:32" ht="27.95" customHeight="1">
      <c r="B18" s="539"/>
      <c r="C18" s="591"/>
      <c r="D18" s="580"/>
      <c r="E18" s="580"/>
      <c r="F18" s="514"/>
      <c r="G18" s="710"/>
      <c r="H18" s="710"/>
      <c r="I18" s="710"/>
      <c r="J18" s="516" t="s">
        <v>639</v>
      </c>
      <c r="K18" s="514" t="s">
        <v>638</v>
      </c>
      <c r="L18" s="512">
        <v>30</v>
      </c>
      <c r="M18" s="619" t="s">
        <v>329</v>
      </c>
      <c r="N18" s="711"/>
      <c r="O18" s="619">
        <v>2</v>
      </c>
      <c r="P18" s="522"/>
      <c r="Q18" s="585"/>
      <c r="R18" s="514"/>
      <c r="S18" s="514"/>
      <c r="T18" s="514"/>
      <c r="U18" s="514"/>
      <c r="V18" s="509"/>
      <c r="W18" s="527" t="s">
        <v>637</v>
      </c>
      <c r="X18" s="526" t="s">
        <v>220</v>
      </c>
      <c r="Y18" s="628">
        <v>0</v>
      </c>
      <c r="Z18" s="483"/>
      <c r="AA18" s="474" t="s">
        <v>221</v>
      </c>
      <c r="AB18" s="475">
        <v>1</v>
      </c>
      <c r="AE18" s="474">
        <f>AB18*15</f>
        <v>15</v>
      </c>
    </row>
    <row r="19" spans="2:32" ht="27.95" customHeight="1">
      <c r="B19" s="525" t="s">
        <v>222</v>
      </c>
      <c r="C19" s="589"/>
      <c r="D19" s="580"/>
      <c r="E19" s="580"/>
      <c r="F19" s="514"/>
      <c r="G19" s="710"/>
      <c r="H19" s="710"/>
      <c r="I19" s="710"/>
      <c r="J19" s="638"/>
      <c r="K19" s="709"/>
      <c r="L19" s="530"/>
      <c r="M19" s="638"/>
      <c r="N19" s="709"/>
      <c r="O19" s="530"/>
      <c r="P19" s="514"/>
      <c r="Q19" s="585"/>
      <c r="R19" s="514"/>
      <c r="S19" s="514"/>
      <c r="T19" s="514"/>
      <c r="U19" s="514"/>
      <c r="V19" s="509"/>
      <c r="W19" s="508" t="s">
        <v>223</v>
      </c>
      <c r="X19" s="507"/>
      <c r="Y19" s="577"/>
      <c r="Z19" s="474"/>
      <c r="AC19" s="474">
        <f>SUM(AC14:AC18)</f>
        <v>28.099999999999998</v>
      </c>
      <c r="AD19" s="474">
        <f>SUM(AD14:AD18)</f>
        <v>22.5</v>
      </c>
      <c r="AE19" s="474">
        <f>SUM(AE14:AE18)</f>
        <v>116.5</v>
      </c>
      <c r="AF19" s="474">
        <f>AC19*4+AD19*9+AE19*4</f>
        <v>780.9</v>
      </c>
    </row>
    <row r="20" spans="2:32" ht="27.95" customHeight="1">
      <c r="B20" s="584"/>
      <c r="C20" s="583"/>
      <c r="D20" s="579"/>
      <c r="E20" s="579"/>
      <c r="F20" s="510"/>
      <c r="G20" s="510"/>
      <c r="H20" s="579"/>
      <c r="I20" s="510"/>
      <c r="J20" s="514"/>
      <c r="K20" s="580"/>
      <c r="L20" s="514"/>
      <c r="M20" s="510"/>
      <c r="N20" s="579"/>
      <c r="O20" s="510"/>
      <c r="P20" s="522"/>
      <c r="Q20" s="585"/>
      <c r="R20" s="555"/>
      <c r="S20" s="510"/>
      <c r="T20" s="579"/>
      <c r="U20" s="510"/>
      <c r="V20" s="509"/>
      <c r="W20" s="527" t="s">
        <v>636</v>
      </c>
      <c r="X20" s="578"/>
      <c r="Y20" s="628"/>
      <c r="Z20" s="483"/>
      <c r="AC20" s="482">
        <f>AC19*4/AF19</f>
        <v>0.14393648354462799</v>
      </c>
      <c r="AD20" s="482">
        <f>AD19*9/AF19</f>
        <v>0.25931617364579335</v>
      </c>
      <c r="AE20" s="482">
        <f>AE19*4/AF19</f>
        <v>0.59674734280957875</v>
      </c>
    </row>
    <row r="21" spans="2:32" s="15" customFormat="1" ht="27.95" customHeight="1">
      <c r="B21" s="627">
        <v>3</v>
      </c>
      <c r="C21" s="591"/>
      <c r="D21" s="602" t="str">
        <f>'3月菜單國華'!I12</f>
        <v>香Q米飯</v>
      </c>
      <c r="E21" s="602" t="s">
        <v>224</v>
      </c>
      <c r="F21" s="602"/>
      <c r="G21" s="602" t="str">
        <f>'3月菜單國華'!I13</f>
        <v>香蒜肉片</v>
      </c>
      <c r="H21" s="602" t="s">
        <v>226</v>
      </c>
      <c r="I21" s="602"/>
      <c r="J21" s="602" t="str">
        <f>'3月菜單國華'!I14</f>
        <v>番茄炒蛋</v>
      </c>
      <c r="K21" s="602" t="s">
        <v>262</v>
      </c>
      <c r="L21" s="602"/>
      <c r="M21" s="602" t="str">
        <f>'3月菜單國華'!I15</f>
        <v xml:space="preserve"> 芝麻海帶根</v>
      </c>
      <c r="N21" s="602" t="s">
        <v>226</v>
      </c>
      <c r="O21" s="602"/>
      <c r="P21" s="602" t="str">
        <f>'3月菜單國華'!I16</f>
        <v>深色蔬菜</v>
      </c>
      <c r="Q21" s="641" t="s">
        <v>262</v>
      </c>
      <c r="R21" s="602"/>
      <c r="S21" s="602" t="str">
        <f>'3月菜單國華'!I17</f>
        <v xml:space="preserve"> 時蔬雞湯  </v>
      </c>
      <c r="T21" s="602" t="s">
        <v>226</v>
      </c>
      <c r="U21" s="602"/>
      <c r="V21" s="509"/>
      <c r="W21" s="601" t="s">
        <v>42</v>
      </c>
      <c r="X21" s="600" t="s">
        <v>201</v>
      </c>
      <c r="Y21" s="708">
        <v>5</v>
      </c>
      <c r="Z21" s="474"/>
      <c r="AA21" s="474"/>
      <c r="AB21" s="475"/>
      <c r="AC21" s="474" t="s">
        <v>202</v>
      </c>
      <c r="AD21" s="474" t="s">
        <v>203</v>
      </c>
      <c r="AE21" s="474" t="s">
        <v>204</v>
      </c>
      <c r="AF21" s="474" t="s">
        <v>205</v>
      </c>
    </row>
    <row r="22" spans="2:32" s="604" customFormat="1" ht="27.75" customHeight="1">
      <c r="B22" s="623" t="s">
        <v>206</v>
      </c>
      <c r="C22" s="591"/>
      <c r="D22" s="514" t="s">
        <v>335</v>
      </c>
      <c r="E22" s="514"/>
      <c r="F22" s="514">
        <v>100</v>
      </c>
      <c r="G22" s="516" t="s">
        <v>635</v>
      </c>
      <c r="H22" s="516"/>
      <c r="I22" s="512">
        <v>50</v>
      </c>
      <c r="J22" s="511" t="s">
        <v>634</v>
      </c>
      <c r="K22" s="511"/>
      <c r="L22" s="511">
        <v>30</v>
      </c>
      <c r="M22" s="514" t="s">
        <v>633</v>
      </c>
      <c r="N22" s="514"/>
      <c r="O22" s="514">
        <v>40</v>
      </c>
      <c r="P22" s="549" t="s">
        <v>426</v>
      </c>
      <c r="Q22" s="562"/>
      <c r="R22" s="512">
        <v>100</v>
      </c>
      <c r="S22" s="707" t="s">
        <v>563</v>
      </c>
      <c r="T22" s="514"/>
      <c r="U22" s="514">
        <v>35</v>
      </c>
      <c r="V22" s="509"/>
      <c r="W22" s="527" t="s">
        <v>632</v>
      </c>
      <c r="X22" s="559" t="s">
        <v>207</v>
      </c>
      <c r="Y22" s="698">
        <v>2.2000000000000002</v>
      </c>
      <c r="Z22" s="607"/>
      <c r="AA22" s="558" t="s">
        <v>208</v>
      </c>
      <c r="AB22" s="475">
        <v>6.2</v>
      </c>
      <c r="AC22" s="475">
        <f>AB22*2</f>
        <v>12.4</v>
      </c>
      <c r="AD22" s="475"/>
      <c r="AE22" s="475">
        <f>AB22*15</f>
        <v>93</v>
      </c>
      <c r="AF22" s="475">
        <f>AC22*4+AE22*4</f>
        <v>421.6</v>
      </c>
    </row>
    <row r="23" spans="2:32" s="604" customFormat="1" ht="27.95" customHeight="1">
      <c r="B23" s="623">
        <v>9</v>
      </c>
      <c r="C23" s="591"/>
      <c r="D23" s="556"/>
      <c r="E23" s="514"/>
      <c r="F23" s="554"/>
      <c r="G23" s="514"/>
      <c r="H23" s="514"/>
      <c r="I23" s="514"/>
      <c r="J23" s="511" t="s">
        <v>573</v>
      </c>
      <c r="K23" s="511"/>
      <c r="L23" s="511">
        <v>20</v>
      </c>
      <c r="M23" s="514" t="s">
        <v>615</v>
      </c>
      <c r="N23" s="514"/>
      <c r="O23" s="514">
        <v>0.05</v>
      </c>
      <c r="P23" s="690"/>
      <c r="Q23" s="706"/>
      <c r="R23" s="705"/>
      <c r="S23" s="514" t="s">
        <v>631</v>
      </c>
      <c r="T23" s="580"/>
      <c r="U23" s="514">
        <v>2</v>
      </c>
      <c r="V23" s="509"/>
      <c r="W23" s="508" t="s">
        <v>41</v>
      </c>
      <c r="X23" s="540" t="s">
        <v>210</v>
      </c>
      <c r="Y23" s="698">
        <v>2</v>
      </c>
      <c r="Z23" s="605"/>
      <c r="AA23" s="553" t="s">
        <v>211</v>
      </c>
      <c r="AB23" s="475">
        <v>2.1</v>
      </c>
      <c r="AC23" s="552">
        <f>AB23*7</f>
        <v>14.700000000000001</v>
      </c>
      <c r="AD23" s="475">
        <f>AB23*5</f>
        <v>10.5</v>
      </c>
      <c r="AE23" s="475" t="s">
        <v>212</v>
      </c>
      <c r="AF23" s="551">
        <f>AC23*4+AD23*9</f>
        <v>153.30000000000001</v>
      </c>
    </row>
    <row r="24" spans="2:32" s="604" customFormat="1" ht="27.95" customHeight="1">
      <c r="B24" s="623" t="s">
        <v>213</v>
      </c>
      <c r="C24" s="591"/>
      <c r="D24" s="556"/>
      <c r="E24" s="580"/>
      <c r="F24" s="554"/>
      <c r="G24" s="555"/>
      <c r="H24" s="580"/>
      <c r="I24" s="514"/>
      <c r="J24" s="511"/>
      <c r="K24" s="511"/>
      <c r="L24" s="511"/>
      <c r="M24" s="522"/>
      <c r="N24" s="585"/>
      <c r="O24" s="514"/>
      <c r="P24" s="704"/>
      <c r="Q24" s="703"/>
      <c r="R24" s="702"/>
      <c r="S24" s="514"/>
      <c r="T24" s="580"/>
      <c r="U24" s="514"/>
      <c r="V24" s="509"/>
      <c r="W24" s="527" t="s">
        <v>584</v>
      </c>
      <c r="X24" s="540" t="s">
        <v>214</v>
      </c>
      <c r="Y24" s="698">
        <v>2.2999999999999998</v>
      </c>
      <c r="Z24" s="607"/>
      <c r="AA24" s="474" t="s">
        <v>215</v>
      </c>
      <c r="AB24" s="475">
        <v>1.6</v>
      </c>
      <c r="AC24" s="475">
        <f>AB24*1</f>
        <v>1.6</v>
      </c>
      <c r="AD24" s="475" t="s">
        <v>212</v>
      </c>
      <c r="AE24" s="475">
        <f>AB24*5</f>
        <v>8</v>
      </c>
      <c r="AF24" s="475">
        <f>AC24*4+AE24*4</f>
        <v>38.4</v>
      </c>
    </row>
    <row r="25" spans="2:32" s="604" customFormat="1" ht="27.95" customHeight="1">
      <c r="B25" s="618" t="s">
        <v>256</v>
      </c>
      <c r="C25" s="591"/>
      <c r="D25" s="518"/>
      <c r="E25" s="519"/>
      <c r="F25" s="548"/>
      <c r="G25" s="516"/>
      <c r="H25" s="516"/>
      <c r="I25" s="512"/>
      <c r="J25" s="629"/>
      <c r="K25" s="630"/>
      <c r="L25" s="629"/>
      <c r="M25" s="556"/>
      <c r="N25" s="514"/>
      <c r="O25" s="554"/>
      <c r="P25" s="701"/>
      <c r="Q25" s="700"/>
      <c r="R25" s="699"/>
      <c r="S25" s="514"/>
      <c r="T25" s="580"/>
      <c r="U25" s="514"/>
      <c r="V25" s="509"/>
      <c r="W25" s="508" t="s">
        <v>43</v>
      </c>
      <c r="X25" s="540" t="s">
        <v>218</v>
      </c>
      <c r="Y25" s="698">
        <f>AB26</f>
        <v>0</v>
      </c>
      <c r="Z25" s="605"/>
      <c r="AA25" s="474" t="s">
        <v>219</v>
      </c>
      <c r="AB25" s="475">
        <v>2.5</v>
      </c>
      <c r="AC25" s="475"/>
      <c r="AD25" s="475">
        <f>AB25*5</f>
        <v>12.5</v>
      </c>
      <c r="AE25" s="475" t="s">
        <v>212</v>
      </c>
      <c r="AF25" s="475">
        <f>AD25*9</f>
        <v>112.5</v>
      </c>
    </row>
    <row r="26" spans="2:32" s="604" customFormat="1" ht="27.95" customHeight="1">
      <c r="B26" s="618"/>
      <c r="C26" s="591"/>
      <c r="D26" s="697"/>
      <c r="E26" s="580"/>
      <c r="F26" s="554"/>
      <c r="G26" s="514"/>
      <c r="H26" s="514"/>
      <c r="I26" s="555"/>
      <c r="J26" s="514"/>
      <c r="K26" s="580"/>
      <c r="L26" s="514"/>
      <c r="M26" s="514"/>
      <c r="N26" s="514"/>
      <c r="O26" s="514"/>
      <c r="P26" s="514"/>
      <c r="Q26" s="514"/>
      <c r="R26" s="514"/>
      <c r="S26" s="522"/>
      <c r="T26" s="616"/>
      <c r="U26" s="528"/>
      <c r="V26" s="509"/>
      <c r="W26" s="527" t="s">
        <v>630</v>
      </c>
      <c r="X26" s="526" t="s">
        <v>220</v>
      </c>
      <c r="Y26" s="698">
        <v>0</v>
      </c>
      <c r="Z26" s="607"/>
      <c r="AA26" s="474" t="s">
        <v>221</v>
      </c>
      <c r="AB26" s="475"/>
      <c r="AC26" s="474"/>
      <c r="AD26" s="474"/>
      <c r="AE26" s="474">
        <f>AB26*15</f>
        <v>0</v>
      </c>
      <c r="AF26" s="474"/>
    </row>
    <row r="27" spans="2:32" s="604" customFormat="1" ht="27.95" customHeight="1">
      <c r="B27" s="525" t="s">
        <v>222</v>
      </c>
      <c r="C27" s="617"/>
      <c r="D27" s="522"/>
      <c r="E27" s="580"/>
      <c r="F27" s="514"/>
      <c r="G27" s="522"/>
      <c r="H27" s="585"/>
      <c r="I27" s="555"/>
      <c r="J27" s="510"/>
      <c r="K27" s="579"/>
      <c r="L27" s="510"/>
      <c r="M27" s="514"/>
      <c r="N27" s="514"/>
      <c r="O27" s="514"/>
      <c r="P27" s="514"/>
      <c r="Q27" s="514"/>
      <c r="R27" s="514"/>
      <c r="S27" s="510"/>
      <c r="T27" s="579"/>
      <c r="U27" s="510"/>
      <c r="V27" s="509"/>
      <c r="W27" s="508" t="s">
        <v>223</v>
      </c>
      <c r="X27" s="507"/>
      <c r="Y27" s="698"/>
      <c r="Z27" s="605"/>
      <c r="AA27" s="474"/>
      <c r="AB27" s="475"/>
      <c r="AC27" s="474">
        <f>SUM(AC22:AC26)</f>
        <v>28.700000000000003</v>
      </c>
      <c r="AD27" s="474">
        <f>SUM(AD22:AD26)</f>
        <v>23</v>
      </c>
      <c r="AE27" s="474">
        <f>SUM(AE22:AE26)</f>
        <v>101</v>
      </c>
      <c r="AF27" s="474">
        <f>AC27*4+AD27*9+AE27*4</f>
        <v>725.8</v>
      </c>
    </row>
    <row r="28" spans="2:32" s="604" customFormat="1" ht="27.95" customHeight="1" thickBot="1">
      <c r="B28" s="613"/>
      <c r="C28" s="612"/>
      <c r="D28" s="697"/>
      <c r="E28" s="615"/>
      <c r="F28" s="521"/>
      <c r="G28" s="522"/>
      <c r="H28" s="514"/>
      <c r="I28" s="555"/>
      <c r="J28" s="510"/>
      <c r="K28" s="579"/>
      <c r="L28" s="510"/>
      <c r="M28" s="510"/>
      <c r="N28" s="579"/>
      <c r="O28" s="510"/>
      <c r="P28" s="696"/>
      <c r="Q28" s="695"/>
      <c r="R28" s="694"/>
      <c r="S28" s="510"/>
      <c r="T28" s="579"/>
      <c r="U28" s="510"/>
      <c r="V28" s="509"/>
      <c r="W28" s="609" t="s">
        <v>629</v>
      </c>
      <c r="X28" s="608"/>
      <c r="Y28" s="693"/>
      <c r="Z28" s="607"/>
      <c r="AA28" s="605"/>
      <c r="AB28" s="606"/>
      <c r="AC28" s="482">
        <f>AC27*4/AF27</f>
        <v>0.15817029484706532</v>
      </c>
      <c r="AD28" s="482">
        <f>AD27*9/AF27</f>
        <v>0.28520253513364563</v>
      </c>
      <c r="AE28" s="482">
        <f>AE27*4/AF27</f>
        <v>0.55662717001928907</v>
      </c>
      <c r="AF28" s="605"/>
    </row>
    <row r="29" spans="2:32" s="15" customFormat="1" ht="27.95" customHeight="1">
      <c r="B29" s="576">
        <v>3</v>
      </c>
      <c r="C29" s="591"/>
      <c r="D29" s="602" t="str">
        <f>'3月菜單國華'!M12</f>
        <v>地瓜麥片飯</v>
      </c>
      <c r="E29" s="602" t="s">
        <v>224</v>
      </c>
      <c r="F29" s="602"/>
      <c r="G29" s="602" t="str">
        <f>'3月菜單國華'!M13</f>
        <v xml:space="preserve"> 醬燒豬腩丁</v>
      </c>
      <c r="H29" s="602" t="s">
        <v>226</v>
      </c>
      <c r="I29" s="602"/>
      <c r="J29" s="602" t="str">
        <f>'3月菜單國華'!M14</f>
        <v xml:space="preserve">  香汁雞塊(加) </v>
      </c>
      <c r="K29" s="692" t="s">
        <v>355</v>
      </c>
      <c r="L29" s="602"/>
      <c r="M29" s="602" t="str">
        <f>'3月菜單國華'!M15</f>
        <v>海苔大阪燒</v>
      </c>
      <c r="N29" s="602" t="s">
        <v>226</v>
      </c>
      <c r="O29" s="602"/>
      <c r="P29" s="602" t="str">
        <f>'3月菜單國華'!M16</f>
        <v>有機淺色蔬菜</v>
      </c>
      <c r="Q29" s="631" t="s">
        <v>262</v>
      </c>
      <c r="R29" s="602"/>
      <c r="S29" s="602" t="str">
        <f>'3月菜單國華'!M17</f>
        <v>海帶苗蛋花湯</v>
      </c>
      <c r="T29" s="602" t="s">
        <v>226</v>
      </c>
      <c r="U29" s="602"/>
      <c r="V29" s="509"/>
      <c r="W29" s="601" t="s">
        <v>42</v>
      </c>
      <c r="X29" s="600" t="s">
        <v>201</v>
      </c>
      <c r="Y29" s="599">
        <v>5</v>
      </c>
      <c r="Z29" s="474"/>
      <c r="AA29" s="474"/>
      <c r="AB29" s="475"/>
      <c r="AC29" s="474" t="s">
        <v>202</v>
      </c>
      <c r="AD29" s="474" t="s">
        <v>203</v>
      </c>
      <c r="AE29" s="474" t="s">
        <v>204</v>
      </c>
      <c r="AF29" s="474" t="s">
        <v>205</v>
      </c>
    </row>
    <row r="30" spans="2:32" ht="27.95" customHeight="1">
      <c r="B30" s="550" t="s">
        <v>206</v>
      </c>
      <c r="C30" s="591"/>
      <c r="D30" s="621" t="s">
        <v>335</v>
      </c>
      <c r="E30" s="620"/>
      <c r="F30" s="514">
        <v>70</v>
      </c>
      <c r="G30" s="514" t="s">
        <v>598</v>
      </c>
      <c r="H30" s="514"/>
      <c r="I30" s="514">
        <v>50</v>
      </c>
      <c r="J30" s="514" t="s">
        <v>628</v>
      </c>
      <c r="K30" s="555" t="s">
        <v>275</v>
      </c>
      <c r="L30" s="514">
        <v>40</v>
      </c>
      <c r="M30" s="514" t="s">
        <v>558</v>
      </c>
      <c r="N30" s="514"/>
      <c r="O30" s="514">
        <v>60</v>
      </c>
      <c r="P30" s="514" t="s">
        <v>449</v>
      </c>
      <c r="Q30" s="514"/>
      <c r="R30" s="514">
        <v>100</v>
      </c>
      <c r="S30" s="555" t="s">
        <v>627</v>
      </c>
      <c r="T30" s="514"/>
      <c r="U30" s="555">
        <v>1</v>
      </c>
      <c r="V30" s="509"/>
      <c r="W30" s="527" t="s">
        <v>626</v>
      </c>
      <c r="X30" s="559" t="s">
        <v>207</v>
      </c>
      <c r="Y30" s="577">
        <v>2.2999999999999998</v>
      </c>
      <c r="Z30" s="483"/>
      <c r="AA30" s="558" t="s">
        <v>208</v>
      </c>
      <c r="AB30" s="475">
        <v>6</v>
      </c>
      <c r="AC30" s="475">
        <f>AB30*2</f>
        <v>12</v>
      </c>
      <c r="AD30" s="475"/>
      <c r="AE30" s="475">
        <f>AB30*15</f>
        <v>90</v>
      </c>
      <c r="AF30" s="475">
        <f>AC30*4+AE30*4</f>
        <v>408</v>
      </c>
    </row>
    <row r="31" spans="2:32" ht="27.95" customHeight="1">
      <c r="B31" s="550">
        <v>10</v>
      </c>
      <c r="C31" s="591"/>
      <c r="D31" s="621" t="s">
        <v>625</v>
      </c>
      <c r="E31" s="620"/>
      <c r="F31" s="514">
        <v>26</v>
      </c>
      <c r="G31" s="514" t="s">
        <v>586</v>
      </c>
      <c r="H31" s="514"/>
      <c r="I31" s="514">
        <v>10</v>
      </c>
      <c r="J31" s="514"/>
      <c r="K31" s="555"/>
      <c r="L31" s="514"/>
      <c r="M31" s="514" t="s">
        <v>591</v>
      </c>
      <c r="N31" s="514"/>
      <c r="O31" s="514">
        <v>5</v>
      </c>
      <c r="P31" s="514"/>
      <c r="Q31" s="514"/>
      <c r="R31" s="514"/>
      <c r="S31" s="594" t="s">
        <v>573</v>
      </c>
      <c r="T31" s="595"/>
      <c r="U31" s="595">
        <v>5</v>
      </c>
      <c r="V31" s="509"/>
      <c r="W31" s="508" t="s">
        <v>41</v>
      </c>
      <c r="X31" s="540" t="s">
        <v>210</v>
      </c>
      <c r="Y31" s="577">
        <v>1.9</v>
      </c>
      <c r="Z31" s="474"/>
      <c r="AA31" s="553" t="s">
        <v>211</v>
      </c>
      <c r="AB31" s="475">
        <v>2</v>
      </c>
      <c r="AC31" s="552">
        <f>AB31*7</f>
        <v>14</v>
      </c>
      <c r="AD31" s="475">
        <f>AB31*5</f>
        <v>10</v>
      </c>
      <c r="AE31" s="475" t="s">
        <v>212</v>
      </c>
      <c r="AF31" s="551">
        <f>AC31*4+AD31*9</f>
        <v>146</v>
      </c>
    </row>
    <row r="32" spans="2:32" ht="27.95" customHeight="1">
      <c r="B32" s="550" t="s">
        <v>213</v>
      </c>
      <c r="C32" s="591"/>
      <c r="D32" s="621" t="s">
        <v>599</v>
      </c>
      <c r="E32" s="691"/>
      <c r="F32" s="514">
        <v>20</v>
      </c>
      <c r="G32" s="518" t="s">
        <v>329</v>
      </c>
      <c r="H32" s="630"/>
      <c r="I32" s="629">
        <v>5</v>
      </c>
      <c r="J32" s="596"/>
      <c r="K32" s="597"/>
      <c r="L32" s="596"/>
      <c r="M32" s="518" t="s">
        <v>329</v>
      </c>
      <c r="N32" s="518"/>
      <c r="O32" s="518">
        <v>5</v>
      </c>
      <c r="P32" s="514"/>
      <c r="Q32" s="580"/>
      <c r="R32" s="514"/>
      <c r="S32" s="594" t="s">
        <v>572</v>
      </c>
      <c r="T32" s="593"/>
      <c r="U32" s="593">
        <v>5</v>
      </c>
      <c r="V32" s="509"/>
      <c r="W32" s="527" t="s">
        <v>624</v>
      </c>
      <c r="X32" s="540" t="s">
        <v>214</v>
      </c>
      <c r="Y32" s="577">
        <v>2.2999999999999998</v>
      </c>
      <c r="Z32" s="483"/>
      <c r="AA32" s="474" t="s">
        <v>215</v>
      </c>
      <c r="AB32" s="475">
        <v>1.8</v>
      </c>
      <c r="AC32" s="475">
        <f>AB32*1</f>
        <v>1.8</v>
      </c>
      <c r="AD32" s="475" t="s">
        <v>212</v>
      </c>
      <c r="AE32" s="475">
        <f>AB32*5</f>
        <v>9</v>
      </c>
      <c r="AF32" s="475">
        <f>AC32*4+AE32*4</f>
        <v>43.2</v>
      </c>
    </row>
    <row r="33" spans="2:32" ht="27.95" customHeight="1">
      <c r="B33" s="539" t="s">
        <v>273</v>
      </c>
      <c r="C33" s="591"/>
      <c r="D33" s="596"/>
      <c r="E33" s="597"/>
      <c r="F33" s="596"/>
      <c r="G33" s="555"/>
      <c r="H33" s="555"/>
      <c r="I33" s="555"/>
      <c r="J33" s="690"/>
      <c r="K33" s="689"/>
      <c r="L33" s="514"/>
      <c r="M33" s="518" t="s">
        <v>623</v>
      </c>
      <c r="N33" s="519"/>
      <c r="O33" s="518">
        <v>0.2</v>
      </c>
      <c r="P33" s="522"/>
      <c r="Q33" s="615"/>
      <c r="R33" s="522"/>
      <c r="S33" s="594"/>
      <c r="T33" s="595"/>
      <c r="U33" s="595"/>
      <c r="V33" s="509"/>
      <c r="W33" s="508" t="s">
        <v>43</v>
      </c>
      <c r="X33" s="540" t="s">
        <v>218</v>
      </c>
      <c r="Y33" s="577">
        <v>0</v>
      </c>
      <c r="Z33" s="474"/>
      <c r="AA33" s="474" t="s">
        <v>219</v>
      </c>
      <c r="AB33" s="475">
        <v>2.5</v>
      </c>
      <c r="AC33" s="475"/>
      <c r="AD33" s="475">
        <f>AB33*5</f>
        <v>12.5</v>
      </c>
      <c r="AE33" s="475" t="s">
        <v>212</v>
      </c>
      <c r="AF33" s="475">
        <f>AD33*9</f>
        <v>112.5</v>
      </c>
    </row>
    <row r="34" spans="2:32" ht="27.95" customHeight="1">
      <c r="B34" s="539"/>
      <c r="C34" s="591"/>
      <c r="D34" s="596"/>
      <c r="E34" s="597"/>
      <c r="F34" s="596"/>
      <c r="G34" s="555"/>
      <c r="H34" s="555"/>
      <c r="I34" s="555"/>
      <c r="J34" s="514"/>
      <c r="K34" s="514"/>
      <c r="L34" s="514"/>
      <c r="M34" s="518" t="s">
        <v>583</v>
      </c>
      <c r="N34" s="519"/>
      <c r="O34" s="518">
        <v>2</v>
      </c>
      <c r="P34" s="514"/>
      <c r="Q34" s="580"/>
      <c r="R34" s="514"/>
      <c r="S34" s="594"/>
      <c r="T34" s="593"/>
      <c r="U34" s="593"/>
      <c r="V34" s="509"/>
      <c r="W34" s="527" t="s">
        <v>556</v>
      </c>
      <c r="X34" s="526" t="s">
        <v>220</v>
      </c>
      <c r="Y34" s="577">
        <v>0</v>
      </c>
      <c r="Z34" s="483"/>
      <c r="AA34" s="474" t="s">
        <v>221</v>
      </c>
      <c r="AB34" s="475">
        <v>1</v>
      </c>
      <c r="AE34" s="474">
        <f>AB34*15</f>
        <v>15</v>
      </c>
    </row>
    <row r="35" spans="2:32" ht="27.95" customHeight="1">
      <c r="B35" s="525" t="s">
        <v>222</v>
      </c>
      <c r="C35" s="589"/>
      <c r="D35" s="514"/>
      <c r="E35" s="580"/>
      <c r="F35" s="514"/>
      <c r="G35" s="545"/>
      <c r="H35" s="688"/>
      <c r="I35" s="545"/>
      <c r="J35" s="514"/>
      <c r="K35" s="555"/>
      <c r="L35" s="514"/>
      <c r="M35" s="518" t="s">
        <v>327</v>
      </c>
      <c r="N35" s="518"/>
      <c r="O35" s="518">
        <v>3</v>
      </c>
      <c r="P35" s="510"/>
      <c r="Q35" s="579"/>
      <c r="R35" s="510"/>
      <c r="S35" s="555"/>
      <c r="T35" s="555"/>
      <c r="U35" s="555"/>
      <c r="V35" s="509"/>
      <c r="W35" s="508" t="s">
        <v>223</v>
      </c>
      <c r="X35" s="507"/>
      <c r="Y35" s="577"/>
      <c r="Z35" s="474"/>
      <c r="AC35" s="474">
        <f>SUM(AC30:AC34)</f>
        <v>27.8</v>
      </c>
      <c r="AD35" s="474">
        <f>SUM(AD30:AD34)</f>
        <v>22.5</v>
      </c>
      <c r="AE35" s="474">
        <f>SUM(AE30:AE34)</f>
        <v>114</v>
      </c>
      <c r="AF35" s="474">
        <f>AC35*4+AD35*9+AE35*4</f>
        <v>769.7</v>
      </c>
    </row>
    <row r="36" spans="2:32" ht="27.95" customHeight="1">
      <c r="B36" s="584"/>
      <c r="C36" s="583"/>
      <c r="D36" s="514"/>
      <c r="E36" s="580"/>
      <c r="F36" s="514"/>
      <c r="G36" s="510"/>
      <c r="H36" s="579"/>
      <c r="I36" s="510"/>
      <c r="J36" s="510"/>
      <c r="K36" s="579"/>
      <c r="L36" s="510"/>
      <c r="M36" s="518" t="s">
        <v>582</v>
      </c>
      <c r="N36" s="518"/>
      <c r="O36" s="518">
        <v>0.05</v>
      </c>
      <c r="P36" s="510"/>
      <c r="Q36" s="579"/>
      <c r="R36" s="510"/>
      <c r="S36" s="514"/>
      <c r="T36" s="580"/>
      <c r="U36" s="514"/>
      <c r="V36" s="509"/>
      <c r="W36" s="527" t="s">
        <v>622</v>
      </c>
      <c r="X36" s="578"/>
      <c r="Y36" s="577"/>
      <c r="Z36" s="483"/>
      <c r="AC36" s="482">
        <f>AC35*4/AF35</f>
        <v>0.14447187215798363</v>
      </c>
      <c r="AD36" s="482">
        <f>AD35*9/AF35</f>
        <v>0.26308951539560865</v>
      </c>
      <c r="AE36" s="482">
        <f>AE35*4/AF35</f>
        <v>0.59243861244640761</v>
      </c>
    </row>
    <row r="37" spans="2:32" s="15" customFormat="1" ht="27.95" customHeight="1">
      <c r="B37" s="576">
        <v>3</v>
      </c>
      <c r="C37" s="591"/>
      <c r="D37" s="602" t="str">
        <f>'3月菜單國華'!Q12</f>
        <v>筒仔米糕</v>
      </c>
      <c r="E37" s="602" t="s">
        <v>621</v>
      </c>
      <c r="F37" s="602"/>
      <c r="G37" s="602" t="str">
        <f>'3月菜單國華'!Q13</f>
        <v xml:space="preserve">  香汁魚(海) </v>
      </c>
      <c r="H37" s="602" t="s">
        <v>620</v>
      </c>
      <c r="I37" s="602"/>
      <c r="J37" s="602" t="str">
        <f>'3月菜單國華'!Q14</f>
        <v xml:space="preserve"> 黃金脆薯(炸)</v>
      </c>
      <c r="K37" s="602" t="s">
        <v>260</v>
      </c>
      <c r="L37" s="602"/>
      <c r="M37" s="602" t="str">
        <f>'3月菜單國華'!Q15</f>
        <v>和風關東煮</v>
      </c>
      <c r="N37" s="602" t="s">
        <v>226</v>
      </c>
      <c r="O37" s="602"/>
      <c r="P37" s="602" t="str">
        <f>'3月菜單國華'!Q16</f>
        <v>深色蔬菜</v>
      </c>
      <c r="Q37" s="602" t="s">
        <v>262</v>
      </c>
      <c r="R37" s="602"/>
      <c r="S37" s="602" t="str">
        <f>'3月菜單國華'!Q17</f>
        <v>冬瓜龍骨湯</v>
      </c>
      <c r="T37" s="602" t="s">
        <v>226</v>
      </c>
      <c r="U37" s="602"/>
      <c r="V37" s="509"/>
      <c r="W37" s="687" t="s">
        <v>42</v>
      </c>
      <c r="X37" s="565" t="s">
        <v>201</v>
      </c>
      <c r="Y37" s="564">
        <v>5.2</v>
      </c>
      <c r="Z37" s="474"/>
      <c r="AA37" s="474"/>
      <c r="AB37" s="475"/>
      <c r="AC37" s="474" t="s">
        <v>202</v>
      </c>
      <c r="AD37" s="474" t="s">
        <v>203</v>
      </c>
      <c r="AE37" s="474" t="s">
        <v>204</v>
      </c>
      <c r="AF37" s="474" t="s">
        <v>205</v>
      </c>
    </row>
    <row r="38" spans="2:32" ht="27.95" customHeight="1">
      <c r="B38" s="550" t="s">
        <v>206</v>
      </c>
      <c r="C38" s="591"/>
      <c r="D38" s="555" t="s">
        <v>619</v>
      </c>
      <c r="E38" s="545"/>
      <c r="F38" s="555">
        <v>90</v>
      </c>
      <c r="G38" s="514" t="s">
        <v>618</v>
      </c>
      <c r="H38" s="514" t="s">
        <v>245</v>
      </c>
      <c r="I38" s="514">
        <v>45</v>
      </c>
      <c r="J38" s="514" t="s">
        <v>617</v>
      </c>
      <c r="K38" s="514"/>
      <c r="L38" s="514">
        <v>40</v>
      </c>
      <c r="M38" s="514" t="s">
        <v>586</v>
      </c>
      <c r="N38" s="555"/>
      <c r="O38" s="514">
        <v>40</v>
      </c>
      <c r="P38" s="514" t="s">
        <v>426</v>
      </c>
      <c r="Q38" s="514"/>
      <c r="R38" s="514">
        <v>100</v>
      </c>
      <c r="S38" s="555" t="s">
        <v>601</v>
      </c>
      <c r="T38" s="555"/>
      <c r="U38" s="545">
        <v>35</v>
      </c>
      <c r="V38" s="509"/>
      <c r="W38" s="682" t="s">
        <v>562</v>
      </c>
      <c r="X38" s="559" t="s">
        <v>207</v>
      </c>
      <c r="Y38" s="506">
        <v>2</v>
      </c>
      <c r="Z38" s="483"/>
      <c r="AA38" s="558" t="s">
        <v>208</v>
      </c>
      <c r="AB38" s="475">
        <v>6</v>
      </c>
      <c r="AC38" s="475">
        <f>AB38*2</f>
        <v>12</v>
      </c>
      <c r="AD38" s="475"/>
      <c r="AE38" s="475">
        <f>AB38*15</f>
        <v>90</v>
      </c>
      <c r="AF38" s="475">
        <f>AC38*4+AE38*4</f>
        <v>408</v>
      </c>
    </row>
    <row r="39" spans="2:32" ht="27.95" customHeight="1">
      <c r="B39" s="686">
        <v>11</v>
      </c>
      <c r="C39" s="591"/>
      <c r="D39" s="555" t="s">
        <v>616</v>
      </c>
      <c r="E39" s="545"/>
      <c r="F39" s="545">
        <v>5</v>
      </c>
      <c r="G39" s="514" t="s">
        <v>615</v>
      </c>
      <c r="H39" s="514"/>
      <c r="I39" s="514">
        <v>0.05</v>
      </c>
      <c r="J39" s="514"/>
      <c r="K39" s="555"/>
      <c r="L39" s="514"/>
      <c r="M39" s="514" t="s">
        <v>614</v>
      </c>
      <c r="N39" s="514"/>
      <c r="O39" s="514">
        <v>15</v>
      </c>
      <c r="P39" s="586"/>
      <c r="Q39" s="516"/>
      <c r="R39" s="515"/>
      <c r="S39" s="543" t="s">
        <v>613</v>
      </c>
      <c r="T39" s="555"/>
      <c r="U39" s="545">
        <v>2</v>
      </c>
      <c r="V39" s="509"/>
      <c r="W39" s="680" t="s">
        <v>41</v>
      </c>
      <c r="X39" s="540" t="s">
        <v>210</v>
      </c>
      <c r="Y39" s="506">
        <v>1.9</v>
      </c>
      <c r="Z39" s="474"/>
      <c r="AA39" s="553" t="s">
        <v>211</v>
      </c>
      <c r="AB39" s="475">
        <v>2.2999999999999998</v>
      </c>
      <c r="AC39" s="552">
        <f>AB39*7</f>
        <v>16.099999999999998</v>
      </c>
      <c r="AD39" s="475">
        <f>AB39*5</f>
        <v>11.5</v>
      </c>
      <c r="AE39" s="475" t="s">
        <v>212</v>
      </c>
      <c r="AF39" s="551">
        <f>AC39*4+AD39*9</f>
        <v>167.89999999999998</v>
      </c>
    </row>
    <row r="40" spans="2:32" ht="27.95" customHeight="1">
      <c r="B40" s="550" t="s">
        <v>213</v>
      </c>
      <c r="C40" s="591"/>
      <c r="D40" s="555" t="s">
        <v>591</v>
      </c>
      <c r="E40" s="542"/>
      <c r="F40" s="545">
        <v>15</v>
      </c>
      <c r="G40" s="555"/>
      <c r="H40" s="555"/>
      <c r="I40" s="555"/>
      <c r="J40" s="514"/>
      <c r="K40" s="514"/>
      <c r="L40" s="514"/>
      <c r="M40" s="549" t="s">
        <v>329</v>
      </c>
      <c r="N40" s="683"/>
      <c r="O40" s="514">
        <v>5</v>
      </c>
      <c r="P40" s="514"/>
      <c r="Q40" s="555"/>
      <c r="R40" s="514"/>
      <c r="S40" s="522"/>
      <c r="T40" s="514"/>
      <c r="U40" s="522"/>
      <c r="V40" s="509"/>
      <c r="W40" s="682" t="s">
        <v>612</v>
      </c>
      <c r="X40" s="540" t="s">
        <v>214</v>
      </c>
      <c r="Y40" s="506">
        <v>2.7</v>
      </c>
      <c r="Z40" s="483"/>
      <c r="AA40" s="474" t="s">
        <v>215</v>
      </c>
      <c r="AB40" s="475">
        <v>1.6</v>
      </c>
      <c r="AC40" s="475">
        <f>AB40*1</f>
        <v>1.6</v>
      </c>
      <c r="AD40" s="475" t="s">
        <v>212</v>
      </c>
      <c r="AE40" s="475">
        <f>AB40*5</f>
        <v>8</v>
      </c>
      <c r="AF40" s="475">
        <f>AC40*4+AE40*4</f>
        <v>38.4</v>
      </c>
    </row>
    <row r="41" spans="2:32" ht="27.95" customHeight="1">
      <c r="B41" s="539" t="s">
        <v>288</v>
      </c>
      <c r="C41" s="591"/>
      <c r="D41" s="518" t="s">
        <v>611</v>
      </c>
      <c r="E41" s="519"/>
      <c r="F41" s="518">
        <v>7</v>
      </c>
      <c r="G41" s="518"/>
      <c r="H41" s="555"/>
      <c r="I41" s="555"/>
      <c r="J41" s="514"/>
      <c r="K41" s="585"/>
      <c r="L41" s="514"/>
      <c r="M41" s="514" t="s">
        <v>610</v>
      </c>
      <c r="N41" s="514"/>
      <c r="O41" s="514">
        <v>10</v>
      </c>
      <c r="P41" s="514"/>
      <c r="Q41" s="514"/>
      <c r="R41" s="514"/>
      <c r="S41" s="522"/>
      <c r="T41" s="514"/>
      <c r="U41" s="522"/>
      <c r="V41" s="509"/>
      <c r="W41" s="680" t="s">
        <v>43</v>
      </c>
      <c r="X41" s="540" t="s">
        <v>218</v>
      </c>
      <c r="Y41" s="506">
        <f>AB42</f>
        <v>0</v>
      </c>
      <c r="Z41" s="474"/>
      <c r="AA41" s="474" t="s">
        <v>219</v>
      </c>
      <c r="AB41" s="475">
        <v>2.5</v>
      </c>
      <c r="AC41" s="475"/>
      <c r="AD41" s="475">
        <f>AB41*5</f>
        <v>12.5</v>
      </c>
      <c r="AE41" s="475" t="s">
        <v>212</v>
      </c>
      <c r="AF41" s="475">
        <f>AD41*9</f>
        <v>112.5</v>
      </c>
    </row>
    <row r="42" spans="2:32" ht="27.95" customHeight="1">
      <c r="B42" s="539"/>
      <c r="C42" s="591"/>
      <c r="D42" s="685"/>
      <c r="E42" s="684"/>
      <c r="F42" s="543"/>
      <c r="G42" s="514"/>
      <c r="H42" s="580"/>
      <c r="I42" s="514"/>
      <c r="J42" s="549"/>
      <c r="K42" s="683"/>
      <c r="L42" s="514"/>
      <c r="M42" s="514"/>
      <c r="N42" s="514"/>
      <c r="O42" s="514"/>
      <c r="P42" s="514"/>
      <c r="Q42" s="514"/>
      <c r="R42" s="514"/>
      <c r="S42" s="514"/>
      <c r="T42" s="514"/>
      <c r="U42" s="514"/>
      <c r="V42" s="509"/>
      <c r="W42" s="682" t="s">
        <v>609</v>
      </c>
      <c r="X42" s="526" t="s">
        <v>220</v>
      </c>
      <c r="Y42" s="506">
        <v>0</v>
      </c>
      <c r="Z42" s="483"/>
      <c r="AA42" s="474" t="s">
        <v>221</v>
      </c>
      <c r="AE42" s="474">
        <f>AB42*15</f>
        <v>0</v>
      </c>
    </row>
    <row r="43" spans="2:32" ht="27.95" customHeight="1">
      <c r="B43" s="681" t="s">
        <v>222</v>
      </c>
      <c r="C43" s="589"/>
      <c r="D43" s="514"/>
      <c r="E43" s="514"/>
      <c r="F43" s="514"/>
      <c r="G43" s="510"/>
      <c r="H43" s="579"/>
      <c r="I43" s="510"/>
      <c r="J43" s="514"/>
      <c r="K43" s="514"/>
      <c r="L43" s="514"/>
      <c r="M43" s="518"/>
      <c r="N43" s="518"/>
      <c r="O43" s="518"/>
      <c r="P43" s="514"/>
      <c r="Q43" s="585"/>
      <c r="R43" s="514"/>
      <c r="S43" s="555"/>
      <c r="T43" s="555"/>
      <c r="U43" s="555"/>
      <c r="V43" s="509"/>
      <c r="W43" s="680" t="s">
        <v>223</v>
      </c>
      <c r="X43" s="507"/>
      <c r="Y43" s="506"/>
      <c r="Z43" s="474"/>
      <c r="AC43" s="474">
        <f>SUM(AC38:AC42)</f>
        <v>29.7</v>
      </c>
      <c r="AD43" s="474">
        <f>SUM(AD38:AD42)</f>
        <v>24</v>
      </c>
      <c r="AE43" s="474">
        <f>SUM(AE38:AE42)</f>
        <v>98</v>
      </c>
      <c r="AF43" s="474">
        <f>AC43*4+AD43*9+AE43*4</f>
        <v>726.8</v>
      </c>
    </row>
    <row r="44" spans="2:32" ht="27.95" customHeight="1">
      <c r="B44" s="679"/>
      <c r="C44" s="678"/>
      <c r="D44" s="489"/>
      <c r="E44" s="489"/>
      <c r="F44" s="488"/>
      <c r="G44" s="488"/>
      <c r="H44" s="489"/>
      <c r="I44" s="488"/>
      <c r="J44" s="494"/>
      <c r="K44" s="675"/>
      <c r="L44" s="494"/>
      <c r="M44" s="676"/>
      <c r="N44" s="677"/>
      <c r="O44" s="676"/>
      <c r="P44" s="494"/>
      <c r="Q44" s="675"/>
      <c r="R44" s="494"/>
      <c r="S44" s="494"/>
      <c r="T44" s="675"/>
      <c r="U44" s="494"/>
      <c r="V44" s="487"/>
      <c r="W44" s="674" t="s">
        <v>608</v>
      </c>
      <c r="X44" s="485"/>
      <c r="Y44" s="484"/>
      <c r="Z44" s="483"/>
      <c r="AC44" s="482">
        <f>AC43*4/AF43</f>
        <v>0.16345624656026417</v>
      </c>
      <c r="AD44" s="482">
        <f>AD43*9/AF43</f>
        <v>0.29719317556411667</v>
      </c>
      <c r="AE44" s="482">
        <f>AE43*4/AF43</f>
        <v>0.53935057787561924</v>
      </c>
    </row>
    <row r="45" spans="2:32" ht="21.75" customHeight="1">
      <c r="C45" s="474"/>
      <c r="J45" s="673"/>
      <c r="K45" s="673"/>
      <c r="L45" s="673"/>
      <c r="M45" s="673"/>
      <c r="N45" s="673"/>
      <c r="O45" s="673"/>
      <c r="P45" s="673"/>
      <c r="Q45" s="673"/>
      <c r="R45" s="673"/>
      <c r="S45" s="673"/>
      <c r="T45" s="673"/>
      <c r="U45" s="673"/>
      <c r="V45" s="673"/>
      <c r="W45" s="673"/>
      <c r="X45" s="673"/>
      <c r="Y45" s="673"/>
      <c r="Z45" s="480"/>
    </row>
    <row r="46" spans="2:32" ht="30">
      <c r="B46" s="475"/>
      <c r="D46" s="672"/>
      <c r="E46" s="672"/>
      <c r="F46" s="671"/>
      <c r="G46" s="671"/>
      <c r="H46" s="669"/>
      <c r="I46" s="474"/>
      <c r="J46" s="670"/>
      <c r="K46" s="669"/>
      <c r="L46" s="474"/>
      <c r="N46" s="669"/>
      <c r="O46" s="474"/>
      <c r="Q46" s="669"/>
      <c r="R46" s="474"/>
      <c r="T46" s="669"/>
      <c r="U46" s="474"/>
      <c r="V46" s="479"/>
      <c r="Y46" s="668"/>
    </row>
  </sheetData>
  <mergeCells count="15">
    <mergeCell ref="D46:G46"/>
    <mergeCell ref="C29:C34"/>
    <mergeCell ref="C21:C26"/>
    <mergeCell ref="B1:Y1"/>
    <mergeCell ref="B2:G2"/>
    <mergeCell ref="C5:C10"/>
    <mergeCell ref="B9:B10"/>
    <mergeCell ref="J45:Y45"/>
    <mergeCell ref="C13:C18"/>
    <mergeCell ref="B17:B18"/>
    <mergeCell ref="B25:B26"/>
    <mergeCell ref="B33:B34"/>
    <mergeCell ref="C37:C42"/>
    <mergeCell ref="B41:B42"/>
    <mergeCell ref="V5:V44"/>
  </mergeCells>
  <phoneticPr fontId="3" type="noConversion"/>
  <pageMargins left="0.39370078740157483" right="0.15748031496062992" top="0.19685039370078741" bottom="0.15748031496062992" header="0.51181102362204722" footer="0.23622047244094488"/>
  <pageSetup paperSize="9" scale="4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97C1CC-DEC9-4F2C-ACC4-6503626C35FA}">
  <sheetPr>
    <pageSetUpPr fitToPage="1"/>
  </sheetPr>
  <dimension ref="B1:AF52"/>
  <sheetViews>
    <sheetView view="pageBreakPreview" topLeftCell="A4" zoomScale="60" zoomScaleNormal="60" workbookViewId="0">
      <selection activeCell="E32" sqref="E32:H32"/>
    </sheetView>
  </sheetViews>
  <sheetFormatPr defaultRowHeight="20.25"/>
  <cols>
    <col min="1" max="1" width="1.875" style="720" customWidth="1"/>
    <col min="2" max="2" width="4.875" style="726" customWidth="1"/>
    <col min="3" max="3" width="0" style="720" hidden="1" customWidth="1"/>
    <col min="4" max="4" width="28.625" style="720" customWidth="1"/>
    <col min="5" max="5" width="5.625" style="725" customWidth="1"/>
    <col min="6" max="6" width="9.625" style="720" customWidth="1"/>
    <col min="7" max="7" width="28.625" style="720" customWidth="1"/>
    <col min="8" max="8" width="5.625" style="725" customWidth="1"/>
    <col min="9" max="9" width="9.625" style="720" customWidth="1"/>
    <col min="10" max="10" width="28.625" style="720" customWidth="1"/>
    <col min="11" max="11" width="5.625" style="725" customWidth="1"/>
    <col min="12" max="12" width="9.625" style="720" customWidth="1"/>
    <col min="13" max="13" width="28.625" style="720" customWidth="1"/>
    <col min="14" max="14" width="5.625" style="725" customWidth="1"/>
    <col min="15" max="15" width="9.625" style="720" customWidth="1"/>
    <col min="16" max="16" width="28.625" style="720" customWidth="1"/>
    <col min="17" max="17" width="5.625" style="725" customWidth="1"/>
    <col min="18" max="18" width="9.625" style="720" customWidth="1"/>
    <col min="19" max="19" width="28.625" style="720" customWidth="1"/>
    <col min="20" max="20" width="5.625" style="725" customWidth="1"/>
    <col min="21" max="21" width="9.625" style="720" customWidth="1"/>
    <col min="22" max="22" width="12.125" style="476" customWidth="1"/>
    <col min="23" max="23" width="11.75" style="724" customWidth="1"/>
    <col min="24" max="24" width="11.25" style="229" customWidth="1"/>
    <col min="25" max="25" width="6.625" style="723" customWidth="1"/>
    <col min="26" max="26" width="6.625" style="720" customWidth="1"/>
    <col min="27" max="27" width="6" style="721" hidden="1" customWidth="1"/>
    <col min="28" max="28" width="5.5" style="722" hidden="1" customWidth="1"/>
    <col min="29" max="29" width="7.75" style="721" hidden="1" customWidth="1"/>
    <col min="30" max="30" width="8" style="721" hidden="1" customWidth="1"/>
    <col min="31" max="31" width="7.875" style="721" hidden="1" customWidth="1"/>
    <col min="32" max="32" width="7.5" style="721" hidden="1" customWidth="1"/>
    <col min="33" max="16384" width="9" style="720"/>
  </cols>
  <sheetData>
    <row r="1" spans="2:32" s="721" customFormat="1" ht="38.25">
      <c r="B1" s="667" t="s">
        <v>685</v>
      </c>
      <c r="C1" s="667"/>
      <c r="D1" s="667"/>
      <c r="E1" s="667"/>
      <c r="F1" s="667"/>
      <c r="G1" s="667"/>
      <c r="H1" s="667"/>
      <c r="I1" s="667"/>
      <c r="J1" s="667"/>
      <c r="K1" s="667"/>
      <c r="L1" s="667"/>
      <c r="M1" s="667"/>
      <c r="N1" s="667"/>
      <c r="O1" s="667"/>
      <c r="P1" s="667"/>
      <c r="Q1" s="667"/>
      <c r="R1" s="667"/>
      <c r="S1" s="667"/>
      <c r="T1" s="667"/>
      <c r="U1" s="667"/>
      <c r="V1" s="667"/>
      <c r="W1" s="667"/>
      <c r="X1" s="667"/>
      <c r="Y1" s="667"/>
      <c r="Z1" s="819"/>
      <c r="AB1" s="722"/>
    </row>
    <row r="2" spans="2:32" s="721" customFormat="1" ht="16.5" customHeight="1">
      <c r="B2" s="823"/>
      <c r="C2" s="822"/>
      <c r="D2" s="822"/>
      <c r="E2" s="822"/>
      <c r="F2" s="822"/>
      <c r="G2" s="822"/>
      <c r="H2" s="821"/>
      <c r="I2" s="819"/>
      <c r="J2" s="819"/>
      <c r="K2" s="821"/>
      <c r="L2" s="819"/>
      <c r="M2" s="819"/>
      <c r="N2" s="821"/>
      <c r="O2" s="819"/>
      <c r="P2" s="819"/>
      <c r="Q2" s="821"/>
      <c r="R2" s="819"/>
      <c r="S2" s="819"/>
      <c r="T2" s="821"/>
      <c r="U2" s="819"/>
      <c r="V2" s="663"/>
      <c r="W2" s="820"/>
      <c r="X2" s="662"/>
      <c r="Y2" s="820"/>
      <c r="Z2" s="819"/>
      <c r="AB2" s="722"/>
    </row>
    <row r="3" spans="2:32" s="721" customFormat="1" ht="31.5" customHeight="1">
      <c r="B3" s="659" t="s">
        <v>187</v>
      </c>
      <c r="C3" s="818"/>
      <c r="D3" s="817"/>
      <c r="E3" s="817"/>
      <c r="F3" s="817"/>
      <c r="G3" s="817"/>
      <c r="H3" s="817"/>
      <c r="I3" s="817"/>
      <c r="J3" s="817"/>
      <c r="K3" s="817"/>
      <c r="L3" s="817"/>
      <c r="M3" s="817"/>
      <c r="N3" s="817"/>
      <c r="O3" s="817"/>
      <c r="P3" s="817"/>
      <c r="Q3" s="817"/>
      <c r="R3" s="817"/>
      <c r="T3" s="817"/>
      <c r="U3" s="817"/>
      <c r="V3" s="656"/>
      <c r="W3" s="816"/>
      <c r="X3" s="654"/>
      <c r="Y3" s="815"/>
      <c r="Z3" s="734"/>
      <c r="AB3" s="722"/>
    </row>
    <row r="4" spans="2:32" s="806" customFormat="1" ht="43.5">
      <c r="B4" s="814" t="s">
        <v>188</v>
      </c>
      <c r="C4" s="813" t="s">
        <v>189</v>
      </c>
      <c r="D4" s="810" t="s">
        <v>190</v>
      </c>
      <c r="E4" s="648" t="s">
        <v>191</v>
      </c>
      <c r="F4" s="810"/>
      <c r="G4" s="810" t="s">
        <v>193</v>
      </c>
      <c r="H4" s="648" t="s">
        <v>191</v>
      </c>
      <c r="I4" s="810"/>
      <c r="J4" s="810" t="s">
        <v>194</v>
      </c>
      <c r="K4" s="648" t="s">
        <v>191</v>
      </c>
      <c r="L4" s="812"/>
      <c r="M4" s="810" t="s">
        <v>194</v>
      </c>
      <c r="N4" s="648" t="s">
        <v>191</v>
      </c>
      <c r="O4" s="810"/>
      <c r="P4" s="810" t="s">
        <v>194</v>
      </c>
      <c r="Q4" s="648" t="s">
        <v>191</v>
      </c>
      <c r="R4" s="810"/>
      <c r="S4" s="811" t="s">
        <v>195</v>
      </c>
      <c r="T4" s="648" t="s">
        <v>191</v>
      </c>
      <c r="U4" s="810"/>
      <c r="V4" s="646" t="s">
        <v>196</v>
      </c>
      <c r="W4" s="809" t="s">
        <v>197</v>
      </c>
      <c r="X4" s="645" t="s">
        <v>198</v>
      </c>
      <c r="Y4" s="808" t="s">
        <v>199</v>
      </c>
      <c r="Z4" s="807"/>
      <c r="AA4" s="758"/>
      <c r="AB4" s="722"/>
      <c r="AC4" s="721"/>
      <c r="AD4" s="721"/>
      <c r="AE4" s="721"/>
      <c r="AF4" s="721"/>
    </row>
    <row r="5" spans="2:32" s="759" customFormat="1" ht="65.099999999999994" customHeight="1">
      <c r="B5" s="767">
        <v>3</v>
      </c>
      <c r="C5" s="774"/>
      <c r="D5" s="692" t="str">
        <f>'3月菜單國華'!A21</f>
        <v xml:space="preserve">香Q米飯 </v>
      </c>
      <c r="E5" s="692" t="s">
        <v>224</v>
      </c>
      <c r="F5" s="640" t="s">
        <v>192</v>
      </c>
      <c r="G5" s="692" t="str">
        <f>'3月菜單國華'!A22</f>
        <v xml:space="preserve"> 芝麻燒肉</v>
      </c>
      <c r="H5" s="602" t="s">
        <v>226</v>
      </c>
      <c r="I5" s="640" t="s">
        <v>192</v>
      </c>
      <c r="J5" s="692" t="str">
        <f>'3月菜單國華'!A23</f>
        <v>醬偎蘿蔔糕(冷)</v>
      </c>
      <c r="K5" s="692" t="s">
        <v>355</v>
      </c>
      <c r="L5" s="640" t="s">
        <v>192</v>
      </c>
      <c r="M5" s="692" t="str">
        <f>'3月菜單國華'!A24</f>
        <v>鮮味白肉煲(豆)</v>
      </c>
      <c r="N5" s="692" t="s">
        <v>226</v>
      </c>
      <c r="O5" s="640" t="s">
        <v>192</v>
      </c>
      <c r="P5" s="692" t="str">
        <f>'3月菜單國華'!A25</f>
        <v xml:space="preserve"> 深色蔬菜</v>
      </c>
      <c r="Q5" s="692" t="s">
        <v>262</v>
      </c>
      <c r="R5" s="640" t="s">
        <v>192</v>
      </c>
      <c r="S5" s="692" t="str">
        <f>'3月菜單國華'!A26</f>
        <v xml:space="preserve"> 玉米濃湯(芡)  </v>
      </c>
      <c r="T5" s="692" t="s">
        <v>684</v>
      </c>
      <c r="U5" s="640" t="s">
        <v>192</v>
      </c>
      <c r="V5" s="639" t="s">
        <v>605</v>
      </c>
      <c r="W5" s="761" t="s">
        <v>42</v>
      </c>
      <c r="X5" s="600" t="s">
        <v>201</v>
      </c>
      <c r="Y5" s="760">
        <v>5.5</v>
      </c>
      <c r="Z5" s="721"/>
      <c r="AA5" s="721"/>
      <c r="AB5" s="722"/>
      <c r="AC5" s="721" t="s">
        <v>202</v>
      </c>
      <c r="AD5" s="721" t="s">
        <v>203</v>
      </c>
      <c r="AE5" s="721" t="s">
        <v>204</v>
      </c>
      <c r="AF5" s="721" t="s">
        <v>205</v>
      </c>
    </row>
    <row r="6" spans="2:32" ht="27.95" customHeight="1">
      <c r="B6" s="754" t="s">
        <v>206</v>
      </c>
      <c r="C6" s="774"/>
      <c r="D6" s="805" t="s">
        <v>335</v>
      </c>
      <c r="E6" s="805"/>
      <c r="F6" s="805">
        <v>100</v>
      </c>
      <c r="G6" s="514" t="s">
        <v>326</v>
      </c>
      <c r="H6" s="514"/>
      <c r="I6" s="514">
        <v>15</v>
      </c>
      <c r="J6" s="562" t="s">
        <v>683</v>
      </c>
      <c r="K6" s="512" t="s">
        <v>320</v>
      </c>
      <c r="L6" s="554">
        <v>40</v>
      </c>
      <c r="M6" s="514" t="s">
        <v>682</v>
      </c>
      <c r="N6" s="555"/>
      <c r="O6" s="514">
        <v>50</v>
      </c>
      <c r="P6" s="805" t="s">
        <v>426</v>
      </c>
      <c r="Q6" s="805"/>
      <c r="R6" s="805">
        <v>100</v>
      </c>
      <c r="S6" s="555" t="s">
        <v>327</v>
      </c>
      <c r="T6" s="555"/>
      <c r="U6" s="555">
        <v>25</v>
      </c>
      <c r="V6" s="509"/>
      <c r="W6" s="749" t="s">
        <v>681</v>
      </c>
      <c r="X6" s="559" t="s">
        <v>207</v>
      </c>
      <c r="Y6" s="746">
        <v>2.4</v>
      </c>
      <c r="Z6" s="734"/>
      <c r="AA6" s="758" t="s">
        <v>208</v>
      </c>
      <c r="AB6" s="722">
        <v>6</v>
      </c>
      <c r="AC6" s="722">
        <f>AB6*2</f>
        <v>12</v>
      </c>
      <c r="AD6" s="722"/>
      <c r="AE6" s="722">
        <f>AB6*15</f>
        <v>90</v>
      </c>
      <c r="AF6" s="722">
        <f>AC6*4+AE6*4</f>
        <v>408</v>
      </c>
    </row>
    <row r="7" spans="2:32" ht="27.95" customHeight="1">
      <c r="B7" s="754">
        <v>14</v>
      </c>
      <c r="C7" s="774"/>
      <c r="D7" s="555"/>
      <c r="E7" s="555"/>
      <c r="F7" s="555"/>
      <c r="G7" s="514" t="s">
        <v>680</v>
      </c>
      <c r="H7" s="514"/>
      <c r="I7" s="514">
        <v>50</v>
      </c>
      <c r="J7" s="514"/>
      <c r="K7" s="514"/>
      <c r="L7" s="514"/>
      <c r="M7" s="514" t="s">
        <v>596</v>
      </c>
      <c r="N7" s="555" t="s">
        <v>232</v>
      </c>
      <c r="O7" s="514">
        <v>20</v>
      </c>
      <c r="P7" s="555"/>
      <c r="Q7" s="555"/>
      <c r="R7" s="555"/>
      <c r="S7" s="555" t="s">
        <v>326</v>
      </c>
      <c r="T7" s="555"/>
      <c r="U7" s="555">
        <v>5</v>
      </c>
      <c r="V7" s="509"/>
      <c r="W7" s="747" t="s">
        <v>41</v>
      </c>
      <c r="X7" s="540" t="s">
        <v>210</v>
      </c>
      <c r="Y7" s="746">
        <v>1.9</v>
      </c>
      <c r="Z7" s="721"/>
      <c r="AA7" s="757" t="s">
        <v>211</v>
      </c>
      <c r="AB7" s="722">
        <v>2</v>
      </c>
      <c r="AC7" s="756">
        <f>AB7*7</f>
        <v>14</v>
      </c>
      <c r="AD7" s="722">
        <f>AB7*5</f>
        <v>10</v>
      </c>
      <c r="AE7" s="722" t="s">
        <v>212</v>
      </c>
      <c r="AF7" s="755">
        <f>AC7*4+AD7*9</f>
        <v>146</v>
      </c>
    </row>
    <row r="8" spans="2:32" ht="27.95" customHeight="1">
      <c r="B8" s="754" t="s">
        <v>213</v>
      </c>
      <c r="C8" s="774"/>
      <c r="D8" s="555"/>
      <c r="E8" s="555"/>
      <c r="F8" s="555"/>
      <c r="G8" s="514" t="s">
        <v>615</v>
      </c>
      <c r="H8" s="519"/>
      <c r="I8" s="514">
        <v>0.05</v>
      </c>
      <c r="J8" s="514"/>
      <c r="K8" s="580"/>
      <c r="L8" s="514"/>
      <c r="M8" s="514" t="s">
        <v>329</v>
      </c>
      <c r="N8" s="585"/>
      <c r="O8" s="514">
        <v>5</v>
      </c>
      <c r="P8" s="555"/>
      <c r="Q8" s="555"/>
      <c r="R8" s="555"/>
      <c r="S8" s="555" t="s">
        <v>573</v>
      </c>
      <c r="T8" s="555"/>
      <c r="U8" s="555">
        <v>8</v>
      </c>
      <c r="V8" s="509"/>
      <c r="W8" s="749" t="s">
        <v>612</v>
      </c>
      <c r="X8" s="540" t="s">
        <v>214</v>
      </c>
      <c r="Y8" s="746">
        <v>2.2999999999999998</v>
      </c>
      <c r="Z8" s="734"/>
      <c r="AA8" s="721" t="s">
        <v>215</v>
      </c>
      <c r="AB8" s="722">
        <v>1.5</v>
      </c>
      <c r="AC8" s="722">
        <f>AB8*1</f>
        <v>1.5</v>
      </c>
      <c r="AD8" s="722" t="s">
        <v>212</v>
      </c>
      <c r="AE8" s="722">
        <f>AB8*5</f>
        <v>7.5</v>
      </c>
      <c r="AF8" s="722">
        <f>AC8*4+AE8*4</f>
        <v>36</v>
      </c>
    </row>
    <row r="9" spans="2:32" ht="27.95" customHeight="1">
      <c r="B9" s="751" t="s">
        <v>216</v>
      </c>
      <c r="C9" s="774"/>
      <c r="D9" s="555"/>
      <c r="E9" s="555"/>
      <c r="F9" s="555"/>
      <c r="G9" s="555"/>
      <c r="H9" s="585"/>
      <c r="I9" s="555"/>
      <c r="J9" s="514"/>
      <c r="K9" s="580"/>
      <c r="L9" s="514"/>
      <c r="M9" s="518" t="s">
        <v>591</v>
      </c>
      <c r="N9" s="519"/>
      <c r="O9" s="518">
        <v>5</v>
      </c>
      <c r="P9" s="514"/>
      <c r="Q9" s="514"/>
      <c r="R9" s="514"/>
      <c r="S9" s="555" t="s">
        <v>329</v>
      </c>
      <c r="T9" s="555"/>
      <c r="U9" s="555">
        <v>2</v>
      </c>
      <c r="V9" s="509"/>
      <c r="W9" s="747" t="s">
        <v>43</v>
      </c>
      <c r="X9" s="540" t="s">
        <v>218</v>
      </c>
      <c r="Y9" s="746">
        <v>0</v>
      </c>
      <c r="Z9" s="721"/>
      <c r="AA9" s="721" t="s">
        <v>219</v>
      </c>
      <c r="AB9" s="722">
        <v>2.5</v>
      </c>
      <c r="AC9" s="722"/>
      <c r="AD9" s="722">
        <f>AB9*5</f>
        <v>12.5</v>
      </c>
      <c r="AE9" s="722" t="s">
        <v>212</v>
      </c>
      <c r="AF9" s="722">
        <f>AD9*9</f>
        <v>112.5</v>
      </c>
    </row>
    <row r="10" spans="2:32" ht="27.95" customHeight="1">
      <c r="B10" s="751"/>
      <c r="C10" s="774"/>
      <c r="D10" s="688"/>
      <c r="E10" s="688"/>
      <c r="F10" s="804"/>
      <c r="G10" s="514"/>
      <c r="H10" s="514"/>
      <c r="I10" s="514"/>
      <c r="J10" s="545"/>
      <c r="K10" s="542"/>
      <c r="L10" s="545"/>
      <c r="M10" s="619" t="s">
        <v>679</v>
      </c>
      <c r="N10" s="711"/>
      <c r="O10" s="619">
        <v>2</v>
      </c>
      <c r="P10" s="514"/>
      <c r="Q10" s="514"/>
      <c r="R10" s="514"/>
      <c r="S10" s="688"/>
      <c r="T10" s="510"/>
      <c r="U10" s="545"/>
      <c r="V10" s="509"/>
      <c r="W10" s="749" t="s">
        <v>678</v>
      </c>
      <c r="X10" s="526" t="s">
        <v>220</v>
      </c>
      <c r="Y10" s="792">
        <v>0</v>
      </c>
      <c r="Z10" s="734"/>
      <c r="AA10" s="721" t="s">
        <v>221</v>
      </c>
      <c r="AE10" s="721">
        <f>AB10*15</f>
        <v>0</v>
      </c>
    </row>
    <row r="11" spans="2:32" ht="27.95" customHeight="1">
      <c r="B11" s="525" t="s">
        <v>222</v>
      </c>
      <c r="C11" s="771"/>
      <c r="D11" s="688"/>
      <c r="E11" s="542"/>
      <c r="F11" s="688"/>
      <c r="G11" s="518"/>
      <c r="H11" s="519"/>
      <c r="I11" s="522"/>
      <c r="J11" s="545"/>
      <c r="K11" s="542"/>
      <c r="L11" s="545"/>
      <c r="M11" s="555"/>
      <c r="N11" s="585"/>
      <c r="O11" s="555"/>
      <c r="P11" s="514"/>
      <c r="Q11" s="514"/>
      <c r="R11" s="514"/>
      <c r="S11" s="545"/>
      <c r="T11" s="542"/>
      <c r="U11" s="545"/>
      <c r="V11" s="509"/>
      <c r="W11" s="747" t="s">
        <v>223</v>
      </c>
      <c r="X11" s="507"/>
      <c r="Y11" s="746"/>
      <c r="Z11" s="721"/>
      <c r="AC11" s="721">
        <f>SUM(AC6:AC10)</f>
        <v>27.5</v>
      </c>
      <c r="AD11" s="721">
        <f>SUM(AD6:AD10)</f>
        <v>22.5</v>
      </c>
      <c r="AE11" s="721">
        <f>SUM(AE6:AE10)</f>
        <v>97.5</v>
      </c>
      <c r="AF11" s="721">
        <f>AC11*4+AD11*9+AE11*4</f>
        <v>702.5</v>
      </c>
    </row>
    <row r="12" spans="2:32" ht="27.95" customHeight="1">
      <c r="B12" s="770"/>
      <c r="C12" s="769"/>
      <c r="D12" s="542"/>
      <c r="E12" s="542"/>
      <c r="F12" s="545"/>
      <c r="G12" s="555"/>
      <c r="H12" s="585"/>
      <c r="I12" s="555"/>
      <c r="J12" s="545"/>
      <c r="K12" s="542"/>
      <c r="L12" s="545"/>
      <c r="M12" s="510"/>
      <c r="N12" s="542"/>
      <c r="O12" s="510"/>
      <c r="P12" s="803"/>
      <c r="Q12" s="803"/>
      <c r="R12" s="803"/>
      <c r="S12" s="545"/>
      <c r="T12" s="542"/>
      <c r="U12" s="545"/>
      <c r="V12" s="509"/>
      <c r="W12" s="749" t="s">
        <v>677</v>
      </c>
      <c r="X12" s="632"/>
      <c r="Y12" s="792"/>
      <c r="Z12" s="734"/>
      <c r="AC12" s="733">
        <f>AC11*4/AF11</f>
        <v>0.15658362989323843</v>
      </c>
      <c r="AD12" s="733">
        <f>AD11*9/AF11</f>
        <v>0.28825622775800713</v>
      </c>
      <c r="AE12" s="733">
        <f>AE11*4/AF11</f>
        <v>0.55516014234875444</v>
      </c>
    </row>
    <row r="13" spans="2:32" s="759" customFormat="1" ht="27.95" customHeight="1">
      <c r="B13" s="767">
        <v>3</v>
      </c>
      <c r="C13" s="774"/>
      <c r="D13" s="692" t="str">
        <f>'3月菜單國華'!E21</f>
        <v>燕麥糙米飯</v>
      </c>
      <c r="E13" s="692" t="s">
        <v>224</v>
      </c>
      <c r="F13" s="776"/>
      <c r="G13" s="802" t="str">
        <f>'3月菜單國華'!E22</f>
        <v xml:space="preserve">   卡啦雞翅(炸)</v>
      </c>
      <c r="H13" s="801" t="s">
        <v>260</v>
      </c>
      <c r="I13" s="763"/>
      <c r="J13" s="692" t="str">
        <f>'3月菜單國華'!E23</f>
        <v xml:space="preserve">義式肉醬+元寶餃子(冷) </v>
      </c>
      <c r="K13" s="692" t="s">
        <v>226</v>
      </c>
      <c r="L13" s="692"/>
      <c r="M13" s="692" t="str">
        <f>'3月菜單國華'!E24</f>
        <v xml:space="preserve">  什味蔬滑肉  </v>
      </c>
      <c r="N13" s="692" t="s">
        <v>226</v>
      </c>
      <c r="O13" s="692"/>
      <c r="P13" s="692" t="str">
        <f>'3月菜單國華'!E25</f>
        <v>有機淺色蔬菜</v>
      </c>
      <c r="Q13" s="692" t="s">
        <v>262</v>
      </c>
      <c r="R13" s="692"/>
      <c r="S13" s="692" t="str">
        <f>'3月菜單國華'!E26</f>
        <v>三絲湯</v>
      </c>
      <c r="T13" s="692" t="s">
        <v>226</v>
      </c>
      <c r="U13" s="692"/>
      <c r="V13" s="509"/>
      <c r="W13" s="761" t="s">
        <v>42</v>
      </c>
      <c r="X13" s="600" t="s">
        <v>201</v>
      </c>
      <c r="Y13" s="760">
        <v>5.5</v>
      </c>
      <c r="Z13" s="721"/>
      <c r="AA13" s="721"/>
      <c r="AB13" s="722"/>
      <c r="AC13" s="721" t="s">
        <v>202</v>
      </c>
      <c r="AD13" s="721" t="s">
        <v>203</v>
      </c>
      <c r="AE13" s="721" t="s">
        <v>204</v>
      </c>
      <c r="AF13" s="721" t="s">
        <v>205</v>
      </c>
    </row>
    <row r="14" spans="2:32" ht="27.95" customHeight="1">
      <c r="B14" s="754" t="s">
        <v>206</v>
      </c>
      <c r="C14" s="774"/>
      <c r="D14" s="555" t="s">
        <v>335</v>
      </c>
      <c r="E14" s="555"/>
      <c r="F14" s="797">
        <v>66</v>
      </c>
      <c r="G14" s="514" t="s">
        <v>652</v>
      </c>
      <c r="H14" s="514"/>
      <c r="I14" s="514">
        <v>60</v>
      </c>
      <c r="J14" s="800" t="s">
        <v>561</v>
      </c>
      <c r="K14" s="799"/>
      <c r="L14" s="798">
        <v>40</v>
      </c>
      <c r="M14" s="514" t="s">
        <v>558</v>
      </c>
      <c r="N14" s="514"/>
      <c r="O14" s="514">
        <v>50</v>
      </c>
      <c r="P14" s="555" t="s">
        <v>449</v>
      </c>
      <c r="Q14" s="555"/>
      <c r="R14" s="555">
        <v>100</v>
      </c>
      <c r="S14" s="514" t="s">
        <v>563</v>
      </c>
      <c r="T14" s="514"/>
      <c r="U14" s="514">
        <v>30</v>
      </c>
      <c r="V14" s="509"/>
      <c r="W14" s="749" t="s">
        <v>600</v>
      </c>
      <c r="X14" s="559" t="s">
        <v>207</v>
      </c>
      <c r="Y14" s="746">
        <v>2.9</v>
      </c>
      <c r="Z14" s="734"/>
      <c r="AA14" s="758" t="s">
        <v>208</v>
      </c>
      <c r="AB14" s="722">
        <v>6</v>
      </c>
      <c r="AC14" s="722">
        <f>AB14*2</f>
        <v>12</v>
      </c>
      <c r="AD14" s="722"/>
      <c r="AE14" s="722">
        <f>AB14*15</f>
        <v>90</v>
      </c>
      <c r="AF14" s="722">
        <f>AC14*4+AE14*4</f>
        <v>408</v>
      </c>
    </row>
    <row r="15" spans="2:32" ht="27.95" customHeight="1">
      <c r="B15" s="754">
        <v>15</v>
      </c>
      <c r="C15" s="774"/>
      <c r="D15" s="555" t="s">
        <v>575</v>
      </c>
      <c r="E15" s="555"/>
      <c r="F15" s="555">
        <v>14</v>
      </c>
      <c r="G15" s="795"/>
      <c r="H15" s="796"/>
      <c r="I15" s="795"/>
      <c r="J15" s="592" t="s">
        <v>327</v>
      </c>
      <c r="K15" s="555"/>
      <c r="L15" s="590">
        <v>5</v>
      </c>
      <c r="M15" s="518" t="s">
        <v>329</v>
      </c>
      <c r="N15" s="518"/>
      <c r="O15" s="518">
        <v>5</v>
      </c>
      <c r="P15" s="555"/>
      <c r="Q15" s="555"/>
      <c r="R15" s="555"/>
      <c r="S15" s="555" t="s">
        <v>559</v>
      </c>
      <c r="T15" s="585"/>
      <c r="U15" s="797">
        <v>2</v>
      </c>
      <c r="V15" s="509"/>
      <c r="W15" s="747" t="s">
        <v>41</v>
      </c>
      <c r="X15" s="540" t="s">
        <v>210</v>
      </c>
      <c r="Y15" s="746">
        <v>1.8</v>
      </c>
      <c r="Z15" s="721"/>
      <c r="AA15" s="757" t="s">
        <v>211</v>
      </c>
      <c r="AB15" s="722">
        <v>2.2000000000000002</v>
      </c>
      <c r="AC15" s="756">
        <f>AB15*7</f>
        <v>15.400000000000002</v>
      </c>
      <c r="AD15" s="722">
        <f>AB15*5</f>
        <v>11</v>
      </c>
      <c r="AE15" s="722" t="s">
        <v>212</v>
      </c>
      <c r="AF15" s="755">
        <f>AC15*4+AD15*9</f>
        <v>160.60000000000002</v>
      </c>
    </row>
    <row r="16" spans="2:32" ht="27.95" customHeight="1">
      <c r="B16" s="754" t="s">
        <v>213</v>
      </c>
      <c r="C16" s="774"/>
      <c r="D16" s="555" t="s">
        <v>301</v>
      </c>
      <c r="E16" s="585"/>
      <c r="F16" s="555">
        <v>20</v>
      </c>
      <c r="G16" s="795"/>
      <c r="H16" s="796"/>
      <c r="I16" s="795"/>
      <c r="J16" s="518" t="s">
        <v>329</v>
      </c>
      <c r="K16" s="519"/>
      <c r="L16" s="518">
        <v>10</v>
      </c>
      <c r="M16" s="518" t="s">
        <v>583</v>
      </c>
      <c r="N16" s="518"/>
      <c r="O16" s="518">
        <v>3</v>
      </c>
      <c r="P16" s="555"/>
      <c r="Q16" s="555"/>
      <c r="R16" s="555"/>
      <c r="S16" s="510" t="s">
        <v>642</v>
      </c>
      <c r="T16" s="510"/>
      <c r="U16" s="510">
        <v>5</v>
      </c>
      <c r="V16" s="509"/>
      <c r="W16" s="749" t="s">
        <v>676</v>
      </c>
      <c r="X16" s="540" t="s">
        <v>214</v>
      </c>
      <c r="Y16" s="746">
        <v>2.5</v>
      </c>
      <c r="Z16" s="734"/>
      <c r="AA16" s="721" t="s">
        <v>215</v>
      </c>
      <c r="AB16" s="722">
        <v>1.6</v>
      </c>
      <c r="AC16" s="722">
        <f>AB16*1</f>
        <v>1.6</v>
      </c>
      <c r="AD16" s="722" t="s">
        <v>212</v>
      </c>
      <c r="AE16" s="722">
        <f>AB16*5</f>
        <v>8</v>
      </c>
      <c r="AF16" s="722">
        <f>AC16*4+AE16*4</f>
        <v>38.4</v>
      </c>
    </row>
    <row r="17" spans="2:32" ht="27.95" customHeight="1">
      <c r="B17" s="751" t="s">
        <v>243</v>
      </c>
      <c r="C17" s="774"/>
      <c r="D17" s="585"/>
      <c r="E17" s="585"/>
      <c r="F17" s="555"/>
      <c r="G17" s="543"/>
      <c r="H17" s="585"/>
      <c r="I17" s="555"/>
      <c r="J17" s="545"/>
      <c r="K17" s="542"/>
      <c r="L17" s="545"/>
      <c r="M17" s="518" t="s">
        <v>591</v>
      </c>
      <c r="N17" s="518"/>
      <c r="O17" s="518">
        <v>5</v>
      </c>
      <c r="P17" s="555"/>
      <c r="Q17" s="555"/>
      <c r="R17" s="555"/>
      <c r="S17" s="522"/>
      <c r="T17" s="555"/>
      <c r="U17" s="555"/>
      <c r="V17" s="509"/>
      <c r="W17" s="747" t="s">
        <v>43</v>
      </c>
      <c r="X17" s="540" t="s">
        <v>218</v>
      </c>
      <c r="Y17" s="746">
        <v>0</v>
      </c>
      <c r="Z17" s="721"/>
      <c r="AA17" s="721" t="s">
        <v>219</v>
      </c>
      <c r="AB17" s="722">
        <v>2.5</v>
      </c>
      <c r="AC17" s="722"/>
      <c r="AD17" s="722">
        <f>AB17*5</f>
        <v>12.5</v>
      </c>
      <c r="AE17" s="722" t="s">
        <v>212</v>
      </c>
      <c r="AF17" s="722">
        <f>AD17*9</f>
        <v>112.5</v>
      </c>
    </row>
    <row r="18" spans="2:32" ht="27.95" customHeight="1">
      <c r="B18" s="751"/>
      <c r="C18" s="774"/>
      <c r="D18" s="542"/>
      <c r="E18" s="542"/>
      <c r="F18" s="545"/>
      <c r="G18" s="518"/>
      <c r="H18" s="555"/>
      <c r="I18" s="555"/>
      <c r="J18" s="545"/>
      <c r="K18" s="542"/>
      <c r="L18" s="545"/>
      <c r="M18" s="518"/>
      <c r="N18" s="518"/>
      <c r="O18" s="518"/>
      <c r="P18" s="522"/>
      <c r="Q18" s="522"/>
      <c r="R18" s="522"/>
      <c r="S18" s="793"/>
      <c r="T18" s="794"/>
      <c r="U18" s="793"/>
      <c r="V18" s="509"/>
      <c r="W18" s="749" t="s">
        <v>675</v>
      </c>
      <c r="X18" s="526" t="s">
        <v>220</v>
      </c>
      <c r="Y18" s="792">
        <v>0</v>
      </c>
      <c r="Z18" s="734"/>
      <c r="AA18" s="721" t="s">
        <v>221</v>
      </c>
      <c r="AB18" s="722">
        <v>1</v>
      </c>
      <c r="AE18" s="721">
        <f>AB18*15</f>
        <v>15</v>
      </c>
    </row>
    <row r="19" spans="2:32" ht="27.95" customHeight="1">
      <c r="B19" s="525" t="s">
        <v>222</v>
      </c>
      <c r="C19" s="771"/>
      <c r="D19" s="542"/>
      <c r="E19" s="542"/>
      <c r="F19" s="545"/>
      <c r="G19" s="549"/>
      <c r="H19" s="587"/>
      <c r="I19" s="515"/>
      <c r="J19" s="549" t="s">
        <v>674</v>
      </c>
      <c r="K19" s="516" t="s">
        <v>320</v>
      </c>
      <c r="L19" s="512">
        <v>34</v>
      </c>
      <c r="M19" s="522"/>
      <c r="N19" s="615"/>
      <c r="O19" s="522"/>
      <c r="P19" s="522"/>
      <c r="Q19" s="580"/>
      <c r="R19" s="514"/>
      <c r="S19" s="545"/>
      <c r="T19" s="545"/>
      <c r="U19" s="545"/>
      <c r="V19" s="509"/>
      <c r="W19" s="747" t="s">
        <v>223</v>
      </c>
      <c r="X19" s="507"/>
      <c r="Y19" s="746"/>
      <c r="Z19" s="721"/>
      <c r="AC19" s="721">
        <f>SUM(AC14:AC18)</f>
        <v>29.000000000000004</v>
      </c>
      <c r="AD19" s="721">
        <f>SUM(AD14:AD18)</f>
        <v>23.5</v>
      </c>
      <c r="AE19" s="721">
        <f>SUM(AE14:AE18)</f>
        <v>113</v>
      </c>
      <c r="AF19" s="721">
        <f>AC19*4+AD19*9+AE19*4</f>
        <v>779.5</v>
      </c>
    </row>
    <row r="20" spans="2:32" ht="27.95" customHeight="1">
      <c r="B20" s="770"/>
      <c r="C20" s="769"/>
      <c r="D20" s="542"/>
      <c r="E20" s="542"/>
      <c r="F20" s="545"/>
      <c r="G20" s="545"/>
      <c r="H20" s="542"/>
      <c r="I20" s="545"/>
      <c r="J20" s="545"/>
      <c r="K20" s="542"/>
      <c r="L20" s="545"/>
      <c r="M20" s="522"/>
      <c r="N20" s="615"/>
      <c r="O20" s="522"/>
      <c r="P20" s="522"/>
      <c r="Q20" s="585"/>
      <c r="R20" s="555"/>
      <c r="S20" s="688"/>
      <c r="T20" s="542"/>
      <c r="U20" s="545"/>
      <c r="V20" s="509"/>
      <c r="W20" s="749" t="s">
        <v>673</v>
      </c>
      <c r="X20" s="578"/>
      <c r="Y20" s="792"/>
      <c r="Z20" s="734"/>
      <c r="AC20" s="733">
        <f>AC19*4/AF19</f>
        <v>0.14881334188582426</v>
      </c>
      <c r="AD20" s="733">
        <f>AD19*9/AF19</f>
        <v>0.27132777421423987</v>
      </c>
      <c r="AE20" s="733">
        <f>AE19*4/AF19</f>
        <v>0.5798588838999359</v>
      </c>
    </row>
    <row r="21" spans="2:32" s="759" customFormat="1" ht="27.95" customHeight="1">
      <c r="B21" s="791">
        <v>3</v>
      </c>
      <c r="C21" s="774"/>
      <c r="D21" s="692" t="str">
        <f>'3月菜單國華'!I21</f>
        <v>香Q米飯</v>
      </c>
      <c r="E21" s="692" t="s">
        <v>224</v>
      </c>
      <c r="F21" s="692"/>
      <c r="G21" s="692" t="str">
        <f>'3月菜單國華'!I22</f>
        <v xml:space="preserve">   筍干燉排(醃)  </v>
      </c>
      <c r="H21" s="602" t="s">
        <v>226</v>
      </c>
      <c r="I21" s="692"/>
      <c r="J21" s="692" t="str">
        <f>'3月菜單國華'!I23</f>
        <v xml:space="preserve">   干絲炒雙絲(豆) </v>
      </c>
      <c r="K21" s="692" t="s">
        <v>226</v>
      </c>
      <c r="L21" s="692"/>
      <c r="M21" s="692" t="str">
        <f>'3月菜單國華'!I24</f>
        <v>金菇玉米</v>
      </c>
      <c r="N21" s="692" t="s">
        <v>226</v>
      </c>
      <c r="O21" s="692"/>
      <c r="P21" s="692" t="str">
        <f>'3月菜單國華'!I25</f>
        <v>深色蔬菜</v>
      </c>
      <c r="Q21" s="692" t="s">
        <v>262</v>
      </c>
      <c r="R21" s="692"/>
      <c r="S21" s="692" t="str">
        <f>'3月菜單國華'!I26</f>
        <v>結頭菜龍骨湯</v>
      </c>
      <c r="T21" s="692" t="s">
        <v>226</v>
      </c>
      <c r="U21" s="692"/>
      <c r="V21" s="509"/>
      <c r="W21" s="761" t="s">
        <v>42</v>
      </c>
      <c r="X21" s="600" t="s">
        <v>201</v>
      </c>
      <c r="Y21" s="790">
        <v>5.5</v>
      </c>
      <c r="Z21" s="721"/>
      <c r="AA21" s="721"/>
      <c r="AB21" s="722"/>
      <c r="AC21" s="721" t="s">
        <v>202</v>
      </c>
      <c r="AD21" s="721" t="s">
        <v>203</v>
      </c>
      <c r="AE21" s="721" t="s">
        <v>204</v>
      </c>
      <c r="AF21" s="721" t="s">
        <v>205</v>
      </c>
    </row>
    <row r="22" spans="2:32" s="777" customFormat="1" ht="27.75" customHeight="1">
      <c r="B22" s="788" t="s">
        <v>206</v>
      </c>
      <c r="C22" s="774"/>
      <c r="D22" s="555" t="s">
        <v>335</v>
      </c>
      <c r="E22" s="555"/>
      <c r="F22" s="514">
        <v>100</v>
      </c>
      <c r="G22" s="514" t="s">
        <v>602</v>
      </c>
      <c r="H22" s="580"/>
      <c r="I22" s="514">
        <v>20</v>
      </c>
      <c r="J22" s="514" t="s">
        <v>587</v>
      </c>
      <c r="K22" s="555" t="s">
        <v>232</v>
      </c>
      <c r="L22" s="514">
        <v>25</v>
      </c>
      <c r="M22" s="514" t="s">
        <v>327</v>
      </c>
      <c r="N22" s="514"/>
      <c r="O22" s="514">
        <v>45</v>
      </c>
      <c r="P22" s="555" t="s">
        <v>426</v>
      </c>
      <c r="Q22" s="555"/>
      <c r="R22" s="555">
        <v>100</v>
      </c>
      <c r="S22" s="789" t="s">
        <v>672</v>
      </c>
      <c r="T22" s="514"/>
      <c r="U22" s="514">
        <v>35</v>
      </c>
      <c r="V22" s="509"/>
      <c r="W22" s="749" t="s">
        <v>576</v>
      </c>
      <c r="X22" s="559" t="s">
        <v>207</v>
      </c>
      <c r="Y22" s="785">
        <v>2.2000000000000002</v>
      </c>
      <c r="Z22" s="780"/>
      <c r="AA22" s="758" t="s">
        <v>208</v>
      </c>
      <c r="AB22" s="722">
        <v>6</v>
      </c>
      <c r="AC22" s="722">
        <f>AB22*2</f>
        <v>12</v>
      </c>
      <c r="AD22" s="722"/>
      <c r="AE22" s="722">
        <f>AB22*15</f>
        <v>90</v>
      </c>
      <c r="AF22" s="722">
        <f>AC22*4+AE22*4</f>
        <v>408</v>
      </c>
    </row>
    <row r="23" spans="2:32" s="777" customFormat="1" ht="27.95" customHeight="1">
      <c r="B23" s="788">
        <v>16</v>
      </c>
      <c r="C23" s="774"/>
      <c r="D23" s="510"/>
      <c r="E23" s="510"/>
      <c r="F23" s="510"/>
      <c r="G23" s="514" t="s">
        <v>598</v>
      </c>
      <c r="H23" s="580"/>
      <c r="I23" s="514">
        <v>35</v>
      </c>
      <c r="J23" s="518" t="s">
        <v>671</v>
      </c>
      <c r="K23" s="518"/>
      <c r="L23" s="518">
        <v>20</v>
      </c>
      <c r="M23" s="514" t="s">
        <v>642</v>
      </c>
      <c r="N23" s="514"/>
      <c r="O23" s="514">
        <v>5</v>
      </c>
      <c r="P23" s="555"/>
      <c r="Q23" s="555"/>
      <c r="R23" s="555"/>
      <c r="S23" s="514" t="s">
        <v>613</v>
      </c>
      <c r="T23" s="514"/>
      <c r="U23" s="514">
        <v>2</v>
      </c>
      <c r="V23" s="509"/>
      <c r="W23" s="747" t="s">
        <v>41</v>
      </c>
      <c r="X23" s="540" t="s">
        <v>210</v>
      </c>
      <c r="Y23" s="785">
        <v>1.9</v>
      </c>
      <c r="Z23" s="778"/>
      <c r="AA23" s="757" t="s">
        <v>211</v>
      </c>
      <c r="AB23" s="722">
        <v>2</v>
      </c>
      <c r="AC23" s="756">
        <f>AB23*7</f>
        <v>14</v>
      </c>
      <c r="AD23" s="722">
        <f>AB23*5</f>
        <v>10</v>
      </c>
      <c r="AE23" s="722" t="s">
        <v>212</v>
      </c>
      <c r="AF23" s="755">
        <f>AC23*4+AD23*9</f>
        <v>146</v>
      </c>
    </row>
    <row r="24" spans="2:32" s="777" customFormat="1" ht="27.95" customHeight="1">
      <c r="B24" s="788" t="s">
        <v>213</v>
      </c>
      <c r="C24" s="774"/>
      <c r="D24" s="510"/>
      <c r="E24" s="579"/>
      <c r="F24" s="510"/>
      <c r="G24" s="514" t="s">
        <v>670</v>
      </c>
      <c r="H24" s="511" t="s">
        <v>267</v>
      </c>
      <c r="I24" s="514">
        <v>15</v>
      </c>
      <c r="J24" s="518" t="s">
        <v>329</v>
      </c>
      <c r="K24" s="711"/>
      <c r="L24" s="619">
        <v>10</v>
      </c>
      <c r="M24" s="514" t="s">
        <v>329</v>
      </c>
      <c r="N24" s="514"/>
      <c r="O24" s="514">
        <v>5</v>
      </c>
      <c r="P24" s="514"/>
      <c r="Q24" s="555"/>
      <c r="R24" s="514"/>
      <c r="S24" s="528"/>
      <c r="T24" s="616"/>
      <c r="U24" s="528"/>
      <c r="V24" s="509"/>
      <c r="W24" s="749" t="s">
        <v>612</v>
      </c>
      <c r="X24" s="540" t="s">
        <v>214</v>
      </c>
      <c r="Y24" s="785">
        <v>2.2999999999999998</v>
      </c>
      <c r="Z24" s="780"/>
      <c r="AA24" s="721" t="s">
        <v>215</v>
      </c>
      <c r="AB24" s="722">
        <v>1.5</v>
      </c>
      <c r="AC24" s="722">
        <f>AB24*1</f>
        <v>1.5</v>
      </c>
      <c r="AD24" s="722" t="s">
        <v>212</v>
      </c>
      <c r="AE24" s="722">
        <f>AB24*5</f>
        <v>7.5</v>
      </c>
      <c r="AF24" s="722">
        <f>AC24*4+AE24*4</f>
        <v>36</v>
      </c>
    </row>
    <row r="25" spans="2:32" s="777" customFormat="1" ht="27.95" customHeight="1">
      <c r="B25" s="787" t="s">
        <v>256</v>
      </c>
      <c r="C25" s="774"/>
      <c r="D25" s="510"/>
      <c r="E25" s="579"/>
      <c r="F25" s="510"/>
      <c r="G25" s="522"/>
      <c r="H25" s="522"/>
      <c r="I25" s="522"/>
      <c r="J25" s="518"/>
      <c r="K25" s="519"/>
      <c r="L25" s="518"/>
      <c r="M25" s="555"/>
      <c r="N25" s="555"/>
      <c r="O25" s="555"/>
      <c r="P25" s="518"/>
      <c r="Q25" s="518"/>
      <c r="R25" s="518"/>
      <c r="S25" s="514"/>
      <c r="T25" s="514"/>
      <c r="U25" s="514"/>
      <c r="V25" s="509"/>
      <c r="W25" s="747" t="s">
        <v>43</v>
      </c>
      <c r="X25" s="540" t="s">
        <v>218</v>
      </c>
      <c r="Y25" s="785">
        <f>AB26</f>
        <v>0</v>
      </c>
      <c r="Z25" s="778"/>
      <c r="AA25" s="721" t="s">
        <v>219</v>
      </c>
      <c r="AB25" s="722">
        <v>2.5</v>
      </c>
      <c r="AC25" s="722"/>
      <c r="AD25" s="722">
        <f>AB25*5</f>
        <v>12.5</v>
      </c>
      <c r="AE25" s="722" t="s">
        <v>212</v>
      </c>
      <c r="AF25" s="722">
        <f>AD25*9</f>
        <v>112.5</v>
      </c>
    </row>
    <row r="26" spans="2:32" s="777" customFormat="1" ht="27.95" customHeight="1">
      <c r="B26" s="787"/>
      <c r="C26" s="774"/>
      <c r="D26" s="510"/>
      <c r="E26" s="579"/>
      <c r="F26" s="510"/>
      <c r="G26" s="522"/>
      <c r="H26" s="522"/>
      <c r="I26" s="522"/>
      <c r="J26" s="518"/>
      <c r="K26" s="519"/>
      <c r="L26" s="518"/>
      <c r="M26" s="555"/>
      <c r="N26" s="555"/>
      <c r="O26" s="555"/>
      <c r="P26" s="514"/>
      <c r="Q26" s="585"/>
      <c r="R26" s="514"/>
      <c r="S26" s="555"/>
      <c r="T26" s="555"/>
      <c r="U26" s="555"/>
      <c r="V26" s="509"/>
      <c r="W26" s="749" t="s">
        <v>669</v>
      </c>
      <c r="X26" s="526" t="s">
        <v>220</v>
      </c>
      <c r="Y26" s="785">
        <v>0</v>
      </c>
      <c r="Z26" s="780"/>
      <c r="AA26" s="721" t="s">
        <v>221</v>
      </c>
      <c r="AB26" s="722"/>
      <c r="AC26" s="721"/>
      <c r="AD26" s="721"/>
      <c r="AE26" s="721">
        <f>AB26*15</f>
        <v>0</v>
      </c>
      <c r="AF26" s="721"/>
    </row>
    <row r="27" spans="2:32" s="777" customFormat="1" ht="27.95" customHeight="1">
      <c r="B27" s="525" t="s">
        <v>222</v>
      </c>
      <c r="C27" s="786"/>
      <c r="D27" s="697"/>
      <c r="E27" s="615"/>
      <c r="F27" s="521"/>
      <c r="G27" s="522"/>
      <c r="H27" s="522"/>
      <c r="I27" s="522"/>
      <c r="J27" s="518"/>
      <c r="K27" s="518"/>
      <c r="L27" s="518"/>
      <c r="M27" s="514"/>
      <c r="N27" s="514"/>
      <c r="O27" s="514"/>
      <c r="P27" s="518"/>
      <c r="Q27" s="519"/>
      <c r="R27" s="518"/>
      <c r="S27" s="510"/>
      <c r="T27" s="579"/>
      <c r="U27" s="510"/>
      <c r="V27" s="509"/>
      <c r="W27" s="747" t="s">
        <v>223</v>
      </c>
      <c r="X27" s="507"/>
      <c r="Y27" s="785"/>
      <c r="Z27" s="778"/>
      <c r="AA27" s="721"/>
      <c r="AB27" s="722"/>
      <c r="AC27" s="721">
        <f>SUM(AC22:AC26)</f>
        <v>27.5</v>
      </c>
      <c r="AD27" s="721">
        <f>SUM(AD22:AD26)</f>
        <v>22.5</v>
      </c>
      <c r="AE27" s="721">
        <f>SUM(AE22:AE26)</f>
        <v>97.5</v>
      </c>
      <c r="AF27" s="721">
        <f>AC27*4+AD27*9+AE27*4</f>
        <v>702.5</v>
      </c>
    </row>
    <row r="28" spans="2:32" s="777" customFormat="1" ht="27.95" customHeight="1" thickBot="1">
      <c r="B28" s="784"/>
      <c r="C28" s="783"/>
      <c r="D28" s="522"/>
      <c r="E28" s="580"/>
      <c r="F28" s="514"/>
      <c r="G28" s="522"/>
      <c r="H28" s="522"/>
      <c r="I28" s="522"/>
      <c r="J28" s="555"/>
      <c r="K28" s="585"/>
      <c r="L28" s="555"/>
      <c r="M28" s="522"/>
      <c r="N28" s="615"/>
      <c r="O28" s="522"/>
      <c r="P28" s="522"/>
      <c r="Q28" s="522"/>
      <c r="R28" s="522"/>
      <c r="S28" s="545"/>
      <c r="T28" s="542"/>
      <c r="U28" s="545"/>
      <c r="V28" s="509"/>
      <c r="W28" s="782" t="s">
        <v>668</v>
      </c>
      <c r="X28" s="608"/>
      <c r="Y28" s="781"/>
      <c r="Z28" s="780"/>
      <c r="AA28" s="778"/>
      <c r="AB28" s="779"/>
      <c r="AC28" s="733">
        <f>AC27*4/AF27</f>
        <v>0.15658362989323843</v>
      </c>
      <c r="AD28" s="733">
        <f>AD27*9/AF27</f>
        <v>0.28825622775800713</v>
      </c>
      <c r="AE28" s="733">
        <f>AE27*4/AF27</f>
        <v>0.55516014234875444</v>
      </c>
      <c r="AF28" s="778"/>
    </row>
    <row r="29" spans="2:32" s="759" customFormat="1" ht="27.95" customHeight="1">
      <c r="B29" s="767">
        <v>3</v>
      </c>
      <c r="C29" s="774"/>
      <c r="D29" s="692" t="str">
        <f>'3月菜單國華'!M21</f>
        <v>地瓜小米飯</v>
      </c>
      <c r="E29" s="692" t="s">
        <v>224</v>
      </c>
      <c r="F29" s="692"/>
      <c r="G29" s="692" t="str">
        <f>'3月菜單國華'!M22</f>
        <v xml:space="preserve"> 三杯雞</v>
      </c>
      <c r="H29" s="692" t="s">
        <v>226</v>
      </c>
      <c r="I29" s="776"/>
      <c r="J29" s="766" t="str">
        <f>'3月菜單國華'!M23</f>
        <v>黃金脆魚(炸海加)</v>
      </c>
      <c r="K29" s="764" t="s">
        <v>260</v>
      </c>
      <c r="L29" s="763"/>
      <c r="M29" s="692" t="str">
        <f>'3月菜單國華'!M24</f>
        <v>金絲炒蛋</v>
      </c>
      <c r="N29" s="692" t="s">
        <v>226</v>
      </c>
      <c r="O29" s="692"/>
      <c r="P29" s="692" t="str">
        <f>'3月菜單國華'!M25</f>
        <v>淺色蔬菜</v>
      </c>
      <c r="Q29" s="692" t="s">
        <v>262</v>
      </c>
      <c r="R29" s="692"/>
      <c r="S29" s="692" t="str">
        <f>'3月菜單國華'!M26</f>
        <v xml:space="preserve">   味噌豆腐湯(豆)</v>
      </c>
      <c r="T29" s="692" t="s">
        <v>226</v>
      </c>
      <c r="U29" s="692"/>
      <c r="V29" s="509"/>
      <c r="W29" s="761" t="s">
        <v>42</v>
      </c>
      <c r="X29" s="600" t="s">
        <v>201</v>
      </c>
      <c r="Y29" s="760">
        <v>5</v>
      </c>
      <c r="Z29" s="721"/>
      <c r="AA29" s="721"/>
      <c r="AB29" s="722"/>
      <c r="AC29" s="721" t="s">
        <v>202</v>
      </c>
      <c r="AD29" s="721" t="s">
        <v>203</v>
      </c>
      <c r="AE29" s="721" t="s">
        <v>204</v>
      </c>
      <c r="AF29" s="721" t="s">
        <v>205</v>
      </c>
    </row>
    <row r="30" spans="2:32" ht="27.95" customHeight="1">
      <c r="B30" s="754" t="s">
        <v>206</v>
      </c>
      <c r="C30" s="774"/>
      <c r="D30" s="555" t="s">
        <v>335</v>
      </c>
      <c r="E30" s="555"/>
      <c r="F30" s="514">
        <v>70</v>
      </c>
      <c r="G30" s="555" t="s">
        <v>631</v>
      </c>
      <c r="H30" s="555"/>
      <c r="I30" s="621">
        <v>60</v>
      </c>
      <c r="J30" s="690" t="s">
        <v>667</v>
      </c>
      <c r="K30" s="689" t="s">
        <v>578</v>
      </c>
      <c r="L30" s="514">
        <v>40</v>
      </c>
      <c r="M30" s="518" t="s">
        <v>329</v>
      </c>
      <c r="N30" s="518"/>
      <c r="O30" s="518">
        <v>45</v>
      </c>
      <c r="P30" s="555" t="s">
        <v>427</v>
      </c>
      <c r="Q30" s="555"/>
      <c r="R30" s="555">
        <v>100</v>
      </c>
      <c r="S30" s="511" t="s">
        <v>596</v>
      </c>
      <c r="T30" s="510" t="s">
        <v>232</v>
      </c>
      <c r="U30" s="510">
        <v>20</v>
      </c>
      <c r="V30" s="509"/>
      <c r="W30" s="749" t="s">
        <v>626</v>
      </c>
      <c r="X30" s="559" t="s">
        <v>207</v>
      </c>
      <c r="Y30" s="746">
        <v>2.8</v>
      </c>
      <c r="Z30" s="734"/>
      <c r="AA30" s="758" t="s">
        <v>208</v>
      </c>
      <c r="AB30" s="722">
        <v>6</v>
      </c>
      <c r="AC30" s="722">
        <f>AB30*2</f>
        <v>12</v>
      </c>
      <c r="AD30" s="722"/>
      <c r="AE30" s="722">
        <f>AB30*15</f>
        <v>90</v>
      </c>
      <c r="AF30" s="722">
        <f>AC30*4+AE30*4</f>
        <v>408</v>
      </c>
    </row>
    <row r="31" spans="2:32" ht="27.95" customHeight="1">
      <c r="B31" s="754">
        <v>17</v>
      </c>
      <c r="C31" s="774"/>
      <c r="D31" s="555" t="s">
        <v>599</v>
      </c>
      <c r="E31" s="555"/>
      <c r="F31" s="514">
        <v>20</v>
      </c>
      <c r="G31" s="555"/>
      <c r="H31" s="555"/>
      <c r="I31" s="549"/>
      <c r="J31" s="555"/>
      <c r="K31" s="555"/>
      <c r="L31" s="555"/>
      <c r="M31" s="518" t="s">
        <v>666</v>
      </c>
      <c r="N31" s="518"/>
      <c r="O31" s="518">
        <v>20</v>
      </c>
      <c r="P31" s="514"/>
      <c r="Q31" s="580"/>
      <c r="R31" s="514"/>
      <c r="S31" s="518" t="s">
        <v>585</v>
      </c>
      <c r="T31" s="580"/>
      <c r="U31" s="510">
        <v>7</v>
      </c>
      <c r="V31" s="509"/>
      <c r="W31" s="747" t="s">
        <v>41</v>
      </c>
      <c r="X31" s="540" t="s">
        <v>210</v>
      </c>
      <c r="Y31" s="746">
        <v>1.7</v>
      </c>
      <c r="Z31" s="721"/>
      <c r="AA31" s="757" t="s">
        <v>211</v>
      </c>
      <c r="AB31" s="722">
        <v>2.2999999999999998</v>
      </c>
      <c r="AC31" s="756">
        <f>AB31*7</f>
        <v>16.099999999999998</v>
      </c>
      <c r="AD31" s="722">
        <f>AB31*5</f>
        <v>11.5</v>
      </c>
      <c r="AE31" s="722" t="s">
        <v>212</v>
      </c>
      <c r="AF31" s="755">
        <f>AC31*4+AD31*9</f>
        <v>167.89999999999998</v>
      </c>
    </row>
    <row r="32" spans="2:32" ht="27.95" customHeight="1">
      <c r="B32" s="754" t="s">
        <v>213</v>
      </c>
      <c r="C32" s="774"/>
      <c r="D32" s="555" t="s">
        <v>357</v>
      </c>
      <c r="E32" s="585"/>
      <c r="F32" s="514">
        <v>26</v>
      </c>
      <c r="G32" s="522"/>
      <c r="H32" s="522"/>
      <c r="I32" s="634"/>
      <c r="J32" s="514"/>
      <c r="K32" s="585"/>
      <c r="L32" s="514"/>
      <c r="M32" s="555"/>
      <c r="N32" s="518"/>
      <c r="O32" s="518"/>
      <c r="P32" s="514"/>
      <c r="Q32" s="555"/>
      <c r="R32" s="514"/>
      <c r="S32" s="518" t="s">
        <v>582</v>
      </c>
      <c r="T32" s="579"/>
      <c r="U32" s="510">
        <v>0.05</v>
      </c>
      <c r="V32" s="509"/>
      <c r="W32" s="749" t="s">
        <v>612</v>
      </c>
      <c r="X32" s="540" t="s">
        <v>214</v>
      </c>
      <c r="Y32" s="746">
        <v>2.5</v>
      </c>
      <c r="Z32" s="734"/>
      <c r="AA32" s="721" t="s">
        <v>215</v>
      </c>
      <c r="AB32" s="722">
        <v>1.5</v>
      </c>
      <c r="AC32" s="722">
        <f>AB32*1</f>
        <v>1.5</v>
      </c>
      <c r="AD32" s="722" t="s">
        <v>212</v>
      </c>
      <c r="AE32" s="722">
        <f>AB32*5</f>
        <v>7.5</v>
      </c>
      <c r="AF32" s="722">
        <f>AC32*4+AE32*4</f>
        <v>36</v>
      </c>
    </row>
    <row r="33" spans="2:32" ht="27.95" customHeight="1">
      <c r="B33" s="751" t="s">
        <v>273</v>
      </c>
      <c r="C33" s="774"/>
      <c r="D33" s="585"/>
      <c r="E33" s="585"/>
      <c r="F33" s="555"/>
      <c r="G33" s="629"/>
      <c r="H33" s="629"/>
      <c r="I33" s="775"/>
      <c r="J33" s="518"/>
      <c r="K33" s="522"/>
      <c r="L33" s="518"/>
      <c r="M33" s="555"/>
      <c r="N33" s="518"/>
      <c r="O33" s="518"/>
      <c r="P33" s="518"/>
      <c r="Q33" s="518"/>
      <c r="R33" s="518"/>
      <c r="S33" s="529"/>
      <c r="T33" s="579"/>
      <c r="U33" s="510"/>
      <c r="V33" s="509"/>
      <c r="W33" s="747" t="s">
        <v>43</v>
      </c>
      <c r="X33" s="540" t="s">
        <v>218</v>
      </c>
      <c r="Y33" s="746">
        <v>0</v>
      </c>
      <c r="Z33" s="721"/>
      <c r="AA33" s="721" t="s">
        <v>219</v>
      </c>
      <c r="AB33" s="722">
        <v>2.5</v>
      </c>
      <c r="AC33" s="722"/>
      <c r="AD33" s="722">
        <f>AB33*5</f>
        <v>12.5</v>
      </c>
      <c r="AE33" s="722" t="s">
        <v>212</v>
      </c>
      <c r="AF33" s="722">
        <f>AD33*9</f>
        <v>112.5</v>
      </c>
    </row>
    <row r="34" spans="2:32" ht="27.95" customHeight="1">
      <c r="B34" s="751"/>
      <c r="C34" s="774"/>
      <c r="D34" s="585"/>
      <c r="E34" s="585"/>
      <c r="F34" s="555"/>
      <c r="G34" s="514"/>
      <c r="H34" s="585"/>
      <c r="I34" s="549"/>
      <c r="J34" s="773"/>
      <c r="K34" s="772"/>
      <c r="M34" s="514"/>
      <c r="N34" s="585"/>
      <c r="O34" s="514"/>
      <c r="P34" s="514"/>
      <c r="Q34" s="585"/>
      <c r="R34" s="514"/>
      <c r="S34" s="522"/>
      <c r="T34" s="555"/>
      <c r="U34" s="555"/>
      <c r="V34" s="509"/>
      <c r="W34" s="749" t="s">
        <v>665</v>
      </c>
      <c r="X34" s="526" t="s">
        <v>220</v>
      </c>
      <c r="Y34" s="746">
        <v>0</v>
      </c>
      <c r="Z34" s="734"/>
      <c r="AA34" s="721" t="s">
        <v>221</v>
      </c>
      <c r="AB34" s="722">
        <v>1</v>
      </c>
      <c r="AE34" s="721">
        <f>AB34*15</f>
        <v>15</v>
      </c>
    </row>
    <row r="35" spans="2:32" ht="27.95" customHeight="1">
      <c r="B35" s="525" t="s">
        <v>222</v>
      </c>
      <c r="C35" s="771"/>
      <c r="D35" s="585"/>
      <c r="E35" s="585"/>
      <c r="F35" s="555"/>
      <c r="G35" s="514"/>
      <c r="H35" s="585"/>
      <c r="I35" s="549"/>
      <c r="J35" s="620"/>
      <c r="K35" s="691"/>
      <c r="L35" s="543"/>
      <c r="M35" s="514"/>
      <c r="N35" s="514"/>
      <c r="O35" s="514"/>
      <c r="P35" s="518"/>
      <c r="Q35" s="519"/>
      <c r="R35" s="518"/>
      <c r="S35" s="688"/>
      <c r="T35" s="542"/>
      <c r="U35" s="545"/>
      <c r="V35" s="509"/>
      <c r="W35" s="747" t="s">
        <v>223</v>
      </c>
      <c r="X35" s="507"/>
      <c r="Y35" s="746"/>
      <c r="Z35" s="721"/>
      <c r="AC35" s="721">
        <f>SUM(AC30:AC34)</f>
        <v>29.599999999999998</v>
      </c>
      <c r="AD35" s="721">
        <f>SUM(AD30:AD34)</f>
        <v>24</v>
      </c>
      <c r="AE35" s="721">
        <f>SUM(AE30:AE34)</f>
        <v>112.5</v>
      </c>
      <c r="AF35" s="721">
        <f>AC35*4+AD35*9+AE35*4</f>
        <v>784.4</v>
      </c>
    </row>
    <row r="36" spans="2:32" ht="27.95" customHeight="1">
      <c r="B36" s="770"/>
      <c r="C36" s="769"/>
      <c r="D36" s="542"/>
      <c r="E36" s="542"/>
      <c r="F36" s="545"/>
      <c r="G36" s="522"/>
      <c r="H36" s="585"/>
      <c r="I36" s="621"/>
      <c r="J36" s="768"/>
      <c r="K36" s="768"/>
      <c r="L36" s="512"/>
      <c r="M36" s="545"/>
      <c r="N36" s="542"/>
      <c r="O36" s="545"/>
      <c r="P36" s="518"/>
      <c r="Q36" s="518"/>
      <c r="R36" s="518"/>
      <c r="S36" s="545"/>
      <c r="T36" s="542"/>
      <c r="U36" s="545"/>
      <c r="V36" s="509"/>
      <c r="W36" s="749" t="s">
        <v>664</v>
      </c>
      <c r="X36" s="578"/>
      <c r="Y36" s="746"/>
      <c r="Z36" s="734"/>
      <c r="AC36" s="733">
        <f>AC35*4/AF35</f>
        <v>0.15094339622641509</v>
      </c>
      <c r="AD36" s="733">
        <f>AD35*9/AF35</f>
        <v>0.27536970933197347</v>
      </c>
      <c r="AE36" s="733">
        <f>AE35*4/AF35</f>
        <v>0.57368689444161147</v>
      </c>
    </row>
    <row r="37" spans="2:32" s="759" customFormat="1" ht="27.95" customHeight="1">
      <c r="B37" s="767">
        <v>3</v>
      </c>
      <c r="C37" s="750"/>
      <c r="D37" s="766" t="str">
        <f>'3月菜單國華'!Q21</f>
        <v>飄香炸醬麵(豆)</v>
      </c>
      <c r="E37" s="765" t="s">
        <v>226</v>
      </c>
      <c r="F37" s="764"/>
      <c r="G37" s="763" t="str">
        <f>'3月菜單國華'!Q22</f>
        <v xml:space="preserve">和風雞腿排 </v>
      </c>
      <c r="H37" s="692" t="s">
        <v>568</v>
      </c>
      <c r="I37" s="692"/>
      <c r="J37" s="762" t="str">
        <f>'3月菜單國華'!Q23</f>
        <v xml:space="preserve">  QQ肉圓(加) </v>
      </c>
      <c r="K37" s="762" t="s">
        <v>224</v>
      </c>
      <c r="L37" s="692"/>
      <c r="M37" s="692" t="str">
        <f>'3月菜單國華'!Q24</f>
        <v xml:space="preserve">瓜瓜燴玉耳 </v>
      </c>
      <c r="N37" s="692" t="s">
        <v>226</v>
      </c>
      <c r="O37" s="692"/>
      <c r="P37" s="692" t="str">
        <f>'3月菜單國華'!Q25</f>
        <v xml:space="preserve">  深色蔬菜</v>
      </c>
      <c r="Q37" s="692" t="s">
        <v>262</v>
      </c>
      <c r="R37" s="692"/>
      <c r="S37" s="692" t="str">
        <f>'3月菜單國華'!Q26</f>
        <v>海芽金菇湯</v>
      </c>
      <c r="T37" s="692" t="s">
        <v>226</v>
      </c>
      <c r="U37" s="692"/>
      <c r="V37" s="509"/>
      <c r="W37" s="761" t="s">
        <v>42</v>
      </c>
      <c r="X37" s="600" t="s">
        <v>201</v>
      </c>
      <c r="Y37" s="760">
        <v>5.5</v>
      </c>
      <c r="Z37" s="721"/>
      <c r="AA37" s="721"/>
      <c r="AB37" s="722"/>
      <c r="AC37" s="721" t="s">
        <v>202</v>
      </c>
      <c r="AD37" s="721" t="s">
        <v>203</v>
      </c>
      <c r="AE37" s="721" t="s">
        <v>204</v>
      </c>
      <c r="AF37" s="721" t="s">
        <v>205</v>
      </c>
    </row>
    <row r="38" spans="2:32" ht="27.95" customHeight="1">
      <c r="B38" s="754" t="s">
        <v>206</v>
      </c>
      <c r="C38" s="750"/>
      <c r="D38" s="555" t="s">
        <v>567</v>
      </c>
      <c r="E38" s="555"/>
      <c r="F38" s="555">
        <v>203</v>
      </c>
      <c r="G38" s="518" t="s">
        <v>663</v>
      </c>
      <c r="H38" s="518"/>
      <c r="I38" s="518">
        <v>60</v>
      </c>
      <c r="J38" s="514" t="s">
        <v>361</v>
      </c>
      <c r="K38" s="516" t="s">
        <v>275</v>
      </c>
      <c r="L38" s="514">
        <v>30</v>
      </c>
      <c r="M38" s="514" t="s">
        <v>662</v>
      </c>
      <c r="N38" s="555"/>
      <c r="O38" s="514">
        <v>40</v>
      </c>
      <c r="P38" s="555" t="s">
        <v>426</v>
      </c>
      <c r="Q38" s="514"/>
      <c r="R38" s="514">
        <v>100</v>
      </c>
      <c r="S38" s="555" t="s">
        <v>661</v>
      </c>
      <c r="T38" s="514"/>
      <c r="U38" s="555">
        <v>1</v>
      </c>
      <c r="V38" s="509"/>
      <c r="W38" s="749" t="s">
        <v>660</v>
      </c>
      <c r="X38" s="559" t="s">
        <v>207</v>
      </c>
      <c r="Y38" s="746">
        <v>2.4</v>
      </c>
      <c r="Z38" s="734"/>
      <c r="AA38" s="758" t="s">
        <v>208</v>
      </c>
      <c r="AB38" s="722">
        <v>6</v>
      </c>
      <c r="AC38" s="722">
        <f>AB38*2</f>
        <v>12</v>
      </c>
      <c r="AD38" s="722"/>
      <c r="AE38" s="722">
        <f>AB38*15</f>
        <v>90</v>
      </c>
      <c r="AF38" s="722">
        <f>AC38*4+AE38*4</f>
        <v>408</v>
      </c>
    </row>
    <row r="39" spans="2:32" ht="27.95" customHeight="1">
      <c r="B39" s="754">
        <v>18</v>
      </c>
      <c r="C39" s="750"/>
      <c r="D39" s="555" t="s">
        <v>236</v>
      </c>
      <c r="E39" s="555"/>
      <c r="F39" s="555">
        <v>15</v>
      </c>
      <c r="G39" s="514"/>
      <c r="H39" s="555"/>
      <c r="I39" s="514"/>
      <c r="J39" s="514"/>
      <c r="K39" s="555"/>
      <c r="L39" s="514"/>
      <c r="M39" s="518" t="s">
        <v>659</v>
      </c>
      <c r="N39" s="518"/>
      <c r="O39" s="518">
        <v>10</v>
      </c>
      <c r="P39" s="514"/>
      <c r="Q39" s="555"/>
      <c r="R39" s="514"/>
      <c r="S39" s="555" t="s">
        <v>642</v>
      </c>
      <c r="T39" s="555"/>
      <c r="U39" s="555">
        <v>5</v>
      </c>
      <c r="V39" s="509"/>
      <c r="W39" s="747" t="s">
        <v>41</v>
      </c>
      <c r="X39" s="540" t="s">
        <v>210</v>
      </c>
      <c r="Y39" s="746">
        <v>1.9</v>
      </c>
      <c r="Z39" s="721"/>
      <c r="AA39" s="757" t="s">
        <v>211</v>
      </c>
      <c r="AB39" s="722">
        <v>2.2999999999999998</v>
      </c>
      <c r="AC39" s="756">
        <f>AB39*7</f>
        <v>16.099999999999998</v>
      </c>
      <c r="AD39" s="722">
        <f>AB39*5</f>
        <v>11.5</v>
      </c>
      <c r="AE39" s="722" t="s">
        <v>212</v>
      </c>
      <c r="AF39" s="755">
        <f>AC39*4+AD39*9</f>
        <v>167.89999999999998</v>
      </c>
    </row>
    <row r="40" spans="2:32" ht="27.95" customHeight="1">
      <c r="B40" s="754" t="s">
        <v>658</v>
      </c>
      <c r="C40" s="750"/>
      <c r="D40" s="752" t="s">
        <v>561</v>
      </c>
      <c r="E40" s="711"/>
      <c r="F40" s="753">
        <v>10</v>
      </c>
      <c r="G40" s="514"/>
      <c r="H40" s="555"/>
      <c r="I40" s="514"/>
      <c r="J40" s="514"/>
      <c r="K40" s="555"/>
      <c r="L40" s="514"/>
      <c r="M40" s="514" t="s">
        <v>327</v>
      </c>
      <c r="N40" s="585"/>
      <c r="O40" s="514">
        <v>5</v>
      </c>
      <c r="P40" s="514"/>
      <c r="Q40" s="555"/>
      <c r="R40" s="514"/>
      <c r="S40" s="518" t="s">
        <v>582</v>
      </c>
      <c r="T40" s="519"/>
      <c r="U40" s="518">
        <v>0.05</v>
      </c>
      <c r="V40" s="509"/>
      <c r="W40" s="749" t="s">
        <v>657</v>
      </c>
      <c r="X40" s="540" t="s">
        <v>214</v>
      </c>
      <c r="Y40" s="746">
        <v>2.5</v>
      </c>
      <c r="Z40" s="734"/>
      <c r="AA40" s="721" t="s">
        <v>215</v>
      </c>
      <c r="AB40" s="722">
        <v>1.6</v>
      </c>
      <c r="AC40" s="722">
        <f>AB40*1</f>
        <v>1.6</v>
      </c>
      <c r="AD40" s="722" t="s">
        <v>212</v>
      </c>
      <c r="AE40" s="722">
        <f>AB40*5</f>
        <v>8</v>
      </c>
      <c r="AF40" s="722">
        <f>AC40*4+AE40*4</f>
        <v>38.4</v>
      </c>
    </row>
    <row r="41" spans="2:32" ht="27.95" customHeight="1">
      <c r="B41" s="751" t="s">
        <v>288</v>
      </c>
      <c r="C41" s="750"/>
      <c r="D41" s="752" t="s">
        <v>647</v>
      </c>
      <c r="E41" s="514" t="s">
        <v>232</v>
      </c>
      <c r="F41" s="685">
        <v>15</v>
      </c>
      <c r="G41" s="514"/>
      <c r="H41" s="555"/>
      <c r="I41" s="514"/>
      <c r="J41" s="514"/>
      <c r="K41" s="585"/>
      <c r="L41" s="514"/>
      <c r="M41" s="518" t="s">
        <v>329</v>
      </c>
      <c r="N41" s="519"/>
      <c r="O41" s="518">
        <v>5</v>
      </c>
      <c r="P41" s="514"/>
      <c r="Q41" s="585"/>
      <c r="R41" s="514"/>
      <c r="S41" s="522"/>
      <c r="T41" s="555"/>
      <c r="U41" s="555"/>
      <c r="V41" s="509"/>
      <c r="W41" s="747" t="s">
        <v>43</v>
      </c>
      <c r="X41" s="540" t="s">
        <v>218</v>
      </c>
      <c r="Y41" s="746">
        <f>AB42</f>
        <v>0</v>
      </c>
      <c r="Z41" s="721"/>
      <c r="AA41" s="721" t="s">
        <v>219</v>
      </c>
      <c r="AB41" s="722">
        <v>2.5</v>
      </c>
      <c r="AC41" s="722"/>
      <c r="AD41" s="722">
        <f>AB41*5</f>
        <v>12.5</v>
      </c>
      <c r="AE41" s="722" t="s">
        <v>212</v>
      </c>
      <c r="AF41" s="722">
        <f>AD41*9</f>
        <v>112.5</v>
      </c>
    </row>
    <row r="42" spans="2:32" ht="27.95" customHeight="1">
      <c r="B42" s="751"/>
      <c r="C42" s="750"/>
      <c r="D42" s="518"/>
      <c r="E42" s="519"/>
      <c r="F42" s="518"/>
      <c r="G42" s="514"/>
      <c r="H42" s="555"/>
      <c r="I42" s="514"/>
      <c r="J42" s="522"/>
      <c r="K42" s="522"/>
      <c r="L42" s="522"/>
      <c r="M42" s="518" t="s">
        <v>656</v>
      </c>
      <c r="N42" s="518"/>
      <c r="O42" s="518">
        <v>3</v>
      </c>
      <c r="P42" s="522"/>
      <c r="Q42" s="522"/>
      <c r="R42" s="522"/>
      <c r="S42" s="634"/>
      <c r="T42" s="587"/>
      <c r="U42" s="515"/>
      <c r="V42" s="509"/>
      <c r="W42" s="749" t="s">
        <v>655</v>
      </c>
      <c r="X42" s="526" t="s">
        <v>220</v>
      </c>
      <c r="Y42" s="746">
        <v>0</v>
      </c>
      <c r="Z42" s="734"/>
      <c r="AA42" s="721" t="s">
        <v>221</v>
      </c>
      <c r="AE42" s="721">
        <f>AB42*15</f>
        <v>0</v>
      </c>
    </row>
    <row r="43" spans="2:32" ht="27.95" customHeight="1">
      <c r="B43" s="525" t="s">
        <v>222</v>
      </c>
      <c r="C43" s="748"/>
      <c r="D43" s="518"/>
      <c r="E43" s="518"/>
      <c r="F43" s="518"/>
      <c r="G43" s="514"/>
      <c r="H43" s="555"/>
      <c r="I43" s="514"/>
      <c r="J43" s="522"/>
      <c r="K43" s="615"/>
      <c r="L43" s="522"/>
      <c r="M43" s="545"/>
      <c r="N43" s="542"/>
      <c r="O43" s="545"/>
      <c r="P43" s="522"/>
      <c r="Q43" s="615"/>
      <c r="R43" s="522"/>
      <c r="S43" s="522"/>
      <c r="T43" s="542"/>
      <c r="U43" s="545"/>
      <c r="V43" s="509"/>
      <c r="W43" s="747" t="s">
        <v>223</v>
      </c>
      <c r="X43" s="507"/>
      <c r="Y43" s="746"/>
      <c r="Z43" s="721"/>
      <c r="AC43" s="721">
        <f>SUM(AC38:AC42)</f>
        <v>29.7</v>
      </c>
      <c r="AD43" s="721">
        <f>SUM(AD38:AD42)</f>
        <v>24</v>
      </c>
      <c r="AE43" s="721">
        <f>SUM(AE38:AE42)</f>
        <v>98</v>
      </c>
      <c r="AF43" s="721">
        <f>AC43*4+AD43*9+AE43*4</f>
        <v>726.8</v>
      </c>
    </row>
    <row r="44" spans="2:32" ht="27.95" customHeight="1">
      <c r="B44" s="745"/>
      <c r="C44" s="744"/>
      <c r="D44" s="743"/>
      <c r="E44" s="737"/>
      <c r="F44" s="742"/>
      <c r="G44" s="739"/>
      <c r="H44" s="738"/>
      <c r="I44" s="737"/>
      <c r="J44" s="739"/>
      <c r="K44" s="738"/>
      <c r="L44" s="737"/>
      <c r="M44" s="740"/>
      <c r="N44" s="741"/>
      <c r="O44" s="740"/>
      <c r="P44" s="739"/>
      <c r="Q44" s="738"/>
      <c r="R44" s="737"/>
      <c r="S44" s="494"/>
      <c r="T44" s="675"/>
      <c r="U44" s="494"/>
      <c r="V44" s="487"/>
      <c r="W44" s="736" t="s">
        <v>654</v>
      </c>
      <c r="X44" s="485"/>
      <c r="Y44" s="735"/>
      <c r="Z44" s="734"/>
      <c r="AC44" s="733">
        <f>AC43*4/AF43</f>
        <v>0.16345624656026417</v>
      </c>
      <c r="AD44" s="733">
        <f>AD43*9/AF43</f>
        <v>0.29719317556411667</v>
      </c>
      <c r="AE44" s="733">
        <f>AE43*4/AF43</f>
        <v>0.53935057787561924</v>
      </c>
    </row>
    <row r="45" spans="2:32" ht="21.75" customHeight="1">
      <c r="C45" s="721"/>
      <c r="J45" s="732"/>
      <c r="K45" s="732"/>
      <c r="L45" s="732"/>
      <c r="M45" s="732"/>
      <c r="N45" s="732"/>
      <c r="O45" s="732"/>
      <c r="P45" s="732"/>
      <c r="Q45" s="732"/>
      <c r="R45" s="732"/>
      <c r="S45" s="732"/>
      <c r="T45" s="732"/>
      <c r="U45" s="732"/>
      <c r="V45" s="732"/>
      <c r="W45" s="732"/>
      <c r="X45" s="732"/>
      <c r="Y45" s="732"/>
      <c r="Z45" s="731"/>
    </row>
    <row r="46" spans="2:32">
      <c r="B46" s="722"/>
      <c r="D46" s="730"/>
      <c r="E46" s="730"/>
      <c r="F46" s="729"/>
      <c r="G46" s="729"/>
      <c r="H46" s="728"/>
      <c r="I46" s="721"/>
      <c r="J46" s="721"/>
      <c r="K46" s="728"/>
      <c r="L46" s="721"/>
      <c r="N46" s="728"/>
      <c r="O46" s="721"/>
      <c r="Q46" s="728"/>
      <c r="R46" s="721"/>
      <c r="T46" s="728"/>
      <c r="U46" s="721"/>
      <c r="V46" s="479"/>
      <c r="Y46" s="727"/>
    </row>
    <row r="47" spans="2:32">
      <c r="Y47" s="727"/>
    </row>
    <row r="48" spans="2:32">
      <c r="Y48" s="727"/>
    </row>
    <row r="49" spans="25:25">
      <c r="Y49" s="727"/>
    </row>
    <row r="50" spans="25:25">
      <c r="Y50" s="727"/>
    </row>
    <row r="51" spans="25:25">
      <c r="Y51" s="727"/>
    </row>
    <row r="52" spans="25:25">
      <c r="Y52" s="727"/>
    </row>
  </sheetData>
  <mergeCells count="15">
    <mergeCell ref="B25:B26"/>
    <mergeCell ref="V5:V44"/>
    <mergeCell ref="B1:Y1"/>
    <mergeCell ref="B2:G2"/>
    <mergeCell ref="C5:C10"/>
    <mergeCell ref="B9:B10"/>
    <mergeCell ref="C13:C18"/>
    <mergeCell ref="B17:B18"/>
    <mergeCell ref="C21:C26"/>
    <mergeCell ref="J45:Y45"/>
    <mergeCell ref="D46:G46"/>
    <mergeCell ref="C29:C34"/>
    <mergeCell ref="B33:B34"/>
    <mergeCell ref="C37:C42"/>
    <mergeCell ref="B41:B42"/>
  </mergeCells>
  <phoneticPr fontId="3" type="noConversion"/>
  <pageMargins left="0.39370078740157483" right="0.15748031496062992" top="0.19685039370078741" bottom="0.15748031496062992" header="0.51181102362204722" footer="0.23622047244094488"/>
  <pageSetup paperSize="9" scale="4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850647-B1A4-47E6-B53A-D7FC1E080999}">
  <dimension ref="B1:AF52"/>
  <sheetViews>
    <sheetView view="pageBreakPreview" topLeftCell="A22" zoomScale="50" zoomScaleNormal="40" zoomScaleSheetLayoutView="50" workbookViewId="0">
      <selection activeCell="E32" sqref="E32:H32"/>
    </sheetView>
  </sheetViews>
  <sheetFormatPr defaultRowHeight="20.25"/>
  <cols>
    <col min="1" max="1" width="1.875" style="720" customWidth="1"/>
    <col min="2" max="2" width="4.875" style="726" customWidth="1"/>
    <col min="3" max="3" width="0" style="720" hidden="1" customWidth="1"/>
    <col min="4" max="4" width="28.625" style="720" customWidth="1"/>
    <col min="5" max="5" width="5.625" style="725" customWidth="1"/>
    <col min="6" max="6" width="11.625" style="720" customWidth="1"/>
    <col min="7" max="7" width="28.625" style="720" customWidth="1"/>
    <col min="8" max="8" width="5.625" style="725" customWidth="1"/>
    <col min="9" max="9" width="11.625" style="720" customWidth="1"/>
    <col min="10" max="10" width="28.625" style="720" customWidth="1"/>
    <col min="11" max="11" width="5.625" style="725" customWidth="1"/>
    <col min="12" max="12" width="11.625" style="720" customWidth="1"/>
    <col min="13" max="13" width="28.625" style="720" customWidth="1"/>
    <col min="14" max="14" width="5.625" style="725" customWidth="1"/>
    <col min="15" max="15" width="11.625" style="720" customWidth="1"/>
    <col min="16" max="16" width="28.625" style="720" customWidth="1"/>
    <col min="17" max="17" width="5.625" style="725" customWidth="1"/>
    <col min="18" max="18" width="11.625" style="720" customWidth="1"/>
    <col min="19" max="19" width="28.625" style="720" customWidth="1"/>
    <col min="20" max="20" width="5.625" style="725" customWidth="1"/>
    <col min="21" max="21" width="11.625" style="720" customWidth="1"/>
    <col min="22" max="22" width="12.125" style="476" customWidth="1"/>
    <col min="23" max="23" width="11.75" style="724" customWidth="1"/>
    <col min="24" max="24" width="11.25" style="229" customWidth="1"/>
    <col min="25" max="25" width="6.625" style="723" customWidth="1"/>
    <col min="26" max="26" width="6.625" style="720" customWidth="1"/>
    <col min="27" max="27" width="6" style="721" hidden="1" customWidth="1"/>
    <col min="28" max="28" width="5.5" style="722" hidden="1" customWidth="1"/>
    <col min="29" max="29" width="7.75" style="721" hidden="1" customWidth="1"/>
    <col min="30" max="30" width="8" style="721" hidden="1" customWidth="1"/>
    <col min="31" max="31" width="7.875" style="721" hidden="1" customWidth="1"/>
    <col min="32" max="32" width="7.5" style="721" hidden="1" customWidth="1"/>
    <col min="33" max="16384" width="9" style="720"/>
  </cols>
  <sheetData>
    <row r="1" spans="2:32" s="721" customFormat="1" ht="38.25">
      <c r="B1" s="667" t="s">
        <v>716</v>
      </c>
      <c r="C1" s="667"/>
      <c r="D1" s="667"/>
      <c r="E1" s="667"/>
      <c r="F1" s="667"/>
      <c r="G1" s="667"/>
      <c r="H1" s="667"/>
      <c r="I1" s="667"/>
      <c r="J1" s="667"/>
      <c r="K1" s="667"/>
      <c r="L1" s="667"/>
      <c r="M1" s="667"/>
      <c r="N1" s="667"/>
      <c r="O1" s="667"/>
      <c r="P1" s="667"/>
      <c r="Q1" s="667"/>
      <c r="R1" s="667"/>
      <c r="S1" s="667"/>
      <c r="T1" s="667"/>
      <c r="U1" s="667"/>
      <c r="V1" s="667"/>
      <c r="W1" s="667"/>
      <c r="X1" s="667"/>
      <c r="Y1" s="667"/>
      <c r="Z1" s="819"/>
      <c r="AB1" s="722"/>
    </row>
    <row r="2" spans="2:32" s="721" customFormat="1" ht="16.5" customHeight="1">
      <c r="B2" s="823"/>
      <c r="C2" s="822"/>
      <c r="D2" s="822"/>
      <c r="E2" s="822"/>
      <c r="F2" s="822"/>
      <c r="G2" s="822"/>
      <c r="H2" s="821"/>
      <c r="I2" s="819"/>
      <c r="J2" s="819"/>
      <c r="K2" s="821"/>
      <c r="L2" s="819"/>
      <c r="M2" s="819"/>
      <c r="N2" s="821"/>
      <c r="O2" s="819"/>
      <c r="P2" s="819"/>
      <c r="Q2" s="821"/>
      <c r="R2" s="819"/>
      <c r="S2" s="819"/>
      <c r="T2" s="821"/>
      <c r="U2" s="819"/>
      <c r="V2" s="663"/>
      <c r="W2" s="820"/>
      <c r="X2" s="662"/>
      <c r="Y2" s="820"/>
      <c r="Z2" s="819"/>
      <c r="AB2" s="722"/>
    </row>
    <row r="3" spans="2:32" s="721" customFormat="1" ht="31.5" customHeight="1">
      <c r="B3" s="659" t="s">
        <v>187</v>
      </c>
      <c r="C3" s="818"/>
      <c r="D3" s="817"/>
      <c r="E3" s="817"/>
      <c r="F3" s="817"/>
      <c r="G3" s="817"/>
      <c r="H3" s="817"/>
      <c r="I3" s="817"/>
      <c r="J3" s="817"/>
      <c r="K3" s="817"/>
      <c r="L3" s="817"/>
      <c r="M3" s="817"/>
      <c r="N3" s="817"/>
      <c r="O3" s="817"/>
      <c r="P3" s="817"/>
      <c r="Q3" s="817"/>
      <c r="R3" s="817"/>
      <c r="T3" s="817"/>
      <c r="U3" s="817"/>
      <c r="V3" s="656"/>
      <c r="W3" s="816"/>
      <c r="X3" s="654"/>
      <c r="Y3" s="815"/>
      <c r="Z3" s="734"/>
      <c r="AB3" s="722"/>
    </row>
    <row r="4" spans="2:32" s="806" customFormat="1" ht="43.5">
      <c r="B4" s="814" t="s">
        <v>188</v>
      </c>
      <c r="C4" s="813" t="s">
        <v>189</v>
      </c>
      <c r="D4" s="810" t="s">
        <v>190</v>
      </c>
      <c r="E4" s="648" t="s">
        <v>191</v>
      </c>
      <c r="F4" s="810"/>
      <c r="G4" s="810" t="s">
        <v>193</v>
      </c>
      <c r="H4" s="648" t="s">
        <v>191</v>
      </c>
      <c r="I4" s="810"/>
      <c r="J4" s="810" t="s">
        <v>194</v>
      </c>
      <c r="K4" s="648" t="s">
        <v>191</v>
      </c>
      <c r="L4" s="812"/>
      <c r="M4" s="810" t="s">
        <v>194</v>
      </c>
      <c r="N4" s="648" t="s">
        <v>191</v>
      </c>
      <c r="O4" s="810"/>
      <c r="P4" s="810" t="s">
        <v>194</v>
      </c>
      <c r="Q4" s="648" t="s">
        <v>191</v>
      </c>
      <c r="R4" s="810"/>
      <c r="S4" s="811" t="s">
        <v>195</v>
      </c>
      <c r="T4" s="648" t="s">
        <v>191</v>
      </c>
      <c r="U4" s="810"/>
      <c r="V4" s="646" t="s">
        <v>196</v>
      </c>
      <c r="W4" s="809" t="s">
        <v>197</v>
      </c>
      <c r="X4" s="645" t="s">
        <v>198</v>
      </c>
      <c r="Y4" s="808" t="s">
        <v>199</v>
      </c>
      <c r="Z4" s="807"/>
      <c r="AA4" s="758"/>
      <c r="AB4" s="722"/>
      <c r="AC4" s="721"/>
      <c r="AD4" s="721"/>
      <c r="AE4" s="721"/>
      <c r="AF4" s="721"/>
    </row>
    <row r="5" spans="2:32" s="759" customFormat="1" ht="65.099999999999994" customHeight="1">
      <c r="B5" s="767">
        <v>3</v>
      </c>
      <c r="C5" s="774"/>
      <c r="D5" s="692" t="str">
        <f>'3月菜單國華'!A30</f>
        <v>香Q米飯</v>
      </c>
      <c r="E5" s="692" t="s">
        <v>224</v>
      </c>
      <c r="F5" s="640" t="s">
        <v>192</v>
      </c>
      <c r="G5" s="692" t="str">
        <f>'3月菜單國華'!A31</f>
        <v xml:space="preserve">沙茶豬柳 </v>
      </c>
      <c r="H5" s="602" t="s">
        <v>226</v>
      </c>
      <c r="I5" s="640" t="s">
        <v>192</v>
      </c>
      <c r="J5" s="692" t="str">
        <f>'3月菜單國華'!A32</f>
        <v>滷味拼盤(豆)</v>
      </c>
      <c r="K5" s="692" t="s">
        <v>261</v>
      </c>
      <c r="L5" s="640" t="s">
        <v>192</v>
      </c>
      <c r="M5" s="692" t="str">
        <f>'3月菜單國華'!A33</f>
        <v>蒙古肉末</v>
      </c>
      <c r="N5" s="692" t="s">
        <v>226</v>
      </c>
      <c r="O5" s="640" t="s">
        <v>192</v>
      </c>
      <c r="P5" s="692" t="str">
        <f>'3月菜單國華'!A34</f>
        <v>淺色蔬菜</v>
      </c>
      <c r="Q5" s="692" t="s">
        <v>262</v>
      </c>
      <c r="R5" s="640" t="s">
        <v>192</v>
      </c>
      <c r="S5" s="692" t="str">
        <f>'3月菜單國華'!A35</f>
        <v>紫菜蛋花湯</v>
      </c>
      <c r="T5" s="692" t="s">
        <v>226</v>
      </c>
      <c r="U5" s="640" t="s">
        <v>192</v>
      </c>
      <c r="V5" s="639" t="s">
        <v>605</v>
      </c>
      <c r="W5" s="761" t="s">
        <v>42</v>
      </c>
      <c r="X5" s="600" t="s">
        <v>201</v>
      </c>
      <c r="Y5" s="760">
        <v>5.3</v>
      </c>
      <c r="Z5" s="721"/>
      <c r="AA5" s="721"/>
      <c r="AB5" s="722"/>
      <c r="AC5" s="721" t="s">
        <v>202</v>
      </c>
      <c r="AD5" s="721" t="s">
        <v>203</v>
      </c>
      <c r="AE5" s="721" t="s">
        <v>204</v>
      </c>
      <c r="AF5" s="721" t="s">
        <v>205</v>
      </c>
    </row>
    <row r="6" spans="2:32" ht="27.95" customHeight="1">
      <c r="B6" s="754" t="s">
        <v>206</v>
      </c>
      <c r="C6" s="774"/>
      <c r="D6" s="555" t="s">
        <v>335</v>
      </c>
      <c r="E6" s="555"/>
      <c r="F6" s="555">
        <v>100</v>
      </c>
      <c r="G6" s="514" t="s">
        <v>236</v>
      </c>
      <c r="H6" s="514"/>
      <c r="I6" s="514">
        <v>10</v>
      </c>
      <c r="J6" s="514" t="s">
        <v>715</v>
      </c>
      <c r="K6" s="555" t="s">
        <v>232</v>
      </c>
      <c r="L6" s="514">
        <v>35</v>
      </c>
      <c r="M6" s="514" t="s">
        <v>714</v>
      </c>
      <c r="N6" s="514"/>
      <c r="O6" s="514">
        <v>55</v>
      </c>
      <c r="P6" s="555" t="s">
        <v>427</v>
      </c>
      <c r="Q6" s="555"/>
      <c r="R6" s="555">
        <v>100</v>
      </c>
      <c r="S6" s="595" t="s">
        <v>577</v>
      </c>
      <c r="T6" s="598"/>
      <c r="U6" s="595">
        <v>1</v>
      </c>
      <c r="V6" s="509"/>
      <c r="W6" s="749" t="s">
        <v>576</v>
      </c>
      <c r="X6" s="559" t="s">
        <v>207</v>
      </c>
      <c r="Y6" s="746">
        <v>2.7</v>
      </c>
      <c r="Z6" s="734"/>
      <c r="AA6" s="758" t="s">
        <v>208</v>
      </c>
      <c r="AB6" s="722">
        <v>6</v>
      </c>
      <c r="AC6" s="722">
        <f>AB6*2</f>
        <v>12</v>
      </c>
      <c r="AD6" s="722"/>
      <c r="AE6" s="722">
        <f>AB6*15</f>
        <v>90</v>
      </c>
      <c r="AF6" s="722">
        <f>AC6*4+AE6*4</f>
        <v>408</v>
      </c>
    </row>
    <row r="7" spans="2:32" ht="27.95" customHeight="1">
      <c r="B7" s="754">
        <v>21</v>
      </c>
      <c r="C7" s="774"/>
      <c r="D7" s="514"/>
      <c r="E7" s="555"/>
      <c r="F7" s="514"/>
      <c r="G7" s="514" t="s">
        <v>713</v>
      </c>
      <c r="H7" s="514"/>
      <c r="I7" s="514">
        <v>55</v>
      </c>
      <c r="J7" s="518" t="s">
        <v>712</v>
      </c>
      <c r="K7" s="518"/>
      <c r="L7" s="518">
        <v>10</v>
      </c>
      <c r="M7" s="514" t="s">
        <v>326</v>
      </c>
      <c r="N7" s="514"/>
      <c r="O7" s="514">
        <v>5</v>
      </c>
      <c r="P7" s="555"/>
      <c r="Q7" s="555"/>
      <c r="R7" s="555"/>
      <c r="S7" s="594" t="s">
        <v>573</v>
      </c>
      <c r="T7" s="595"/>
      <c r="U7" s="595">
        <v>5</v>
      </c>
      <c r="V7" s="509"/>
      <c r="W7" s="747" t="s">
        <v>41</v>
      </c>
      <c r="X7" s="540" t="s">
        <v>210</v>
      </c>
      <c r="Y7" s="746">
        <v>2</v>
      </c>
      <c r="Z7" s="721"/>
      <c r="AA7" s="757" t="s">
        <v>211</v>
      </c>
      <c r="AB7" s="722">
        <v>2</v>
      </c>
      <c r="AC7" s="756">
        <f>AB7*7</f>
        <v>14</v>
      </c>
      <c r="AD7" s="722">
        <f>AB7*5</f>
        <v>10</v>
      </c>
      <c r="AE7" s="722" t="s">
        <v>212</v>
      </c>
      <c r="AF7" s="755">
        <f>AC7*4+AD7*9</f>
        <v>146</v>
      </c>
    </row>
    <row r="8" spans="2:32" ht="27.95" customHeight="1">
      <c r="B8" s="754" t="s">
        <v>213</v>
      </c>
      <c r="C8" s="774"/>
      <c r="D8" s="514"/>
      <c r="E8" s="514"/>
      <c r="F8" s="514"/>
      <c r="G8" s="518" t="s">
        <v>237</v>
      </c>
      <c r="H8" s="580"/>
      <c r="I8" s="514">
        <v>3</v>
      </c>
      <c r="J8" s="518" t="s">
        <v>711</v>
      </c>
      <c r="K8" s="518"/>
      <c r="L8" s="518">
        <v>10</v>
      </c>
      <c r="M8" s="514" t="s">
        <v>329</v>
      </c>
      <c r="N8" s="514"/>
      <c r="O8" s="514">
        <v>5</v>
      </c>
      <c r="P8" s="514"/>
      <c r="Q8" s="514"/>
      <c r="R8" s="514"/>
      <c r="S8" s="594" t="s">
        <v>572</v>
      </c>
      <c r="T8" s="593"/>
      <c r="U8" s="593">
        <v>5</v>
      </c>
      <c r="V8" s="509"/>
      <c r="W8" s="749" t="s">
        <v>612</v>
      </c>
      <c r="X8" s="540" t="s">
        <v>214</v>
      </c>
      <c r="Y8" s="746">
        <v>2.2999999999999998</v>
      </c>
      <c r="Z8" s="734"/>
      <c r="AA8" s="721" t="s">
        <v>215</v>
      </c>
      <c r="AB8" s="722">
        <v>1.5</v>
      </c>
      <c r="AC8" s="722">
        <f>AB8*1</f>
        <v>1.5</v>
      </c>
      <c r="AD8" s="722" t="s">
        <v>212</v>
      </c>
      <c r="AE8" s="722">
        <f>AB8*5</f>
        <v>7.5</v>
      </c>
      <c r="AF8" s="722">
        <f>AC8*4+AE8*4</f>
        <v>36</v>
      </c>
    </row>
    <row r="9" spans="2:32" ht="27.95" customHeight="1">
      <c r="B9" s="837" t="s">
        <v>216</v>
      </c>
      <c r="C9" s="774"/>
      <c r="D9" s="514"/>
      <c r="E9" s="580"/>
      <c r="F9" s="514"/>
      <c r="G9" s="522"/>
      <c r="H9" s="629"/>
      <c r="I9" s="629"/>
      <c r="J9" s="518" t="s">
        <v>329</v>
      </c>
      <c r="K9" s="519"/>
      <c r="L9" s="518">
        <v>5</v>
      </c>
      <c r="M9" s="514" t="s">
        <v>561</v>
      </c>
      <c r="N9" s="580"/>
      <c r="O9" s="514">
        <v>3</v>
      </c>
      <c r="P9" s="514"/>
      <c r="Q9" s="514"/>
      <c r="R9" s="514"/>
      <c r="S9" s="522"/>
      <c r="T9" s="555"/>
      <c r="U9" s="555"/>
      <c r="V9" s="509"/>
      <c r="W9" s="747" t="s">
        <v>43</v>
      </c>
      <c r="X9" s="540" t="s">
        <v>218</v>
      </c>
      <c r="Y9" s="746">
        <v>0</v>
      </c>
      <c r="Z9" s="721"/>
      <c r="AA9" s="721" t="s">
        <v>219</v>
      </c>
      <c r="AB9" s="722">
        <v>2.5</v>
      </c>
      <c r="AC9" s="722"/>
      <c r="AD9" s="722">
        <f>AB9*5</f>
        <v>12.5</v>
      </c>
      <c r="AE9" s="722" t="s">
        <v>212</v>
      </c>
      <c r="AF9" s="722">
        <f>AD9*9</f>
        <v>112.5</v>
      </c>
    </row>
    <row r="10" spans="2:32" ht="27.95" customHeight="1">
      <c r="B10" s="837"/>
      <c r="C10" s="774"/>
      <c r="D10" s="518"/>
      <c r="E10" s="519"/>
      <c r="F10" s="518"/>
      <c r="G10" s="858"/>
      <c r="H10" s="580"/>
      <c r="I10" s="514"/>
      <c r="J10" s="522"/>
      <c r="K10" s="629"/>
      <c r="L10" s="629"/>
      <c r="M10" s="522"/>
      <c r="N10" s="522"/>
      <c r="O10" s="522"/>
      <c r="P10" s="514"/>
      <c r="Q10" s="514"/>
      <c r="R10" s="514"/>
      <c r="S10" s="514"/>
      <c r="T10" s="514"/>
      <c r="U10" s="514"/>
      <c r="V10" s="509"/>
      <c r="W10" s="749" t="s">
        <v>710</v>
      </c>
      <c r="X10" s="526" t="s">
        <v>220</v>
      </c>
      <c r="Y10" s="792">
        <v>0</v>
      </c>
      <c r="Z10" s="734"/>
      <c r="AA10" s="721" t="s">
        <v>221</v>
      </c>
      <c r="AE10" s="721">
        <f>AB10*15</f>
        <v>0</v>
      </c>
    </row>
    <row r="11" spans="2:32" ht="27.95" customHeight="1">
      <c r="B11" s="832" t="s">
        <v>222</v>
      </c>
      <c r="C11" s="771"/>
      <c r="D11" s="522"/>
      <c r="E11" s="580"/>
      <c r="F11" s="522"/>
      <c r="G11" s="514"/>
      <c r="H11" s="585"/>
      <c r="I11" s="514"/>
      <c r="J11" s="522"/>
      <c r="K11" s="629"/>
      <c r="L11" s="629"/>
      <c r="M11" s="522"/>
      <c r="N11" s="580"/>
      <c r="O11" s="522"/>
      <c r="P11" s="514"/>
      <c r="Q11" s="580"/>
      <c r="R11" s="514"/>
      <c r="S11" s="688"/>
      <c r="T11" s="688"/>
      <c r="U11" s="688"/>
      <c r="V11" s="509"/>
      <c r="W11" s="747" t="s">
        <v>223</v>
      </c>
      <c r="X11" s="507"/>
      <c r="Y11" s="746"/>
      <c r="Z11" s="721"/>
      <c r="AC11" s="721">
        <f>SUM(AC6:AC10)</f>
        <v>27.5</v>
      </c>
      <c r="AD11" s="721">
        <f>SUM(AD6:AD10)</f>
        <v>22.5</v>
      </c>
      <c r="AE11" s="721">
        <f>SUM(AE6:AE10)</f>
        <v>97.5</v>
      </c>
      <c r="AF11" s="721">
        <f>AC11*4+AD11*9+AE11*4</f>
        <v>702.5</v>
      </c>
    </row>
    <row r="12" spans="2:32" ht="27.95" customHeight="1">
      <c r="B12" s="846"/>
      <c r="C12" s="769"/>
      <c r="D12" s="522"/>
      <c r="E12" s="522"/>
      <c r="F12" s="522"/>
      <c r="G12" s="546"/>
      <c r="H12" s="542"/>
      <c r="I12" s="545"/>
      <c r="J12" s="545"/>
      <c r="K12" s="542"/>
      <c r="L12" s="545"/>
      <c r="M12" s="522"/>
      <c r="N12" s="522"/>
      <c r="O12" s="522"/>
      <c r="P12" s="545"/>
      <c r="Q12" s="542"/>
      <c r="R12" s="545"/>
      <c r="S12" s="494"/>
      <c r="T12" s="675"/>
      <c r="U12" s="494"/>
      <c r="V12" s="509"/>
      <c r="W12" s="749" t="s">
        <v>709</v>
      </c>
      <c r="X12" s="632"/>
      <c r="Y12" s="792"/>
      <c r="Z12" s="734"/>
      <c r="AC12" s="733">
        <f>AC11*4/AF11</f>
        <v>0.15658362989323843</v>
      </c>
      <c r="AD12" s="733">
        <f>AD11*9/AF11</f>
        <v>0.28825622775800713</v>
      </c>
      <c r="AE12" s="733">
        <f>AE11*4/AF11</f>
        <v>0.55516014234875444</v>
      </c>
    </row>
    <row r="13" spans="2:32" s="759" customFormat="1" ht="27.95" customHeight="1">
      <c r="B13" s="767">
        <v>3</v>
      </c>
      <c r="C13" s="774"/>
      <c r="D13" s="692" t="str">
        <f>'3月菜單國華'!E30</f>
        <v>雜糧Q飯</v>
      </c>
      <c r="E13" s="857" t="s">
        <v>224</v>
      </c>
      <c r="F13" s="801"/>
      <c r="G13" s="763" t="str">
        <f>'3月菜單國華'!E31</f>
        <v xml:space="preserve">   脆皮鮮汁魚(炸海) </v>
      </c>
      <c r="H13" s="692" t="s">
        <v>260</v>
      </c>
      <c r="I13" s="692"/>
      <c r="J13" s="692" t="str">
        <f>'3月菜單國華'!E32</f>
        <v xml:space="preserve">  飄香醬肉(醃)+小饅頭(冷) </v>
      </c>
      <c r="K13" s="692" t="s">
        <v>226</v>
      </c>
      <c r="L13" s="692"/>
      <c r="M13" s="692" t="str">
        <f>'3月菜單國華'!E33</f>
        <v>絲瓜麵線</v>
      </c>
      <c r="N13" s="692" t="s">
        <v>226</v>
      </c>
      <c r="O13" s="692"/>
      <c r="P13" s="692" t="str">
        <f>'3月菜單國華'!E34</f>
        <v>深色蔬菜</v>
      </c>
      <c r="Q13" s="692" t="s">
        <v>262</v>
      </c>
      <c r="R13" s="692"/>
      <c r="S13" s="692" t="str">
        <f>'3月菜單國華'!E35</f>
        <v>洋芋龍骨湯</v>
      </c>
      <c r="T13" s="692" t="s">
        <v>226</v>
      </c>
      <c r="U13" s="692"/>
      <c r="V13" s="509"/>
      <c r="W13" s="761" t="s">
        <v>42</v>
      </c>
      <c r="X13" s="600" t="s">
        <v>201</v>
      </c>
      <c r="Y13" s="760">
        <v>6</v>
      </c>
      <c r="Z13" s="721"/>
      <c r="AA13" s="721"/>
      <c r="AB13" s="722"/>
      <c r="AC13" s="721" t="s">
        <v>202</v>
      </c>
      <c r="AD13" s="721" t="s">
        <v>203</v>
      </c>
      <c r="AE13" s="721" t="s">
        <v>204</v>
      </c>
      <c r="AF13" s="721" t="s">
        <v>205</v>
      </c>
    </row>
    <row r="14" spans="2:32" ht="27.95" customHeight="1">
      <c r="B14" s="754" t="s">
        <v>206</v>
      </c>
      <c r="C14" s="774"/>
      <c r="D14" s="555" t="s">
        <v>335</v>
      </c>
      <c r="E14" s="555"/>
      <c r="F14" s="590">
        <v>66</v>
      </c>
      <c r="G14" s="512" t="s">
        <v>708</v>
      </c>
      <c r="H14" s="514" t="s">
        <v>245</v>
      </c>
      <c r="I14" s="514">
        <v>50</v>
      </c>
      <c r="J14" s="543" t="s">
        <v>561</v>
      </c>
      <c r="K14" s="585"/>
      <c r="L14" s="555">
        <v>40</v>
      </c>
      <c r="M14" s="549" t="s">
        <v>707</v>
      </c>
      <c r="N14" s="516"/>
      <c r="O14" s="512">
        <v>65</v>
      </c>
      <c r="P14" s="555" t="s">
        <v>426</v>
      </c>
      <c r="Q14" s="555"/>
      <c r="R14" s="555">
        <v>100</v>
      </c>
      <c r="S14" s="555" t="s">
        <v>280</v>
      </c>
      <c r="T14" s="514"/>
      <c r="U14" s="555">
        <v>30</v>
      </c>
      <c r="V14" s="509"/>
      <c r="W14" s="749" t="s">
        <v>706</v>
      </c>
      <c r="X14" s="559" t="s">
        <v>207</v>
      </c>
      <c r="Y14" s="746">
        <v>2.2000000000000002</v>
      </c>
      <c r="Z14" s="734"/>
      <c r="AA14" s="758" t="s">
        <v>208</v>
      </c>
      <c r="AB14" s="722">
        <v>6</v>
      </c>
      <c r="AC14" s="722">
        <f>AB14*2</f>
        <v>12</v>
      </c>
      <c r="AD14" s="722"/>
      <c r="AE14" s="722">
        <f>AB14*15</f>
        <v>90</v>
      </c>
      <c r="AF14" s="722">
        <f>AC14*4+AE14*4</f>
        <v>408</v>
      </c>
    </row>
    <row r="15" spans="2:32" ht="27.95" customHeight="1">
      <c r="B15" s="754">
        <v>22</v>
      </c>
      <c r="C15" s="774"/>
      <c r="D15" s="555" t="s">
        <v>705</v>
      </c>
      <c r="E15" s="555"/>
      <c r="F15" s="555">
        <v>34</v>
      </c>
      <c r="G15" s="514"/>
      <c r="H15" s="555"/>
      <c r="I15" s="514"/>
      <c r="J15" s="543" t="s">
        <v>574</v>
      </c>
      <c r="K15" s="555" t="s">
        <v>267</v>
      </c>
      <c r="L15" s="555">
        <v>20</v>
      </c>
      <c r="M15" s="549" t="s">
        <v>704</v>
      </c>
      <c r="N15" s="516"/>
      <c r="O15" s="512">
        <v>5</v>
      </c>
      <c r="P15" s="555"/>
      <c r="Q15" s="555"/>
      <c r="R15" s="555"/>
      <c r="S15" s="555" t="s">
        <v>327</v>
      </c>
      <c r="T15" s="555"/>
      <c r="U15" s="555">
        <v>5</v>
      </c>
      <c r="V15" s="509"/>
      <c r="W15" s="747" t="s">
        <v>41</v>
      </c>
      <c r="X15" s="540" t="s">
        <v>210</v>
      </c>
      <c r="Y15" s="746">
        <v>1.8</v>
      </c>
      <c r="Z15" s="721"/>
      <c r="AA15" s="757" t="s">
        <v>211</v>
      </c>
      <c r="AB15" s="722">
        <v>2.2000000000000002</v>
      </c>
      <c r="AC15" s="756">
        <f>AB15*7</f>
        <v>15.400000000000002</v>
      </c>
      <c r="AD15" s="722">
        <f>AB15*5</f>
        <v>11</v>
      </c>
      <c r="AE15" s="722" t="s">
        <v>212</v>
      </c>
      <c r="AF15" s="755">
        <f>AC15*4+AD15*9</f>
        <v>160.60000000000002</v>
      </c>
    </row>
    <row r="16" spans="2:32" ht="27.95" customHeight="1">
      <c r="B16" s="754" t="s">
        <v>213</v>
      </c>
      <c r="C16" s="774"/>
      <c r="D16" s="555"/>
      <c r="E16" s="585"/>
      <c r="F16" s="555"/>
      <c r="G16" s="555"/>
      <c r="H16" s="585"/>
      <c r="I16" s="555"/>
      <c r="J16" s="547" t="s">
        <v>326</v>
      </c>
      <c r="K16" s="587"/>
      <c r="L16" s="515">
        <v>12</v>
      </c>
      <c r="M16" s="522"/>
      <c r="N16" s="629"/>
      <c r="O16" s="629"/>
      <c r="P16" s="555"/>
      <c r="Q16" s="585"/>
      <c r="R16" s="555"/>
      <c r="S16" s="688" t="s">
        <v>613</v>
      </c>
      <c r="T16" s="542"/>
      <c r="U16" s="545">
        <v>2</v>
      </c>
      <c r="V16" s="509"/>
      <c r="W16" s="749" t="s">
        <v>557</v>
      </c>
      <c r="X16" s="540" t="s">
        <v>214</v>
      </c>
      <c r="Y16" s="746">
        <v>2.5</v>
      </c>
      <c r="Z16" s="734"/>
      <c r="AA16" s="721" t="s">
        <v>215</v>
      </c>
      <c r="AB16" s="722">
        <v>1.6</v>
      </c>
      <c r="AC16" s="722">
        <f>AB16*1</f>
        <v>1.6</v>
      </c>
      <c r="AD16" s="722" t="s">
        <v>212</v>
      </c>
      <c r="AE16" s="722">
        <f>AB16*5</f>
        <v>8</v>
      </c>
      <c r="AF16" s="722">
        <f>AC16*4+AE16*4</f>
        <v>38.4</v>
      </c>
    </row>
    <row r="17" spans="2:32" ht="27.95" customHeight="1">
      <c r="B17" s="837" t="s">
        <v>243</v>
      </c>
      <c r="C17" s="774"/>
      <c r="D17" s="580"/>
      <c r="E17" s="580"/>
      <c r="F17" s="514"/>
      <c r="G17" s="514"/>
      <c r="H17" s="580"/>
      <c r="I17" s="514"/>
      <c r="J17" s="522"/>
      <c r="K17" s="629"/>
      <c r="L17" s="629"/>
      <c r="M17" s="514"/>
      <c r="N17" s="580"/>
      <c r="O17" s="514"/>
      <c r="P17" s="514"/>
      <c r="Q17" s="580"/>
      <c r="R17" s="514"/>
      <c r="S17" s="522"/>
      <c r="T17" s="580"/>
      <c r="U17" s="514"/>
      <c r="V17" s="509"/>
      <c r="W17" s="747" t="s">
        <v>43</v>
      </c>
      <c r="X17" s="540" t="s">
        <v>218</v>
      </c>
      <c r="Y17" s="746">
        <v>0</v>
      </c>
      <c r="Z17" s="721"/>
      <c r="AA17" s="721" t="s">
        <v>219</v>
      </c>
      <c r="AB17" s="722">
        <v>2.5</v>
      </c>
      <c r="AC17" s="722"/>
      <c r="AD17" s="722">
        <f>AB17*5</f>
        <v>12.5</v>
      </c>
      <c r="AE17" s="722" t="s">
        <v>212</v>
      </c>
      <c r="AF17" s="722">
        <f>AD17*9</f>
        <v>112.5</v>
      </c>
    </row>
    <row r="18" spans="2:32" ht="27.95" customHeight="1">
      <c r="B18" s="837"/>
      <c r="C18" s="774"/>
      <c r="D18" s="580"/>
      <c r="E18" s="580"/>
      <c r="F18" s="514"/>
      <c r="G18" s="512"/>
      <c r="H18" s="514"/>
      <c r="I18" s="514"/>
      <c r="J18" s="514"/>
      <c r="K18" s="585"/>
      <c r="L18" s="514"/>
      <c r="M18" s="514"/>
      <c r="N18" s="514"/>
      <c r="O18" s="514"/>
      <c r="P18" s="514"/>
      <c r="Q18" s="580"/>
      <c r="R18" s="514"/>
      <c r="S18" s="522"/>
      <c r="T18" s="580"/>
      <c r="U18" s="514"/>
      <c r="V18" s="509"/>
      <c r="W18" s="749" t="s">
        <v>703</v>
      </c>
      <c r="X18" s="526" t="s">
        <v>220</v>
      </c>
      <c r="Y18" s="792">
        <v>0</v>
      </c>
      <c r="Z18" s="734"/>
      <c r="AA18" s="721" t="s">
        <v>221</v>
      </c>
      <c r="AB18" s="722">
        <v>1</v>
      </c>
      <c r="AE18" s="721">
        <f>AB18*15</f>
        <v>15</v>
      </c>
    </row>
    <row r="19" spans="2:32" ht="27.95" customHeight="1">
      <c r="B19" s="832" t="s">
        <v>222</v>
      </c>
      <c r="C19" s="771"/>
      <c r="D19" s="542"/>
      <c r="E19" s="542"/>
      <c r="F19" s="545"/>
      <c r="G19" s="514"/>
      <c r="H19" s="555"/>
      <c r="I19" s="514"/>
      <c r="J19" s="514" t="s">
        <v>702</v>
      </c>
      <c r="K19" s="555" t="s">
        <v>320</v>
      </c>
      <c r="L19" s="514">
        <v>20</v>
      </c>
      <c r="M19" s="510"/>
      <c r="N19" s="542"/>
      <c r="O19" s="510"/>
      <c r="P19" s="545"/>
      <c r="Q19" s="542"/>
      <c r="R19" s="545"/>
      <c r="S19" s="511"/>
      <c r="T19" s="579"/>
      <c r="U19" s="510"/>
      <c r="V19" s="509"/>
      <c r="W19" s="747" t="s">
        <v>223</v>
      </c>
      <c r="X19" s="507"/>
      <c r="Y19" s="746"/>
      <c r="Z19" s="721"/>
      <c r="AC19" s="721">
        <f>SUM(AC14:AC18)</f>
        <v>29.000000000000004</v>
      </c>
      <c r="AD19" s="721">
        <f>SUM(AD14:AD18)</f>
        <v>23.5</v>
      </c>
      <c r="AE19" s="721">
        <f>SUM(AE14:AE18)</f>
        <v>113</v>
      </c>
      <c r="AF19" s="721">
        <f>AC19*4+AD19*9+AE19*4</f>
        <v>779.5</v>
      </c>
    </row>
    <row r="20" spans="2:32" ht="27.95" customHeight="1">
      <c r="B20" s="846"/>
      <c r="C20" s="769"/>
      <c r="D20" s="542"/>
      <c r="E20" s="542"/>
      <c r="F20" s="545"/>
      <c r="G20" s="545"/>
      <c r="H20" s="542"/>
      <c r="I20" s="545"/>
      <c r="J20" s="514"/>
      <c r="K20" s="585"/>
      <c r="L20" s="514"/>
      <c r="M20" s="510"/>
      <c r="N20" s="542"/>
      <c r="O20" s="510"/>
      <c r="P20" s="545"/>
      <c r="Q20" s="542"/>
      <c r="R20" s="545"/>
      <c r="S20" s="510"/>
      <c r="T20" s="579"/>
      <c r="U20" s="510"/>
      <c r="V20" s="509"/>
      <c r="W20" s="749" t="s">
        <v>701</v>
      </c>
      <c r="X20" s="578"/>
      <c r="Y20" s="792"/>
      <c r="Z20" s="734"/>
      <c r="AC20" s="733">
        <f>AC19*4/AF19</f>
        <v>0.14881334188582426</v>
      </c>
      <c r="AD20" s="733">
        <f>AD19*9/AF19</f>
        <v>0.27132777421423987</v>
      </c>
      <c r="AE20" s="733">
        <f>AE19*4/AF19</f>
        <v>0.5798588838999359</v>
      </c>
    </row>
    <row r="21" spans="2:32" s="759" customFormat="1" ht="27.95" customHeight="1">
      <c r="B21" s="791">
        <v>3</v>
      </c>
      <c r="C21" s="774"/>
      <c r="D21" s="692" t="str">
        <f>'3月菜單國華'!I30</f>
        <v>香Q米飯</v>
      </c>
      <c r="E21" s="856" t="s">
        <v>224</v>
      </c>
      <c r="F21" s="692"/>
      <c r="G21" s="692" t="str">
        <f>'3月菜單國華'!I31</f>
        <v xml:space="preserve"> 京醬豬肉  </v>
      </c>
      <c r="H21" s="692" t="s">
        <v>226</v>
      </c>
      <c r="I21" s="776"/>
      <c r="J21" s="801" t="str">
        <f>'3月菜單國華'!I32</f>
        <v xml:space="preserve">  砂鍋河粉絲</v>
      </c>
      <c r="K21" s="763" t="s">
        <v>226</v>
      </c>
      <c r="L21" s="692"/>
      <c r="M21" s="692" t="str">
        <f>'3月菜單國華'!I33</f>
        <v xml:space="preserve"> 蜜燒翅小腿</v>
      </c>
      <c r="N21" s="692" t="s">
        <v>568</v>
      </c>
      <c r="O21" s="692"/>
      <c r="P21" s="692" t="str">
        <f>'3月菜單國華'!I34</f>
        <v>深色蔬菜</v>
      </c>
      <c r="Q21" s="692" t="s">
        <v>262</v>
      </c>
      <c r="R21" s="692"/>
      <c r="S21" s="692" t="str">
        <f>'3月菜單國華'!I35</f>
        <v>鮮菇肉絲湯</v>
      </c>
      <c r="T21" s="692" t="s">
        <v>226</v>
      </c>
      <c r="U21" s="692"/>
      <c r="V21" s="509"/>
      <c r="W21" s="761" t="s">
        <v>42</v>
      </c>
      <c r="X21" s="600" t="s">
        <v>201</v>
      </c>
      <c r="Y21" s="790">
        <v>5.5</v>
      </c>
      <c r="Z21" s="721"/>
      <c r="AA21" s="721"/>
      <c r="AB21" s="722"/>
      <c r="AC21" s="721" t="s">
        <v>202</v>
      </c>
      <c r="AD21" s="721" t="s">
        <v>203</v>
      </c>
      <c r="AE21" s="721" t="s">
        <v>204</v>
      </c>
      <c r="AF21" s="721" t="s">
        <v>205</v>
      </c>
    </row>
    <row r="22" spans="2:32" s="777" customFormat="1" ht="27.75" customHeight="1">
      <c r="B22" s="788" t="s">
        <v>206</v>
      </c>
      <c r="C22" s="774"/>
      <c r="D22" s="555" t="s">
        <v>335</v>
      </c>
      <c r="E22" s="555"/>
      <c r="F22" s="555">
        <v>100</v>
      </c>
      <c r="G22" s="514" t="s">
        <v>700</v>
      </c>
      <c r="H22" s="514"/>
      <c r="I22" s="514">
        <v>55</v>
      </c>
      <c r="J22" s="514" t="s">
        <v>679</v>
      </c>
      <c r="K22" s="514"/>
      <c r="L22" s="514">
        <v>7</v>
      </c>
      <c r="M22" s="514" t="s">
        <v>699</v>
      </c>
      <c r="N22" s="514"/>
      <c r="O22" s="514">
        <v>30</v>
      </c>
      <c r="P22" s="555" t="s">
        <v>426</v>
      </c>
      <c r="Q22" s="555"/>
      <c r="R22" s="555">
        <v>100</v>
      </c>
      <c r="S22" s="514" t="s">
        <v>698</v>
      </c>
      <c r="T22" s="514"/>
      <c r="U22" s="514">
        <v>30</v>
      </c>
      <c r="V22" s="509"/>
      <c r="W22" s="749" t="s">
        <v>589</v>
      </c>
      <c r="X22" s="559" t="s">
        <v>207</v>
      </c>
      <c r="Y22" s="785">
        <v>2.5</v>
      </c>
      <c r="Z22" s="780"/>
      <c r="AA22" s="758" t="s">
        <v>208</v>
      </c>
      <c r="AB22" s="722">
        <v>6</v>
      </c>
      <c r="AC22" s="722">
        <f>AB22*2</f>
        <v>12</v>
      </c>
      <c r="AD22" s="722"/>
      <c r="AE22" s="722">
        <f>AB22*15</f>
        <v>90</v>
      </c>
      <c r="AF22" s="722">
        <f>AC22*4+AE22*4</f>
        <v>408</v>
      </c>
    </row>
    <row r="23" spans="2:32" s="777" customFormat="1" ht="27.95" customHeight="1">
      <c r="B23" s="788">
        <v>23</v>
      </c>
      <c r="C23" s="774"/>
      <c r="D23" s="545"/>
      <c r="E23" s="545"/>
      <c r="F23" s="545"/>
      <c r="G23" s="514" t="s">
        <v>326</v>
      </c>
      <c r="H23" s="514"/>
      <c r="I23" s="514">
        <v>10</v>
      </c>
      <c r="J23" s="555" t="s">
        <v>329</v>
      </c>
      <c r="K23" s="555"/>
      <c r="L23" s="555">
        <v>5</v>
      </c>
      <c r="M23" s="514"/>
      <c r="N23" s="579"/>
      <c r="O23" s="510"/>
      <c r="P23" s="555"/>
      <c r="Q23" s="555"/>
      <c r="R23" s="555"/>
      <c r="S23" s="514" t="s">
        <v>329</v>
      </c>
      <c r="T23" s="514"/>
      <c r="U23" s="514">
        <v>2</v>
      </c>
      <c r="V23" s="509"/>
      <c r="W23" s="747" t="s">
        <v>41</v>
      </c>
      <c r="X23" s="540" t="s">
        <v>210</v>
      </c>
      <c r="Y23" s="785">
        <v>1.9</v>
      </c>
      <c r="Z23" s="778"/>
      <c r="AA23" s="757" t="s">
        <v>211</v>
      </c>
      <c r="AB23" s="722">
        <v>2</v>
      </c>
      <c r="AC23" s="756">
        <f>AB23*7</f>
        <v>14</v>
      </c>
      <c r="AD23" s="722">
        <f>AB23*5</f>
        <v>10</v>
      </c>
      <c r="AE23" s="722" t="s">
        <v>212</v>
      </c>
      <c r="AF23" s="755">
        <f>AC23*4+AD23*9</f>
        <v>146</v>
      </c>
    </row>
    <row r="24" spans="2:32" s="777" customFormat="1" ht="27.95" customHeight="1">
      <c r="B24" s="788" t="s">
        <v>213</v>
      </c>
      <c r="C24" s="774"/>
      <c r="D24" s="510"/>
      <c r="E24" s="511"/>
      <c r="F24" s="510"/>
      <c r="G24" s="522"/>
      <c r="H24" s="522"/>
      <c r="I24" s="522"/>
      <c r="J24" s="514" t="s">
        <v>558</v>
      </c>
      <c r="K24" s="585"/>
      <c r="L24" s="514">
        <v>30</v>
      </c>
      <c r="M24" s="510"/>
      <c r="N24" s="579"/>
      <c r="O24" s="510"/>
      <c r="P24" s="555"/>
      <c r="Q24" s="555"/>
      <c r="R24" s="555"/>
      <c r="S24" s="514" t="s">
        <v>559</v>
      </c>
      <c r="T24" s="514"/>
      <c r="U24" s="514">
        <v>2</v>
      </c>
      <c r="V24" s="509"/>
      <c r="W24" s="749" t="s">
        <v>624</v>
      </c>
      <c r="X24" s="540" t="s">
        <v>214</v>
      </c>
      <c r="Y24" s="785">
        <v>2.2999999999999998</v>
      </c>
      <c r="Z24" s="780"/>
      <c r="AA24" s="721" t="s">
        <v>215</v>
      </c>
      <c r="AB24" s="722">
        <v>1.5</v>
      </c>
      <c r="AC24" s="722">
        <f>AB24*1</f>
        <v>1.5</v>
      </c>
      <c r="AD24" s="722" t="s">
        <v>212</v>
      </c>
      <c r="AE24" s="722">
        <f>AB24*5</f>
        <v>7.5</v>
      </c>
      <c r="AF24" s="722">
        <f>AC24*4+AE24*4</f>
        <v>36</v>
      </c>
    </row>
    <row r="25" spans="2:32" s="777" customFormat="1" ht="27.95" customHeight="1">
      <c r="B25" s="855" t="s">
        <v>256</v>
      </c>
      <c r="C25" s="774"/>
      <c r="D25" s="510"/>
      <c r="E25" s="511"/>
      <c r="F25" s="510"/>
      <c r="G25" s="522"/>
      <c r="H25" s="585"/>
      <c r="I25" s="514"/>
      <c r="J25" s="514" t="s">
        <v>561</v>
      </c>
      <c r="K25" s="518" t="s">
        <v>232</v>
      </c>
      <c r="L25" s="518">
        <v>5</v>
      </c>
      <c r="M25" s="518"/>
      <c r="N25" s="519"/>
      <c r="O25" s="518"/>
      <c r="P25" s="543"/>
      <c r="Q25" s="555"/>
      <c r="R25" s="555"/>
      <c r="S25" s="518" t="s">
        <v>642</v>
      </c>
      <c r="T25" s="519"/>
      <c r="U25" s="518">
        <v>2</v>
      </c>
      <c r="V25" s="509"/>
      <c r="W25" s="747" t="s">
        <v>43</v>
      </c>
      <c r="X25" s="540" t="s">
        <v>218</v>
      </c>
      <c r="Y25" s="785">
        <v>0</v>
      </c>
      <c r="Z25" s="778"/>
      <c r="AA25" s="721" t="s">
        <v>219</v>
      </c>
      <c r="AB25" s="722">
        <v>2.5</v>
      </c>
      <c r="AC25" s="722"/>
      <c r="AD25" s="722">
        <f>AB25*5</f>
        <v>12.5</v>
      </c>
      <c r="AE25" s="722" t="s">
        <v>212</v>
      </c>
      <c r="AF25" s="722">
        <f>AD25*9</f>
        <v>112.5</v>
      </c>
    </row>
    <row r="26" spans="2:32" s="777" customFormat="1" ht="27.95" customHeight="1">
      <c r="B26" s="855"/>
      <c r="C26" s="774"/>
      <c r="D26" s="528"/>
      <c r="E26" s="616"/>
      <c r="F26" s="528"/>
      <c r="G26" s="522"/>
      <c r="H26" s="585"/>
      <c r="I26" s="514"/>
      <c r="J26" s="621"/>
      <c r="K26" s="691"/>
      <c r="L26" s="543"/>
      <c r="M26" s="518"/>
      <c r="N26" s="519"/>
      <c r="O26" s="518"/>
      <c r="P26" s="543"/>
      <c r="Q26" s="555"/>
      <c r="R26" s="555"/>
      <c r="S26" s="555"/>
      <c r="T26" s="555"/>
      <c r="U26" s="555"/>
      <c r="V26" s="509"/>
      <c r="W26" s="749" t="s">
        <v>649</v>
      </c>
      <c r="X26" s="526" t="s">
        <v>220</v>
      </c>
      <c r="Y26" s="785">
        <v>0</v>
      </c>
      <c r="Z26" s="780"/>
      <c r="AA26" s="721" t="s">
        <v>221</v>
      </c>
      <c r="AB26" s="722"/>
      <c r="AC26" s="721"/>
      <c r="AD26" s="721"/>
      <c r="AE26" s="721">
        <f>AB26*15</f>
        <v>0</v>
      </c>
      <c r="AF26" s="721"/>
    </row>
    <row r="27" spans="2:32" s="777" customFormat="1" ht="27.95" customHeight="1">
      <c r="B27" s="832" t="s">
        <v>222</v>
      </c>
      <c r="C27" s="786"/>
      <c r="D27" s="528"/>
      <c r="E27" s="542"/>
      <c r="F27" s="545"/>
      <c r="G27" s="522"/>
      <c r="H27" s="511"/>
      <c r="I27" s="511"/>
      <c r="J27" s="621"/>
      <c r="K27" s="691"/>
      <c r="L27" s="543"/>
      <c r="M27" s="621"/>
      <c r="N27" s="691"/>
      <c r="O27" s="543"/>
      <c r="P27" s="512"/>
      <c r="Q27" s="555"/>
      <c r="R27" s="555"/>
      <c r="S27" s="555"/>
      <c r="T27" s="555"/>
      <c r="U27" s="555"/>
      <c r="V27" s="509"/>
      <c r="W27" s="747" t="s">
        <v>223</v>
      </c>
      <c r="X27" s="507"/>
      <c r="Y27" s="785"/>
      <c r="Z27" s="778"/>
      <c r="AA27" s="721"/>
      <c r="AB27" s="722"/>
      <c r="AC27" s="721">
        <f>SUM(AC22:AC26)</f>
        <v>27.5</v>
      </c>
      <c r="AD27" s="721">
        <f>SUM(AD22:AD26)</f>
        <v>22.5</v>
      </c>
      <c r="AE27" s="721">
        <f>SUM(AE22:AE26)</f>
        <v>97.5</v>
      </c>
      <c r="AF27" s="721">
        <f>AC27*4+AD27*9+AE27*4</f>
        <v>702.5</v>
      </c>
    </row>
    <row r="28" spans="2:32" s="777" customFormat="1" ht="27.95" customHeight="1" thickBot="1">
      <c r="B28" s="854"/>
      <c r="C28" s="783"/>
      <c r="D28" s="542"/>
      <c r="E28" s="542"/>
      <c r="F28" s="545"/>
      <c r="G28" s="528"/>
      <c r="H28" s="542"/>
      <c r="I28" s="545"/>
      <c r="J28" s="514"/>
      <c r="K28" s="514"/>
      <c r="L28" s="514"/>
      <c r="M28" s="545"/>
      <c r="N28" s="542"/>
      <c r="O28" s="545"/>
      <c r="P28" s="545"/>
      <c r="Q28" s="542"/>
      <c r="R28" s="545"/>
      <c r="S28" s="545"/>
      <c r="T28" s="542"/>
      <c r="U28" s="545"/>
      <c r="V28" s="509"/>
      <c r="W28" s="782" t="s">
        <v>697</v>
      </c>
      <c r="X28" s="608"/>
      <c r="Y28" s="853"/>
      <c r="Z28" s="780"/>
      <c r="AA28" s="778"/>
      <c r="AB28" s="779"/>
      <c r="AC28" s="733">
        <f>AC27*4/AF27</f>
        <v>0.15658362989323843</v>
      </c>
      <c r="AD28" s="733">
        <f>AD27*9/AF27</f>
        <v>0.28825622775800713</v>
      </c>
      <c r="AE28" s="733">
        <f>AE27*4/AF27</f>
        <v>0.55516014234875444</v>
      </c>
      <c r="AF28" s="778"/>
    </row>
    <row r="29" spans="2:32" s="759" customFormat="1" ht="27.95" customHeight="1">
      <c r="B29" s="767">
        <v>3</v>
      </c>
      <c r="C29" s="774"/>
      <c r="D29" s="692" t="str">
        <f>'3月菜單國華'!M30</f>
        <v>番薯糙米飯</v>
      </c>
      <c r="E29" s="692" t="s">
        <v>224</v>
      </c>
      <c r="F29" s="692"/>
      <c r="G29" s="692" t="str">
        <f>'3月菜單國華'!M31</f>
        <v xml:space="preserve">   成都子雞   </v>
      </c>
      <c r="H29" s="692" t="s">
        <v>226</v>
      </c>
      <c r="I29" s="692"/>
      <c r="J29" s="692" t="str">
        <f>'3月菜單國華'!M32</f>
        <v xml:space="preserve">  金穗四彩  </v>
      </c>
      <c r="K29" s="692" t="s">
        <v>226</v>
      </c>
      <c r="L29" s="692"/>
      <c r="M29" s="692" t="str">
        <f>'3月菜單國華'!M33</f>
        <v>糖醋豆腐(豆)</v>
      </c>
      <c r="N29" s="602" t="s">
        <v>226</v>
      </c>
      <c r="O29" s="692"/>
      <c r="P29" s="692" t="str">
        <f>'3月菜單國華'!M34</f>
        <v>有機深色蔬菜</v>
      </c>
      <c r="Q29" s="692" t="s">
        <v>262</v>
      </c>
      <c r="R29" s="692"/>
      <c r="S29" s="692" t="str">
        <f>'3月菜單國華'!M35</f>
        <v>時蔬豬肉湯</v>
      </c>
      <c r="T29" s="692" t="s">
        <v>226</v>
      </c>
      <c r="U29" s="692"/>
      <c r="V29" s="509"/>
      <c r="W29" s="761" t="s">
        <v>42</v>
      </c>
      <c r="X29" s="600" t="s">
        <v>201</v>
      </c>
      <c r="Y29" s="760">
        <v>5.5</v>
      </c>
      <c r="Z29" s="721"/>
      <c r="AA29" s="721"/>
      <c r="AB29" s="722"/>
      <c r="AC29" s="721" t="s">
        <v>202</v>
      </c>
      <c r="AD29" s="721" t="s">
        <v>203</v>
      </c>
      <c r="AE29" s="721" t="s">
        <v>204</v>
      </c>
      <c r="AF29" s="721" t="s">
        <v>205</v>
      </c>
    </row>
    <row r="30" spans="2:32" ht="27.95" customHeight="1">
      <c r="B30" s="754" t="s">
        <v>206</v>
      </c>
      <c r="C30" s="774"/>
      <c r="D30" s="555" t="s">
        <v>335</v>
      </c>
      <c r="E30" s="555"/>
      <c r="F30" s="514">
        <v>70</v>
      </c>
      <c r="G30" s="514" t="s">
        <v>631</v>
      </c>
      <c r="H30" s="514"/>
      <c r="I30" s="514">
        <v>50</v>
      </c>
      <c r="J30" s="514" t="s">
        <v>327</v>
      </c>
      <c r="K30" s="585"/>
      <c r="L30" s="514">
        <v>45</v>
      </c>
      <c r="M30" s="514" t="s">
        <v>596</v>
      </c>
      <c r="N30" s="514" t="s">
        <v>232</v>
      </c>
      <c r="O30" s="514">
        <v>60</v>
      </c>
      <c r="P30" s="555" t="s">
        <v>471</v>
      </c>
      <c r="Q30" s="555"/>
      <c r="R30" s="555">
        <v>100</v>
      </c>
      <c r="S30" s="707" t="s">
        <v>696</v>
      </c>
      <c r="T30" s="514"/>
      <c r="U30" s="510">
        <v>25</v>
      </c>
      <c r="V30" s="509"/>
      <c r="W30" s="749" t="s">
        <v>576</v>
      </c>
      <c r="X30" s="559" t="s">
        <v>207</v>
      </c>
      <c r="Y30" s="746">
        <v>2.2000000000000002</v>
      </c>
      <c r="Z30" s="734"/>
      <c r="AA30" s="758" t="s">
        <v>208</v>
      </c>
      <c r="AB30" s="722">
        <v>6</v>
      </c>
      <c r="AC30" s="722">
        <f>AB30*2</f>
        <v>12</v>
      </c>
      <c r="AD30" s="722"/>
      <c r="AE30" s="722">
        <f>AB30*15</f>
        <v>90</v>
      </c>
      <c r="AF30" s="722">
        <f>AC30*4+AE30*4</f>
        <v>408</v>
      </c>
    </row>
    <row r="31" spans="2:32" ht="27.95" customHeight="1">
      <c r="B31" s="754">
        <v>24</v>
      </c>
      <c r="C31" s="774"/>
      <c r="D31" s="555" t="s">
        <v>695</v>
      </c>
      <c r="E31" s="555"/>
      <c r="F31" s="514">
        <v>20</v>
      </c>
      <c r="G31" s="514" t="s">
        <v>694</v>
      </c>
      <c r="H31" s="514"/>
      <c r="I31" s="514">
        <v>10</v>
      </c>
      <c r="J31" s="514" t="s">
        <v>329</v>
      </c>
      <c r="K31" s="585"/>
      <c r="L31" s="514">
        <v>10</v>
      </c>
      <c r="M31" s="514" t="s">
        <v>326</v>
      </c>
      <c r="N31" s="514"/>
      <c r="O31" s="514">
        <v>10</v>
      </c>
      <c r="P31" s="513"/>
      <c r="Q31" s="513"/>
      <c r="R31" s="513"/>
      <c r="S31" s="511" t="s">
        <v>559</v>
      </c>
      <c r="T31" s="510"/>
      <c r="U31" s="510">
        <v>2</v>
      </c>
      <c r="V31" s="509"/>
      <c r="W31" s="747" t="s">
        <v>41</v>
      </c>
      <c r="X31" s="540" t="s">
        <v>210</v>
      </c>
      <c r="Y31" s="746">
        <v>1.8</v>
      </c>
      <c r="Z31" s="721"/>
      <c r="AA31" s="757" t="s">
        <v>211</v>
      </c>
      <c r="AB31" s="722">
        <v>2.2999999999999998</v>
      </c>
      <c r="AC31" s="756">
        <f>AB31*7</f>
        <v>16.099999999999998</v>
      </c>
      <c r="AD31" s="722">
        <f>AB31*5</f>
        <v>11.5</v>
      </c>
      <c r="AE31" s="722" t="s">
        <v>212</v>
      </c>
      <c r="AF31" s="755">
        <f>AC31*4+AD31*9</f>
        <v>167.89999999999998</v>
      </c>
    </row>
    <row r="32" spans="2:32" ht="27.95" customHeight="1">
      <c r="B32" s="754" t="s">
        <v>658</v>
      </c>
      <c r="C32" s="774"/>
      <c r="D32" s="555" t="s">
        <v>301</v>
      </c>
      <c r="E32" s="585"/>
      <c r="F32" s="514">
        <v>26</v>
      </c>
      <c r="G32" s="522"/>
      <c r="H32" s="616"/>
      <c r="I32" s="528"/>
      <c r="J32" s="514" t="s">
        <v>565</v>
      </c>
      <c r="K32" s="585"/>
      <c r="L32" s="514">
        <v>10</v>
      </c>
      <c r="M32" s="522"/>
      <c r="N32" s="555"/>
      <c r="O32" s="555"/>
      <c r="P32" s="852"/>
      <c r="Q32" s="852"/>
      <c r="R32" s="852"/>
      <c r="S32" s="514" t="s">
        <v>597</v>
      </c>
      <c r="T32" s="514"/>
      <c r="U32" s="514">
        <v>2</v>
      </c>
      <c r="V32" s="509"/>
      <c r="W32" s="749" t="s">
        <v>584</v>
      </c>
      <c r="X32" s="540" t="s">
        <v>214</v>
      </c>
      <c r="Y32" s="746">
        <v>2.2999999999999998</v>
      </c>
      <c r="Z32" s="734"/>
      <c r="AA32" s="721" t="s">
        <v>215</v>
      </c>
      <c r="AB32" s="722">
        <v>1.5</v>
      </c>
      <c r="AC32" s="722">
        <f>AB32*1</f>
        <v>1.5</v>
      </c>
      <c r="AD32" s="722" t="s">
        <v>212</v>
      </c>
      <c r="AE32" s="722">
        <f>AB32*5</f>
        <v>7.5</v>
      </c>
      <c r="AF32" s="722">
        <f>AC32*4+AE32*4</f>
        <v>36</v>
      </c>
    </row>
    <row r="33" spans="2:32" ht="27.95" customHeight="1">
      <c r="B33" s="837" t="s">
        <v>273</v>
      </c>
      <c r="C33" s="774"/>
      <c r="D33" s="585"/>
      <c r="E33" s="585"/>
      <c r="F33" s="555"/>
      <c r="G33" s="555"/>
      <c r="H33" s="585"/>
      <c r="I33" s="555"/>
      <c r="J33" s="514" t="s">
        <v>693</v>
      </c>
      <c r="K33" s="514"/>
      <c r="L33" s="514">
        <v>3</v>
      </c>
      <c r="M33" s="514"/>
      <c r="N33" s="580"/>
      <c r="O33" s="514"/>
      <c r="P33" s="710"/>
      <c r="Q33" s="513"/>
      <c r="R33" s="513"/>
      <c r="S33" s="795"/>
      <c r="T33" s="796"/>
      <c r="U33" s="795"/>
      <c r="V33" s="509"/>
      <c r="W33" s="747" t="s">
        <v>43</v>
      </c>
      <c r="X33" s="540" t="s">
        <v>218</v>
      </c>
      <c r="Y33" s="746">
        <v>0</v>
      </c>
      <c r="Z33" s="721"/>
      <c r="AA33" s="721" t="s">
        <v>219</v>
      </c>
      <c r="AB33" s="722">
        <v>2.5</v>
      </c>
      <c r="AC33" s="722"/>
      <c r="AD33" s="722">
        <f>AB33*5</f>
        <v>12.5</v>
      </c>
      <c r="AE33" s="722" t="s">
        <v>212</v>
      </c>
      <c r="AF33" s="722">
        <f>AD33*9</f>
        <v>112.5</v>
      </c>
    </row>
    <row r="34" spans="2:32" ht="27.95" customHeight="1">
      <c r="B34" s="837"/>
      <c r="C34" s="774"/>
      <c r="D34" s="585"/>
      <c r="E34" s="585"/>
      <c r="F34" s="555"/>
      <c r="G34" s="555"/>
      <c r="H34" s="585"/>
      <c r="I34" s="555"/>
      <c r="J34" s="513"/>
      <c r="K34" s="531"/>
      <c r="L34" s="513"/>
      <c r="N34" s="615"/>
      <c r="O34" s="522"/>
      <c r="P34" s="851"/>
      <c r="Q34" s="848"/>
      <c r="R34" s="850"/>
      <c r="S34" s="795"/>
      <c r="T34" s="796"/>
      <c r="U34" s="795"/>
      <c r="V34" s="509"/>
      <c r="W34" s="749" t="s">
        <v>669</v>
      </c>
      <c r="X34" s="526" t="s">
        <v>220</v>
      </c>
      <c r="Y34" s="746">
        <v>0</v>
      </c>
      <c r="Z34" s="734"/>
      <c r="AA34" s="721" t="s">
        <v>221</v>
      </c>
      <c r="AB34" s="722">
        <v>1</v>
      </c>
      <c r="AE34" s="721">
        <f>AB34*15</f>
        <v>15</v>
      </c>
    </row>
    <row r="35" spans="2:32" ht="27.95" customHeight="1">
      <c r="B35" s="832" t="s">
        <v>222</v>
      </c>
      <c r="C35" s="771"/>
      <c r="D35" s="542"/>
      <c r="E35" s="542"/>
      <c r="F35" s="545"/>
      <c r="G35" s="545"/>
      <c r="H35" s="542"/>
      <c r="I35" s="545"/>
      <c r="J35" s="513"/>
      <c r="K35" s="531"/>
      <c r="L35" s="513"/>
      <c r="M35" s="510"/>
      <c r="N35" s="542"/>
      <c r="O35" s="510"/>
      <c r="P35" s="849"/>
      <c r="Q35" s="848"/>
      <c r="R35" s="847"/>
      <c r="S35" s="545"/>
      <c r="T35" s="542"/>
      <c r="U35" s="545"/>
      <c r="V35" s="509"/>
      <c r="W35" s="747" t="s">
        <v>223</v>
      </c>
      <c r="X35" s="507"/>
      <c r="Y35" s="746"/>
      <c r="Z35" s="721"/>
      <c r="AC35" s="721">
        <f>SUM(AC30:AC34)</f>
        <v>29.599999999999998</v>
      </c>
      <c r="AD35" s="721">
        <f>SUM(AD30:AD34)</f>
        <v>24</v>
      </c>
      <c r="AE35" s="721">
        <f>SUM(AE30:AE34)</f>
        <v>112.5</v>
      </c>
      <c r="AF35" s="721">
        <f>AC35*4+AD35*9+AE35*4</f>
        <v>784.4</v>
      </c>
    </row>
    <row r="36" spans="2:32" ht="27.95" customHeight="1">
      <c r="B36" s="846"/>
      <c r="C36" s="769"/>
      <c r="D36" s="542"/>
      <c r="E36" s="542"/>
      <c r="F36" s="545"/>
      <c r="G36" s="545"/>
      <c r="H36" s="542"/>
      <c r="I36" s="545"/>
      <c r="J36" s="514"/>
      <c r="K36" s="585"/>
      <c r="L36" s="514"/>
      <c r="M36" s="510"/>
      <c r="N36" s="542"/>
      <c r="O36" s="510"/>
      <c r="P36" s="545"/>
      <c r="Q36" s="542"/>
      <c r="R36" s="545"/>
      <c r="S36" s="545"/>
      <c r="T36" s="542"/>
      <c r="U36" s="545"/>
      <c r="V36" s="509"/>
      <c r="W36" s="749" t="s">
        <v>692</v>
      </c>
      <c r="X36" s="578"/>
      <c r="Y36" s="746"/>
      <c r="Z36" s="734"/>
      <c r="AC36" s="733">
        <f>AC35*4/AF35</f>
        <v>0.15094339622641509</v>
      </c>
      <c r="AD36" s="733">
        <f>AD35*9/AF35</f>
        <v>0.27536970933197347</v>
      </c>
      <c r="AE36" s="733">
        <f>AE35*4/AF35</f>
        <v>0.57368689444161147</v>
      </c>
    </row>
    <row r="37" spans="2:32" s="759" customFormat="1" ht="27.95" customHeight="1">
      <c r="B37" s="767">
        <v>3</v>
      </c>
      <c r="C37" s="774"/>
      <c r="D37" s="845" t="str">
        <f>'3月菜單國華'!Q30</f>
        <v>石板鹹豬肉炒飯(醃)</v>
      </c>
      <c r="E37" s="845" t="s">
        <v>621</v>
      </c>
      <c r="F37" s="845"/>
      <c r="G37" s="692" t="str">
        <f>'3月菜單國華'!Q31</f>
        <v xml:space="preserve">  卡拉雞排(炸加) </v>
      </c>
      <c r="H37" s="602" t="s">
        <v>260</v>
      </c>
      <c r="I37" s="692"/>
      <c r="J37" s="692" t="str">
        <f>'3月菜單國華'!Q32</f>
        <v xml:space="preserve">  一品蒸餃(冷) </v>
      </c>
      <c r="K37" s="692" t="s">
        <v>691</v>
      </c>
      <c r="L37" s="692"/>
      <c r="M37" s="692" t="str">
        <f>'3月菜單國華'!Q33</f>
        <v xml:space="preserve">   什錦冬瓜盅   </v>
      </c>
      <c r="N37" s="692" t="s">
        <v>226</v>
      </c>
      <c r="O37" s="692"/>
      <c r="P37" s="692" t="str">
        <f>'3月菜單國華'!Q34</f>
        <v>淺色蔬菜</v>
      </c>
      <c r="Q37" s="692" t="s">
        <v>262</v>
      </c>
      <c r="R37" s="692"/>
      <c r="S37" s="692" t="str">
        <f>'3月菜單國華'!Q35</f>
        <v xml:space="preserve">海帶豆腐湯(豆) </v>
      </c>
      <c r="T37" s="692" t="s">
        <v>226</v>
      </c>
      <c r="U37" s="692"/>
      <c r="V37" s="509"/>
      <c r="W37" s="844" t="s">
        <v>42</v>
      </c>
      <c r="X37" s="565" t="s">
        <v>201</v>
      </c>
      <c r="Y37" s="843">
        <v>5</v>
      </c>
      <c r="Z37" s="721"/>
      <c r="AA37" s="721"/>
      <c r="AB37" s="722"/>
      <c r="AC37" s="721" t="s">
        <v>202</v>
      </c>
      <c r="AD37" s="721" t="s">
        <v>203</v>
      </c>
      <c r="AE37" s="721" t="s">
        <v>204</v>
      </c>
      <c r="AF37" s="721" t="s">
        <v>205</v>
      </c>
    </row>
    <row r="38" spans="2:32" ht="27.95" customHeight="1">
      <c r="B38" s="754" t="s">
        <v>206</v>
      </c>
      <c r="C38" s="750"/>
      <c r="D38" s="800" t="s">
        <v>335</v>
      </c>
      <c r="E38" s="842"/>
      <c r="F38" s="798">
        <v>90</v>
      </c>
      <c r="G38" s="555" t="s">
        <v>690</v>
      </c>
      <c r="H38" s="555" t="s">
        <v>275</v>
      </c>
      <c r="I38" s="518">
        <v>50</v>
      </c>
      <c r="J38" s="549" t="s">
        <v>674</v>
      </c>
      <c r="K38" s="516" t="s">
        <v>320</v>
      </c>
      <c r="L38" s="512">
        <v>34</v>
      </c>
      <c r="M38" s="514" t="s">
        <v>601</v>
      </c>
      <c r="N38" s="514"/>
      <c r="O38" s="514">
        <v>55</v>
      </c>
      <c r="P38" s="514" t="s">
        <v>427</v>
      </c>
      <c r="Q38" s="514"/>
      <c r="R38" s="514">
        <v>100</v>
      </c>
      <c r="S38" s="561" t="s">
        <v>596</v>
      </c>
      <c r="T38" s="514" t="s">
        <v>232</v>
      </c>
      <c r="U38" s="514">
        <v>25</v>
      </c>
      <c r="V38" s="509"/>
      <c r="W38" s="833" t="s">
        <v>689</v>
      </c>
      <c r="X38" s="559" t="s">
        <v>207</v>
      </c>
      <c r="Y38" s="830">
        <v>2.5</v>
      </c>
      <c r="Z38" s="734"/>
      <c r="AA38" s="758" t="s">
        <v>208</v>
      </c>
      <c r="AB38" s="722">
        <v>6</v>
      </c>
      <c r="AC38" s="722">
        <f>AB38*2</f>
        <v>12</v>
      </c>
      <c r="AD38" s="722"/>
      <c r="AE38" s="722">
        <f>AB38*15</f>
        <v>90</v>
      </c>
      <c r="AF38" s="722">
        <f>AC38*4+AE38*4</f>
        <v>408</v>
      </c>
    </row>
    <row r="39" spans="2:32" ht="27.95" customHeight="1">
      <c r="B39" s="754">
        <v>25</v>
      </c>
      <c r="C39" s="750"/>
      <c r="D39" s="841" t="s">
        <v>326</v>
      </c>
      <c r="E39" s="545"/>
      <c r="F39" s="685">
        <v>5</v>
      </c>
      <c r="G39" s="555"/>
      <c r="H39" s="555"/>
      <c r="I39" s="518"/>
      <c r="J39" s="549"/>
      <c r="K39" s="516"/>
      <c r="L39" s="512"/>
      <c r="M39" s="555" t="s">
        <v>329</v>
      </c>
      <c r="N39" s="555"/>
      <c r="O39" s="555">
        <v>2</v>
      </c>
      <c r="P39" s="513"/>
      <c r="Q39" s="513"/>
      <c r="R39" s="513"/>
      <c r="S39" s="512" t="s">
        <v>633</v>
      </c>
      <c r="T39" s="514"/>
      <c r="U39" s="514">
        <v>10</v>
      </c>
      <c r="V39" s="509"/>
      <c r="W39" s="831" t="s">
        <v>41</v>
      </c>
      <c r="X39" s="540" t="s">
        <v>210</v>
      </c>
      <c r="Y39" s="830">
        <v>1.8</v>
      </c>
      <c r="Z39" s="721"/>
      <c r="AA39" s="757" t="s">
        <v>211</v>
      </c>
      <c r="AB39" s="722">
        <v>2.2999999999999998</v>
      </c>
      <c r="AC39" s="756">
        <f>AB39*7</f>
        <v>16.099999999999998</v>
      </c>
      <c r="AD39" s="722">
        <f>AB39*5</f>
        <v>11.5</v>
      </c>
      <c r="AE39" s="722" t="s">
        <v>212</v>
      </c>
      <c r="AF39" s="755">
        <f>AC39*4+AD39*9</f>
        <v>167.89999999999998</v>
      </c>
    </row>
    <row r="40" spans="2:32" ht="27.95" customHeight="1">
      <c r="B40" s="754" t="s">
        <v>213</v>
      </c>
      <c r="C40" s="750"/>
      <c r="D40" s="840" t="s">
        <v>688</v>
      </c>
      <c r="E40" s="511"/>
      <c r="F40" s="839">
        <v>12</v>
      </c>
      <c r="G40" s="543"/>
      <c r="H40" s="514"/>
      <c r="I40" s="555"/>
      <c r="J40" s="514"/>
      <c r="K40" s="516"/>
      <c r="L40" s="514"/>
      <c r="M40" s="514" t="s">
        <v>650</v>
      </c>
      <c r="N40" s="580"/>
      <c r="O40" s="514">
        <v>3</v>
      </c>
      <c r="P40" s="702"/>
      <c r="Q40" s="513"/>
      <c r="R40" s="513"/>
      <c r="S40" s="512" t="s">
        <v>582</v>
      </c>
      <c r="T40" s="510"/>
      <c r="U40" s="510">
        <v>0.05</v>
      </c>
      <c r="V40" s="509"/>
      <c r="W40" s="833" t="s">
        <v>557</v>
      </c>
      <c r="X40" s="540" t="s">
        <v>214</v>
      </c>
      <c r="Y40" s="830">
        <v>2.7</v>
      </c>
      <c r="Z40" s="734"/>
      <c r="AA40" s="721" t="s">
        <v>215</v>
      </c>
      <c r="AB40" s="722">
        <v>1.6</v>
      </c>
      <c r="AC40" s="722">
        <f>AB40*1</f>
        <v>1.6</v>
      </c>
      <c r="AD40" s="722" t="s">
        <v>212</v>
      </c>
      <c r="AE40" s="722">
        <f>AB40*5</f>
        <v>8</v>
      </c>
      <c r="AF40" s="722">
        <f>AC40*4+AE40*4</f>
        <v>38.4</v>
      </c>
    </row>
    <row r="41" spans="2:32" ht="27.95" customHeight="1">
      <c r="B41" s="837" t="s">
        <v>288</v>
      </c>
      <c r="C41" s="750"/>
      <c r="D41" s="522"/>
      <c r="E41" s="519"/>
      <c r="F41" s="518"/>
      <c r="G41" s="622"/>
      <c r="H41" s="580"/>
      <c r="I41" s="514"/>
      <c r="J41" s="511"/>
      <c r="K41" s="511"/>
      <c r="L41" s="511"/>
      <c r="M41" s="518" t="s">
        <v>610</v>
      </c>
      <c r="N41" s="615"/>
      <c r="O41" s="518">
        <v>5</v>
      </c>
      <c r="P41" s="702"/>
      <c r="Q41" s="838"/>
      <c r="R41" s="838"/>
      <c r="S41" s="547"/>
      <c r="T41" s="542"/>
      <c r="U41" s="545"/>
      <c r="V41" s="509"/>
      <c r="W41" s="831" t="s">
        <v>43</v>
      </c>
      <c r="X41" s="540" t="s">
        <v>218</v>
      </c>
      <c r="Y41" s="830">
        <v>0</v>
      </c>
      <c r="Z41" s="721"/>
      <c r="AA41" s="721" t="s">
        <v>219</v>
      </c>
      <c r="AB41" s="722">
        <v>2.5</v>
      </c>
      <c r="AC41" s="722"/>
      <c r="AD41" s="722">
        <f>AB41*5</f>
        <v>12.5</v>
      </c>
      <c r="AE41" s="722" t="s">
        <v>212</v>
      </c>
      <c r="AF41" s="722">
        <f>AD41*9</f>
        <v>112.5</v>
      </c>
    </row>
    <row r="42" spans="2:32" ht="27.95" customHeight="1">
      <c r="B42" s="837"/>
      <c r="C42" s="750"/>
      <c r="D42" s="522"/>
      <c r="E42" s="711"/>
      <c r="F42" s="619"/>
      <c r="G42" s="546"/>
      <c r="H42" s="542"/>
      <c r="I42" s="545"/>
      <c r="J42" s="514"/>
      <c r="K42" s="514"/>
      <c r="L42" s="514"/>
      <c r="M42" s="518"/>
      <c r="N42" s="615"/>
      <c r="O42" s="518"/>
      <c r="P42" s="836"/>
      <c r="Q42" s="835"/>
      <c r="R42" s="834"/>
      <c r="S42" s="529"/>
      <c r="T42" s="542"/>
      <c r="U42" s="688"/>
      <c r="V42" s="509"/>
      <c r="W42" s="833" t="s">
        <v>687</v>
      </c>
      <c r="X42" s="526" t="s">
        <v>220</v>
      </c>
      <c r="Y42" s="830">
        <v>0</v>
      </c>
      <c r="Z42" s="734"/>
      <c r="AA42" s="721" t="s">
        <v>221</v>
      </c>
      <c r="AE42" s="721">
        <f>AB42*15</f>
        <v>0</v>
      </c>
    </row>
    <row r="43" spans="2:32" ht="27.95" customHeight="1">
      <c r="B43" s="832" t="s">
        <v>222</v>
      </c>
      <c r="C43" s="748"/>
      <c r="D43" s="522"/>
      <c r="E43" s="615"/>
      <c r="F43" s="522"/>
      <c r="G43" s="512"/>
      <c r="H43" s="514"/>
      <c r="I43" s="514"/>
      <c r="J43" s="688"/>
      <c r="K43" s="542"/>
      <c r="L43" s="688"/>
      <c r="M43" s="522"/>
      <c r="N43" s="585"/>
      <c r="O43" s="514"/>
      <c r="P43" s="512"/>
      <c r="Q43" s="555"/>
      <c r="R43" s="555"/>
      <c r="S43" s="555"/>
      <c r="T43" s="585"/>
      <c r="U43" s="555"/>
      <c r="V43" s="509"/>
      <c r="W43" s="831" t="s">
        <v>223</v>
      </c>
      <c r="X43" s="507"/>
      <c r="Y43" s="830"/>
      <c r="Z43" s="721"/>
      <c r="AC43" s="721">
        <f>SUM(AC38:AC42)</f>
        <v>29.7</v>
      </c>
      <c r="AD43" s="721">
        <f>SUM(AD38:AD42)</f>
        <v>24</v>
      </c>
      <c r="AE43" s="721">
        <f>SUM(AE38:AE42)</f>
        <v>98</v>
      </c>
      <c r="AF43" s="721">
        <f>AC43*4+AD43*9+AE43*4</f>
        <v>726.8</v>
      </c>
    </row>
    <row r="44" spans="2:32" ht="27.95" customHeight="1">
      <c r="B44" s="829"/>
      <c r="C44" s="744"/>
      <c r="D44" s="503"/>
      <c r="E44" s="828"/>
      <c r="F44" s="827"/>
      <c r="G44" s="826"/>
      <c r="H44" s="741"/>
      <c r="I44" s="740"/>
      <c r="J44" s="740"/>
      <c r="K44" s="741"/>
      <c r="L44" s="740"/>
      <c r="M44" s="737"/>
      <c r="N44" s="738"/>
      <c r="O44" s="737"/>
      <c r="P44" s="740"/>
      <c r="Q44" s="741"/>
      <c r="R44" s="740"/>
      <c r="S44" s="494"/>
      <c r="T44" s="675"/>
      <c r="U44" s="494"/>
      <c r="V44" s="487"/>
      <c r="W44" s="825" t="s">
        <v>686</v>
      </c>
      <c r="X44" s="485"/>
      <c r="Y44" s="824"/>
      <c r="Z44" s="734"/>
      <c r="AC44" s="733">
        <f>AC43*4/AF43</f>
        <v>0.16345624656026417</v>
      </c>
      <c r="AD44" s="733">
        <f>AD43*9/AF43</f>
        <v>0.29719317556411667</v>
      </c>
      <c r="AE44" s="733">
        <f>AE43*4/AF43</f>
        <v>0.53935057787561924</v>
      </c>
    </row>
    <row r="45" spans="2:32" ht="21.75" customHeight="1">
      <c r="C45" s="721"/>
      <c r="J45" s="732"/>
      <c r="K45" s="732"/>
      <c r="L45" s="732"/>
      <c r="M45" s="732"/>
      <c r="N45" s="732"/>
      <c r="O45" s="732"/>
      <c r="P45" s="732"/>
      <c r="Q45" s="732"/>
      <c r="R45" s="732"/>
      <c r="S45" s="732"/>
      <c r="T45" s="732"/>
      <c r="U45" s="732"/>
      <c r="V45" s="732"/>
      <c r="W45" s="732"/>
      <c r="X45" s="732"/>
      <c r="Y45" s="732"/>
      <c r="Z45" s="731"/>
    </row>
    <row r="46" spans="2:32">
      <c r="B46" s="722"/>
      <c r="D46" s="730"/>
      <c r="E46" s="730"/>
      <c r="F46" s="729"/>
      <c r="G46" s="729"/>
      <c r="H46" s="728"/>
      <c r="I46" s="721"/>
      <c r="J46" s="721"/>
      <c r="K46" s="728"/>
      <c r="L46" s="721"/>
      <c r="N46" s="728"/>
      <c r="O46" s="721"/>
      <c r="Q46" s="728"/>
      <c r="R46" s="721"/>
      <c r="T46" s="728"/>
      <c r="U46" s="721"/>
      <c r="V46" s="479"/>
      <c r="Y46" s="727"/>
    </row>
    <row r="47" spans="2:32">
      <c r="Y47" s="727"/>
    </row>
    <row r="48" spans="2:32">
      <c r="Y48" s="727"/>
    </row>
    <row r="49" spans="25:25">
      <c r="Y49" s="727"/>
    </row>
    <row r="50" spans="25:25">
      <c r="Y50" s="727"/>
    </row>
    <row r="51" spans="25:25">
      <c r="Y51" s="727"/>
    </row>
    <row r="52" spans="25:25">
      <c r="Y52" s="727"/>
    </row>
  </sheetData>
  <mergeCells count="15">
    <mergeCell ref="J45:Y45"/>
    <mergeCell ref="D46:G46"/>
    <mergeCell ref="C21:C26"/>
    <mergeCell ref="B25:B26"/>
    <mergeCell ref="C29:C34"/>
    <mergeCell ref="B33:B34"/>
    <mergeCell ref="B1:Y1"/>
    <mergeCell ref="B2:G2"/>
    <mergeCell ref="C5:C10"/>
    <mergeCell ref="B9:B10"/>
    <mergeCell ref="C13:C18"/>
    <mergeCell ref="B17:B18"/>
    <mergeCell ref="V5:V44"/>
    <mergeCell ref="C37:C42"/>
    <mergeCell ref="B41:B42"/>
  </mergeCells>
  <phoneticPr fontId="3" type="noConversion"/>
  <pageMargins left="0.39370078740157483" right="0.15748031496062992" top="0.19685039370078741" bottom="0.15748031496062992" header="0.51181102362204722" footer="0.23622047244094488"/>
  <pageSetup paperSize="9" scale="4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4411A9-4872-4ED3-AE1E-9E37BB912AD1}">
  <dimension ref="B1:AF52"/>
  <sheetViews>
    <sheetView view="pageBreakPreview" topLeftCell="B10" zoomScale="50" zoomScaleNormal="30" zoomScaleSheetLayoutView="50" workbookViewId="0">
      <selection activeCell="E32" sqref="E32:H32"/>
    </sheetView>
  </sheetViews>
  <sheetFormatPr defaultRowHeight="20.25"/>
  <cols>
    <col min="1" max="1" width="1.875" style="720" customWidth="1"/>
    <col min="2" max="2" width="4.875" style="726" customWidth="1"/>
    <col min="3" max="3" width="0" style="720" hidden="1" customWidth="1"/>
    <col min="4" max="4" width="28.625" style="720" customWidth="1"/>
    <col min="5" max="5" width="5.625" style="725" customWidth="1"/>
    <col min="6" max="6" width="11.625" style="720" customWidth="1"/>
    <col min="7" max="7" width="28.625" style="720" customWidth="1"/>
    <col min="8" max="8" width="5.625" style="725" customWidth="1"/>
    <col min="9" max="9" width="11.625" style="720" customWidth="1"/>
    <col min="10" max="10" width="28.625" style="720" customWidth="1"/>
    <col min="11" max="11" width="5.625" style="725" customWidth="1"/>
    <col min="12" max="12" width="11.625" style="720" customWidth="1"/>
    <col min="13" max="13" width="28.625" style="720" customWidth="1"/>
    <col min="14" max="14" width="5.625" style="725" customWidth="1"/>
    <col min="15" max="15" width="11.625" style="720" customWidth="1"/>
    <col min="16" max="16" width="28.625" style="720" customWidth="1"/>
    <col min="17" max="17" width="5.625" style="725" customWidth="1"/>
    <col min="18" max="18" width="11.625" style="720" customWidth="1"/>
    <col min="19" max="19" width="28.625" style="720" customWidth="1"/>
    <col min="20" max="20" width="5.625" style="725" customWidth="1"/>
    <col min="21" max="21" width="11.625" style="720" customWidth="1"/>
    <col min="22" max="22" width="12.125" style="476" customWidth="1"/>
    <col min="23" max="23" width="11.75" style="724" customWidth="1"/>
    <col min="24" max="24" width="11.25" style="229" customWidth="1"/>
    <col min="25" max="25" width="6.625" style="723" customWidth="1"/>
    <col min="26" max="26" width="6.625" style="720" customWidth="1"/>
    <col min="27" max="27" width="6" style="721" hidden="1" customWidth="1"/>
    <col min="28" max="28" width="5.5" style="722" hidden="1" customWidth="1"/>
    <col min="29" max="29" width="7.75" style="721" hidden="1" customWidth="1"/>
    <col min="30" max="30" width="8" style="721" hidden="1" customWidth="1"/>
    <col min="31" max="31" width="7.875" style="721" hidden="1" customWidth="1"/>
    <col min="32" max="32" width="7.5" style="721" hidden="1" customWidth="1"/>
    <col min="33" max="16384" width="9" style="720"/>
  </cols>
  <sheetData>
    <row r="1" spans="2:32" s="721" customFormat="1" ht="38.25">
      <c r="B1" s="667" t="s">
        <v>729</v>
      </c>
      <c r="C1" s="667"/>
      <c r="D1" s="667"/>
      <c r="E1" s="667"/>
      <c r="F1" s="667"/>
      <c r="G1" s="667"/>
      <c r="H1" s="667"/>
      <c r="I1" s="667"/>
      <c r="J1" s="667"/>
      <c r="K1" s="667"/>
      <c r="L1" s="667"/>
      <c r="M1" s="667"/>
      <c r="N1" s="667"/>
      <c r="O1" s="667"/>
      <c r="P1" s="667"/>
      <c r="Q1" s="667"/>
      <c r="R1" s="667"/>
      <c r="S1" s="667"/>
      <c r="T1" s="667"/>
      <c r="U1" s="667"/>
      <c r="V1" s="667"/>
      <c r="W1" s="667"/>
      <c r="X1" s="667"/>
      <c r="Y1" s="667"/>
      <c r="Z1" s="819"/>
      <c r="AB1" s="722"/>
    </row>
    <row r="2" spans="2:32" s="721" customFormat="1" ht="16.5" customHeight="1">
      <c r="B2" s="823"/>
      <c r="C2" s="822"/>
      <c r="D2" s="822"/>
      <c r="E2" s="822"/>
      <c r="F2" s="822"/>
      <c r="G2" s="822"/>
      <c r="H2" s="821"/>
      <c r="I2" s="819"/>
      <c r="J2" s="819"/>
      <c r="K2" s="821"/>
      <c r="L2" s="819"/>
      <c r="M2" s="819"/>
      <c r="N2" s="821"/>
      <c r="O2" s="819"/>
      <c r="P2" s="819"/>
      <c r="Q2" s="821"/>
      <c r="R2" s="819"/>
      <c r="S2" s="819"/>
      <c r="T2" s="821"/>
      <c r="U2" s="819"/>
      <c r="V2" s="663"/>
      <c r="W2" s="820"/>
      <c r="X2" s="662"/>
      <c r="Y2" s="820"/>
      <c r="Z2" s="819"/>
      <c r="AB2" s="722"/>
    </row>
    <row r="3" spans="2:32" s="721" customFormat="1" ht="31.5" customHeight="1">
      <c r="B3" s="659" t="s">
        <v>187</v>
      </c>
      <c r="C3" s="818"/>
      <c r="D3" s="817"/>
      <c r="E3" s="817"/>
      <c r="F3" s="817"/>
      <c r="G3" s="817"/>
      <c r="H3" s="817"/>
      <c r="I3" s="817"/>
      <c r="J3" s="817"/>
      <c r="K3" s="817"/>
      <c r="L3" s="817"/>
      <c r="M3" s="817"/>
      <c r="N3" s="817"/>
      <c r="O3" s="817"/>
      <c r="P3" s="817"/>
      <c r="Q3" s="817"/>
      <c r="R3" s="817"/>
      <c r="T3" s="817"/>
      <c r="U3" s="817"/>
      <c r="V3" s="656"/>
      <c r="W3" s="816"/>
      <c r="X3" s="654"/>
      <c r="Y3" s="815"/>
      <c r="Z3" s="734"/>
      <c r="AB3" s="722"/>
    </row>
    <row r="4" spans="2:32" s="806" customFormat="1" ht="43.5">
      <c r="B4" s="814" t="s">
        <v>188</v>
      </c>
      <c r="C4" s="813" t="s">
        <v>189</v>
      </c>
      <c r="D4" s="810" t="s">
        <v>190</v>
      </c>
      <c r="E4" s="648" t="s">
        <v>191</v>
      </c>
      <c r="F4" s="810"/>
      <c r="G4" s="810" t="s">
        <v>193</v>
      </c>
      <c r="H4" s="648" t="s">
        <v>191</v>
      </c>
      <c r="I4" s="810"/>
      <c r="J4" s="810" t="s">
        <v>194</v>
      </c>
      <c r="K4" s="648" t="s">
        <v>191</v>
      </c>
      <c r="L4" s="812"/>
      <c r="M4" s="810" t="s">
        <v>194</v>
      </c>
      <c r="N4" s="648" t="s">
        <v>191</v>
      </c>
      <c r="O4" s="810"/>
      <c r="P4" s="810" t="s">
        <v>194</v>
      </c>
      <c r="Q4" s="648" t="s">
        <v>191</v>
      </c>
      <c r="R4" s="810"/>
      <c r="S4" s="811" t="s">
        <v>195</v>
      </c>
      <c r="T4" s="648" t="s">
        <v>191</v>
      </c>
      <c r="U4" s="810"/>
      <c r="V4" s="646" t="s">
        <v>196</v>
      </c>
      <c r="W4" s="809" t="s">
        <v>197</v>
      </c>
      <c r="X4" s="645" t="s">
        <v>198</v>
      </c>
      <c r="Y4" s="808" t="s">
        <v>199</v>
      </c>
      <c r="Z4" s="807"/>
      <c r="AA4" s="758"/>
      <c r="AB4" s="722"/>
      <c r="AC4" s="721"/>
      <c r="AD4" s="721"/>
      <c r="AE4" s="721"/>
      <c r="AF4" s="721"/>
    </row>
    <row r="5" spans="2:32" s="759" customFormat="1" ht="65.099999999999994" customHeight="1">
      <c r="B5" s="767">
        <v>3</v>
      </c>
      <c r="C5" s="774"/>
      <c r="D5" s="692" t="str">
        <f>'3月菜單國華'!A39</f>
        <v>香Q米飯</v>
      </c>
      <c r="E5" s="692" t="s">
        <v>224</v>
      </c>
      <c r="F5" s="640" t="s">
        <v>192</v>
      </c>
      <c r="G5" s="692" t="str">
        <f>'3月菜單國華'!A40</f>
        <v xml:space="preserve">香酥豬排(炸) </v>
      </c>
      <c r="H5" s="602" t="s">
        <v>260</v>
      </c>
      <c r="I5" s="640" t="s">
        <v>192</v>
      </c>
      <c r="J5" s="692" t="str">
        <f>'3月菜單國華'!A41</f>
        <v xml:space="preserve"> 古都肉燥(豆) </v>
      </c>
      <c r="K5" s="692" t="s">
        <v>226</v>
      </c>
      <c r="L5" s="640" t="s">
        <v>192</v>
      </c>
      <c r="M5" s="692" t="str">
        <f>'3月菜單國華'!A42</f>
        <v xml:space="preserve"> 菇菇蒲瓜 </v>
      </c>
      <c r="N5" s="692" t="s">
        <v>226</v>
      </c>
      <c r="O5" s="640" t="s">
        <v>192</v>
      </c>
      <c r="P5" s="692" t="str">
        <f>'3月菜單國華'!A43</f>
        <v>深色蔬菜</v>
      </c>
      <c r="Q5" s="692" t="s">
        <v>262</v>
      </c>
      <c r="R5" s="640" t="s">
        <v>192</v>
      </c>
      <c r="S5" s="692" t="str">
        <f>'3月菜單國華'!A44</f>
        <v>玉米海根湯</v>
      </c>
      <c r="T5" s="692" t="s">
        <v>226</v>
      </c>
      <c r="U5" s="640" t="s">
        <v>192</v>
      </c>
      <c r="V5" s="639" t="s">
        <v>605</v>
      </c>
      <c r="W5" s="601" t="s">
        <v>42</v>
      </c>
      <c r="X5" s="876" t="s">
        <v>201</v>
      </c>
      <c r="Y5" s="790">
        <v>5.4</v>
      </c>
      <c r="Z5" s="721"/>
      <c r="AA5" s="721"/>
      <c r="AB5" s="722"/>
      <c r="AC5" s="721" t="s">
        <v>202</v>
      </c>
      <c r="AD5" s="721" t="s">
        <v>203</v>
      </c>
      <c r="AE5" s="721" t="s">
        <v>204</v>
      </c>
      <c r="AF5" s="721" t="s">
        <v>205</v>
      </c>
    </row>
    <row r="6" spans="2:32" ht="27.95" customHeight="1">
      <c r="B6" s="754" t="s">
        <v>206</v>
      </c>
      <c r="C6" s="774"/>
      <c r="D6" s="514" t="s">
        <v>335</v>
      </c>
      <c r="E6" s="514"/>
      <c r="F6" s="514">
        <v>100</v>
      </c>
      <c r="G6" s="514" t="s">
        <v>728</v>
      </c>
      <c r="H6" s="514"/>
      <c r="I6" s="514">
        <v>60</v>
      </c>
      <c r="J6" s="549" t="s">
        <v>647</v>
      </c>
      <c r="K6" s="516" t="s">
        <v>232</v>
      </c>
      <c r="L6" s="515">
        <v>45</v>
      </c>
      <c r="M6" s="875" t="s">
        <v>727</v>
      </c>
      <c r="N6" s="874"/>
      <c r="O6" s="873">
        <v>50</v>
      </c>
      <c r="P6" s="555" t="s">
        <v>426</v>
      </c>
      <c r="Q6" s="555"/>
      <c r="R6" s="555">
        <v>100</v>
      </c>
      <c r="S6" s="872" t="s">
        <v>327</v>
      </c>
      <c r="T6" s="510"/>
      <c r="U6" s="510">
        <v>20</v>
      </c>
      <c r="V6" s="509"/>
      <c r="W6" s="527" t="s">
        <v>562</v>
      </c>
      <c r="X6" s="867" t="s">
        <v>207</v>
      </c>
      <c r="Y6" s="785">
        <v>2.5</v>
      </c>
      <c r="Z6" s="734"/>
      <c r="AA6" s="758" t="s">
        <v>208</v>
      </c>
      <c r="AB6" s="722">
        <v>6</v>
      </c>
      <c r="AC6" s="722">
        <f>AB6*2</f>
        <v>12</v>
      </c>
      <c r="AD6" s="722"/>
      <c r="AE6" s="722">
        <f>AB6*15</f>
        <v>90</v>
      </c>
      <c r="AF6" s="722">
        <f>AC6*4+AE6*4</f>
        <v>408</v>
      </c>
    </row>
    <row r="7" spans="2:32" ht="27.95" customHeight="1">
      <c r="B7" s="754">
        <v>28</v>
      </c>
      <c r="C7" s="774"/>
      <c r="D7" s="514"/>
      <c r="E7" s="514"/>
      <c r="F7" s="514"/>
      <c r="G7" s="556"/>
      <c r="H7" s="514"/>
      <c r="I7" s="514"/>
      <c r="J7" s="549" t="s">
        <v>561</v>
      </c>
      <c r="K7" s="516"/>
      <c r="L7" s="515">
        <v>20</v>
      </c>
      <c r="M7" s="514" t="s">
        <v>583</v>
      </c>
      <c r="N7" s="871"/>
      <c r="O7" s="512">
        <v>5</v>
      </c>
      <c r="P7" s="514"/>
      <c r="Q7" s="514"/>
      <c r="R7" s="514"/>
      <c r="S7" s="511" t="s">
        <v>633</v>
      </c>
      <c r="T7" s="510"/>
      <c r="U7" s="510">
        <v>10</v>
      </c>
      <c r="V7" s="509"/>
      <c r="W7" s="508" t="s">
        <v>41</v>
      </c>
      <c r="X7" s="866" t="s">
        <v>210</v>
      </c>
      <c r="Y7" s="785">
        <v>1.8</v>
      </c>
      <c r="Z7" s="721"/>
      <c r="AA7" s="757" t="s">
        <v>211</v>
      </c>
      <c r="AB7" s="722">
        <v>2</v>
      </c>
      <c r="AC7" s="756">
        <f>AB7*7</f>
        <v>14</v>
      </c>
      <c r="AD7" s="722">
        <f>AB7*5</f>
        <v>10</v>
      </c>
      <c r="AE7" s="722" t="s">
        <v>212</v>
      </c>
      <c r="AF7" s="755">
        <f>AC7*4+AD7*9</f>
        <v>146</v>
      </c>
    </row>
    <row r="8" spans="2:32" ht="27.95" customHeight="1">
      <c r="B8" s="754" t="s">
        <v>213</v>
      </c>
      <c r="C8" s="774"/>
      <c r="D8" s="514"/>
      <c r="E8" s="514"/>
      <c r="F8" s="514"/>
      <c r="G8" s="688"/>
      <c r="H8" s="542"/>
      <c r="I8" s="688"/>
      <c r="J8" s="614" t="s">
        <v>329</v>
      </c>
      <c r="K8" s="614"/>
      <c r="L8" s="614">
        <v>3</v>
      </c>
      <c r="M8" s="555" t="s">
        <v>597</v>
      </c>
      <c r="N8" s="585"/>
      <c r="O8" s="555">
        <v>3</v>
      </c>
      <c r="P8" s="514"/>
      <c r="Q8" s="580"/>
      <c r="R8" s="514"/>
      <c r="S8" s="614" t="s">
        <v>559</v>
      </c>
      <c r="T8" s="510"/>
      <c r="U8" s="510">
        <v>2</v>
      </c>
      <c r="V8" s="509"/>
      <c r="W8" s="527" t="s">
        <v>624</v>
      </c>
      <c r="X8" s="866" t="s">
        <v>214</v>
      </c>
      <c r="Y8" s="785">
        <v>2.2999999999999998</v>
      </c>
      <c r="Z8" s="734"/>
      <c r="AA8" s="721" t="s">
        <v>215</v>
      </c>
      <c r="AB8" s="722">
        <v>1.5</v>
      </c>
      <c r="AC8" s="722">
        <f>AB8*1</f>
        <v>1.5</v>
      </c>
      <c r="AD8" s="722" t="s">
        <v>212</v>
      </c>
      <c r="AE8" s="722">
        <f>AB8*5</f>
        <v>7.5</v>
      </c>
      <c r="AF8" s="722">
        <f>AC8*4+AE8*4</f>
        <v>36</v>
      </c>
    </row>
    <row r="9" spans="2:32" ht="27.95" customHeight="1">
      <c r="B9" s="837" t="s">
        <v>216</v>
      </c>
      <c r="C9" s="774"/>
      <c r="D9" s="511"/>
      <c r="E9" s="511"/>
      <c r="F9" s="511"/>
      <c r="G9" s="510"/>
      <c r="H9" s="579"/>
      <c r="I9" s="510"/>
      <c r="J9" s="522"/>
      <c r="K9" s="580"/>
      <c r="L9" s="514"/>
      <c r="M9" s="614" t="s">
        <v>329</v>
      </c>
      <c r="N9" s="614"/>
      <c r="O9" s="614">
        <v>5</v>
      </c>
      <c r="P9" s="510"/>
      <c r="Q9" s="579"/>
      <c r="R9" s="510"/>
      <c r="S9" s="511"/>
      <c r="T9" s="579"/>
      <c r="U9" s="510"/>
      <c r="V9" s="509"/>
      <c r="W9" s="508" t="s">
        <v>43</v>
      </c>
      <c r="X9" s="866" t="s">
        <v>218</v>
      </c>
      <c r="Y9" s="785">
        <v>0</v>
      </c>
      <c r="Z9" s="721"/>
      <c r="AA9" s="721" t="s">
        <v>219</v>
      </c>
      <c r="AB9" s="722">
        <v>2.5</v>
      </c>
      <c r="AC9" s="722"/>
      <c r="AD9" s="722">
        <f>AB9*5</f>
        <v>12.5</v>
      </c>
      <c r="AE9" s="722" t="s">
        <v>212</v>
      </c>
      <c r="AF9" s="722">
        <f>AD9*9</f>
        <v>112.5</v>
      </c>
    </row>
    <row r="10" spans="2:32" ht="27.95" customHeight="1">
      <c r="B10" s="837"/>
      <c r="C10" s="774"/>
      <c r="D10" s="511"/>
      <c r="E10" s="511"/>
      <c r="F10" s="511"/>
      <c r="G10" s="510"/>
      <c r="H10" s="579"/>
      <c r="I10" s="510"/>
      <c r="J10" s="510"/>
      <c r="K10" s="579"/>
      <c r="L10" s="510"/>
      <c r="M10" s="511"/>
      <c r="N10" s="579"/>
      <c r="O10" s="510"/>
      <c r="P10" s="510"/>
      <c r="Q10" s="579"/>
      <c r="R10" s="510"/>
      <c r="S10" s="511"/>
      <c r="T10" s="579"/>
      <c r="U10" s="510"/>
      <c r="V10" s="509"/>
      <c r="W10" s="527" t="s">
        <v>726</v>
      </c>
      <c r="X10" s="865" t="s">
        <v>220</v>
      </c>
      <c r="Y10" s="785">
        <v>0</v>
      </c>
      <c r="Z10" s="734"/>
      <c r="AA10" s="721" t="s">
        <v>221</v>
      </c>
      <c r="AE10" s="721">
        <f>AB10*15</f>
        <v>0</v>
      </c>
    </row>
    <row r="11" spans="2:32" ht="27.95" customHeight="1">
      <c r="B11" s="832" t="s">
        <v>222</v>
      </c>
      <c r="C11" s="771"/>
      <c r="D11" s="511"/>
      <c r="E11" s="579"/>
      <c r="F11" s="511"/>
      <c r="G11" s="510"/>
      <c r="H11" s="579"/>
      <c r="I11" s="510"/>
      <c r="J11" s="510"/>
      <c r="K11" s="579"/>
      <c r="L11" s="510"/>
      <c r="M11" s="510"/>
      <c r="N11" s="579"/>
      <c r="O11" s="510"/>
      <c r="P11" s="510"/>
      <c r="Q11" s="579"/>
      <c r="R11" s="510"/>
      <c r="S11" s="510"/>
      <c r="T11" s="579"/>
      <c r="U11" s="510"/>
      <c r="V11" s="509"/>
      <c r="W11" s="508" t="s">
        <v>223</v>
      </c>
      <c r="X11" s="864"/>
      <c r="Y11" s="785"/>
      <c r="Z11" s="721"/>
      <c r="AC11" s="721">
        <f>SUM(AC6:AC10)</f>
        <v>27.5</v>
      </c>
      <c r="AD11" s="721">
        <f>SUM(AD6:AD10)</f>
        <v>22.5</v>
      </c>
      <c r="AE11" s="721">
        <f>SUM(AE6:AE10)</f>
        <v>97.5</v>
      </c>
      <c r="AF11" s="721">
        <f>AC11*4+AD11*9+AE11*4</f>
        <v>702.5</v>
      </c>
    </row>
    <row r="12" spans="2:32" ht="27.95" customHeight="1">
      <c r="B12" s="846"/>
      <c r="C12" s="769"/>
      <c r="D12" s="513"/>
      <c r="E12" s="513"/>
      <c r="F12" s="513"/>
      <c r="G12" s="545"/>
      <c r="H12" s="542"/>
      <c r="I12" s="545"/>
      <c r="J12" s="545"/>
      <c r="K12" s="542"/>
      <c r="L12" s="545"/>
      <c r="M12" s="514"/>
      <c r="N12" s="514"/>
      <c r="O12" s="514"/>
      <c r="P12" s="545"/>
      <c r="Q12" s="542"/>
      <c r="R12" s="545"/>
      <c r="S12" s="545"/>
      <c r="T12" s="542"/>
      <c r="U12" s="545"/>
      <c r="V12" s="509"/>
      <c r="W12" s="527" t="s">
        <v>725</v>
      </c>
      <c r="X12" s="864"/>
      <c r="Y12" s="785"/>
      <c r="Z12" s="734"/>
      <c r="AC12" s="733">
        <f>AC11*4/AF11</f>
        <v>0.15658362989323843</v>
      </c>
      <c r="AD12" s="733">
        <f>AD11*9/AF11</f>
        <v>0.28825622775800713</v>
      </c>
      <c r="AE12" s="733">
        <f>AE11*4/AF11</f>
        <v>0.55516014234875444</v>
      </c>
    </row>
    <row r="13" spans="2:32" s="759" customFormat="1" ht="27.95" customHeight="1">
      <c r="B13" s="767">
        <v>3</v>
      </c>
      <c r="C13" s="774"/>
      <c r="D13" s="692" t="str">
        <f>'3月菜單國華'!E39</f>
        <v>地瓜小米飯</v>
      </c>
      <c r="E13" s="692" t="s">
        <v>224</v>
      </c>
      <c r="F13" s="692"/>
      <c r="G13" s="692" t="str">
        <f>'3月菜單國華'!E40</f>
        <v>紅燒肉</v>
      </c>
      <c r="H13" s="692" t="s">
        <v>226</v>
      </c>
      <c r="I13" s="776"/>
      <c r="J13" s="801" t="str">
        <f>'3月菜單國華'!E41</f>
        <v xml:space="preserve"> 古早味炒蛋+小湯包(冷)  </v>
      </c>
      <c r="K13" s="763" t="s">
        <v>262</v>
      </c>
      <c r="L13" s="692"/>
      <c r="M13" s="692" t="str">
        <f>'3月菜單國華'!E42</f>
        <v>五味魷魚排(炸海加)</v>
      </c>
      <c r="N13" s="692" t="s">
        <v>260</v>
      </c>
      <c r="O13" s="692"/>
      <c r="P13" s="692" t="str">
        <f>'3月菜單國華'!E43</f>
        <v>深色蔬菜</v>
      </c>
      <c r="Q13" s="692" t="s">
        <v>262</v>
      </c>
      <c r="R13" s="692"/>
      <c r="S13" s="692" t="str">
        <f>'3月菜單國華'!E44</f>
        <v xml:space="preserve"> 筍香金菇湯</v>
      </c>
      <c r="T13" s="692" t="s">
        <v>226</v>
      </c>
      <c r="U13" s="692"/>
      <c r="V13" s="869"/>
      <c r="W13" s="601" t="s">
        <v>42</v>
      </c>
      <c r="X13" s="600" t="s">
        <v>201</v>
      </c>
      <c r="Y13" s="760">
        <v>5.5</v>
      </c>
      <c r="Z13" s="721"/>
      <c r="AA13" s="721"/>
      <c r="AB13" s="722"/>
      <c r="AC13" s="721" t="s">
        <v>202</v>
      </c>
      <c r="AD13" s="721" t="s">
        <v>203</v>
      </c>
      <c r="AE13" s="721" t="s">
        <v>204</v>
      </c>
      <c r="AF13" s="721" t="s">
        <v>205</v>
      </c>
    </row>
    <row r="14" spans="2:32" ht="27.95" customHeight="1">
      <c r="B14" s="754" t="s">
        <v>206</v>
      </c>
      <c r="C14" s="774"/>
      <c r="D14" s="555" t="s">
        <v>335</v>
      </c>
      <c r="E14" s="555"/>
      <c r="F14" s="514">
        <v>70</v>
      </c>
      <c r="G14" s="514" t="s">
        <v>724</v>
      </c>
      <c r="H14" s="514"/>
      <c r="I14" s="514">
        <v>50</v>
      </c>
      <c r="J14" s="511" t="s">
        <v>326</v>
      </c>
      <c r="K14" s="511"/>
      <c r="L14" s="511">
        <v>40</v>
      </c>
      <c r="M14" s="512" t="s">
        <v>723</v>
      </c>
      <c r="N14" s="514" t="s">
        <v>578</v>
      </c>
      <c r="O14" s="514">
        <v>50</v>
      </c>
      <c r="P14" s="555" t="s">
        <v>426</v>
      </c>
      <c r="Q14" s="555"/>
      <c r="R14" s="555">
        <v>100</v>
      </c>
      <c r="S14" s="789" t="s">
        <v>563</v>
      </c>
      <c r="T14" s="514"/>
      <c r="U14" s="514">
        <v>33</v>
      </c>
      <c r="V14" s="869"/>
      <c r="W14" s="527" t="s">
        <v>562</v>
      </c>
      <c r="X14" s="559" t="s">
        <v>207</v>
      </c>
      <c r="Y14" s="746">
        <v>2.8</v>
      </c>
      <c r="Z14" s="734"/>
      <c r="AA14" s="758" t="s">
        <v>208</v>
      </c>
      <c r="AB14" s="722">
        <v>6</v>
      </c>
      <c r="AC14" s="722">
        <f>AB14*2</f>
        <v>12</v>
      </c>
      <c r="AD14" s="722"/>
      <c r="AE14" s="722">
        <f>AB14*15</f>
        <v>90</v>
      </c>
      <c r="AF14" s="722">
        <f>AC14*4+AE14*4</f>
        <v>408</v>
      </c>
    </row>
    <row r="15" spans="2:32" ht="27.95" customHeight="1">
      <c r="B15" s="754">
        <v>29</v>
      </c>
      <c r="C15" s="774"/>
      <c r="D15" s="555" t="s">
        <v>599</v>
      </c>
      <c r="E15" s="555"/>
      <c r="F15" s="514">
        <v>20</v>
      </c>
      <c r="G15" s="614" t="s">
        <v>329</v>
      </c>
      <c r="H15" s="614"/>
      <c r="I15" s="614">
        <v>5</v>
      </c>
      <c r="J15" s="511" t="s">
        <v>573</v>
      </c>
      <c r="K15" s="511"/>
      <c r="L15" s="511">
        <v>15</v>
      </c>
      <c r="M15" s="514"/>
      <c r="N15" s="555"/>
      <c r="O15" s="514"/>
      <c r="P15" s="514"/>
      <c r="Q15" s="514"/>
      <c r="R15" s="514"/>
      <c r="S15" s="514" t="s">
        <v>642</v>
      </c>
      <c r="T15" s="514"/>
      <c r="U15" s="514">
        <v>2</v>
      </c>
      <c r="V15" s="869"/>
      <c r="W15" s="508" t="s">
        <v>41</v>
      </c>
      <c r="X15" s="540" t="s">
        <v>210</v>
      </c>
      <c r="Y15" s="746">
        <v>1.8</v>
      </c>
      <c r="Z15" s="721"/>
      <c r="AA15" s="757" t="s">
        <v>211</v>
      </c>
      <c r="AB15" s="722">
        <v>2.2000000000000002</v>
      </c>
      <c r="AC15" s="756">
        <f>AB15*7</f>
        <v>15.400000000000002</v>
      </c>
      <c r="AD15" s="722">
        <f>AB15*5</f>
        <v>11</v>
      </c>
      <c r="AE15" s="722" t="s">
        <v>212</v>
      </c>
      <c r="AF15" s="755">
        <f>AC15*4+AD15*9</f>
        <v>160.60000000000002</v>
      </c>
    </row>
    <row r="16" spans="2:32" ht="27.95" customHeight="1">
      <c r="B16" s="754" t="s">
        <v>213</v>
      </c>
      <c r="C16" s="774"/>
      <c r="D16" s="555" t="s">
        <v>357</v>
      </c>
      <c r="E16" s="585"/>
      <c r="F16" s="514">
        <v>26</v>
      </c>
      <c r="G16" s="614" t="s">
        <v>280</v>
      </c>
      <c r="H16" s="614"/>
      <c r="I16" s="614">
        <v>10</v>
      </c>
      <c r="J16" s="511" t="s">
        <v>329</v>
      </c>
      <c r="K16" s="511"/>
      <c r="L16" s="511">
        <v>3</v>
      </c>
      <c r="M16" s="512"/>
      <c r="N16" s="514"/>
      <c r="O16" s="514"/>
      <c r="P16" s="514"/>
      <c r="Q16" s="580"/>
      <c r="R16" s="514"/>
      <c r="S16" s="514" t="s">
        <v>559</v>
      </c>
      <c r="T16" s="514"/>
      <c r="U16" s="514">
        <v>3</v>
      </c>
      <c r="V16" s="869"/>
      <c r="W16" s="527" t="s">
        <v>557</v>
      </c>
      <c r="X16" s="540" t="s">
        <v>214</v>
      </c>
      <c r="Y16" s="746">
        <v>2.5</v>
      </c>
      <c r="Z16" s="734"/>
      <c r="AA16" s="721" t="s">
        <v>215</v>
      </c>
      <c r="AB16" s="722">
        <v>1.6</v>
      </c>
      <c r="AC16" s="722">
        <f>AB16*1</f>
        <v>1.6</v>
      </c>
      <c r="AD16" s="722" t="s">
        <v>212</v>
      </c>
      <c r="AE16" s="722">
        <f>AB16*5</f>
        <v>8</v>
      </c>
      <c r="AF16" s="722">
        <f>AC16*4+AE16*4</f>
        <v>38.4</v>
      </c>
    </row>
    <row r="17" spans="2:32" ht="27.95" customHeight="1">
      <c r="B17" s="837" t="s">
        <v>243</v>
      </c>
      <c r="C17" s="774"/>
      <c r="D17" s="579"/>
      <c r="E17" s="579"/>
      <c r="F17" s="510"/>
      <c r="G17" s="522"/>
      <c r="H17" s="580"/>
      <c r="I17" s="514"/>
      <c r="J17" s="522"/>
      <c r="K17" s="518"/>
      <c r="L17" s="518"/>
      <c r="M17" s="547"/>
      <c r="N17" s="533"/>
      <c r="O17" s="532"/>
      <c r="P17" s="514"/>
      <c r="Q17" s="580"/>
      <c r="R17" s="514"/>
      <c r="S17" s="522"/>
      <c r="T17" s="580"/>
      <c r="U17" s="514"/>
      <c r="V17" s="869"/>
      <c r="W17" s="508" t="s">
        <v>43</v>
      </c>
      <c r="X17" s="540" t="s">
        <v>218</v>
      </c>
      <c r="Y17" s="746">
        <v>0</v>
      </c>
      <c r="Z17" s="721"/>
      <c r="AA17" s="721" t="s">
        <v>219</v>
      </c>
      <c r="AB17" s="722">
        <v>2.5</v>
      </c>
      <c r="AC17" s="722"/>
      <c r="AD17" s="722">
        <f>AB17*5</f>
        <v>12.5</v>
      </c>
      <c r="AE17" s="722" t="s">
        <v>212</v>
      </c>
      <c r="AF17" s="722">
        <f>AD17*9</f>
        <v>112.5</v>
      </c>
    </row>
    <row r="18" spans="2:32" ht="27.95" customHeight="1">
      <c r="B18" s="837"/>
      <c r="C18" s="774"/>
      <c r="D18" s="579"/>
      <c r="E18" s="579"/>
      <c r="F18" s="510"/>
      <c r="G18" s="510"/>
      <c r="H18" s="579"/>
      <c r="I18" s="510"/>
      <c r="J18" s="514" t="s">
        <v>564</v>
      </c>
      <c r="K18" s="514" t="s">
        <v>320</v>
      </c>
      <c r="L18" s="514">
        <v>34</v>
      </c>
      <c r="M18" s="696"/>
      <c r="N18" s="514"/>
      <c r="O18" s="514"/>
      <c r="P18" s="555"/>
      <c r="Q18" s="555"/>
      <c r="R18" s="555"/>
      <c r="S18" s="555"/>
      <c r="T18" s="555"/>
      <c r="U18" s="555"/>
      <c r="V18" s="869"/>
      <c r="W18" s="527" t="s">
        <v>722</v>
      </c>
      <c r="X18" s="526" t="s">
        <v>220</v>
      </c>
      <c r="Y18" s="746">
        <v>0</v>
      </c>
      <c r="Z18" s="734"/>
      <c r="AA18" s="721" t="s">
        <v>221</v>
      </c>
      <c r="AB18" s="722">
        <v>1</v>
      </c>
      <c r="AE18" s="721">
        <f>AB18*15</f>
        <v>15</v>
      </c>
    </row>
    <row r="19" spans="2:32" ht="27.95" customHeight="1">
      <c r="B19" s="832" t="s">
        <v>222</v>
      </c>
      <c r="C19" s="771"/>
      <c r="D19" s="579"/>
      <c r="E19" s="579"/>
      <c r="F19" s="510"/>
      <c r="G19" s="510"/>
      <c r="H19" s="579"/>
      <c r="I19" s="510"/>
      <c r="J19" s="510"/>
      <c r="K19" s="579"/>
      <c r="L19" s="510"/>
      <c r="M19" s="510"/>
      <c r="N19" s="579"/>
      <c r="O19" s="510"/>
      <c r="P19" s="510"/>
      <c r="Q19" s="579"/>
      <c r="R19" s="510"/>
      <c r="S19" s="510"/>
      <c r="T19" s="579"/>
      <c r="U19" s="510"/>
      <c r="V19" s="869"/>
      <c r="W19" s="508" t="s">
        <v>223</v>
      </c>
      <c r="X19" s="507"/>
      <c r="Y19" s="746"/>
      <c r="Z19" s="721"/>
      <c r="AC19" s="721">
        <f>SUM(AC14:AC18)</f>
        <v>29.000000000000004</v>
      </c>
      <c r="AD19" s="721">
        <f>SUM(AD14:AD18)</f>
        <v>23.5</v>
      </c>
      <c r="AE19" s="721">
        <f>SUM(AE14:AE18)</f>
        <v>113</v>
      </c>
      <c r="AF19" s="721">
        <f>AC19*4+AD19*9+AE19*4</f>
        <v>779.5</v>
      </c>
    </row>
    <row r="20" spans="2:32" ht="27.95" customHeight="1">
      <c r="B20" s="846"/>
      <c r="C20" s="769"/>
      <c r="D20" s="542"/>
      <c r="E20" s="542"/>
      <c r="F20" s="545"/>
      <c r="G20" s="545"/>
      <c r="H20" s="542"/>
      <c r="I20" s="545"/>
      <c r="J20" s="514"/>
      <c r="K20" s="585"/>
      <c r="L20" s="514"/>
      <c r="M20" s="510"/>
      <c r="N20" s="542"/>
      <c r="O20" s="510"/>
      <c r="P20" s="545"/>
      <c r="Q20" s="542"/>
      <c r="R20" s="545"/>
      <c r="S20" s="510"/>
      <c r="T20" s="579"/>
      <c r="U20" s="510"/>
      <c r="V20" s="869"/>
      <c r="W20" s="527" t="s">
        <v>721</v>
      </c>
      <c r="X20" s="578"/>
      <c r="Y20" s="746"/>
      <c r="Z20" s="734"/>
      <c r="AC20" s="733">
        <f>AC19*4/AF19</f>
        <v>0.14881334188582426</v>
      </c>
      <c r="AD20" s="733">
        <f>AD19*9/AF19</f>
        <v>0.27132777421423987</v>
      </c>
      <c r="AE20" s="733">
        <f>AE19*4/AF19</f>
        <v>0.5798588838999359</v>
      </c>
    </row>
    <row r="21" spans="2:32" s="759" customFormat="1" ht="27.95" customHeight="1">
      <c r="B21" s="791">
        <v>3</v>
      </c>
      <c r="C21" s="774"/>
      <c r="D21" s="692" t="str">
        <f>'3月菜單國華'!I39</f>
        <v>香Q米飯</v>
      </c>
      <c r="E21" s="692" t="s">
        <v>224</v>
      </c>
      <c r="F21" s="692"/>
      <c r="G21" s="692" t="str">
        <f>'3月菜單國華'!I40</f>
        <v>和風雞腿</v>
      </c>
      <c r="H21" s="602" t="s">
        <v>568</v>
      </c>
      <c r="I21" s="776"/>
      <c r="J21" s="801" t="str">
        <f>'3月菜單國華'!I41</f>
        <v xml:space="preserve">  炒桂竹筍(醃) </v>
      </c>
      <c r="K21" s="763" t="s">
        <v>226</v>
      </c>
      <c r="L21" s="692"/>
      <c r="M21" s="692" t="str">
        <f>'3月菜單國華'!I42</f>
        <v xml:space="preserve">   香塔豆腐(豆)  </v>
      </c>
      <c r="N21" s="692" t="s">
        <v>720</v>
      </c>
      <c r="O21" s="692"/>
      <c r="P21" s="692" t="str">
        <f>'3月菜單國華'!I43</f>
        <v>深色蔬菜</v>
      </c>
      <c r="Q21" s="692" t="s">
        <v>262</v>
      </c>
      <c r="R21" s="692"/>
      <c r="S21" s="692" t="str">
        <f>'3月菜單國華'!I44</f>
        <v xml:space="preserve"> 藥膳補湯</v>
      </c>
      <c r="T21" s="692" t="s">
        <v>226</v>
      </c>
      <c r="U21" s="692"/>
      <c r="V21" s="869"/>
      <c r="W21" s="687" t="s">
        <v>42</v>
      </c>
      <c r="X21" s="870" t="s">
        <v>201</v>
      </c>
      <c r="Y21" s="843">
        <v>5</v>
      </c>
      <c r="Z21" s="721"/>
      <c r="AA21" s="721"/>
      <c r="AB21" s="722"/>
      <c r="AC21" s="721" t="s">
        <v>202</v>
      </c>
      <c r="AD21" s="721" t="s">
        <v>203</v>
      </c>
      <c r="AE21" s="721" t="s">
        <v>204</v>
      </c>
      <c r="AF21" s="721" t="s">
        <v>205</v>
      </c>
    </row>
    <row r="22" spans="2:32" s="777" customFormat="1" ht="27.75" customHeight="1">
      <c r="B22" s="788" t="s">
        <v>206</v>
      </c>
      <c r="C22" s="774"/>
      <c r="D22" s="514" t="s">
        <v>335</v>
      </c>
      <c r="E22" s="514"/>
      <c r="F22" s="514">
        <v>100</v>
      </c>
      <c r="G22" s="514" t="s">
        <v>566</v>
      </c>
      <c r="H22" s="514"/>
      <c r="I22" s="514">
        <v>60</v>
      </c>
      <c r="J22" s="514" t="s">
        <v>719</v>
      </c>
      <c r="K22" s="514" t="s">
        <v>267</v>
      </c>
      <c r="L22" s="514">
        <v>55</v>
      </c>
      <c r="M22" s="514" t="s">
        <v>596</v>
      </c>
      <c r="N22" s="514" t="s">
        <v>232</v>
      </c>
      <c r="O22" s="514">
        <v>60</v>
      </c>
      <c r="P22" s="555" t="s">
        <v>426</v>
      </c>
      <c r="Q22" s="555"/>
      <c r="R22" s="555">
        <v>100</v>
      </c>
      <c r="S22" s="555" t="s">
        <v>601</v>
      </c>
      <c r="T22" s="555"/>
      <c r="U22" s="555">
        <v>35</v>
      </c>
      <c r="V22" s="869"/>
      <c r="W22" s="682" t="s">
        <v>632</v>
      </c>
      <c r="X22" s="867" t="s">
        <v>207</v>
      </c>
      <c r="Y22" s="830">
        <v>2.5</v>
      </c>
      <c r="Z22" s="780"/>
      <c r="AA22" s="758" t="s">
        <v>208</v>
      </c>
      <c r="AB22" s="722">
        <v>6</v>
      </c>
      <c r="AC22" s="722">
        <f>AB22*2</f>
        <v>12</v>
      </c>
      <c r="AD22" s="722"/>
      <c r="AE22" s="722">
        <f>AB22*15</f>
        <v>90</v>
      </c>
      <c r="AF22" s="722">
        <f>AC22*4+AE22*4</f>
        <v>408</v>
      </c>
    </row>
    <row r="23" spans="2:32" s="777" customFormat="1" ht="27.95" customHeight="1">
      <c r="B23" s="788">
        <v>30</v>
      </c>
      <c r="C23" s="774"/>
      <c r="D23" s="516"/>
      <c r="E23" s="587"/>
      <c r="F23" s="512"/>
      <c r="G23" s="555"/>
      <c r="H23" s="555"/>
      <c r="I23" s="549"/>
      <c r="J23" s="514" t="s">
        <v>561</v>
      </c>
      <c r="K23" s="514"/>
      <c r="L23" s="514">
        <v>5</v>
      </c>
      <c r="M23" s="514"/>
      <c r="N23" s="514"/>
      <c r="O23" s="514"/>
      <c r="P23" s="545"/>
      <c r="Q23" s="545"/>
      <c r="R23" s="545"/>
      <c r="S23" s="555" t="s">
        <v>613</v>
      </c>
      <c r="T23" s="555"/>
      <c r="U23" s="555">
        <v>2</v>
      </c>
      <c r="V23" s="869"/>
      <c r="W23" s="680" t="s">
        <v>41</v>
      </c>
      <c r="X23" s="866" t="s">
        <v>210</v>
      </c>
      <c r="Y23" s="830">
        <v>2</v>
      </c>
      <c r="Z23" s="778"/>
      <c r="AA23" s="757" t="s">
        <v>211</v>
      </c>
      <c r="AB23" s="722">
        <v>2</v>
      </c>
      <c r="AC23" s="756">
        <f>AB23*7</f>
        <v>14</v>
      </c>
      <c r="AD23" s="722">
        <f>AB23*5</f>
        <v>10</v>
      </c>
      <c r="AE23" s="722" t="s">
        <v>212</v>
      </c>
      <c r="AF23" s="755">
        <f>AC23*4+AD23*9</f>
        <v>146</v>
      </c>
    </row>
    <row r="24" spans="2:32" s="777" customFormat="1" ht="27.95" customHeight="1">
      <c r="B24" s="788" t="s">
        <v>213</v>
      </c>
      <c r="C24" s="774"/>
      <c r="D24" s="516"/>
      <c r="E24" s="587"/>
      <c r="F24" s="512"/>
      <c r="G24" s="514"/>
      <c r="H24" s="514"/>
      <c r="I24" s="514"/>
      <c r="J24" s="518"/>
      <c r="K24" s="519"/>
      <c r="L24" s="518"/>
      <c r="M24" s="522"/>
      <c r="N24" s="555"/>
      <c r="O24" s="555"/>
      <c r="P24" s="510"/>
      <c r="Q24" s="511"/>
      <c r="R24" s="510"/>
      <c r="S24" s="514" t="s">
        <v>594</v>
      </c>
      <c r="T24" s="514"/>
      <c r="U24" s="514">
        <v>0.05</v>
      </c>
      <c r="V24" s="869"/>
      <c r="W24" s="682" t="s">
        <v>612</v>
      </c>
      <c r="X24" s="866" t="s">
        <v>214</v>
      </c>
      <c r="Y24" s="830">
        <v>2.2999999999999998</v>
      </c>
      <c r="Z24" s="780"/>
      <c r="AA24" s="721" t="s">
        <v>215</v>
      </c>
      <c r="AB24" s="722">
        <v>1.5</v>
      </c>
      <c r="AC24" s="722">
        <f>AB24*1</f>
        <v>1.5</v>
      </c>
      <c r="AD24" s="722" t="s">
        <v>212</v>
      </c>
      <c r="AE24" s="722">
        <f>AB24*5</f>
        <v>7.5</v>
      </c>
      <c r="AF24" s="722">
        <f>AC24*4+AE24*4</f>
        <v>36</v>
      </c>
    </row>
    <row r="25" spans="2:32" s="777" customFormat="1" ht="27.95" customHeight="1">
      <c r="B25" s="855" t="s">
        <v>256</v>
      </c>
      <c r="C25" s="774"/>
      <c r="D25" s="516"/>
      <c r="E25" s="587"/>
      <c r="F25" s="512"/>
      <c r="G25" s="510"/>
      <c r="H25" s="579"/>
      <c r="I25" s="510"/>
      <c r="J25" s="522"/>
      <c r="K25" s="580"/>
      <c r="L25" s="514"/>
      <c r="M25" s="514"/>
      <c r="N25" s="555"/>
      <c r="O25" s="514"/>
      <c r="P25" s="510"/>
      <c r="Q25" s="511"/>
      <c r="R25" s="510"/>
      <c r="S25" s="629"/>
      <c r="T25" s="630"/>
      <c r="U25" s="629"/>
      <c r="V25" s="869"/>
      <c r="W25" s="680" t="s">
        <v>43</v>
      </c>
      <c r="X25" s="866" t="s">
        <v>218</v>
      </c>
      <c r="Y25" s="830">
        <f>AB26</f>
        <v>0</v>
      </c>
      <c r="Z25" s="778"/>
      <c r="AA25" s="721" t="s">
        <v>219</v>
      </c>
      <c r="AB25" s="722">
        <v>2.5</v>
      </c>
      <c r="AC25" s="722"/>
      <c r="AD25" s="722">
        <f>AB25*5</f>
        <v>12.5</v>
      </c>
      <c r="AE25" s="722" t="s">
        <v>212</v>
      </c>
      <c r="AF25" s="722">
        <f>AD25*9</f>
        <v>112.5</v>
      </c>
    </row>
    <row r="26" spans="2:32" s="777" customFormat="1" ht="27.95" customHeight="1">
      <c r="B26" s="855"/>
      <c r="C26" s="774"/>
      <c r="D26" s="528"/>
      <c r="E26" s="616"/>
      <c r="F26" s="528"/>
      <c r="G26" s="510"/>
      <c r="H26" s="511"/>
      <c r="I26" s="510"/>
      <c r="J26" s="528"/>
      <c r="K26" s="616"/>
      <c r="L26" s="528"/>
      <c r="M26" s="510"/>
      <c r="N26" s="511"/>
      <c r="O26" s="510"/>
      <c r="P26" s="528"/>
      <c r="Q26" s="616"/>
      <c r="R26" s="528"/>
      <c r="S26" s="510"/>
      <c r="T26" s="511"/>
      <c r="U26" s="510"/>
      <c r="V26" s="869"/>
      <c r="W26" s="682" t="s">
        <v>649</v>
      </c>
      <c r="X26" s="865" t="s">
        <v>220</v>
      </c>
      <c r="Y26" s="830">
        <v>0</v>
      </c>
      <c r="Z26" s="780"/>
      <c r="AA26" s="721" t="s">
        <v>221</v>
      </c>
      <c r="AB26" s="722"/>
      <c r="AC26" s="721"/>
      <c r="AD26" s="721"/>
      <c r="AE26" s="721">
        <f>AB26*15</f>
        <v>0</v>
      </c>
      <c r="AF26" s="721"/>
    </row>
    <row r="27" spans="2:32" s="777" customFormat="1" ht="27.95" customHeight="1">
      <c r="B27" s="832" t="s">
        <v>222</v>
      </c>
      <c r="C27" s="786"/>
      <c r="D27" s="528"/>
      <c r="E27" s="542"/>
      <c r="F27" s="545"/>
      <c r="G27" s="510"/>
      <c r="H27" s="511"/>
      <c r="I27" s="510"/>
      <c r="J27" s="528"/>
      <c r="K27" s="542"/>
      <c r="L27" s="545"/>
      <c r="M27" s="510"/>
      <c r="N27" s="511"/>
      <c r="O27" s="510"/>
      <c r="P27" s="528"/>
      <c r="Q27" s="542"/>
      <c r="R27" s="545"/>
      <c r="S27" s="510"/>
      <c r="T27" s="511"/>
      <c r="U27" s="510"/>
      <c r="V27" s="869"/>
      <c r="W27" s="680" t="s">
        <v>223</v>
      </c>
      <c r="X27" s="864"/>
      <c r="Y27" s="830"/>
      <c r="Z27" s="778"/>
      <c r="AA27" s="721"/>
      <c r="AB27" s="722"/>
      <c r="AC27" s="721">
        <f>SUM(AC22:AC26)</f>
        <v>27.5</v>
      </c>
      <c r="AD27" s="721">
        <f>SUM(AD22:AD26)</f>
        <v>22.5</v>
      </c>
      <c r="AE27" s="721">
        <f>SUM(AE22:AE26)</f>
        <v>97.5</v>
      </c>
      <c r="AF27" s="721">
        <f>AC27*4+AD27*9+AE27*4</f>
        <v>702.5</v>
      </c>
    </row>
    <row r="28" spans="2:32" s="777" customFormat="1" ht="27.95" customHeight="1" thickBot="1">
      <c r="B28" s="854"/>
      <c r="C28" s="783"/>
      <c r="D28" s="542"/>
      <c r="E28" s="542"/>
      <c r="F28" s="545"/>
      <c r="G28" s="528"/>
      <c r="H28" s="542"/>
      <c r="I28" s="545"/>
      <c r="J28" s="542"/>
      <c r="K28" s="542"/>
      <c r="L28" s="545"/>
      <c r="M28" s="528"/>
      <c r="N28" s="542"/>
      <c r="O28" s="545"/>
      <c r="P28" s="542"/>
      <c r="Q28" s="542"/>
      <c r="R28" s="545"/>
      <c r="S28" s="528"/>
      <c r="T28" s="542"/>
      <c r="U28" s="545"/>
      <c r="V28" s="869"/>
      <c r="W28" s="674" t="s">
        <v>718</v>
      </c>
      <c r="X28" s="868"/>
      <c r="Y28" s="824"/>
      <c r="Z28" s="780"/>
      <c r="AA28" s="778"/>
      <c r="AB28" s="779"/>
      <c r="AC28" s="733">
        <f>AC27*4/AF27</f>
        <v>0.15658362989323843</v>
      </c>
      <c r="AD28" s="733">
        <f>AD27*9/AF27</f>
        <v>0.28825622775800713</v>
      </c>
      <c r="AE28" s="733">
        <f>AE27*4/AF27</f>
        <v>0.55516014234875444</v>
      </c>
      <c r="AF28" s="778"/>
    </row>
    <row r="29" spans="2:32" s="759" customFormat="1" ht="27.95" customHeight="1">
      <c r="B29" s="767">
        <v>3</v>
      </c>
      <c r="C29" s="774"/>
      <c r="D29" s="692" t="str">
        <f>'3月菜單國華'!M39</f>
        <v>蕎麥Q飯</v>
      </c>
      <c r="E29" s="692" t="s">
        <v>224</v>
      </c>
      <c r="F29" s="692"/>
      <c r="G29" s="692" t="str">
        <f>'3月菜單國華'!M40</f>
        <v>豆瓣燒雞</v>
      </c>
      <c r="H29" s="692" t="s">
        <v>226</v>
      </c>
      <c r="I29" s="776"/>
      <c r="J29" s="801" t="str">
        <f>'3月菜單國華'!M41</f>
        <v xml:space="preserve"> 咖哩燒肉 </v>
      </c>
      <c r="K29" s="763" t="s">
        <v>262</v>
      </c>
      <c r="L29" s="692"/>
      <c r="M29" s="692" t="str">
        <f>'3月菜單國華'!M42</f>
        <v xml:space="preserve"> 時蔬偎蛋 </v>
      </c>
      <c r="N29" s="692" t="s">
        <v>262</v>
      </c>
      <c r="O29" s="692"/>
      <c r="P29" s="692" t="str">
        <f>'3月菜單國華'!M43</f>
        <v>有機淺色蔬菜</v>
      </c>
      <c r="Q29" s="692" t="s">
        <v>262</v>
      </c>
      <c r="R29" s="692"/>
      <c r="S29" s="692" t="str">
        <f>'3月菜單國華'!M44</f>
        <v>蘿蔔排骨湯</v>
      </c>
      <c r="T29" s="692" t="s">
        <v>226</v>
      </c>
      <c r="U29" s="692"/>
      <c r="V29" s="509"/>
      <c r="W29" s="508" t="s">
        <v>42</v>
      </c>
      <c r="X29" s="866" t="s">
        <v>201</v>
      </c>
      <c r="Y29" s="746">
        <v>5.4</v>
      </c>
      <c r="Z29" s="721"/>
      <c r="AA29" s="721"/>
      <c r="AB29" s="722"/>
      <c r="AC29" s="721" t="s">
        <v>202</v>
      </c>
      <c r="AD29" s="721" t="s">
        <v>203</v>
      </c>
      <c r="AE29" s="721" t="s">
        <v>204</v>
      </c>
      <c r="AF29" s="721" t="s">
        <v>205</v>
      </c>
    </row>
    <row r="30" spans="2:32" ht="27.95" customHeight="1">
      <c r="B30" s="754" t="s">
        <v>206</v>
      </c>
      <c r="C30" s="774"/>
      <c r="D30" s="555" t="s">
        <v>335</v>
      </c>
      <c r="E30" s="555"/>
      <c r="F30" s="555">
        <v>66</v>
      </c>
      <c r="G30" s="512" t="s">
        <v>236</v>
      </c>
      <c r="H30" s="514"/>
      <c r="I30" s="514">
        <v>10</v>
      </c>
      <c r="J30" s="514" t="s">
        <v>280</v>
      </c>
      <c r="K30" s="514"/>
      <c r="L30" s="514">
        <v>45</v>
      </c>
      <c r="M30" s="555" t="s">
        <v>558</v>
      </c>
      <c r="N30" s="555"/>
      <c r="O30" s="555">
        <v>50</v>
      </c>
      <c r="P30" s="555" t="s">
        <v>449</v>
      </c>
      <c r="Q30" s="555"/>
      <c r="R30" s="555">
        <v>100</v>
      </c>
      <c r="S30" s="789" t="s">
        <v>698</v>
      </c>
      <c r="T30" s="514"/>
      <c r="U30" s="514">
        <v>35</v>
      </c>
      <c r="V30" s="509"/>
      <c r="W30" s="527" t="s">
        <v>576</v>
      </c>
      <c r="X30" s="867" t="s">
        <v>207</v>
      </c>
      <c r="Y30" s="746">
        <v>2.2000000000000002</v>
      </c>
      <c r="Z30" s="734"/>
      <c r="AA30" s="758" t="s">
        <v>208</v>
      </c>
      <c r="AB30" s="722">
        <v>6</v>
      </c>
      <c r="AC30" s="722">
        <f>AB30*2</f>
        <v>12</v>
      </c>
      <c r="AD30" s="722"/>
      <c r="AE30" s="722">
        <f>AB30*15</f>
        <v>90</v>
      </c>
      <c r="AF30" s="722">
        <f>AC30*4+AE30*4</f>
        <v>408</v>
      </c>
    </row>
    <row r="31" spans="2:32" ht="27.95" customHeight="1">
      <c r="B31" s="754">
        <v>31</v>
      </c>
      <c r="C31" s="774"/>
      <c r="D31" s="555" t="s">
        <v>350</v>
      </c>
      <c r="E31" s="555"/>
      <c r="F31" s="555">
        <v>34</v>
      </c>
      <c r="G31" s="512" t="s">
        <v>631</v>
      </c>
      <c r="H31" s="514"/>
      <c r="I31" s="514">
        <v>60</v>
      </c>
      <c r="J31" s="514" t="s">
        <v>329</v>
      </c>
      <c r="K31" s="579"/>
      <c r="L31" s="510">
        <v>10</v>
      </c>
      <c r="M31" s="555" t="s">
        <v>583</v>
      </c>
      <c r="N31" s="555"/>
      <c r="O31" s="555">
        <v>5</v>
      </c>
      <c r="P31" s="514"/>
      <c r="Q31" s="514"/>
      <c r="R31" s="514"/>
      <c r="S31" s="514" t="s">
        <v>613</v>
      </c>
      <c r="T31" s="514"/>
      <c r="U31" s="514">
        <v>2</v>
      </c>
      <c r="V31" s="509"/>
      <c r="W31" s="508" t="s">
        <v>41</v>
      </c>
      <c r="X31" s="866" t="s">
        <v>210</v>
      </c>
      <c r="Y31" s="746">
        <v>2</v>
      </c>
      <c r="Z31" s="721"/>
      <c r="AA31" s="757" t="s">
        <v>211</v>
      </c>
      <c r="AB31" s="722">
        <v>2.2999999999999998</v>
      </c>
      <c r="AC31" s="756">
        <f>AB31*7</f>
        <v>16.099999999999998</v>
      </c>
      <c r="AD31" s="722">
        <f>AB31*5</f>
        <v>11.5</v>
      </c>
      <c r="AE31" s="722" t="s">
        <v>212</v>
      </c>
      <c r="AF31" s="755">
        <f>AC31*4+AD31*9</f>
        <v>167.89999999999998</v>
      </c>
    </row>
    <row r="32" spans="2:32" ht="27.95" customHeight="1">
      <c r="B32" s="754" t="s">
        <v>213</v>
      </c>
      <c r="C32" s="774"/>
      <c r="D32" s="516"/>
      <c r="E32" s="587"/>
      <c r="F32" s="512"/>
      <c r="G32" s="522"/>
      <c r="H32" s="510"/>
      <c r="I32" s="510"/>
      <c r="J32" s="514" t="s">
        <v>598</v>
      </c>
      <c r="K32" s="580"/>
      <c r="L32" s="514">
        <v>10</v>
      </c>
      <c r="M32" s="555" t="s">
        <v>666</v>
      </c>
      <c r="N32" s="580"/>
      <c r="O32" s="514">
        <v>10</v>
      </c>
      <c r="P32" s="514"/>
      <c r="Q32" s="580"/>
      <c r="R32" s="514"/>
      <c r="S32" s="522"/>
      <c r="T32" s="522"/>
      <c r="U32" s="522"/>
      <c r="V32" s="509"/>
      <c r="W32" s="527" t="s">
        <v>557</v>
      </c>
      <c r="X32" s="866" t="s">
        <v>214</v>
      </c>
      <c r="Y32" s="746">
        <v>2.2999999999999998</v>
      </c>
      <c r="Z32" s="734"/>
      <c r="AA32" s="721" t="s">
        <v>215</v>
      </c>
      <c r="AB32" s="722">
        <v>1.5</v>
      </c>
      <c r="AC32" s="722">
        <f>AB32*1</f>
        <v>1.5</v>
      </c>
      <c r="AD32" s="722" t="s">
        <v>212</v>
      </c>
      <c r="AE32" s="722">
        <f>AB32*5</f>
        <v>7.5</v>
      </c>
      <c r="AF32" s="722">
        <f>AC32*4+AE32*4</f>
        <v>36</v>
      </c>
    </row>
    <row r="33" spans="2:32" ht="27.95" customHeight="1">
      <c r="B33" s="837" t="s">
        <v>273</v>
      </c>
      <c r="C33" s="774"/>
      <c r="D33" s="516"/>
      <c r="E33" s="587"/>
      <c r="F33" s="512"/>
      <c r="G33" s="510"/>
      <c r="H33" s="579"/>
      <c r="I33" s="510"/>
      <c r="J33" s="522"/>
      <c r="K33" s="580"/>
      <c r="L33" s="514"/>
      <c r="M33" s="522"/>
      <c r="N33" s="555"/>
      <c r="O33" s="514"/>
      <c r="P33" s="514"/>
      <c r="Q33" s="580"/>
      <c r="R33" s="514"/>
      <c r="S33" s="529"/>
      <c r="T33" s="580"/>
      <c r="U33" s="514"/>
      <c r="V33" s="509"/>
      <c r="W33" s="508" t="s">
        <v>43</v>
      </c>
      <c r="X33" s="866" t="s">
        <v>218</v>
      </c>
      <c r="Y33" s="746">
        <v>0</v>
      </c>
      <c r="Z33" s="721"/>
      <c r="AA33" s="721" t="s">
        <v>219</v>
      </c>
      <c r="AB33" s="722">
        <v>2.5</v>
      </c>
      <c r="AC33" s="722"/>
      <c r="AD33" s="722">
        <f>AB33*5</f>
        <v>12.5</v>
      </c>
      <c r="AE33" s="722" t="s">
        <v>212</v>
      </c>
      <c r="AF33" s="722">
        <f>AD33*9</f>
        <v>112.5</v>
      </c>
    </row>
    <row r="34" spans="2:32" ht="27.95" customHeight="1">
      <c r="B34" s="837"/>
      <c r="C34" s="774"/>
      <c r="D34" s="579"/>
      <c r="E34" s="579"/>
      <c r="F34" s="510"/>
      <c r="G34" s="510"/>
      <c r="H34" s="579"/>
      <c r="I34" s="510"/>
      <c r="J34" s="529"/>
      <c r="K34" s="579"/>
      <c r="L34" s="511"/>
      <c r="M34" s="696"/>
      <c r="N34" s="514"/>
      <c r="O34" s="514"/>
      <c r="P34" s="555"/>
      <c r="Q34" s="555"/>
      <c r="R34" s="555"/>
      <c r="S34" s="555"/>
      <c r="T34" s="555"/>
      <c r="U34" s="555"/>
      <c r="V34" s="509"/>
      <c r="W34" s="527" t="s">
        <v>717</v>
      </c>
      <c r="X34" s="865" t="s">
        <v>220</v>
      </c>
      <c r="Y34" s="746">
        <v>0</v>
      </c>
      <c r="Z34" s="734"/>
      <c r="AA34" s="721" t="s">
        <v>221</v>
      </c>
      <c r="AB34" s="722">
        <v>1</v>
      </c>
      <c r="AE34" s="721">
        <f>AB34*15</f>
        <v>15</v>
      </c>
    </row>
    <row r="35" spans="2:32" ht="27.95" customHeight="1">
      <c r="B35" s="832" t="s">
        <v>222</v>
      </c>
      <c r="C35" s="771"/>
      <c r="D35" s="579"/>
      <c r="E35" s="579"/>
      <c r="F35" s="510"/>
      <c r="G35" s="510"/>
      <c r="H35" s="579"/>
      <c r="I35" s="510"/>
      <c r="J35" s="514"/>
      <c r="K35" s="555"/>
      <c r="L35" s="514"/>
      <c r="M35" s="510"/>
      <c r="N35" s="579"/>
      <c r="O35" s="510"/>
      <c r="P35" s="510"/>
      <c r="Q35" s="579"/>
      <c r="R35" s="510"/>
      <c r="S35" s="510"/>
      <c r="T35" s="579"/>
      <c r="U35" s="510"/>
      <c r="V35" s="509"/>
      <c r="W35" s="508" t="s">
        <v>223</v>
      </c>
      <c r="X35" s="864"/>
      <c r="Y35" s="746"/>
      <c r="Z35" s="721"/>
      <c r="AC35" s="721">
        <f>SUM(AC30:AC34)</f>
        <v>29.599999999999998</v>
      </c>
      <c r="AD35" s="721">
        <f>SUM(AD30:AD34)</f>
        <v>24</v>
      </c>
      <c r="AE35" s="721">
        <f>SUM(AE30:AE34)</f>
        <v>112.5</v>
      </c>
      <c r="AF35" s="721">
        <f>AC35*4+AD35*9+AE35*4</f>
        <v>784.4</v>
      </c>
    </row>
    <row r="36" spans="2:32" ht="27.95" customHeight="1">
      <c r="B36" s="846"/>
      <c r="C36" s="769"/>
      <c r="D36" s="542"/>
      <c r="E36" s="542"/>
      <c r="F36" s="545"/>
      <c r="G36" s="528"/>
      <c r="H36" s="542"/>
      <c r="I36" s="545"/>
      <c r="J36" s="542"/>
      <c r="K36" s="542"/>
      <c r="L36" s="545"/>
      <c r="M36" s="528"/>
      <c r="N36" s="542"/>
      <c r="O36" s="545"/>
      <c r="P36" s="542"/>
      <c r="Q36" s="542"/>
      <c r="R36" s="545"/>
      <c r="S36" s="528"/>
      <c r="T36" s="542"/>
      <c r="U36" s="545"/>
      <c r="V36" s="509"/>
      <c r="W36" s="527" t="s">
        <v>569</v>
      </c>
      <c r="X36" s="863"/>
      <c r="Y36" s="746"/>
      <c r="Z36" s="734"/>
      <c r="AC36" s="733">
        <f>AC35*4/AF35</f>
        <v>0.15094339622641509</v>
      </c>
      <c r="AD36" s="733">
        <f>AD35*9/AF35</f>
        <v>0.27536970933197347</v>
      </c>
      <c r="AE36" s="733">
        <f>AE35*4/AF35</f>
        <v>0.57368689444161147</v>
      </c>
    </row>
    <row r="37" spans="2:32" s="759" customFormat="1" ht="27.95" customHeight="1">
      <c r="B37" s="767"/>
      <c r="C37" s="750"/>
      <c r="D37" s="766"/>
      <c r="E37" s="765"/>
      <c r="F37" s="765"/>
      <c r="G37" s="765"/>
      <c r="H37" s="571"/>
      <c r="I37" s="765"/>
      <c r="J37" s="765"/>
      <c r="K37" s="765"/>
      <c r="L37" s="765"/>
      <c r="M37" s="765"/>
      <c r="N37" s="765"/>
      <c r="O37" s="765"/>
      <c r="P37" s="765"/>
      <c r="Q37" s="765"/>
      <c r="R37" s="765"/>
      <c r="S37" s="765"/>
      <c r="T37" s="765"/>
      <c r="U37" s="764"/>
      <c r="V37" s="509"/>
      <c r="W37" s="844" t="s">
        <v>42</v>
      </c>
      <c r="X37" s="565" t="s">
        <v>201</v>
      </c>
      <c r="Y37" s="843">
        <v>0</v>
      </c>
      <c r="Z37" s="721"/>
      <c r="AA37" s="721"/>
      <c r="AB37" s="722"/>
      <c r="AC37" s="721" t="s">
        <v>202</v>
      </c>
      <c r="AD37" s="721" t="s">
        <v>203</v>
      </c>
      <c r="AE37" s="721" t="s">
        <v>204</v>
      </c>
      <c r="AF37" s="721" t="s">
        <v>205</v>
      </c>
    </row>
    <row r="38" spans="2:32" ht="27.95" customHeight="1">
      <c r="B38" s="754" t="s">
        <v>206</v>
      </c>
      <c r="C38" s="750"/>
      <c r="D38" s="800"/>
      <c r="E38" s="842"/>
      <c r="F38" s="842"/>
      <c r="G38" s="560"/>
      <c r="H38" s="560"/>
      <c r="I38" s="560"/>
      <c r="J38" s="842"/>
      <c r="K38" s="842"/>
      <c r="L38" s="842"/>
      <c r="M38" s="560"/>
      <c r="N38" s="560"/>
      <c r="O38" s="560"/>
      <c r="P38" s="842"/>
      <c r="Q38" s="842"/>
      <c r="R38" s="842"/>
      <c r="S38" s="560"/>
      <c r="T38" s="560"/>
      <c r="U38" s="625"/>
      <c r="V38" s="509"/>
      <c r="W38" s="833" t="s">
        <v>604</v>
      </c>
      <c r="X38" s="559" t="s">
        <v>207</v>
      </c>
      <c r="Y38" s="830">
        <v>0</v>
      </c>
      <c r="Z38" s="734"/>
      <c r="AA38" s="758" t="s">
        <v>208</v>
      </c>
      <c r="AB38" s="722">
        <v>6</v>
      </c>
      <c r="AC38" s="722">
        <f>AB38*2</f>
        <v>12</v>
      </c>
      <c r="AD38" s="722"/>
      <c r="AE38" s="722">
        <f>AB38*15</f>
        <v>90</v>
      </c>
      <c r="AF38" s="722">
        <f>AC38*4+AE38*4</f>
        <v>408</v>
      </c>
    </row>
    <row r="39" spans="2:32" ht="27.95" customHeight="1">
      <c r="B39" s="754"/>
      <c r="C39" s="750"/>
      <c r="D39" s="841"/>
      <c r="E39" s="545"/>
      <c r="F39" s="545"/>
      <c r="G39" s="514"/>
      <c r="H39" s="514"/>
      <c r="I39" s="514"/>
      <c r="J39" s="545"/>
      <c r="K39" s="545"/>
      <c r="L39" s="545"/>
      <c r="M39" s="514"/>
      <c r="N39" s="514"/>
      <c r="O39" s="514"/>
      <c r="P39" s="545"/>
      <c r="Q39" s="545"/>
      <c r="R39" s="545"/>
      <c r="S39" s="514"/>
      <c r="T39" s="514"/>
      <c r="U39" s="554"/>
      <c r="V39" s="509"/>
      <c r="W39" s="831" t="s">
        <v>41</v>
      </c>
      <c r="X39" s="540" t="s">
        <v>210</v>
      </c>
      <c r="Y39" s="830">
        <v>0</v>
      </c>
      <c r="Z39" s="721"/>
      <c r="AA39" s="757" t="s">
        <v>211</v>
      </c>
      <c r="AB39" s="722">
        <v>2.2999999999999998</v>
      </c>
      <c r="AC39" s="756">
        <f>AB39*7</f>
        <v>16.099999999999998</v>
      </c>
      <c r="AD39" s="722">
        <f>AB39*5</f>
        <v>11.5</v>
      </c>
      <c r="AE39" s="722" t="s">
        <v>212</v>
      </c>
      <c r="AF39" s="755">
        <f>AC39*4+AD39*9</f>
        <v>167.89999999999998</v>
      </c>
    </row>
    <row r="40" spans="2:32" ht="27.95" customHeight="1">
      <c r="B40" s="754" t="s">
        <v>213</v>
      </c>
      <c r="C40" s="750"/>
      <c r="D40" s="840"/>
      <c r="E40" s="511"/>
      <c r="F40" s="510"/>
      <c r="G40" s="522"/>
      <c r="H40" s="615"/>
      <c r="I40" s="522"/>
      <c r="J40" s="510"/>
      <c r="K40" s="511"/>
      <c r="L40" s="510"/>
      <c r="M40" s="522"/>
      <c r="N40" s="615"/>
      <c r="O40" s="522"/>
      <c r="P40" s="510"/>
      <c r="Q40" s="511"/>
      <c r="R40" s="510"/>
      <c r="S40" s="522"/>
      <c r="T40" s="615"/>
      <c r="U40" s="521"/>
      <c r="V40" s="509"/>
      <c r="W40" s="833" t="s">
        <v>604</v>
      </c>
      <c r="X40" s="540" t="s">
        <v>214</v>
      </c>
      <c r="Y40" s="830">
        <v>0</v>
      </c>
      <c r="Z40" s="734"/>
      <c r="AA40" s="721" t="s">
        <v>215</v>
      </c>
      <c r="AB40" s="722">
        <v>1.6</v>
      </c>
      <c r="AC40" s="722">
        <f>AB40*1</f>
        <v>1.6</v>
      </c>
      <c r="AD40" s="722" t="s">
        <v>212</v>
      </c>
      <c r="AE40" s="722">
        <f>AB40*5</f>
        <v>8</v>
      </c>
      <c r="AF40" s="722">
        <f>AC40*4+AE40*4</f>
        <v>38.4</v>
      </c>
    </row>
    <row r="41" spans="2:32" ht="27.95" customHeight="1">
      <c r="B41" s="837" t="s">
        <v>288</v>
      </c>
      <c r="C41" s="750"/>
      <c r="D41" s="840"/>
      <c r="E41" s="511"/>
      <c r="F41" s="510"/>
      <c r="G41" s="629"/>
      <c r="H41" s="630"/>
      <c r="I41" s="629"/>
      <c r="J41" s="510"/>
      <c r="K41" s="511"/>
      <c r="L41" s="510"/>
      <c r="M41" s="629"/>
      <c r="N41" s="630"/>
      <c r="O41" s="629"/>
      <c r="P41" s="510"/>
      <c r="Q41" s="511"/>
      <c r="R41" s="510"/>
      <c r="S41" s="629"/>
      <c r="T41" s="630"/>
      <c r="U41" s="862"/>
      <c r="V41" s="509"/>
      <c r="W41" s="831" t="s">
        <v>43</v>
      </c>
      <c r="X41" s="540" t="s">
        <v>218</v>
      </c>
      <c r="Y41" s="830">
        <v>0</v>
      </c>
      <c r="Z41" s="721"/>
      <c r="AA41" s="721" t="s">
        <v>219</v>
      </c>
      <c r="AB41" s="722">
        <v>2.5</v>
      </c>
      <c r="AC41" s="722"/>
      <c r="AD41" s="722">
        <f>AB41*5</f>
        <v>12.5</v>
      </c>
      <c r="AE41" s="722" t="s">
        <v>212</v>
      </c>
      <c r="AF41" s="722">
        <f>AD41*9</f>
        <v>112.5</v>
      </c>
    </row>
    <row r="42" spans="2:32" ht="27.95" customHeight="1">
      <c r="B42" s="837"/>
      <c r="C42" s="750"/>
      <c r="D42" s="523"/>
      <c r="E42" s="616"/>
      <c r="F42" s="528"/>
      <c r="G42" s="510"/>
      <c r="H42" s="511"/>
      <c r="I42" s="510"/>
      <c r="J42" s="528"/>
      <c r="K42" s="616"/>
      <c r="L42" s="528"/>
      <c r="M42" s="510"/>
      <c r="N42" s="511"/>
      <c r="O42" s="510"/>
      <c r="P42" s="528"/>
      <c r="Q42" s="616"/>
      <c r="R42" s="528"/>
      <c r="S42" s="510"/>
      <c r="T42" s="511"/>
      <c r="U42" s="839"/>
      <c r="V42" s="509"/>
      <c r="W42" s="833" t="s">
        <v>604</v>
      </c>
      <c r="X42" s="526" t="s">
        <v>220</v>
      </c>
      <c r="Y42" s="830">
        <v>0</v>
      </c>
      <c r="Z42" s="734"/>
      <c r="AA42" s="721" t="s">
        <v>221</v>
      </c>
      <c r="AE42" s="721">
        <f>AB42*15</f>
        <v>0</v>
      </c>
    </row>
    <row r="43" spans="2:32" ht="27.95" customHeight="1">
      <c r="B43" s="832" t="s">
        <v>222</v>
      </c>
      <c r="C43" s="748"/>
      <c r="D43" s="523"/>
      <c r="E43" s="542"/>
      <c r="F43" s="545"/>
      <c r="G43" s="510"/>
      <c r="H43" s="511"/>
      <c r="I43" s="510"/>
      <c r="J43" s="528"/>
      <c r="K43" s="542"/>
      <c r="L43" s="545"/>
      <c r="M43" s="510"/>
      <c r="N43" s="511"/>
      <c r="O43" s="510"/>
      <c r="P43" s="528"/>
      <c r="Q43" s="542"/>
      <c r="R43" s="545"/>
      <c r="S43" s="510"/>
      <c r="T43" s="511"/>
      <c r="U43" s="839"/>
      <c r="V43" s="509"/>
      <c r="W43" s="831" t="s">
        <v>223</v>
      </c>
      <c r="X43" s="507"/>
      <c r="Y43" s="830"/>
      <c r="Z43" s="721"/>
      <c r="AC43" s="721">
        <f>SUM(AC38:AC42)</f>
        <v>29.7</v>
      </c>
      <c r="AD43" s="721">
        <f>SUM(AD38:AD42)</f>
        <v>24</v>
      </c>
      <c r="AE43" s="721">
        <f>SUM(AE38:AE42)</f>
        <v>98</v>
      </c>
      <c r="AF43" s="721">
        <f>AC43*4+AD43*9+AE43*4</f>
        <v>726.8</v>
      </c>
    </row>
    <row r="44" spans="2:32" ht="27.95" customHeight="1">
      <c r="B44" s="829"/>
      <c r="C44" s="744"/>
      <c r="D44" s="861"/>
      <c r="E44" s="741"/>
      <c r="F44" s="740"/>
      <c r="G44" s="860"/>
      <c r="H44" s="741"/>
      <c r="I44" s="740"/>
      <c r="J44" s="741"/>
      <c r="K44" s="741"/>
      <c r="L44" s="740"/>
      <c r="M44" s="860"/>
      <c r="N44" s="741"/>
      <c r="O44" s="740"/>
      <c r="P44" s="741"/>
      <c r="Q44" s="741"/>
      <c r="R44" s="740"/>
      <c r="S44" s="860"/>
      <c r="T44" s="741"/>
      <c r="U44" s="859"/>
      <c r="V44" s="487"/>
      <c r="W44" s="825" t="s">
        <v>603</v>
      </c>
      <c r="X44" s="485"/>
      <c r="Y44" s="824"/>
      <c r="Z44" s="734"/>
      <c r="AC44" s="733">
        <f>AC43*4/AF43</f>
        <v>0.16345624656026417</v>
      </c>
      <c r="AD44" s="733">
        <f>AD43*9/AF43</f>
        <v>0.29719317556411667</v>
      </c>
      <c r="AE44" s="733">
        <f>AE43*4/AF43</f>
        <v>0.53935057787561924</v>
      </c>
    </row>
    <row r="45" spans="2:32" ht="21.75" customHeight="1">
      <c r="C45" s="721"/>
      <c r="J45" s="732"/>
      <c r="K45" s="732"/>
      <c r="L45" s="732"/>
      <c r="M45" s="732"/>
      <c r="N45" s="732"/>
      <c r="O45" s="732"/>
      <c r="P45" s="732"/>
      <c r="Q45" s="732"/>
      <c r="R45" s="732"/>
      <c r="S45" s="732"/>
      <c r="T45" s="732"/>
      <c r="U45" s="732"/>
      <c r="V45" s="732"/>
      <c r="W45" s="732"/>
      <c r="X45" s="732"/>
      <c r="Y45" s="732"/>
      <c r="Z45" s="731"/>
    </row>
    <row r="46" spans="2:32">
      <c r="B46" s="722"/>
      <c r="D46" s="730"/>
      <c r="E46" s="730"/>
      <c r="F46" s="729"/>
      <c r="G46" s="729"/>
      <c r="H46" s="728"/>
      <c r="I46" s="721"/>
      <c r="J46" s="721"/>
      <c r="K46" s="728"/>
      <c r="L46" s="721"/>
      <c r="N46" s="728"/>
      <c r="O46" s="721"/>
      <c r="Q46" s="728"/>
      <c r="R46" s="721"/>
      <c r="T46" s="728"/>
      <c r="U46" s="721"/>
      <c r="V46" s="479"/>
      <c r="Y46" s="727"/>
    </row>
    <row r="47" spans="2:32">
      <c r="Y47" s="727"/>
    </row>
    <row r="48" spans="2:32">
      <c r="Y48" s="727"/>
    </row>
    <row r="49" spans="25:25">
      <c r="Y49" s="727"/>
    </row>
    <row r="50" spans="25:25">
      <c r="Y50" s="727"/>
    </row>
    <row r="51" spans="25:25">
      <c r="Y51" s="727"/>
    </row>
    <row r="52" spans="25:25">
      <c r="Y52" s="727"/>
    </row>
  </sheetData>
  <mergeCells count="15">
    <mergeCell ref="J45:Y45"/>
    <mergeCell ref="D46:G46"/>
    <mergeCell ref="C21:C26"/>
    <mergeCell ref="B25:B26"/>
    <mergeCell ref="C29:C34"/>
    <mergeCell ref="B33:B34"/>
    <mergeCell ref="B1:Y1"/>
    <mergeCell ref="B2:G2"/>
    <mergeCell ref="C5:C10"/>
    <mergeCell ref="B9:B10"/>
    <mergeCell ref="C13:C18"/>
    <mergeCell ref="B17:B18"/>
    <mergeCell ref="V5:V44"/>
    <mergeCell ref="C37:C42"/>
    <mergeCell ref="B41:B42"/>
  </mergeCells>
  <phoneticPr fontId="3" type="noConversion"/>
  <pageMargins left="0.39370078740157483" right="0.31496062992125984" top="0.19685039370078741" bottom="0.15748031496062992" header="0.51181102362204722" footer="0.23622047244094491"/>
  <pageSetup paperSize="9" scale="43" orientation="landscape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7F71BF-5081-4A15-80B6-A8A5BD2F9406}">
  <dimension ref="A1:U60"/>
  <sheetViews>
    <sheetView topLeftCell="A10" zoomScaleNormal="100" workbookViewId="0">
      <selection activeCell="K57" sqref="K57"/>
    </sheetView>
  </sheetViews>
  <sheetFormatPr defaultRowHeight="16.5"/>
  <cols>
    <col min="1" max="9" width="7.625" style="4" customWidth="1"/>
    <col min="10" max="11" width="7.375" style="4" customWidth="1"/>
    <col min="12" max="13" width="7.625" style="4" customWidth="1"/>
    <col min="14" max="15" width="7.375" style="4" customWidth="1"/>
    <col min="16" max="20" width="7.625" style="4" customWidth="1"/>
    <col min="21" max="21" width="22.25" style="4" customWidth="1"/>
    <col min="22" max="16384" width="9" style="4"/>
  </cols>
  <sheetData>
    <row r="1" spans="1:21" s="3" customFormat="1" ht="20.100000000000001" customHeight="1" thickBot="1">
      <c r="A1" s="1" t="s">
        <v>0</v>
      </c>
      <c r="B1" s="2"/>
      <c r="C1" s="2"/>
      <c r="D1" s="2"/>
      <c r="E1" s="192"/>
      <c r="F1" s="192"/>
      <c r="G1" s="193"/>
      <c r="H1" s="192" t="s">
        <v>376</v>
      </c>
      <c r="I1" s="193"/>
      <c r="J1" s="2"/>
      <c r="K1" s="2"/>
      <c r="L1" s="2"/>
      <c r="M1" s="2"/>
      <c r="N1" s="2"/>
      <c r="O1" s="2" t="s">
        <v>1</v>
      </c>
      <c r="P1" s="2"/>
      <c r="U1" s="4"/>
    </row>
    <row r="2" spans="1:21" s="194" customFormat="1" ht="12" customHeight="1">
      <c r="A2" s="255" t="s">
        <v>2</v>
      </c>
      <c r="B2" s="256"/>
      <c r="C2" s="256"/>
      <c r="D2" s="256"/>
      <c r="E2" s="257" t="s">
        <v>3</v>
      </c>
      <c r="F2" s="256"/>
      <c r="G2" s="256"/>
      <c r="H2" s="256"/>
      <c r="I2" s="257" t="s">
        <v>4</v>
      </c>
      <c r="J2" s="256"/>
      <c r="K2" s="256"/>
      <c r="L2" s="256"/>
      <c r="M2" s="257" t="s">
        <v>5</v>
      </c>
      <c r="N2" s="256"/>
      <c r="O2" s="256"/>
      <c r="P2" s="256"/>
      <c r="Q2" s="257" t="s">
        <v>6</v>
      </c>
      <c r="R2" s="256"/>
      <c r="S2" s="256"/>
      <c r="T2" s="259"/>
      <c r="U2" s="269" t="s">
        <v>7</v>
      </c>
    </row>
    <row r="3" spans="1:21" s="5" customFormat="1" ht="18" customHeight="1">
      <c r="A3" s="260"/>
      <c r="B3" s="261"/>
      <c r="C3" s="261"/>
      <c r="D3" s="261"/>
      <c r="E3" s="261" t="s">
        <v>377</v>
      </c>
      <c r="F3" s="261" t="s">
        <v>8</v>
      </c>
      <c r="G3" s="261" t="s">
        <v>8</v>
      </c>
      <c r="H3" s="261" t="s">
        <v>8</v>
      </c>
      <c r="I3" s="261" t="s">
        <v>378</v>
      </c>
      <c r="J3" s="261" t="s">
        <v>9</v>
      </c>
      <c r="K3" s="261" t="s">
        <v>9</v>
      </c>
      <c r="L3" s="261" t="s">
        <v>9</v>
      </c>
      <c r="M3" s="261" t="s">
        <v>379</v>
      </c>
      <c r="N3" s="261" t="s">
        <v>10</v>
      </c>
      <c r="O3" s="261" t="s">
        <v>10</v>
      </c>
      <c r="P3" s="261" t="s">
        <v>10</v>
      </c>
      <c r="Q3" s="261" t="s">
        <v>11</v>
      </c>
      <c r="R3" s="261" t="s">
        <v>12</v>
      </c>
      <c r="S3" s="261" t="s">
        <v>12</v>
      </c>
      <c r="T3" s="262" t="s">
        <v>12</v>
      </c>
      <c r="U3" s="264"/>
    </row>
    <row r="4" spans="1:21" s="6" customFormat="1" ht="18" customHeight="1">
      <c r="A4" s="239"/>
      <c r="B4" s="240"/>
      <c r="C4" s="240"/>
      <c r="D4" s="240"/>
      <c r="E4" s="240" t="s">
        <v>380</v>
      </c>
      <c r="F4" s="240" t="s">
        <v>13</v>
      </c>
      <c r="G4" s="240" t="s">
        <v>13</v>
      </c>
      <c r="H4" s="240" t="s">
        <v>13</v>
      </c>
      <c r="I4" s="240" t="s">
        <v>381</v>
      </c>
      <c r="J4" s="240" t="s">
        <v>14</v>
      </c>
      <c r="K4" s="240" t="s">
        <v>14</v>
      </c>
      <c r="L4" s="240" t="s">
        <v>14</v>
      </c>
      <c r="M4" s="240" t="s">
        <v>15</v>
      </c>
      <c r="N4" s="240" t="s">
        <v>16</v>
      </c>
      <c r="O4" s="240" t="s">
        <v>16</v>
      </c>
      <c r="P4" s="240" t="s">
        <v>16</v>
      </c>
      <c r="Q4" s="240" t="s">
        <v>382</v>
      </c>
      <c r="R4" s="240" t="s">
        <v>17</v>
      </c>
      <c r="S4" s="240" t="s">
        <v>17</v>
      </c>
      <c r="T4" s="251" t="s">
        <v>17</v>
      </c>
      <c r="U4" s="266"/>
    </row>
    <row r="5" spans="1:21" s="7" customFormat="1" ht="18" customHeight="1">
      <c r="A5" s="243"/>
      <c r="B5" s="234"/>
      <c r="C5" s="234"/>
      <c r="D5" s="234"/>
      <c r="E5" s="234" t="s">
        <v>18</v>
      </c>
      <c r="F5" s="234" t="s">
        <v>19</v>
      </c>
      <c r="G5" s="234" t="s">
        <v>19</v>
      </c>
      <c r="H5" s="234" t="s">
        <v>19</v>
      </c>
      <c r="I5" s="234" t="s">
        <v>383</v>
      </c>
      <c r="J5" s="234" t="s">
        <v>20</v>
      </c>
      <c r="K5" s="234" t="s">
        <v>20</v>
      </c>
      <c r="L5" s="234" t="s">
        <v>20</v>
      </c>
      <c r="M5" s="234" t="s">
        <v>384</v>
      </c>
      <c r="N5" s="234" t="s">
        <v>21</v>
      </c>
      <c r="O5" s="234" t="s">
        <v>21</v>
      </c>
      <c r="P5" s="234" t="s">
        <v>21</v>
      </c>
      <c r="Q5" s="234" t="s">
        <v>385</v>
      </c>
      <c r="R5" s="234" t="s">
        <v>22</v>
      </c>
      <c r="S5" s="234" t="s">
        <v>22</v>
      </c>
      <c r="T5" s="235" t="s">
        <v>22</v>
      </c>
      <c r="U5" s="267"/>
    </row>
    <row r="6" spans="1:21" s="8" customFormat="1" ht="18" customHeight="1">
      <c r="A6" s="248"/>
      <c r="B6" s="249"/>
      <c r="C6" s="249"/>
      <c r="D6" s="249"/>
      <c r="E6" s="249" t="s">
        <v>23</v>
      </c>
      <c r="F6" s="249" t="s">
        <v>24</v>
      </c>
      <c r="G6" s="249" t="s">
        <v>24</v>
      </c>
      <c r="H6" s="249" t="s">
        <v>24</v>
      </c>
      <c r="I6" s="249" t="s">
        <v>25</v>
      </c>
      <c r="J6" s="249" t="s">
        <v>26</v>
      </c>
      <c r="K6" s="249" t="s">
        <v>26</v>
      </c>
      <c r="L6" s="249" t="s">
        <v>26</v>
      </c>
      <c r="M6" s="249" t="s">
        <v>27</v>
      </c>
      <c r="N6" s="249" t="s">
        <v>28</v>
      </c>
      <c r="O6" s="249" t="s">
        <v>28</v>
      </c>
      <c r="P6" s="249" t="s">
        <v>28</v>
      </c>
      <c r="Q6" s="249" t="s">
        <v>29</v>
      </c>
      <c r="R6" s="249" t="s">
        <v>30</v>
      </c>
      <c r="S6" s="249" t="s">
        <v>30</v>
      </c>
      <c r="T6" s="250" t="s">
        <v>30</v>
      </c>
      <c r="U6" s="267"/>
    </row>
    <row r="7" spans="1:21" s="202" customFormat="1" ht="15" customHeight="1">
      <c r="A7" s="245"/>
      <c r="B7" s="246"/>
      <c r="C7" s="246"/>
      <c r="D7" s="246"/>
      <c r="E7" s="246" t="s">
        <v>426</v>
      </c>
      <c r="F7" s="246" t="s">
        <v>31</v>
      </c>
      <c r="G7" s="246" t="s">
        <v>31</v>
      </c>
      <c r="H7" s="246" t="s">
        <v>31</v>
      </c>
      <c r="I7" s="246" t="s">
        <v>427</v>
      </c>
      <c r="J7" s="246" t="s">
        <v>32</v>
      </c>
      <c r="K7" s="246" t="s">
        <v>32</v>
      </c>
      <c r="L7" s="246" t="s">
        <v>32</v>
      </c>
      <c r="M7" s="246" t="s">
        <v>426</v>
      </c>
      <c r="N7" s="246" t="s">
        <v>33</v>
      </c>
      <c r="O7" s="246" t="s">
        <v>33</v>
      </c>
      <c r="P7" s="246" t="s">
        <v>33</v>
      </c>
      <c r="Q7" s="246" t="s">
        <v>426</v>
      </c>
      <c r="R7" s="246" t="s">
        <v>34</v>
      </c>
      <c r="S7" s="246" t="s">
        <v>34</v>
      </c>
      <c r="T7" s="247" t="s">
        <v>34</v>
      </c>
      <c r="U7" s="267"/>
    </row>
    <row r="8" spans="1:21" s="9" customFormat="1" ht="18" customHeight="1">
      <c r="A8" s="236"/>
      <c r="B8" s="237"/>
      <c r="C8" s="237"/>
      <c r="D8" s="237"/>
      <c r="E8" s="237" t="s">
        <v>386</v>
      </c>
      <c r="F8" s="237" t="s">
        <v>35</v>
      </c>
      <c r="G8" s="237" t="s">
        <v>35</v>
      </c>
      <c r="H8" s="237" t="s">
        <v>35</v>
      </c>
      <c r="I8" s="237" t="s">
        <v>387</v>
      </c>
      <c r="J8" s="237" t="s">
        <v>36</v>
      </c>
      <c r="K8" s="237" t="s">
        <v>36</v>
      </c>
      <c r="L8" s="237" t="s">
        <v>36</v>
      </c>
      <c r="M8" s="237" t="s">
        <v>37</v>
      </c>
      <c r="N8" s="237" t="s">
        <v>38</v>
      </c>
      <c r="O8" s="237" t="s">
        <v>38</v>
      </c>
      <c r="P8" s="237" t="s">
        <v>38</v>
      </c>
      <c r="Q8" s="237" t="s">
        <v>388</v>
      </c>
      <c r="R8" s="237" t="s">
        <v>39</v>
      </c>
      <c r="S8" s="237" t="s">
        <v>39</v>
      </c>
      <c r="T8" s="238" t="s">
        <v>39</v>
      </c>
      <c r="U8" s="267"/>
    </row>
    <row r="9" spans="1:21" s="9" customFormat="1" ht="12" customHeight="1">
      <c r="A9" s="232"/>
      <c r="B9" s="230"/>
      <c r="C9" s="230"/>
      <c r="D9" s="230"/>
      <c r="E9" s="233" t="s">
        <v>428</v>
      </c>
      <c r="F9" s="233"/>
      <c r="G9" s="233"/>
      <c r="H9" s="233"/>
      <c r="I9" s="230"/>
      <c r="J9" s="230"/>
      <c r="K9" s="230"/>
      <c r="L9" s="230"/>
      <c r="M9" s="230"/>
      <c r="N9" s="230"/>
      <c r="O9" s="230"/>
      <c r="P9" s="230"/>
      <c r="Q9" s="230"/>
      <c r="R9" s="230"/>
      <c r="S9" s="230"/>
      <c r="T9" s="231"/>
      <c r="U9" s="267"/>
    </row>
    <row r="10" spans="1:21" s="195" customFormat="1" ht="9" customHeight="1">
      <c r="A10" s="196" t="s">
        <v>40</v>
      </c>
      <c r="B10" s="197">
        <f>第一週明細!V11</f>
        <v>0</v>
      </c>
      <c r="C10" s="197" t="s">
        <v>41</v>
      </c>
      <c r="D10" s="197">
        <f>第一週明細!V7</f>
        <v>0</v>
      </c>
      <c r="E10" s="197" t="s">
        <v>40</v>
      </c>
      <c r="F10" s="197">
        <f>第一週明細!V19</f>
        <v>735.3</v>
      </c>
      <c r="G10" s="197" t="s">
        <v>41</v>
      </c>
      <c r="H10" s="197">
        <f>第一週明細!V15</f>
        <v>22.5</v>
      </c>
      <c r="I10" s="197" t="s">
        <v>40</v>
      </c>
      <c r="J10" s="197">
        <f>第一週明細!V27</f>
        <v>731.3</v>
      </c>
      <c r="K10" s="197" t="s">
        <v>41</v>
      </c>
      <c r="L10" s="197">
        <f>第一週明細!V23</f>
        <v>22.5</v>
      </c>
      <c r="M10" s="197" t="s">
        <v>40</v>
      </c>
      <c r="N10" s="197">
        <f>第一週明細!V35</f>
        <v>739.7</v>
      </c>
      <c r="O10" s="197" t="s">
        <v>41</v>
      </c>
      <c r="P10" s="197">
        <f>第一週明細!V31</f>
        <v>22.5</v>
      </c>
      <c r="Q10" s="197" t="s">
        <v>40</v>
      </c>
      <c r="R10" s="197">
        <f>第一週明細!V43</f>
        <v>775.7</v>
      </c>
      <c r="S10" s="197" t="s">
        <v>41</v>
      </c>
      <c r="T10" s="198">
        <f>第一週明細!V39</f>
        <v>22.5</v>
      </c>
      <c r="U10" s="268"/>
    </row>
    <row r="11" spans="1:21" s="195" customFormat="1" ht="9" customHeight="1" thickBot="1">
      <c r="A11" s="199" t="s">
        <v>42</v>
      </c>
      <c r="B11" s="200">
        <f>第一週明細!V5</f>
        <v>0</v>
      </c>
      <c r="C11" s="200" t="s">
        <v>43</v>
      </c>
      <c r="D11" s="200">
        <f>第一週明細!V9</f>
        <v>0</v>
      </c>
      <c r="E11" s="200" t="s">
        <v>42</v>
      </c>
      <c r="F11" s="200">
        <f>第一週明細!V13</f>
        <v>104.5</v>
      </c>
      <c r="G11" s="200" t="s">
        <v>43</v>
      </c>
      <c r="H11" s="200">
        <f>第一週明細!V17</f>
        <v>28.7</v>
      </c>
      <c r="I11" s="200" t="s">
        <v>42</v>
      </c>
      <c r="J11" s="200">
        <f>第一週明細!V21</f>
        <v>103.5</v>
      </c>
      <c r="K11" s="200" t="s">
        <v>43</v>
      </c>
      <c r="L11" s="200">
        <f>第一週明細!V25</f>
        <v>28.7</v>
      </c>
      <c r="M11" s="200" t="s">
        <v>42</v>
      </c>
      <c r="N11" s="200">
        <f>第一週明細!V29</f>
        <v>105.5</v>
      </c>
      <c r="O11" s="200" t="s">
        <v>43</v>
      </c>
      <c r="P11" s="200">
        <f>第一週明細!V33</f>
        <v>28.8</v>
      </c>
      <c r="Q11" s="200" t="s">
        <v>42</v>
      </c>
      <c r="R11" s="200">
        <f>第一週明細!V37</f>
        <v>113.5</v>
      </c>
      <c r="S11" s="200" t="s">
        <v>43</v>
      </c>
      <c r="T11" s="201">
        <f>第一週明細!V41</f>
        <v>29.8</v>
      </c>
      <c r="U11" s="264" t="s">
        <v>44</v>
      </c>
    </row>
    <row r="12" spans="1:21" s="194" customFormat="1" ht="12" customHeight="1">
      <c r="A12" s="255" t="s">
        <v>45</v>
      </c>
      <c r="B12" s="256"/>
      <c r="C12" s="256"/>
      <c r="D12" s="256"/>
      <c r="E12" s="257" t="s">
        <v>46</v>
      </c>
      <c r="F12" s="256"/>
      <c r="G12" s="256"/>
      <c r="H12" s="256"/>
      <c r="I12" s="257" t="s">
        <v>47</v>
      </c>
      <c r="J12" s="256"/>
      <c r="K12" s="256"/>
      <c r="L12" s="256"/>
      <c r="M12" s="257" t="s">
        <v>48</v>
      </c>
      <c r="N12" s="256"/>
      <c r="O12" s="256"/>
      <c r="P12" s="256"/>
      <c r="Q12" s="257" t="s">
        <v>49</v>
      </c>
      <c r="R12" s="256"/>
      <c r="S12" s="256"/>
      <c r="T12" s="259"/>
      <c r="U12" s="265"/>
    </row>
    <row r="13" spans="1:21" s="5" customFormat="1" ht="18" customHeight="1">
      <c r="A13" s="260" t="s">
        <v>9</v>
      </c>
      <c r="B13" s="261" t="s">
        <v>9</v>
      </c>
      <c r="C13" s="261" t="s">
        <v>9</v>
      </c>
      <c r="D13" s="261" t="s">
        <v>9</v>
      </c>
      <c r="E13" s="261" t="s">
        <v>389</v>
      </c>
      <c r="F13" s="261" t="s">
        <v>50</v>
      </c>
      <c r="G13" s="261" t="s">
        <v>50</v>
      </c>
      <c r="H13" s="261" t="s">
        <v>50</v>
      </c>
      <c r="I13" s="261" t="s">
        <v>378</v>
      </c>
      <c r="J13" s="261" t="s">
        <v>9</v>
      </c>
      <c r="K13" s="261" t="s">
        <v>9</v>
      </c>
      <c r="L13" s="261" t="s">
        <v>9</v>
      </c>
      <c r="M13" s="261" t="s">
        <v>235</v>
      </c>
      <c r="N13" s="261" t="s">
        <v>51</v>
      </c>
      <c r="O13" s="261" t="s">
        <v>51</v>
      </c>
      <c r="P13" s="261" t="s">
        <v>51</v>
      </c>
      <c r="Q13" s="261" t="s">
        <v>52</v>
      </c>
      <c r="R13" s="261" t="s">
        <v>10</v>
      </c>
      <c r="S13" s="261" t="s">
        <v>10</v>
      </c>
      <c r="T13" s="262" t="s">
        <v>10</v>
      </c>
      <c r="U13" s="241"/>
    </row>
    <row r="14" spans="1:21" s="6" customFormat="1" ht="18" customHeight="1">
      <c r="A14" s="239" t="s">
        <v>53</v>
      </c>
      <c r="B14" s="240" t="s">
        <v>54</v>
      </c>
      <c r="C14" s="240" t="s">
        <v>54</v>
      </c>
      <c r="D14" s="240" t="s">
        <v>54</v>
      </c>
      <c r="E14" s="240" t="s">
        <v>390</v>
      </c>
      <c r="F14" s="240" t="s">
        <v>55</v>
      </c>
      <c r="G14" s="240" t="s">
        <v>55</v>
      </c>
      <c r="H14" s="240" t="s">
        <v>55</v>
      </c>
      <c r="I14" s="240" t="s">
        <v>391</v>
      </c>
      <c r="J14" s="240" t="s">
        <v>56</v>
      </c>
      <c r="K14" s="240" t="s">
        <v>56</v>
      </c>
      <c r="L14" s="240" t="s">
        <v>56</v>
      </c>
      <c r="M14" s="240" t="s">
        <v>392</v>
      </c>
      <c r="N14" s="240" t="s">
        <v>57</v>
      </c>
      <c r="O14" s="240" t="s">
        <v>57</v>
      </c>
      <c r="P14" s="240" t="s">
        <v>57</v>
      </c>
      <c r="Q14" s="240" t="s">
        <v>58</v>
      </c>
      <c r="R14" s="240" t="s">
        <v>59</v>
      </c>
      <c r="S14" s="240" t="s">
        <v>59</v>
      </c>
      <c r="T14" s="251" t="s">
        <v>59</v>
      </c>
      <c r="U14" s="242"/>
    </row>
    <row r="15" spans="1:21" s="7" customFormat="1" ht="18" customHeight="1">
      <c r="A15" s="243" t="s">
        <v>60</v>
      </c>
      <c r="B15" s="234" t="s">
        <v>61</v>
      </c>
      <c r="C15" s="234" t="s">
        <v>61</v>
      </c>
      <c r="D15" s="234" t="s">
        <v>61</v>
      </c>
      <c r="E15" s="234" t="s">
        <v>393</v>
      </c>
      <c r="F15" s="234" t="s">
        <v>62</v>
      </c>
      <c r="G15" s="234" t="s">
        <v>62</v>
      </c>
      <c r="H15" s="234" t="s">
        <v>62</v>
      </c>
      <c r="I15" s="234" t="s">
        <v>63</v>
      </c>
      <c r="J15" s="234" t="s">
        <v>64</v>
      </c>
      <c r="K15" s="234" t="s">
        <v>64</v>
      </c>
      <c r="L15" s="234" t="s">
        <v>64</v>
      </c>
      <c r="M15" s="234" t="s">
        <v>394</v>
      </c>
      <c r="N15" s="234" t="s">
        <v>65</v>
      </c>
      <c r="O15" s="234" t="s">
        <v>65</v>
      </c>
      <c r="P15" s="234" t="s">
        <v>65</v>
      </c>
      <c r="Q15" s="234" t="s">
        <v>395</v>
      </c>
      <c r="R15" s="234" t="s">
        <v>66</v>
      </c>
      <c r="S15" s="234" t="s">
        <v>66</v>
      </c>
      <c r="T15" s="235" t="s">
        <v>66</v>
      </c>
      <c r="U15" s="242"/>
    </row>
    <row r="16" spans="1:21" s="8" customFormat="1" ht="18" customHeight="1">
      <c r="A16" s="248" t="s">
        <v>67</v>
      </c>
      <c r="B16" s="249" t="s">
        <v>68</v>
      </c>
      <c r="C16" s="249" t="s">
        <v>68</v>
      </c>
      <c r="D16" s="249" t="s">
        <v>68</v>
      </c>
      <c r="E16" s="249" t="s">
        <v>396</v>
      </c>
      <c r="F16" s="249" t="s">
        <v>69</v>
      </c>
      <c r="G16" s="249" t="s">
        <v>69</v>
      </c>
      <c r="H16" s="249" t="s">
        <v>69</v>
      </c>
      <c r="I16" s="249" t="s">
        <v>70</v>
      </c>
      <c r="J16" s="249" t="s">
        <v>71</v>
      </c>
      <c r="K16" s="249" t="s">
        <v>71</v>
      </c>
      <c r="L16" s="249" t="s">
        <v>71</v>
      </c>
      <c r="M16" s="249" t="s">
        <v>397</v>
      </c>
      <c r="N16" s="249" t="s">
        <v>72</v>
      </c>
      <c r="O16" s="249" t="s">
        <v>72</v>
      </c>
      <c r="P16" s="249" t="s">
        <v>72</v>
      </c>
      <c r="Q16" s="249" t="s">
        <v>73</v>
      </c>
      <c r="R16" s="249" t="s">
        <v>74</v>
      </c>
      <c r="S16" s="249" t="s">
        <v>74</v>
      </c>
      <c r="T16" s="250" t="s">
        <v>74</v>
      </c>
      <c r="U16" s="242"/>
    </row>
    <row r="17" spans="1:21" s="202" customFormat="1" ht="15" customHeight="1">
      <c r="A17" s="245" t="s">
        <v>426</v>
      </c>
      <c r="B17" s="246" t="s">
        <v>31</v>
      </c>
      <c r="C17" s="246" t="s">
        <v>31</v>
      </c>
      <c r="D17" s="246" t="s">
        <v>31</v>
      </c>
      <c r="E17" s="246" t="s">
        <v>426</v>
      </c>
      <c r="F17" s="246" t="s">
        <v>31</v>
      </c>
      <c r="G17" s="246" t="s">
        <v>31</v>
      </c>
      <c r="H17" s="246" t="s">
        <v>31</v>
      </c>
      <c r="I17" s="246" t="s">
        <v>426</v>
      </c>
      <c r="J17" s="246" t="s">
        <v>31</v>
      </c>
      <c r="K17" s="246" t="s">
        <v>31</v>
      </c>
      <c r="L17" s="246" t="s">
        <v>31</v>
      </c>
      <c r="M17" s="246" t="s">
        <v>427</v>
      </c>
      <c r="N17" s="246" t="s">
        <v>32</v>
      </c>
      <c r="O17" s="246" t="s">
        <v>32</v>
      </c>
      <c r="P17" s="246" t="s">
        <v>32</v>
      </c>
      <c r="Q17" s="246" t="s">
        <v>426</v>
      </c>
      <c r="R17" s="246" t="s">
        <v>31</v>
      </c>
      <c r="S17" s="246" t="s">
        <v>31</v>
      </c>
      <c r="T17" s="247" t="s">
        <v>31</v>
      </c>
      <c r="U17" s="242"/>
    </row>
    <row r="18" spans="1:21" s="9" customFormat="1" ht="18" customHeight="1">
      <c r="A18" s="236" t="s">
        <v>75</v>
      </c>
      <c r="B18" s="237" t="s">
        <v>76</v>
      </c>
      <c r="C18" s="237" t="s">
        <v>76</v>
      </c>
      <c r="D18" s="237" t="s">
        <v>76</v>
      </c>
      <c r="E18" s="237" t="s">
        <v>398</v>
      </c>
      <c r="F18" s="237" t="s">
        <v>77</v>
      </c>
      <c r="G18" s="237" t="s">
        <v>77</v>
      </c>
      <c r="H18" s="237" t="s">
        <v>77</v>
      </c>
      <c r="I18" s="237" t="s">
        <v>399</v>
      </c>
      <c r="J18" s="237" t="s">
        <v>78</v>
      </c>
      <c r="K18" s="237" t="s">
        <v>78</v>
      </c>
      <c r="L18" s="237" t="s">
        <v>78</v>
      </c>
      <c r="M18" s="237" t="s">
        <v>79</v>
      </c>
      <c r="N18" s="237" t="s">
        <v>80</v>
      </c>
      <c r="O18" s="237" t="s">
        <v>80</v>
      </c>
      <c r="P18" s="237" t="s">
        <v>80</v>
      </c>
      <c r="Q18" s="237" t="s">
        <v>400</v>
      </c>
      <c r="R18" s="237" t="s">
        <v>81</v>
      </c>
      <c r="S18" s="237" t="s">
        <v>81</v>
      </c>
      <c r="T18" s="238" t="s">
        <v>81</v>
      </c>
      <c r="U18" s="258"/>
    </row>
    <row r="19" spans="1:21" s="9" customFormat="1" ht="12" customHeight="1">
      <c r="A19" s="232"/>
      <c r="B19" s="230"/>
      <c r="C19" s="230"/>
      <c r="D19" s="230"/>
      <c r="E19" s="233" t="s">
        <v>429</v>
      </c>
      <c r="F19" s="233"/>
      <c r="G19" s="233"/>
      <c r="H19" s="233"/>
      <c r="I19" s="230"/>
      <c r="J19" s="230"/>
      <c r="K19" s="230"/>
      <c r="L19" s="230"/>
      <c r="M19" s="230"/>
      <c r="N19" s="230"/>
      <c r="O19" s="230"/>
      <c r="P19" s="230"/>
      <c r="Q19" s="230"/>
      <c r="R19" s="230"/>
      <c r="S19" s="230"/>
      <c r="T19" s="231"/>
      <c r="U19" s="191"/>
    </row>
    <row r="20" spans="1:21" s="195" customFormat="1" ht="9" customHeight="1">
      <c r="A20" s="196" t="s">
        <v>40</v>
      </c>
      <c r="B20" s="197">
        <f>第二週明細!V11</f>
        <v>728.1</v>
      </c>
      <c r="C20" s="197" t="s">
        <v>41</v>
      </c>
      <c r="D20" s="197">
        <f>第二週明細!V7</f>
        <v>22.5</v>
      </c>
      <c r="E20" s="197" t="s">
        <v>40</v>
      </c>
      <c r="F20" s="197">
        <f>第二週明細!V19</f>
        <v>750.9</v>
      </c>
      <c r="G20" s="197" t="s">
        <v>41</v>
      </c>
      <c r="H20" s="197">
        <f>第二週明細!V15</f>
        <v>22.5</v>
      </c>
      <c r="I20" s="197" t="s">
        <v>40</v>
      </c>
      <c r="J20" s="197">
        <f>第二週明細!V27</f>
        <v>716.9</v>
      </c>
      <c r="K20" s="197" t="s">
        <v>41</v>
      </c>
      <c r="L20" s="197">
        <f>第二週明細!V23</f>
        <v>22.5</v>
      </c>
      <c r="M20" s="197" t="s">
        <v>40</v>
      </c>
      <c r="N20" s="197">
        <f>第二週明細!V35</f>
        <v>776.1</v>
      </c>
      <c r="O20" s="197" t="s">
        <v>41</v>
      </c>
      <c r="P20" s="197">
        <f>第二週明細!V31</f>
        <v>22.5</v>
      </c>
      <c r="Q20" s="197" t="s">
        <v>40</v>
      </c>
      <c r="R20" s="197">
        <f>第二週明細!V43</f>
        <v>751.3</v>
      </c>
      <c r="S20" s="197" t="s">
        <v>41</v>
      </c>
      <c r="T20" s="198">
        <f>第二週明細!V39</f>
        <v>22.5</v>
      </c>
      <c r="U20" s="241" t="s">
        <v>82</v>
      </c>
    </row>
    <row r="21" spans="1:21" s="195" customFormat="1" ht="9" customHeight="1" thickBot="1">
      <c r="A21" s="199" t="s">
        <v>42</v>
      </c>
      <c r="B21" s="200">
        <f>第二週明細!V5</f>
        <v>103</v>
      </c>
      <c r="C21" s="200" t="s">
        <v>43</v>
      </c>
      <c r="D21" s="200">
        <f>第二週明細!V9</f>
        <v>28.4</v>
      </c>
      <c r="E21" s="200" t="s">
        <v>42</v>
      </c>
      <c r="F21" s="200">
        <f>第二週明細!V13</f>
        <v>108</v>
      </c>
      <c r="G21" s="200" t="s">
        <v>43</v>
      </c>
      <c r="H21" s="200">
        <f>第二週明細!V17</f>
        <v>29.1</v>
      </c>
      <c r="I21" s="200" t="s">
        <v>42</v>
      </c>
      <c r="J21" s="200">
        <f>第二週明細!V21</f>
        <v>100.5</v>
      </c>
      <c r="K21" s="200" t="s">
        <v>43</v>
      </c>
      <c r="L21" s="200">
        <f>第二週明細!V25</f>
        <v>28.1</v>
      </c>
      <c r="M21" s="200" t="s">
        <v>42</v>
      </c>
      <c r="N21" s="200">
        <f>第二週明細!V29</f>
        <v>113.5</v>
      </c>
      <c r="O21" s="200" t="s">
        <v>43</v>
      </c>
      <c r="P21" s="200">
        <f>第二週明細!V33</f>
        <v>29.900000000000002</v>
      </c>
      <c r="Q21" s="200" t="s">
        <v>42</v>
      </c>
      <c r="R21" s="200">
        <f>第二週明細!V37</f>
        <v>108</v>
      </c>
      <c r="S21" s="200" t="s">
        <v>43</v>
      </c>
      <c r="T21" s="201">
        <f>第二週明細!V41</f>
        <v>29.2</v>
      </c>
      <c r="U21" s="242"/>
    </row>
    <row r="22" spans="1:21" s="194" customFormat="1" ht="12" customHeight="1">
      <c r="A22" s="255" t="s">
        <v>83</v>
      </c>
      <c r="B22" s="256"/>
      <c r="C22" s="256"/>
      <c r="D22" s="256"/>
      <c r="E22" s="257" t="s">
        <v>84</v>
      </c>
      <c r="F22" s="256"/>
      <c r="G22" s="256"/>
      <c r="H22" s="256"/>
      <c r="I22" s="257" t="s">
        <v>85</v>
      </c>
      <c r="J22" s="256"/>
      <c r="K22" s="256"/>
      <c r="L22" s="256"/>
      <c r="M22" s="257" t="s">
        <v>86</v>
      </c>
      <c r="N22" s="256"/>
      <c r="O22" s="256"/>
      <c r="P22" s="256"/>
      <c r="Q22" s="257" t="s">
        <v>87</v>
      </c>
      <c r="R22" s="256"/>
      <c r="S22" s="256"/>
      <c r="T22" s="259"/>
      <c r="U22" s="258"/>
    </row>
    <row r="23" spans="1:21" s="5" customFormat="1" ht="18" customHeight="1">
      <c r="A23" s="260" t="s">
        <v>9</v>
      </c>
      <c r="B23" s="261" t="s">
        <v>9</v>
      </c>
      <c r="C23" s="261" t="s">
        <v>9</v>
      </c>
      <c r="D23" s="261" t="s">
        <v>9</v>
      </c>
      <c r="E23" s="261" t="s">
        <v>379</v>
      </c>
      <c r="F23" s="261" t="s">
        <v>10</v>
      </c>
      <c r="G23" s="261" t="s">
        <v>10</v>
      </c>
      <c r="H23" s="261" t="s">
        <v>10</v>
      </c>
      <c r="I23" s="261" t="s">
        <v>378</v>
      </c>
      <c r="J23" s="261" t="s">
        <v>9</v>
      </c>
      <c r="K23" s="261" t="s">
        <v>9</v>
      </c>
      <c r="L23" s="261" t="s">
        <v>9</v>
      </c>
      <c r="M23" s="261" t="s">
        <v>377</v>
      </c>
      <c r="N23" s="261" t="s">
        <v>8</v>
      </c>
      <c r="O23" s="261" t="s">
        <v>8</v>
      </c>
      <c r="P23" s="261" t="s">
        <v>8</v>
      </c>
      <c r="Q23" s="261" t="s">
        <v>88</v>
      </c>
      <c r="R23" s="261" t="s">
        <v>89</v>
      </c>
      <c r="S23" s="261" t="s">
        <v>89</v>
      </c>
      <c r="T23" s="262" t="s">
        <v>89</v>
      </c>
      <c r="U23" s="242"/>
    </row>
    <row r="24" spans="1:21" s="6" customFormat="1" ht="18" customHeight="1">
      <c r="A24" s="239" t="s">
        <v>90</v>
      </c>
      <c r="B24" s="240" t="s">
        <v>90</v>
      </c>
      <c r="C24" s="240" t="s">
        <v>90</v>
      </c>
      <c r="D24" s="240" t="s">
        <v>90</v>
      </c>
      <c r="E24" s="240" t="s">
        <v>91</v>
      </c>
      <c r="F24" s="240" t="s">
        <v>92</v>
      </c>
      <c r="G24" s="240" t="s">
        <v>92</v>
      </c>
      <c r="H24" s="240" t="s">
        <v>92</v>
      </c>
      <c r="I24" s="240" t="s">
        <v>401</v>
      </c>
      <c r="J24" s="240" t="s">
        <v>93</v>
      </c>
      <c r="K24" s="240" t="s">
        <v>93</v>
      </c>
      <c r="L24" s="240" t="s">
        <v>93</v>
      </c>
      <c r="M24" s="240" t="s">
        <v>94</v>
      </c>
      <c r="N24" s="240" t="s">
        <v>95</v>
      </c>
      <c r="O24" s="240" t="s">
        <v>95</v>
      </c>
      <c r="P24" s="240" t="s">
        <v>95</v>
      </c>
      <c r="Q24" s="240" t="s">
        <v>96</v>
      </c>
      <c r="R24" s="240" t="s">
        <v>97</v>
      </c>
      <c r="S24" s="240" t="s">
        <v>97</v>
      </c>
      <c r="T24" s="251" t="s">
        <v>97</v>
      </c>
      <c r="U24" s="242"/>
    </row>
    <row r="25" spans="1:21" s="7" customFormat="1" ht="18" customHeight="1">
      <c r="A25" s="243" t="s">
        <v>98</v>
      </c>
      <c r="B25" s="234" t="s">
        <v>98</v>
      </c>
      <c r="C25" s="234" t="s">
        <v>98</v>
      </c>
      <c r="D25" s="234" t="s">
        <v>98</v>
      </c>
      <c r="E25" s="234" t="s">
        <v>99</v>
      </c>
      <c r="F25" s="234" t="s">
        <v>100</v>
      </c>
      <c r="G25" s="234" t="s">
        <v>100</v>
      </c>
      <c r="H25" s="234" t="s">
        <v>100</v>
      </c>
      <c r="I25" s="234" t="s">
        <v>402</v>
      </c>
      <c r="J25" s="234" t="s">
        <v>101</v>
      </c>
      <c r="K25" s="234" t="s">
        <v>101</v>
      </c>
      <c r="L25" s="234" t="s">
        <v>101</v>
      </c>
      <c r="M25" s="234" t="s">
        <v>403</v>
      </c>
      <c r="N25" s="234" t="s">
        <v>102</v>
      </c>
      <c r="O25" s="234" t="s">
        <v>102</v>
      </c>
      <c r="P25" s="234" t="s">
        <v>102</v>
      </c>
      <c r="Q25" s="234" t="s">
        <v>103</v>
      </c>
      <c r="R25" s="234" t="s">
        <v>104</v>
      </c>
      <c r="S25" s="234" t="s">
        <v>104</v>
      </c>
      <c r="T25" s="235" t="s">
        <v>104</v>
      </c>
      <c r="U25" s="242"/>
    </row>
    <row r="26" spans="1:21" s="8" customFormat="1" ht="18" customHeight="1">
      <c r="A26" s="248" t="s">
        <v>105</v>
      </c>
      <c r="B26" s="249" t="s">
        <v>105</v>
      </c>
      <c r="C26" s="249" t="s">
        <v>105</v>
      </c>
      <c r="D26" s="249" t="s">
        <v>105</v>
      </c>
      <c r="E26" s="263" t="s">
        <v>433</v>
      </c>
      <c r="F26" s="263" t="s">
        <v>106</v>
      </c>
      <c r="G26" s="263" t="s">
        <v>106</v>
      </c>
      <c r="H26" s="263" t="s">
        <v>106</v>
      </c>
      <c r="I26" s="249" t="s">
        <v>107</v>
      </c>
      <c r="J26" s="249" t="s">
        <v>108</v>
      </c>
      <c r="K26" s="249" t="s">
        <v>108</v>
      </c>
      <c r="L26" s="249" t="s">
        <v>108</v>
      </c>
      <c r="M26" s="249" t="s">
        <v>404</v>
      </c>
      <c r="N26" s="249" t="s">
        <v>109</v>
      </c>
      <c r="O26" s="249" t="s">
        <v>109</v>
      </c>
      <c r="P26" s="249" t="s">
        <v>109</v>
      </c>
      <c r="Q26" s="249" t="s">
        <v>110</v>
      </c>
      <c r="R26" s="249" t="s">
        <v>111</v>
      </c>
      <c r="S26" s="249" t="s">
        <v>111</v>
      </c>
      <c r="T26" s="250" t="s">
        <v>111</v>
      </c>
      <c r="U26" s="242"/>
    </row>
    <row r="27" spans="1:21" s="202" customFormat="1" ht="15" customHeight="1">
      <c r="A27" s="245" t="s">
        <v>426</v>
      </c>
      <c r="B27" s="246" t="s">
        <v>31</v>
      </c>
      <c r="C27" s="246" t="s">
        <v>31</v>
      </c>
      <c r="D27" s="246" t="s">
        <v>31</v>
      </c>
      <c r="E27" s="246" t="s">
        <v>427</v>
      </c>
      <c r="F27" s="246" t="s">
        <v>32</v>
      </c>
      <c r="G27" s="246" t="s">
        <v>32</v>
      </c>
      <c r="H27" s="246" t="s">
        <v>32</v>
      </c>
      <c r="I27" s="246" t="s">
        <v>426</v>
      </c>
      <c r="J27" s="246" t="s">
        <v>31</v>
      </c>
      <c r="K27" s="246" t="s">
        <v>31</v>
      </c>
      <c r="L27" s="246" t="s">
        <v>31</v>
      </c>
      <c r="M27" s="246" t="s">
        <v>426</v>
      </c>
      <c r="N27" s="246" t="s">
        <v>31</v>
      </c>
      <c r="O27" s="246" t="s">
        <v>31</v>
      </c>
      <c r="P27" s="246" t="s">
        <v>31</v>
      </c>
      <c r="Q27" s="246" t="s">
        <v>426</v>
      </c>
      <c r="R27" s="246" t="s">
        <v>31</v>
      </c>
      <c r="S27" s="246" t="s">
        <v>31</v>
      </c>
      <c r="T27" s="247" t="s">
        <v>31</v>
      </c>
      <c r="U27" s="258"/>
    </row>
    <row r="28" spans="1:21" s="9" customFormat="1" ht="18" customHeight="1">
      <c r="A28" s="236" t="s">
        <v>112</v>
      </c>
      <c r="B28" s="237" t="s">
        <v>113</v>
      </c>
      <c r="C28" s="237" t="s">
        <v>113</v>
      </c>
      <c r="D28" s="237" t="s">
        <v>113</v>
      </c>
      <c r="E28" s="237" t="s">
        <v>405</v>
      </c>
      <c r="F28" s="237" t="s">
        <v>114</v>
      </c>
      <c r="G28" s="237" t="s">
        <v>114</v>
      </c>
      <c r="H28" s="237" t="s">
        <v>114</v>
      </c>
      <c r="I28" s="237" t="s">
        <v>406</v>
      </c>
      <c r="J28" s="237" t="s">
        <v>115</v>
      </c>
      <c r="K28" s="237" t="s">
        <v>115</v>
      </c>
      <c r="L28" s="237" t="s">
        <v>115</v>
      </c>
      <c r="M28" s="237" t="s">
        <v>407</v>
      </c>
      <c r="N28" s="237" t="s">
        <v>116</v>
      </c>
      <c r="O28" s="237" t="s">
        <v>116</v>
      </c>
      <c r="P28" s="237" t="s">
        <v>116</v>
      </c>
      <c r="Q28" s="237" t="s">
        <v>117</v>
      </c>
      <c r="R28" s="237" t="s">
        <v>118</v>
      </c>
      <c r="S28" s="237" t="s">
        <v>118</v>
      </c>
      <c r="T28" s="238" t="s">
        <v>118</v>
      </c>
      <c r="U28" s="241" t="s">
        <v>119</v>
      </c>
    </row>
    <row r="29" spans="1:21" s="9" customFormat="1" ht="12" customHeight="1">
      <c r="A29" s="232"/>
      <c r="B29" s="230"/>
      <c r="C29" s="230"/>
      <c r="D29" s="230"/>
      <c r="E29" s="233" t="s">
        <v>432</v>
      </c>
      <c r="F29" s="233"/>
      <c r="G29" s="233"/>
      <c r="H29" s="233"/>
      <c r="I29" s="230"/>
      <c r="J29" s="230"/>
      <c r="K29" s="230"/>
      <c r="L29" s="230"/>
      <c r="M29" s="230"/>
      <c r="N29" s="230"/>
      <c r="O29" s="230"/>
      <c r="P29" s="230"/>
      <c r="Q29" s="230"/>
      <c r="R29" s="230"/>
      <c r="S29" s="230"/>
      <c r="T29" s="231"/>
      <c r="U29" s="242"/>
    </row>
    <row r="30" spans="1:21" s="195" customFormat="1" ht="9" customHeight="1">
      <c r="A30" s="196" t="s">
        <v>40</v>
      </c>
      <c r="B30" s="197">
        <f>第三週明細!V11</f>
        <v>721.3</v>
      </c>
      <c r="C30" s="197" t="s">
        <v>41</v>
      </c>
      <c r="D30" s="197">
        <f>第三週明細!V7</f>
        <v>22.5</v>
      </c>
      <c r="E30" s="197" t="s">
        <v>40</v>
      </c>
      <c r="F30" s="197">
        <f>第三週明細!V19</f>
        <v>724.1</v>
      </c>
      <c r="G30" s="197" t="s">
        <v>41</v>
      </c>
      <c r="H30" s="197">
        <f>第三週明細!V15</f>
        <v>22.5</v>
      </c>
      <c r="I30" s="197" t="s">
        <v>40</v>
      </c>
      <c r="J30" s="197">
        <f>第三週明細!V27</f>
        <v>735.3</v>
      </c>
      <c r="K30" s="197" t="s">
        <v>41</v>
      </c>
      <c r="L30" s="197">
        <f>第三週明細!V23</f>
        <v>22.5</v>
      </c>
      <c r="M30" s="197" t="s">
        <v>40</v>
      </c>
      <c r="N30" s="197">
        <f>第三週明細!V35</f>
        <v>740.1</v>
      </c>
      <c r="O30" s="197" t="s">
        <v>41</v>
      </c>
      <c r="P30" s="197">
        <f>第三週明細!V31</f>
        <v>22.5</v>
      </c>
      <c r="Q30" s="197" t="s">
        <v>40</v>
      </c>
      <c r="R30" s="197">
        <f>第三週明細!V43</f>
        <v>726.5</v>
      </c>
      <c r="S30" s="197" t="s">
        <v>41</v>
      </c>
      <c r="T30" s="198">
        <f>第三週明細!V39</f>
        <v>22.5</v>
      </c>
      <c r="U30" s="258"/>
    </row>
    <row r="31" spans="1:21" s="195" customFormat="1" ht="9" customHeight="1" thickBot="1">
      <c r="A31" s="199" t="s">
        <v>42</v>
      </c>
      <c r="B31" s="200">
        <f>第三週明細!V5</f>
        <v>101.5</v>
      </c>
      <c r="C31" s="200" t="s">
        <v>43</v>
      </c>
      <c r="D31" s="200">
        <f>第三週明細!V9</f>
        <v>28.2</v>
      </c>
      <c r="E31" s="200" t="s">
        <v>42</v>
      </c>
      <c r="F31" s="200">
        <f>第三週明細!V13</f>
        <v>102</v>
      </c>
      <c r="G31" s="200" t="s">
        <v>43</v>
      </c>
      <c r="H31" s="200">
        <f>第三週明細!V17</f>
        <v>28.4</v>
      </c>
      <c r="I31" s="200" t="s">
        <v>42</v>
      </c>
      <c r="J31" s="200">
        <f>第三週明細!V21</f>
        <v>104.5</v>
      </c>
      <c r="K31" s="200" t="s">
        <v>43</v>
      </c>
      <c r="L31" s="200">
        <f>第三週明細!V25</f>
        <v>28.7</v>
      </c>
      <c r="M31" s="200" t="s">
        <v>42</v>
      </c>
      <c r="N31" s="200">
        <f>第三週明細!V29</f>
        <v>105.5</v>
      </c>
      <c r="O31" s="200" t="s">
        <v>43</v>
      </c>
      <c r="P31" s="200">
        <f>第三週明細!V33</f>
        <v>28.9</v>
      </c>
      <c r="Q31" s="200" t="s">
        <v>42</v>
      </c>
      <c r="R31" s="200">
        <f>第三週明細!V37</f>
        <v>102.5</v>
      </c>
      <c r="S31" s="200" t="s">
        <v>43</v>
      </c>
      <c r="T31" s="201">
        <f>第三週明細!V41</f>
        <v>28.5</v>
      </c>
      <c r="U31" s="241"/>
    </row>
    <row r="32" spans="1:21" s="194" customFormat="1" ht="12" customHeight="1">
      <c r="A32" s="255" t="s">
        <v>120</v>
      </c>
      <c r="B32" s="256"/>
      <c r="C32" s="256"/>
      <c r="D32" s="256"/>
      <c r="E32" s="257" t="s">
        <v>121</v>
      </c>
      <c r="F32" s="256"/>
      <c r="G32" s="256"/>
      <c r="H32" s="256"/>
      <c r="I32" s="257" t="s">
        <v>122</v>
      </c>
      <c r="J32" s="256"/>
      <c r="K32" s="256"/>
      <c r="L32" s="256"/>
      <c r="M32" s="257" t="s">
        <v>123</v>
      </c>
      <c r="N32" s="256"/>
      <c r="O32" s="256"/>
      <c r="P32" s="256"/>
      <c r="Q32" s="257" t="s">
        <v>124</v>
      </c>
      <c r="R32" s="256"/>
      <c r="S32" s="256"/>
      <c r="T32" s="259"/>
      <c r="U32" s="242"/>
    </row>
    <row r="33" spans="1:21" ht="18" customHeight="1">
      <c r="A33" s="260" t="s">
        <v>9</v>
      </c>
      <c r="B33" s="261" t="s">
        <v>9</v>
      </c>
      <c r="C33" s="261" t="s">
        <v>9</v>
      </c>
      <c r="D33" s="261" t="s">
        <v>9</v>
      </c>
      <c r="E33" s="261" t="s">
        <v>408</v>
      </c>
      <c r="F33" s="261" t="s">
        <v>89</v>
      </c>
      <c r="G33" s="261" t="s">
        <v>89</v>
      </c>
      <c r="H33" s="261" t="s">
        <v>89</v>
      </c>
      <c r="I33" s="261" t="s">
        <v>378</v>
      </c>
      <c r="J33" s="261" t="s">
        <v>9</v>
      </c>
      <c r="K33" s="261" t="s">
        <v>9</v>
      </c>
      <c r="L33" s="261" t="s">
        <v>9</v>
      </c>
      <c r="M33" s="261" t="s">
        <v>409</v>
      </c>
      <c r="N33" s="261" t="s">
        <v>12</v>
      </c>
      <c r="O33" s="261" t="s">
        <v>12</v>
      </c>
      <c r="P33" s="261" t="s">
        <v>12</v>
      </c>
      <c r="Q33" s="261" t="s">
        <v>125</v>
      </c>
      <c r="R33" s="261" t="s">
        <v>50</v>
      </c>
      <c r="S33" s="261" t="s">
        <v>50</v>
      </c>
      <c r="T33" s="262" t="s">
        <v>50</v>
      </c>
      <c r="U33" s="242"/>
    </row>
    <row r="34" spans="1:21" ht="18" customHeight="1">
      <c r="A34" s="239" t="s">
        <v>126</v>
      </c>
      <c r="B34" s="240" t="s">
        <v>126</v>
      </c>
      <c r="C34" s="240" t="s">
        <v>126</v>
      </c>
      <c r="D34" s="240" t="s">
        <v>126</v>
      </c>
      <c r="E34" s="240" t="s">
        <v>127</v>
      </c>
      <c r="F34" s="240" t="s">
        <v>128</v>
      </c>
      <c r="G34" s="240" t="s">
        <v>128</v>
      </c>
      <c r="H34" s="240" t="s">
        <v>128</v>
      </c>
      <c r="I34" s="240" t="s">
        <v>410</v>
      </c>
      <c r="J34" s="240" t="s">
        <v>129</v>
      </c>
      <c r="K34" s="240" t="s">
        <v>129</v>
      </c>
      <c r="L34" s="240" t="s">
        <v>129</v>
      </c>
      <c r="M34" s="240" t="s">
        <v>411</v>
      </c>
      <c r="N34" s="240" t="s">
        <v>130</v>
      </c>
      <c r="O34" s="240" t="s">
        <v>130</v>
      </c>
      <c r="P34" s="240" t="s">
        <v>130</v>
      </c>
      <c r="Q34" s="240" t="s">
        <v>131</v>
      </c>
      <c r="R34" s="240" t="s">
        <v>132</v>
      </c>
      <c r="S34" s="240" t="s">
        <v>132</v>
      </c>
      <c r="T34" s="251" t="s">
        <v>132</v>
      </c>
      <c r="U34" s="242"/>
    </row>
    <row r="35" spans="1:21" ht="18" customHeight="1">
      <c r="A35" s="243" t="s">
        <v>133</v>
      </c>
      <c r="B35" s="234" t="s">
        <v>134</v>
      </c>
      <c r="C35" s="234" t="s">
        <v>134</v>
      </c>
      <c r="D35" s="234" t="s">
        <v>134</v>
      </c>
      <c r="E35" s="234" t="s">
        <v>412</v>
      </c>
      <c r="F35" s="234" t="s">
        <v>135</v>
      </c>
      <c r="G35" s="234" t="s">
        <v>135</v>
      </c>
      <c r="H35" s="234" t="s">
        <v>135</v>
      </c>
      <c r="I35" s="234" t="s">
        <v>136</v>
      </c>
      <c r="J35" s="234" t="s">
        <v>137</v>
      </c>
      <c r="K35" s="234" t="s">
        <v>137</v>
      </c>
      <c r="L35" s="234" t="s">
        <v>137</v>
      </c>
      <c r="M35" s="234" t="s">
        <v>413</v>
      </c>
      <c r="N35" s="234" t="s">
        <v>138</v>
      </c>
      <c r="O35" s="234" t="s">
        <v>138</v>
      </c>
      <c r="P35" s="234" t="s">
        <v>138</v>
      </c>
      <c r="Q35" s="234" t="s">
        <v>414</v>
      </c>
      <c r="R35" s="234" t="s">
        <v>139</v>
      </c>
      <c r="S35" s="234" t="s">
        <v>139</v>
      </c>
      <c r="T35" s="235" t="s">
        <v>139</v>
      </c>
      <c r="U35" s="258"/>
    </row>
    <row r="36" spans="1:21" ht="15.95" customHeight="1">
      <c r="A36" s="248" t="s">
        <v>140</v>
      </c>
      <c r="B36" s="249" t="s">
        <v>140</v>
      </c>
      <c r="C36" s="249" t="s">
        <v>140</v>
      </c>
      <c r="D36" s="249" t="s">
        <v>140</v>
      </c>
      <c r="E36" s="249" t="s">
        <v>141</v>
      </c>
      <c r="F36" s="249" t="s">
        <v>142</v>
      </c>
      <c r="G36" s="249" t="s">
        <v>142</v>
      </c>
      <c r="H36" s="249" t="s">
        <v>142</v>
      </c>
      <c r="I36" s="249" t="s">
        <v>415</v>
      </c>
      <c r="J36" s="249" t="s">
        <v>143</v>
      </c>
      <c r="K36" s="249" t="s">
        <v>143</v>
      </c>
      <c r="L36" s="249" t="s">
        <v>143</v>
      </c>
      <c r="M36" s="249" t="s">
        <v>416</v>
      </c>
      <c r="N36" s="249" t="s">
        <v>144</v>
      </c>
      <c r="O36" s="249" t="s">
        <v>144</v>
      </c>
      <c r="P36" s="249" t="s">
        <v>144</v>
      </c>
      <c r="Q36" s="249" t="s">
        <v>145</v>
      </c>
      <c r="R36" s="249" t="s">
        <v>146</v>
      </c>
      <c r="S36" s="249" t="s">
        <v>146</v>
      </c>
      <c r="T36" s="250" t="s">
        <v>146</v>
      </c>
      <c r="U36" s="241" t="s">
        <v>147</v>
      </c>
    </row>
    <row r="37" spans="1:21" s="10" customFormat="1" ht="15" customHeight="1">
      <c r="A37" s="245" t="s">
        <v>427</v>
      </c>
      <c r="B37" s="246" t="s">
        <v>32</v>
      </c>
      <c r="C37" s="246" t="s">
        <v>32</v>
      </c>
      <c r="D37" s="246" t="s">
        <v>32</v>
      </c>
      <c r="E37" s="246" t="s">
        <v>426</v>
      </c>
      <c r="F37" s="246" t="s">
        <v>31</v>
      </c>
      <c r="G37" s="246" t="s">
        <v>31</v>
      </c>
      <c r="H37" s="246" t="s">
        <v>31</v>
      </c>
      <c r="I37" s="246" t="s">
        <v>426</v>
      </c>
      <c r="J37" s="246" t="s">
        <v>31</v>
      </c>
      <c r="K37" s="246" t="s">
        <v>31</v>
      </c>
      <c r="L37" s="246" t="s">
        <v>31</v>
      </c>
      <c r="M37" s="246" t="s">
        <v>426</v>
      </c>
      <c r="N37" s="246" t="s">
        <v>31</v>
      </c>
      <c r="O37" s="246" t="s">
        <v>31</v>
      </c>
      <c r="P37" s="246" t="s">
        <v>31</v>
      </c>
      <c r="Q37" s="246" t="s">
        <v>426</v>
      </c>
      <c r="R37" s="246" t="s">
        <v>31</v>
      </c>
      <c r="S37" s="246" t="s">
        <v>31</v>
      </c>
      <c r="T37" s="247" t="s">
        <v>31</v>
      </c>
      <c r="U37" s="258"/>
    </row>
    <row r="38" spans="1:21" ht="18" customHeight="1">
      <c r="A38" s="236" t="s">
        <v>148</v>
      </c>
      <c r="B38" s="237" t="s">
        <v>149</v>
      </c>
      <c r="C38" s="237" t="s">
        <v>149</v>
      </c>
      <c r="D38" s="237" t="s">
        <v>149</v>
      </c>
      <c r="E38" s="237" t="s">
        <v>150</v>
      </c>
      <c r="F38" s="237" t="s">
        <v>151</v>
      </c>
      <c r="G38" s="237" t="s">
        <v>151</v>
      </c>
      <c r="H38" s="237" t="s">
        <v>151</v>
      </c>
      <c r="I38" s="237" t="s">
        <v>152</v>
      </c>
      <c r="J38" s="237" t="s">
        <v>153</v>
      </c>
      <c r="K38" s="237" t="s">
        <v>153</v>
      </c>
      <c r="L38" s="237" t="s">
        <v>153</v>
      </c>
      <c r="M38" s="237" t="s">
        <v>417</v>
      </c>
      <c r="N38" s="237" t="s">
        <v>154</v>
      </c>
      <c r="O38" s="237" t="s">
        <v>154</v>
      </c>
      <c r="P38" s="237" t="s">
        <v>154</v>
      </c>
      <c r="Q38" s="237" t="s">
        <v>418</v>
      </c>
      <c r="R38" s="237" t="s">
        <v>155</v>
      </c>
      <c r="S38" s="237" t="s">
        <v>155</v>
      </c>
      <c r="T38" s="238" t="s">
        <v>155</v>
      </c>
      <c r="U38" s="252"/>
    </row>
    <row r="39" spans="1:21" ht="12" customHeight="1">
      <c r="A39" s="232"/>
      <c r="B39" s="230"/>
      <c r="C39" s="230"/>
      <c r="D39" s="230"/>
      <c r="E39" s="233" t="s">
        <v>431</v>
      </c>
      <c r="F39" s="233"/>
      <c r="G39" s="233"/>
      <c r="H39" s="233"/>
      <c r="I39" s="230"/>
      <c r="J39" s="230"/>
      <c r="K39" s="230"/>
      <c r="L39" s="230"/>
      <c r="M39" s="230"/>
      <c r="N39" s="230"/>
      <c r="O39" s="230"/>
      <c r="P39" s="230"/>
      <c r="Q39" s="230"/>
      <c r="R39" s="230"/>
      <c r="S39" s="230"/>
      <c r="T39" s="231"/>
      <c r="U39" s="253"/>
    </row>
    <row r="40" spans="1:21" s="195" customFormat="1" ht="9" customHeight="1">
      <c r="A40" s="196" t="s">
        <v>40</v>
      </c>
      <c r="B40" s="197">
        <f>第四週明細!V11</f>
        <v>766.9</v>
      </c>
      <c r="C40" s="197" t="s">
        <v>41</v>
      </c>
      <c r="D40" s="197">
        <f>第四週明細!V7</f>
        <v>22.5</v>
      </c>
      <c r="E40" s="197" t="s">
        <v>40</v>
      </c>
      <c r="F40" s="197">
        <f>第四週明細!V19</f>
        <v>739.7</v>
      </c>
      <c r="G40" s="197" t="s">
        <v>41</v>
      </c>
      <c r="H40" s="197">
        <f>第四週明細!V15</f>
        <v>22.5</v>
      </c>
      <c r="I40" s="197" t="s">
        <v>40</v>
      </c>
      <c r="J40" s="197">
        <f>第四週明細!V27</f>
        <v>739.7</v>
      </c>
      <c r="K40" s="197" t="s">
        <v>41</v>
      </c>
      <c r="L40" s="197">
        <f>第四週明細!V23</f>
        <v>22.5</v>
      </c>
      <c r="M40" s="197" t="s">
        <v>40</v>
      </c>
      <c r="N40" s="197">
        <f>第四週明細!V35</f>
        <v>741.2</v>
      </c>
      <c r="O40" s="197" t="s">
        <v>41</v>
      </c>
      <c r="P40" s="197">
        <f>第四週明細!V31</f>
        <v>24</v>
      </c>
      <c r="Q40" s="197" t="s">
        <v>40</v>
      </c>
      <c r="R40" s="197">
        <f>第四週明細!V43</f>
        <v>721.3</v>
      </c>
      <c r="S40" s="197" t="s">
        <v>41</v>
      </c>
      <c r="T40" s="198">
        <f>第四週明細!V39</f>
        <v>22.5</v>
      </c>
      <c r="U40" s="253"/>
    </row>
    <row r="41" spans="1:21" s="195" customFormat="1" ht="9" customHeight="1" thickBot="1">
      <c r="A41" s="199" t="s">
        <v>42</v>
      </c>
      <c r="B41" s="200">
        <f>第四週明細!V5</f>
        <v>111.5</v>
      </c>
      <c r="C41" s="200" t="s">
        <v>43</v>
      </c>
      <c r="D41" s="200">
        <f>第四週明細!V9</f>
        <v>29.599999999999998</v>
      </c>
      <c r="E41" s="200" t="s">
        <v>42</v>
      </c>
      <c r="F41" s="200">
        <f>第四週明細!V13</f>
        <v>105.5</v>
      </c>
      <c r="G41" s="200" t="s">
        <v>43</v>
      </c>
      <c r="H41" s="200">
        <f>第四週明細!V17</f>
        <v>28.8</v>
      </c>
      <c r="I41" s="200" t="s">
        <v>42</v>
      </c>
      <c r="J41" s="200">
        <f>第四週明細!V21</f>
        <v>105.5</v>
      </c>
      <c r="K41" s="200" t="s">
        <v>43</v>
      </c>
      <c r="L41" s="200">
        <f>第四週明細!V25</f>
        <v>28.8</v>
      </c>
      <c r="M41" s="200" t="s">
        <v>42</v>
      </c>
      <c r="N41" s="200">
        <f>第四週明細!V29</f>
        <v>101</v>
      </c>
      <c r="O41" s="200" t="s">
        <v>43</v>
      </c>
      <c r="P41" s="200">
        <f>第四週明細!V33</f>
        <v>30.299999999999997</v>
      </c>
      <c r="Q41" s="200" t="s">
        <v>42</v>
      </c>
      <c r="R41" s="200">
        <f>第四週明細!V37</f>
        <v>101.5</v>
      </c>
      <c r="S41" s="200" t="s">
        <v>43</v>
      </c>
      <c r="T41" s="201">
        <f>第四週明細!V41</f>
        <v>28.2</v>
      </c>
      <c r="U41" s="253"/>
    </row>
    <row r="42" spans="1:21" s="194" customFormat="1" ht="12" customHeight="1">
      <c r="A42" s="255" t="s">
        <v>156</v>
      </c>
      <c r="B42" s="256"/>
      <c r="C42" s="256"/>
      <c r="D42" s="256"/>
      <c r="E42" s="257" t="s">
        <v>157</v>
      </c>
      <c r="F42" s="256"/>
      <c r="G42" s="256"/>
      <c r="H42" s="256"/>
      <c r="I42" s="257" t="s">
        <v>158</v>
      </c>
      <c r="J42" s="256"/>
      <c r="K42" s="256"/>
      <c r="L42" s="256"/>
      <c r="M42" s="257" t="s">
        <v>159</v>
      </c>
      <c r="N42" s="256"/>
      <c r="O42" s="256"/>
      <c r="P42" s="256"/>
      <c r="Q42" s="257" t="s">
        <v>160</v>
      </c>
      <c r="R42" s="256"/>
      <c r="S42" s="256"/>
      <c r="T42" s="259"/>
      <c r="U42" s="253"/>
    </row>
    <row r="43" spans="1:21" ht="18" customHeight="1">
      <c r="A43" s="260" t="s">
        <v>9</v>
      </c>
      <c r="B43" s="261" t="s">
        <v>9</v>
      </c>
      <c r="C43" s="261" t="s">
        <v>9</v>
      </c>
      <c r="D43" s="261" t="s">
        <v>9</v>
      </c>
      <c r="E43" s="261" t="s">
        <v>409</v>
      </c>
      <c r="F43" s="261" t="s">
        <v>12</v>
      </c>
      <c r="G43" s="261" t="s">
        <v>12</v>
      </c>
      <c r="H43" s="261" t="s">
        <v>12</v>
      </c>
      <c r="I43" s="261" t="s">
        <v>378</v>
      </c>
      <c r="J43" s="261" t="s">
        <v>9</v>
      </c>
      <c r="K43" s="261" t="s">
        <v>9</v>
      </c>
      <c r="L43" s="261" t="s">
        <v>9</v>
      </c>
      <c r="M43" s="261" t="s">
        <v>408</v>
      </c>
      <c r="N43" s="261" t="s">
        <v>89</v>
      </c>
      <c r="O43" s="261" t="s">
        <v>89</v>
      </c>
      <c r="P43" s="261" t="s">
        <v>89</v>
      </c>
      <c r="Q43" s="261"/>
      <c r="R43" s="261"/>
      <c r="S43" s="261"/>
      <c r="T43" s="262"/>
      <c r="U43" s="254"/>
    </row>
    <row r="44" spans="1:21" ht="18" customHeight="1">
      <c r="A44" s="239" t="s">
        <v>161</v>
      </c>
      <c r="B44" s="240" t="s">
        <v>161</v>
      </c>
      <c r="C44" s="240" t="s">
        <v>161</v>
      </c>
      <c r="D44" s="240" t="s">
        <v>161</v>
      </c>
      <c r="E44" s="240" t="s">
        <v>419</v>
      </c>
      <c r="F44" s="240" t="s">
        <v>162</v>
      </c>
      <c r="G44" s="240" t="s">
        <v>162</v>
      </c>
      <c r="H44" s="240" t="s">
        <v>162</v>
      </c>
      <c r="I44" s="240" t="s">
        <v>163</v>
      </c>
      <c r="J44" s="240" t="s">
        <v>164</v>
      </c>
      <c r="K44" s="240" t="s">
        <v>164</v>
      </c>
      <c r="L44" s="240" t="s">
        <v>164</v>
      </c>
      <c r="M44" s="240" t="s">
        <v>420</v>
      </c>
      <c r="N44" s="240" t="s">
        <v>165</v>
      </c>
      <c r="O44" s="240" t="s">
        <v>165</v>
      </c>
      <c r="P44" s="240" t="s">
        <v>165</v>
      </c>
      <c r="Q44" s="240"/>
      <c r="R44" s="240"/>
      <c r="S44" s="240"/>
      <c r="T44" s="251"/>
      <c r="U44" s="241" t="s">
        <v>166</v>
      </c>
    </row>
    <row r="45" spans="1:21" ht="18" customHeight="1">
      <c r="A45" s="243" t="s">
        <v>167</v>
      </c>
      <c r="B45" s="234" t="s">
        <v>168</v>
      </c>
      <c r="C45" s="234" t="s">
        <v>168</v>
      </c>
      <c r="D45" s="234" t="s">
        <v>168</v>
      </c>
      <c r="E45" s="234" t="s">
        <v>169</v>
      </c>
      <c r="F45" s="234" t="s">
        <v>170</v>
      </c>
      <c r="G45" s="234" t="s">
        <v>170</v>
      </c>
      <c r="H45" s="234" t="s">
        <v>170</v>
      </c>
      <c r="I45" s="234" t="s">
        <v>171</v>
      </c>
      <c r="J45" s="234" t="s">
        <v>172</v>
      </c>
      <c r="K45" s="234" t="s">
        <v>172</v>
      </c>
      <c r="L45" s="234" t="s">
        <v>172</v>
      </c>
      <c r="M45" s="234" t="s">
        <v>421</v>
      </c>
      <c r="N45" s="234" t="s">
        <v>173</v>
      </c>
      <c r="O45" s="234" t="s">
        <v>173</v>
      </c>
      <c r="P45" s="234" t="s">
        <v>173</v>
      </c>
      <c r="Q45" s="234"/>
      <c r="R45" s="234"/>
      <c r="S45" s="234"/>
      <c r="T45" s="235"/>
      <c r="U45" s="242"/>
    </row>
    <row r="46" spans="1:21" ht="15.95" customHeight="1">
      <c r="A46" s="248" t="s">
        <v>174</v>
      </c>
      <c r="B46" s="249" t="s">
        <v>175</v>
      </c>
      <c r="C46" s="249" t="s">
        <v>175</v>
      </c>
      <c r="D46" s="249" t="s">
        <v>175</v>
      </c>
      <c r="E46" s="249" t="s">
        <v>176</v>
      </c>
      <c r="F46" s="249" t="s">
        <v>177</v>
      </c>
      <c r="G46" s="249" t="s">
        <v>177</v>
      </c>
      <c r="H46" s="249" t="s">
        <v>177</v>
      </c>
      <c r="I46" s="249" t="s">
        <v>422</v>
      </c>
      <c r="J46" s="249" t="s">
        <v>178</v>
      </c>
      <c r="K46" s="249" t="s">
        <v>178</v>
      </c>
      <c r="L46" s="249" t="s">
        <v>178</v>
      </c>
      <c r="M46" s="249" t="s">
        <v>423</v>
      </c>
      <c r="N46" s="249" t="s">
        <v>179</v>
      </c>
      <c r="O46" s="249" t="s">
        <v>179</v>
      </c>
      <c r="P46" s="249" t="s">
        <v>179</v>
      </c>
      <c r="Q46" s="249"/>
      <c r="R46" s="249"/>
      <c r="S46" s="249"/>
      <c r="T46" s="250"/>
      <c r="U46" s="241"/>
    </row>
    <row r="47" spans="1:21" s="10" customFormat="1" ht="15" customHeight="1">
      <c r="A47" s="245" t="s">
        <v>426</v>
      </c>
      <c r="B47" s="246" t="s">
        <v>31</v>
      </c>
      <c r="C47" s="246" t="s">
        <v>31</v>
      </c>
      <c r="D47" s="246" t="s">
        <v>31</v>
      </c>
      <c r="E47" s="246" t="s">
        <v>426</v>
      </c>
      <c r="F47" s="246" t="s">
        <v>31</v>
      </c>
      <c r="G47" s="246" t="s">
        <v>31</v>
      </c>
      <c r="H47" s="246" t="s">
        <v>31</v>
      </c>
      <c r="I47" s="246" t="s">
        <v>426</v>
      </c>
      <c r="J47" s="246" t="s">
        <v>31</v>
      </c>
      <c r="K47" s="246" t="s">
        <v>31</v>
      </c>
      <c r="L47" s="246" t="s">
        <v>31</v>
      </c>
      <c r="M47" s="246" t="s">
        <v>426</v>
      </c>
      <c r="N47" s="246" t="s">
        <v>31</v>
      </c>
      <c r="O47" s="246" t="s">
        <v>31</v>
      </c>
      <c r="P47" s="246" t="s">
        <v>31</v>
      </c>
      <c r="Q47" s="246"/>
      <c r="R47" s="246" t="s">
        <v>31</v>
      </c>
      <c r="S47" s="246" t="s">
        <v>31</v>
      </c>
      <c r="T47" s="247" t="s">
        <v>31</v>
      </c>
      <c r="U47" s="242"/>
    </row>
    <row r="48" spans="1:21" ht="18" customHeight="1">
      <c r="A48" s="236" t="s">
        <v>180</v>
      </c>
      <c r="B48" s="237" t="s">
        <v>181</v>
      </c>
      <c r="C48" s="237" t="s">
        <v>181</v>
      </c>
      <c r="D48" s="237" t="s">
        <v>181</v>
      </c>
      <c r="E48" s="237" t="s">
        <v>182</v>
      </c>
      <c r="F48" s="237" t="s">
        <v>183</v>
      </c>
      <c r="G48" s="237" t="s">
        <v>183</v>
      </c>
      <c r="H48" s="237" t="s">
        <v>183</v>
      </c>
      <c r="I48" s="237" t="s">
        <v>424</v>
      </c>
      <c r="J48" s="237" t="s">
        <v>184</v>
      </c>
      <c r="K48" s="237" t="s">
        <v>184</v>
      </c>
      <c r="L48" s="237" t="s">
        <v>184</v>
      </c>
      <c r="M48" s="237" t="s">
        <v>425</v>
      </c>
      <c r="N48" s="237" t="s">
        <v>185</v>
      </c>
      <c r="O48" s="237" t="s">
        <v>185</v>
      </c>
      <c r="P48" s="237" t="s">
        <v>185</v>
      </c>
      <c r="Q48" s="237"/>
      <c r="R48" s="237"/>
      <c r="S48" s="237"/>
      <c r="T48" s="238"/>
      <c r="U48" s="242"/>
    </row>
    <row r="49" spans="1:21" ht="12" customHeight="1">
      <c r="A49" s="232"/>
      <c r="B49" s="230"/>
      <c r="C49" s="230"/>
      <c r="D49" s="230"/>
      <c r="E49" s="233" t="s">
        <v>430</v>
      </c>
      <c r="F49" s="233"/>
      <c r="G49" s="233"/>
      <c r="H49" s="233"/>
      <c r="I49" s="230"/>
      <c r="J49" s="230"/>
      <c r="K49" s="230"/>
      <c r="L49" s="230"/>
      <c r="M49" s="230"/>
      <c r="N49" s="230"/>
      <c r="O49" s="230"/>
      <c r="P49" s="230"/>
      <c r="Q49" s="230"/>
      <c r="R49" s="230"/>
      <c r="S49" s="230"/>
      <c r="T49" s="231"/>
      <c r="U49" s="242"/>
    </row>
    <row r="50" spans="1:21" s="195" customFormat="1" ht="9" customHeight="1">
      <c r="A50" s="196" t="s">
        <v>40</v>
      </c>
      <c r="B50" s="197">
        <f>第五週明細!V11</f>
        <v>773.7</v>
      </c>
      <c r="C50" s="197" t="s">
        <v>41</v>
      </c>
      <c r="D50" s="197">
        <f>第五週明細!V7</f>
        <v>22.5</v>
      </c>
      <c r="E50" s="197" t="s">
        <v>40</v>
      </c>
      <c r="F50" s="197">
        <f>第五週明細!V19</f>
        <v>771.7</v>
      </c>
      <c r="G50" s="197" t="s">
        <v>41</v>
      </c>
      <c r="H50" s="197">
        <f>第五週明細!V15</f>
        <v>22.5</v>
      </c>
      <c r="I50" s="197" t="s">
        <v>40</v>
      </c>
      <c r="J50" s="197">
        <f>第五週明細!V27</f>
        <v>726.5</v>
      </c>
      <c r="K50" s="197" t="s">
        <v>41</v>
      </c>
      <c r="L50" s="197">
        <f>第五週明細!V23</f>
        <v>22.5</v>
      </c>
      <c r="M50" s="197" t="s">
        <v>40</v>
      </c>
      <c r="N50" s="197">
        <f>第五週明細!V35</f>
        <v>762.5</v>
      </c>
      <c r="O50" s="197" t="s">
        <v>41</v>
      </c>
      <c r="P50" s="197">
        <f>第五週明細!V31</f>
        <v>22.5</v>
      </c>
      <c r="Q50" s="197" t="s">
        <v>40</v>
      </c>
      <c r="R50" s="197">
        <f>第五週明細!V43</f>
        <v>0</v>
      </c>
      <c r="S50" s="197" t="s">
        <v>41</v>
      </c>
      <c r="T50" s="198">
        <f>第五週明細!V39</f>
        <v>0</v>
      </c>
      <c r="U50" s="242"/>
    </row>
    <row r="51" spans="1:21" s="195" customFormat="1" ht="9" customHeight="1" thickBot="1">
      <c r="A51" s="199" t="s">
        <v>42</v>
      </c>
      <c r="B51" s="200">
        <f>第五週明細!V5</f>
        <v>113</v>
      </c>
      <c r="C51" s="200" t="s">
        <v>43</v>
      </c>
      <c r="D51" s="200">
        <f>第五週明細!V9</f>
        <v>29.8</v>
      </c>
      <c r="E51" s="200" t="s">
        <v>42</v>
      </c>
      <c r="F51" s="200">
        <f>第五週明細!V13</f>
        <v>112.5</v>
      </c>
      <c r="G51" s="200" t="s">
        <v>43</v>
      </c>
      <c r="H51" s="200">
        <f>第五週明細!V17</f>
        <v>29.799999999999997</v>
      </c>
      <c r="I51" s="200" t="s">
        <v>42</v>
      </c>
      <c r="J51" s="200">
        <f>第五週明細!V21</f>
        <v>102.5</v>
      </c>
      <c r="K51" s="200" t="s">
        <v>43</v>
      </c>
      <c r="L51" s="200">
        <f>第五週明細!V25</f>
        <v>28.5</v>
      </c>
      <c r="M51" s="200" t="s">
        <v>42</v>
      </c>
      <c r="N51" s="200">
        <f>第五週明細!V29</f>
        <v>110.5</v>
      </c>
      <c r="O51" s="200" t="s">
        <v>43</v>
      </c>
      <c r="P51" s="200">
        <f>第五週明細!V33</f>
        <v>29.5</v>
      </c>
      <c r="Q51" s="200" t="s">
        <v>42</v>
      </c>
      <c r="R51" s="200">
        <f>第五週明細!V37</f>
        <v>0</v>
      </c>
      <c r="S51" s="200" t="s">
        <v>43</v>
      </c>
      <c r="T51" s="201">
        <f>第五週明細!V41</f>
        <v>0</v>
      </c>
      <c r="U51" s="244"/>
    </row>
    <row r="59" spans="1:21">
      <c r="U59" s="11"/>
    </row>
    <row r="60" spans="1:21">
      <c r="U60" s="11"/>
    </row>
  </sheetData>
  <mergeCells count="212">
    <mergeCell ref="U2:U3"/>
    <mergeCell ref="A3:D3"/>
    <mergeCell ref="E3:H3"/>
    <mergeCell ref="I3:L3"/>
    <mergeCell ref="M3:P3"/>
    <mergeCell ref="Q3:T3"/>
    <mergeCell ref="A4:D4"/>
    <mergeCell ref="E4:H4"/>
    <mergeCell ref="I4:L4"/>
    <mergeCell ref="M4:P4"/>
    <mergeCell ref="Q4:T4"/>
    <mergeCell ref="A2:D2"/>
    <mergeCell ref="E2:H2"/>
    <mergeCell ref="I2:L2"/>
    <mergeCell ref="M2:P2"/>
    <mergeCell ref="Q2:T2"/>
    <mergeCell ref="Q6:T6"/>
    <mergeCell ref="A7:D7"/>
    <mergeCell ref="E7:H7"/>
    <mergeCell ref="I7:L7"/>
    <mergeCell ref="M7:P7"/>
    <mergeCell ref="Q7:T7"/>
    <mergeCell ref="U4:U10"/>
    <mergeCell ref="A5:D5"/>
    <mergeCell ref="E5:H5"/>
    <mergeCell ref="I5:L5"/>
    <mergeCell ref="M5:P5"/>
    <mergeCell ref="Q5:T5"/>
    <mergeCell ref="A6:D6"/>
    <mergeCell ref="E6:H6"/>
    <mergeCell ref="I6:L6"/>
    <mergeCell ref="M6:P6"/>
    <mergeCell ref="A8:D8"/>
    <mergeCell ref="E8:H8"/>
    <mergeCell ref="I8:L8"/>
    <mergeCell ref="M8:P8"/>
    <mergeCell ref="Q8:T8"/>
    <mergeCell ref="A9:D9"/>
    <mergeCell ref="E9:H9"/>
    <mergeCell ref="I9:L9"/>
    <mergeCell ref="U11:U12"/>
    <mergeCell ref="A12:D12"/>
    <mergeCell ref="E12:H12"/>
    <mergeCell ref="I12:L12"/>
    <mergeCell ref="M12:P12"/>
    <mergeCell ref="Q12:T12"/>
    <mergeCell ref="Q15:T15"/>
    <mergeCell ref="A16:D16"/>
    <mergeCell ref="E16:H16"/>
    <mergeCell ref="I16:L16"/>
    <mergeCell ref="M16:P16"/>
    <mergeCell ref="Q16:T16"/>
    <mergeCell ref="U13:U18"/>
    <mergeCell ref="A14:D14"/>
    <mergeCell ref="E14:H14"/>
    <mergeCell ref="I14:L14"/>
    <mergeCell ref="M14:P14"/>
    <mergeCell ref="Q14:T14"/>
    <mergeCell ref="A15:D15"/>
    <mergeCell ref="E15:H15"/>
    <mergeCell ref="I15:L15"/>
    <mergeCell ref="M15:P15"/>
    <mergeCell ref="A13:D13"/>
    <mergeCell ref="E13:H13"/>
    <mergeCell ref="I13:L13"/>
    <mergeCell ref="M13:P13"/>
    <mergeCell ref="Q13:T13"/>
    <mergeCell ref="A17:D17"/>
    <mergeCell ref="E17:H17"/>
    <mergeCell ref="I17:L17"/>
    <mergeCell ref="M17:P17"/>
    <mergeCell ref="Q17:T17"/>
    <mergeCell ref="A18:D18"/>
    <mergeCell ref="E18:H18"/>
    <mergeCell ref="I18:L18"/>
    <mergeCell ref="M18:P18"/>
    <mergeCell ref="Q18:T18"/>
    <mergeCell ref="E23:H23"/>
    <mergeCell ref="I23:L23"/>
    <mergeCell ref="M23:P23"/>
    <mergeCell ref="Q23:T23"/>
    <mergeCell ref="A24:D24"/>
    <mergeCell ref="E24:H24"/>
    <mergeCell ref="I24:L24"/>
    <mergeCell ref="M24:P24"/>
    <mergeCell ref="U20:U22"/>
    <mergeCell ref="A22:D22"/>
    <mergeCell ref="E22:H22"/>
    <mergeCell ref="I22:L22"/>
    <mergeCell ref="M22:P22"/>
    <mergeCell ref="Q22:T22"/>
    <mergeCell ref="A28:D28"/>
    <mergeCell ref="E28:H28"/>
    <mergeCell ref="I28:L28"/>
    <mergeCell ref="M28:P28"/>
    <mergeCell ref="Q28:T28"/>
    <mergeCell ref="U28:U30"/>
    <mergeCell ref="A26:D26"/>
    <mergeCell ref="E26:H26"/>
    <mergeCell ref="I26:L26"/>
    <mergeCell ref="M26:P26"/>
    <mergeCell ref="Q26:T26"/>
    <mergeCell ref="A27:D27"/>
    <mergeCell ref="E27:H27"/>
    <mergeCell ref="I27:L27"/>
    <mergeCell ref="M27:P27"/>
    <mergeCell ref="Q27:T27"/>
    <mergeCell ref="U23:U27"/>
    <mergeCell ref="Q24:T24"/>
    <mergeCell ref="A25:D25"/>
    <mergeCell ref="E25:H25"/>
    <mergeCell ref="I25:L25"/>
    <mergeCell ref="M25:P25"/>
    <mergeCell ref="Q25:T25"/>
    <mergeCell ref="A23:D23"/>
    <mergeCell ref="Q33:T33"/>
    <mergeCell ref="A34:D34"/>
    <mergeCell ref="E34:H34"/>
    <mergeCell ref="I34:L34"/>
    <mergeCell ref="M34:P34"/>
    <mergeCell ref="Q34:T34"/>
    <mergeCell ref="U31:U35"/>
    <mergeCell ref="A32:D32"/>
    <mergeCell ref="E32:H32"/>
    <mergeCell ref="I32:L32"/>
    <mergeCell ref="M32:P32"/>
    <mergeCell ref="Q32:T32"/>
    <mergeCell ref="A33:D33"/>
    <mergeCell ref="E33:H33"/>
    <mergeCell ref="I33:L33"/>
    <mergeCell ref="M33:P33"/>
    <mergeCell ref="A35:D35"/>
    <mergeCell ref="E35:H35"/>
    <mergeCell ref="I35:L35"/>
    <mergeCell ref="M35:P35"/>
    <mergeCell ref="Q35:T35"/>
    <mergeCell ref="U38:U43"/>
    <mergeCell ref="A42:D42"/>
    <mergeCell ref="E42:H42"/>
    <mergeCell ref="I42:L42"/>
    <mergeCell ref="M42:P42"/>
    <mergeCell ref="U36:U37"/>
    <mergeCell ref="A37:D37"/>
    <mergeCell ref="E37:H37"/>
    <mergeCell ref="I37:L37"/>
    <mergeCell ref="M37:P37"/>
    <mergeCell ref="Q37:T37"/>
    <mergeCell ref="Q42:T42"/>
    <mergeCell ref="A43:D43"/>
    <mergeCell ref="E43:H43"/>
    <mergeCell ref="I43:L43"/>
    <mergeCell ref="M43:P43"/>
    <mergeCell ref="Q43:T43"/>
    <mergeCell ref="Q44:T44"/>
    <mergeCell ref="A39:D39"/>
    <mergeCell ref="E39:H39"/>
    <mergeCell ref="I39:L39"/>
    <mergeCell ref="M39:P39"/>
    <mergeCell ref="Q39:T39"/>
    <mergeCell ref="A36:D36"/>
    <mergeCell ref="E36:H36"/>
    <mergeCell ref="I36:L36"/>
    <mergeCell ref="M36:P36"/>
    <mergeCell ref="Q36:T36"/>
    <mergeCell ref="U44:U45"/>
    <mergeCell ref="A45:D45"/>
    <mergeCell ref="E45:H45"/>
    <mergeCell ref="I45:L45"/>
    <mergeCell ref="M45:P45"/>
    <mergeCell ref="Q48:T48"/>
    <mergeCell ref="U46:U51"/>
    <mergeCell ref="A47:D47"/>
    <mergeCell ref="E47:H47"/>
    <mergeCell ref="I47:L47"/>
    <mergeCell ref="M47:P47"/>
    <mergeCell ref="Q47:T47"/>
    <mergeCell ref="A48:D48"/>
    <mergeCell ref="E48:H48"/>
    <mergeCell ref="I48:L48"/>
    <mergeCell ref="M48:P48"/>
    <mergeCell ref="A46:D46"/>
    <mergeCell ref="E46:H46"/>
    <mergeCell ref="I46:L46"/>
    <mergeCell ref="M46:P46"/>
    <mergeCell ref="Q46:T46"/>
    <mergeCell ref="A49:D49"/>
    <mergeCell ref="E49:H49"/>
    <mergeCell ref="I49:L49"/>
    <mergeCell ref="M49:P49"/>
    <mergeCell ref="Q49:T49"/>
    <mergeCell ref="M9:P9"/>
    <mergeCell ref="Q9:T9"/>
    <mergeCell ref="A19:D19"/>
    <mergeCell ref="E19:H19"/>
    <mergeCell ref="I19:L19"/>
    <mergeCell ref="M19:P19"/>
    <mergeCell ref="Q19:T19"/>
    <mergeCell ref="A29:D29"/>
    <mergeCell ref="E29:H29"/>
    <mergeCell ref="I29:L29"/>
    <mergeCell ref="M29:P29"/>
    <mergeCell ref="Q29:T29"/>
    <mergeCell ref="Q45:T45"/>
    <mergeCell ref="A38:D38"/>
    <mergeCell ref="E38:H38"/>
    <mergeCell ref="I38:L38"/>
    <mergeCell ref="M38:P38"/>
    <mergeCell ref="Q38:T38"/>
    <mergeCell ref="A44:D44"/>
    <mergeCell ref="E44:H44"/>
    <mergeCell ref="I44:L44"/>
    <mergeCell ref="M44:P44"/>
  </mergeCells>
  <phoneticPr fontId="9" type="noConversion"/>
  <pageMargins left="0.39370078740157483" right="0.39370078740157483" top="0.19685039370078741" bottom="0.19685039370078741" header="0.11811023622047245" footer="0.11811023622047245"/>
  <pageSetup paperSize="9" scale="80" orientation="landscape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BADCAB-068E-4E03-ABD8-BE5BB253E1E8}">
  <dimension ref="A1:T52"/>
  <sheetViews>
    <sheetView topLeftCell="A10" zoomScaleNormal="100" workbookViewId="0">
      <selection activeCell="K57" sqref="K57"/>
    </sheetView>
  </sheetViews>
  <sheetFormatPr defaultRowHeight="16.5"/>
  <cols>
    <col min="1" max="16" width="5.875" style="4" customWidth="1"/>
    <col min="17" max="20" width="6.125" style="4" customWidth="1"/>
    <col min="21" max="16384" width="9" style="4"/>
  </cols>
  <sheetData>
    <row r="1" spans="1:20" ht="90.75" customHeight="1"/>
    <row r="2" spans="1:20" s="3" customFormat="1" ht="20.100000000000001" customHeight="1" thickBot="1">
      <c r="A2" s="1" t="s">
        <v>0</v>
      </c>
      <c r="B2" s="2"/>
      <c r="C2" s="2"/>
      <c r="D2" s="2"/>
      <c r="E2" s="203"/>
      <c r="F2" s="203"/>
      <c r="G2" s="204"/>
      <c r="H2" s="203"/>
      <c r="I2" s="204"/>
      <c r="J2" s="2"/>
      <c r="K2" s="2"/>
      <c r="L2" s="2"/>
      <c r="M2" s="2"/>
      <c r="N2" s="2"/>
      <c r="O2" s="2"/>
      <c r="P2" s="203" t="s">
        <v>437</v>
      </c>
      <c r="Q2" s="203"/>
    </row>
    <row r="3" spans="1:20" s="194" customFormat="1" ht="24.95" customHeight="1">
      <c r="A3" s="276" t="s">
        <v>2</v>
      </c>
      <c r="B3" s="277"/>
      <c r="C3" s="277"/>
      <c r="D3" s="277"/>
      <c r="E3" s="278" t="s">
        <v>3</v>
      </c>
      <c r="F3" s="277"/>
      <c r="G3" s="277"/>
      <c r="H3" s="277"/>
      <c r="I3" s="278" t="s">
        <v>4</v>
      </c>
      <c r="J3" s="277"/>
      <c r="K3" s="277"/>
      <c r="L3" s="277"/>
      <c r="M3" s="278" t="s">
        <v>5</v>
      </c>
      <c r="N3" s="277"/>
      <c r="O3" s="277"/>
      <c r="P3" s="277"/>
      <c r="Q3" s="278" t="s">
        <v>6</v>
      </c>
      <c r="R3" s="277"/>
      <c r="S3" s="277"/>
      <c r="T3" s="279"/>
    </row>
    <row r="4" spans="1:20" s="5" customFormat="1" ht="20.100000000000001" customHeight="1">
      <c r="A4" s="280"/>
      <c r="B4" s="281"/>
      <c r="C4" s="281"/>
      <c r="D4" s="281"/>
      <c r="E4" s="281" t="s">
        <v>377</v>
      </c>
      <c r="F4" s="281" t="s">
        <v>8</v>
      </c>
      <c r="G4" s="281" t="s">
        <v>8</v>
      </c>
      <c r="H4" s="281" t="s">
        <v>8</v>
      </c>
      <c r="I4" s="281" t="s">
        <v>378</v>
      </c>
      <c r="J4" s="281" t="s">
        <v>9</v>
      </c>
      <c r="K4" s="281" t="s">
        <v>9</v>
      </c>
      <c r="L4" s="281" t="s">
        <v>9</v>
      </c>
      <c r="M4" s="281" t="s">
        <v>379</v>
      </c>
      <c r="N4" s="281" t="s">
        <v>10</v>
      </c>
      <c r="O4" s="281" t="s">
        <v>10</v>
      </c>
      <c r="P4" s="281" t="s">
        <v>10</v>
      </c>
      <c r="Q4" s="270" t="s">
        <v>11</v>
      </c>
      <c r="R4" s="270" t="s">
        <v>12</v>
      </c>
      <c r="S4" s="270" t="s">
        <v>12</v>
      </c>
      <c r="T4" s="271" t="s">
        <v>12</v>
      </c>
    </row>
    <row r="5" spans="1:20" s="211" customFormat="1" ht="27.95" customHeight="1">
      <c r="A5" s="272"/>
      <c r="B5" s="273"/>
      <c r="C5" s="273"/>
      <c r="D5" s="273"/>
      <c r="E5" s="273" t="s">
        <v>380</v>
      </c>
      <c r="F5" s="273" t="s">
        <v>13</v>
      </c>
      <c r="G5" s="273" t="s">
        <v>13</v>
      </c>
      <c r="H5" s="273" t="s">
        <v>13</v>
      </c>
      <c r="I5" s="273" t="s">
        <v>381</v>
      </c>
      <c r="J5" s="273" t="s">
        <v>14</v>
      </c>
      <c r="K5" s="273" t="s">
        <v>14</v>
      </c>
      <c r="L5" s="273" t="s">
        <v>14</v>
      </c>
      <c r="M5" s="273" t="s">
        <v>442</v>
      </c>
      <c r="N5" s="273" t="s">
        <v>16</v>
      </c>
      <c r="O5" s="273" t="s">
        <v>16</v>
      </c>
      <c r="P5" s="273" t="s">
        <v>16</v>
      </c>
      <c r="Q5" s="274" t="s">
        <v>382</v>
      </c>
      <c r="R5" s="274" t="s">
        <v>17</v>
      </c>
      <c r="S5" s="274" t="s">
        <v>17</v>
      </c>
      <c r="T5" s="275" t="s">
        <v>17</v>
      </c>
    </row>
    <row r="6" spans="1:20" s="7" customFormat="1" ht="20.100000000000001" customHeight="1">
      <c r="A6" s="289"/>
      <c r="B6" s="290"/>
      <c r="C6" s="290"/>
      <c r="D6" s="290"/>
      <c r="E6" s="290" t="s">
        <v>18</v>
      </c>
      <c r="F6" s="290" t="s">
        <v>19</v>
      </c>
      <c r="G6" s="290" t="s">
        <v>19</v>
      </c>
      <c r="H6" s="290" t="s">
        <v>19</v>
      </c>
      <c r="I6" s="290" t="s">
        <v>383</v>
      </c>
      <c r="J6" s="290" t="s">
        <v>20</v>
      </c>
      <c r="K6" s="290" t="s">
        <v>20</v>
      </c>
      <c r="L6" s="290" t="s">
        <v>20</v>
      </c>
      <c r="M6" s="290" t="s">
        <v>384</v>
      </c>
      <c r="N6" s="290" t="s">
        <v>21</v>
      </c>
      <c r="O6" s="290" t="s">
        <v>21</v>
      </c>
      <c r="P6" s="290" t="s">
        <v>21</v>
      </c>
      <c r="Q6" s="291" t="s">
        <v>385</v>
      </c>
      <c r="R6" s="291" t="s">
        <v>22</v>
      </c>
      <c r="S6" s="291" t="s">
        <v>22</v>
      </c>
      <c r="T6" s="292" t="s">
        <v>22</v>
      </c>
    </row>
    <row r="7" spans="1:20" s="8" customFormat="1" ht="20.100000000000001" customHeight="1">
      <c r="A7" s="293"/>
      <c r="B7" s="294"/>
      <c r="C7" s="294"/>
      <c r="D7" s="294"/>
      <c r="E7" s="294" t="s">
        <v>23</v>
      </c>
      <c r="F7" s="294" t="s">
        <v>24</v>
      </c>
      <c r="G7" s="294" t="s">
        <v>24</v>
      </c>
      <c r="H7" s="294" t="s">
        <v>24</v>
      </c>
      <c r="I7" s="294" t="s">
        <v>25</v>
      </c>
      <c r="J7" s="294" t="s">
        <v>26</v>
      </c>
      <c r="K7" s="294" t="s">
        <v>26</v>
      </c>
      <c r="L7" s="294" t="s">
        <v>26</v>
      </c>
      <c r="M7" s="294" t="s">
        <v>27</v>
      </c>
      <c r="N7" s="294" t="s">
        <v>28</v>
      </c>
      <c r="O7" s="294" t="s">
        <v>28</v>
      </c>
      <c r="P7" s="294" t="s">
        <v>28</v>
      </c>
      <c r="Q7" s="282" t="s">
        <v>29</v>
      </c>
      <c r="R7" s="282" t="s">
        <v>30</v>
      </c>
      <c r="S7" s="282" t="s">
        <v>30</v>
      </c>
      <c r="T7" s="283" t="s">
        <v>30</v>
      </c>
    </row>
    <row r="8" spans="1:20" s="202" customFormat="1" ht="20.100000000000001" customHeight="1">
      <c r="A8" s="284"/>
      <c r="B8" s="285"/>
      <c r="C8" s="285"/>
      <c r="D8" s="285"/>
      <c r="E8" s="285" t="s">
        <v>426</v>
      </c>
      <c r="F8" s="285" t="s">
        <v>31</v>
      </c>
      <c r="G8" s="285" t="s">
        <v>31</v>
      </c>
      <c r="H8" s="285" t="s">
        <v>31</v>
      </c>
      <c r="I8" s="286" t="s">
        <v>427</v>
      </c>
      <c r="J8" s="286" t="s">
        <v>32</v>
      </c>
      <c r="K8" s="286" t="s">
        <v>32</v>
      </c>
      <c r="L8" s="286" t="s">
        <v>32</v>
      </c>
      <c r="M8" s="285" t="s">
        <v>426</v>
      </c>
      <c r="N8" s="285" t="s">
        <v>33</v>
      </c>
      <c r="O8" s="285" t="s">
        <v>33</v>
      </c>
      <c r="P8" s="285" t="s">
        <v>33</v>
      </c>
      <c r="Q8" s="287" t="s">
        <v>426</v>
      </c>
      <c r="R8" s="287" t="s">
        <v>34</v>
      </c>
      <c r="S8" s="287" t="s">
        <v>34</v>
      </c>
      <c r="T8" s="288" t="s">
        <v>34</v>
      </c>
    </row>
    <row r="9" spans="1:20" s="9" customFormat="1" ht="20.100000000000001" customHeight="1">
      <c r="A9" s="297"/>
      <c r="B9" s="298"/>
      <c r="C9" s="298"/>
      <c r="D9" s="298"/>
      <c r="E9" s="298" t="s">
        <v>386</v>
      </c>
      <c r="F9" s="298" t="s">
        <v>35</v>
      </c>
      <c r="G9" s="298" t="s">
        <v>35</v>
      </c>
      <c r="H9" s="298" t="s">
        <v>35</v>
      </c>
      <c r="I9" s="299" t="s">
        <v>387</v>
      </c>
      <c r="J9" s="299" t="s">
        <v>36</v>
      </c>
      <c r="K9" s="299" t="s">
        <v>36</v>
      </c>
      <c r="L9" s="299" t="s">
        <v>36</v>
      </c>
      <c r="M9" s="298" t="s">
        <v>37</v>
      </c>
      <c r="N9" s="298" t="s">
        <v>38</v>
      </c>
      <c r="O9" s="298" t="s">
        <v>38</v>
      </c>
      <c r="P9" s="298" t="s">
        <v>38</v>
      </c>
      <c r="Q9" s="300" t="s">
        <v>388</v>
      </c>
      <c r="R9" s="300" t="s">
        <v>39</v>
      </c>
      <c r="S9" s="300" t="s">
        <v>39</v>
      </c>
      <c r="T9" s="301" t="s">
        <v>39</v>
      </c>
    </row>
    <row r="10" spans="1:20" s="9" customFormat="1" ht="20.100000000000001" customHeight="1">
      <c r="A10" s="302"/>
      <c r="B10" s="303"/>
      <c r="C10" s="303"/>
      <c r="D10" s="303"/>
      <c r="E10" s="304" t="s">
        <v>428</v>
      </c>
      <c r="F10" s="304"/>
      <c r="G10" s="304"/>
      <c r="H10" s="304"/>
      <c r="I10" s="303"/>
      <c r="J10" s="303"/>
      <c r="K10" s="303"/>
      <c r="L10" s="303"/>
      <c r="M10" s="303"/>
      <c r="N10" s="303"/>
      <c r="O10" s="303"/>
      <c r="P10" s="303"/>
      <c r="Q10" s="305"/>
      <c r="R10" s="305"/>
      <c r="S10" s="305"/>
      <c r="T10" s="306"/>
    </row>
    <row r="11" spans="1:20" s="195" customFormat="1" ht="9" customHeight="1">
      <c r="A11" s="196" t="s">
        <v>40</v>
      </c>
      <c r="B11" s="197">
        <f>第一週明細!V11</f>
        <v>0</v>
      </c>
      <c r="C11" s="197" t="s">
        <v>41</v>
      </c>
      <c r="D11" s="197">
        <f>第一週明細!V7</f>
        <v>0</v>
      </c>
      <c r="E11" s="197" t="s">
        <v>40</v>
      </c>
      <c r="F11" s="197">
        <f>第一週明細!V19</f>
        <v>735.3</v>
      </c>
      <c r="G11" s="197" t="s">
        <v>41</v>
      </c>
      <c r="H11" s="197">
        <f>第一週明細!V15</f>
        <v>22.5</v>
      </c>
      <c r="I11" s="197" t="s">
        <v>40</v>
      </c>
      <c r="J11" s="197">
        <f>第一週明細!V27</f>
        <v>731.3</v>
      </c>
      <c r="K11" s="197" t="s">
        <v>41</v>
      </c>
      <c r="L11" s="197">
        <f>第一週明細!V23</f>
        <v>22.5</v>
      </c>
      <c r="M11" s="197" t="s">
        <v>40</v>
      </c>
      <c r="N11" s="197">
        <f>第一週明細!V35</f>
        <v>739.7</v>
      </c>
      <c r="O11" s="197" t="s">
        <v>41</v>
      </c>
      <c r="P11" s="197">
        <f>第一週明細!V31</f>
        <v>22.5</v>
      </c>
      <c r="Q11" s="213" t="s">
        <v>40</v>
      </c>
      <c r="R11" s="213">
        <f>第一週明細!V43</f>
        <v>775.7</v>
      </c>
      <c r="S11" s="213" t="s">
        <v>41</v>
      </c>
      <c r="T11" s="214">
        <f>第一週明細!V39</f>
        <v>22.5</v>
      </c>
    </row>
    <row r="12" spans="1:20" s="195" customFormat="1" ht="9" customHeight="1" thickBot="1">
      <c r="A12" s="199" t="s">
        <v>42</v>
      </c>
      <c r="B12" s="200">
        <f>第一週明細!V5</f>
        <v>0</v>
      </c>
      <c r="C12" s="200" t="s">
        <v>43</v>
      </c>
      <c r="D12" s="200">
        <f>第一週明細!V9</f>
        <v>0</v>
      </c>
      <c r="E12" s="200" t="s">
        <v>42</v>
      </c>
      <c r="F12" s="200">
        <f>第一週明細!V13</f>
        <v>104.5</v>
      </c>
      <c r="G12" s="200" t="s">
        <v>43</v>
      </c>
      <c r="H12" s="200">
        <f>第一週明細!V17</f>
        <v>28.7</v>
      </c>
      <c r="I12" s="200" t="s">
        <v>42</v>
      </c>
      <c r="J12" s="200">
        <f>第一週明細!V21</f>
        <v>103.5</v>
      </c>
      <c r="K12" s="200" t="s">
        <v>43</v>
      </c>
      <c r="L12" s="200">
        <f>第一週明細!V25</f>
        <v>28.7</v>
      </c>
      <c r="M12" s="200" t="s">
        <v>42</v>
      </c>
      <c r="N12" s="200">
        <f>第一週明細!V29</f>
        <v>105.5</v>
      </c>
      <c r="O12" s="200" t="s">
        <v>43</v>
      </c>
      <c r="P12" s="200">
        <f>第一週明細!V33</f>
        <v>28.8</v>
      </c>
      <c r="Q12" s="215" t="s">
        <v>42</v>
      </c>
      <c r="R12" s="215">
        <f>第一週明細!V37</f>
        <v>113.5</v>
      </c>
      <c r="S12" s="215" t="s">
        <v>43</v>
      </c>
      <c r="T12" s="216">
        <f>第一週明細!V41</f>
        <v>29.8</v>
      </c>
    </row>
    <row r="13" spans="1:20" s="205" customFormat="1" ht="24.95" customHeight="1">
      <c r="A13" s="295" t="s">
        <v>45</v>
      </c>
      <c r="B13" s="277"/>
      <c r="C13" s="277"/>
      <c r="D13" s="277"/>
      <c r="E13" s="296" t="s">
        <v>46</v>
      </c>
      <c r="F13" s="277"/>
      <c r="G13" s="277"/>
      <c r="H13" s="277"/>
      <c r="I13" s="296" t="s">
        <v>47</v>
      </c>
      <c r="J13" s="277"/>
      <c r="K13" s="277"/>
      <c r="L13" s="277"/>
      <c r="M13" s="296" t="s">
        <v>48</v>
      </c>
      <c r="N13" s="277"/>
      <c r="O13" s="277"/>
      <c r="P13" s="277"/>
      <c r="Q13" s="296" t="s">
        <v>49</v>
      </c>
      <c r="R13" s="277"/>
      <c r="S13" s="277"/>
      <c r="T13" s="279"/>
    </row>
    <row r="14" spans="1:20" s="206" customFormat="1" ht="20.100000000000001" customHeight="1">
      <c r="A14" s="280" t="s">
        <v>9</v>
      </c>
      <c r="B14" s="281" t="s">
        <v>9</v>
      </c>
      <c r="C14" s="281" t="s">
        <v>9</v>
      </c>
      <c r="D14" s="281" t="s">
        <v>9</v>
      </c>
      <c r="E14" s="281" t="s">
        <v>389</v>
      </c>
      <c r="F14" s="281" t="s">
        <v>50</v>
      </c>
      <c r="G14" s="281" t="s">
        <v>50</v>
      </c>
      <c r="H14" s="281" t="s">
        <v>50</v>
      </c>
      <c r="I14" s="281" t="s">
        <v>378</v>
      </c>
      <c r="J14" s="281" t="s">
        <v>9</v>
      </c>
      <c r="K14" s="281" t="s">
        <v>9</v>
      </c>
      <c r="L14" s="281" t="s">
        <v>9</v>
      </c>
      <c r="M14" s="281" t="s">
        <v>235</v>
      </c>
      <c r="N14" s="281" t="s">
        <v>51</v>
      </c>
      <c r="O14" s="281" t="s">
        <v>51</v>
      </c>
      <c r="P14" s="281" t="s">
        <v>51</v>
      </c>
      <c r="Q14" s="313" t="s">
        <v>52</v>
      </c>
      <c r="R14" s="313" t="s">
        <v>10</v>
      </c>
      <c r="S14" s="313" t="s">
        <v>10</v>
      </c>
      <c r="T14" s="314" t="s">
        <v>10</v>
      </c>
    </row>
    <row r="15" spans="1:20" s="211" customFormat="1" ht="27.95" customHeight="1">
      <c r="A15" s="272" t="s">
        <v>441</v>
      </c>
      <c r="B15" s="273" t="s">
        <v>54</v>
      </c>
      <c r="C15" s="273" t="s">
        <v>54</v>
      </c>
      <c r="D15" s="273" t="s">
        <v>54</v>
      </c>
      <c r="E15" s="273" t="s">
        <v>390</v>
      </c>
      <c r="F15" s="273" t="s">
        <v>55</v>
      </c>
      <c r="G15" s="273" t="s">
        <v>55</v>
      </c>
      <c r="H15" s="273" t="s">
        <v>55</v>
      </c>
      <c r="I15" s="273" t="s">
        <v>391</v>
      </c>
      <c r="J15" s="273" t="s">
        <v>56</v>
      </c>
      <c r="K15" s="273" t="s">
        <v>56</v>
      </c>
      <c r="L15" s="273" t="s">
        <v>56</v>
      </c>
      <c r="M15" s="273" t="s">
        <v>392</v>
      </c>
      <c r="N15" s="273" t="s">
        <v>57</v>
      </c>
      <c r="O15" s="273" t="s">
        <v>57</v>
      </c>
      <c r="P15" s="273" t="s">
        <v>57</v>
      </c>
      <c r="Q15" s="307" t="s">
        <v>440</v>
      </c>
      <c r="R15" s="307" t="s">
        <v>59</v>
      </c>
      <c r="S15" s="307" t="s">
        <v>59</v>
      </c>
      <c r="T15" s="308" t="s">
        <v>59</v>
      </c>
    </row>
    <row r="16" spans="1:20" s="207" customFormat="1" ht="20.100000000000001" customHeight="1">
      <c r="A16" s="289" t="s">
        <v>60</v>
      </c>
      <c r="B16" s="290" t="s">
        <v>61</v>
      </c>
      <c r="C16" s="290" t="s">
        <v>61</v>
      </c>
      <c r="D16" s="290" t="s">
        <v>61</v>
      </c>
      <c r="E16" s="309" t="s">
        <v>393</v>
      </c>
      <c r="F16" s="309" t="s">
        <v>62</v>
      </c>
      <c r="G16" s="309" t="s">
        <v>62</v>
      </c>
      <c r="H16" s="309" t="s">
        <v>62</v>
      </c>
      <c r="I16" s="310" t="s">
        <v>63</v>
      </c>
      <c r="J16" s="310" t="s">
        <v>64</v>
      </c>
      <c r="K16" s="310" t="s">
        <v>64</v>
      </c>
      <c r="L16" s="310" t="s">
        <v>64</v>
      </c>
      <c r="M16" s="290" t="s">
        <v>394</v>
      </c>
      <c r="N16" s="290" t="s">
        <v>65</v>
      </c>
      <c r="O16" s="290" t="s">
        <v>65</v>
      </c>
      <c r="P16" s="290" t="s">
        <v>65</v>
      </c>
      <c r="Q16" s="311" t="s">
        <v>395</v>
      </c>
      <c r="R16" s="311" t="s">
        <v>66</v>
      </c>
      <c r="S16" s="311" t="s">
        <v>66</v>
      </c>
      <c r="T16" s="312" t="s">
        <v>66</v>
      </c>
    </row>
    <row r="17" spans="1:20" s="208" customFormat="1" ht="20.100000000000001" customHeight="1">
      <c r="A17" s="293" t="s">
        <v>67</v>
      </c>
      <c r="B17" s="294" t="s">
        <v>68</v>
      </c>
      <c r="C17" s="294" t="s">
        <v>68</v>
      </c>
      <c r="D17" s="294" t="s">
        <v>68</v>
      </c>
      <c r="E17" s="315" t="s">
        <v>396</v>
      </c>
      <c r="F17" s="315" t="s">
        <v>69</v>
      </c>
      <c r="G17" s="315" t="s">
        <v>69</v>
      </c>
      <c r="H17" s="315" t="s">
        <v>69</v>
      </c>
      <c r="I17" s="316" t="s">
        <v>70</v>
      </c>
      <c r="J17" s="316" t="s">
        <v>71</v>
      </c>
      <c r="K17" s="316" t="s">
        <v>71</v>
      </c>
      <c r="L17" s="316" t="s">
        <v>71</v>
      </c>
      <c r="M17" s="294" t="s">
        <v>397</v>
      </c>
      <c r="N17" s="294" t="s">
        <v>72</v>
      </c>
      <c r="O17" s="294" t="s">
        <v>72</v>
      </c>
      <c r="P17" s="294" t="s">
        <v>72</v>
      </c>
      <c r="Q17" s="317" t="s">
        <v>73</v>
      </c>
      <c r="R17" s="317" t="s">
        <v>74</v>
      </c>
      <c r="S17" s="317" t="s">
        <v>74</v>
      </c>
      <c r="T17" s="318" t="s">
        <v>74</v>
      </c>
    </row>
    <row r="18" spans="1:20" s="209" customFormat="1" ht="20.100000000000001" customHeight="1">
      <c r="A18" s="284" t="s">
        <v>426</v>
      </c>
      <c r="B18" s="285" t="s">
        <v>31</v>
      </c>
      <c r="C18" s="285" t="s">
        <v>31</v>
      </c>
      <c r="D18" s="285" t="s">
        <v>31</v>
      </c>
      <c r="E18" s="319" t="s">
        <v>426</v>
      </c>
      <c r="F18" s="319" t="s">
        <v>31</v>
      </c>
      <c r="G18" s="319" t="s">
        <v>31</v>
      </c>
      <c r="H18" s="319" t="s">
        <v>31</v>
      </c>
      <c r="I18" s="286" t="s">
        <v>426</v>
      </c>
      <c r="J18" s="286" t="s">
        <v>31</v>
      </c>
      <c r="K18" s="286" t="s">
        <v>31</v>
      </c>
      <c r="L18" s="286" t="s">
        <v>31</v>
      </c>
      <c r="M18" s="285" t="s">
        <v>427</v>
      </c>
      <c r="N18" s="285" t="s">
        <v>32</v>
      </c>
      <c r="O18" s="285" t="s">
        <v>32</v>
      </c>
      <c r="P18" s="285" t="s">
        <v>32</v>
      </c>
      <c r="Q18" s="320" t="s">
        <v>426</v>
      </c>
      <c r="R18" s="320" t="s">
        <v>31</v>
      </c>
      <c r="S18" s="320" t="s">
        <v>31</v>
      </c>
      <c r="T18" s="321" t="s">
        <v>31</v>
      </c>
    </row>
    <row r="19" spans="1:20" s="210" customFormat="1" ht="20.100000000000001" customHeight="1">
      <c r="A19" s="297" t="s">
        <v>75</v>
      </c>
      <c r="B19" s="298" t="s">
        <v>76</v>
      </c>
      <c r="C19" s="298" t="s">
        <v>76</v>
      </c>
      <c r="D19" s="298" t="s">
        <v>76</v>
      </c>
      <c r="E19" s="322" t="s">
        <v>398</v>
      </c>
      <c r="F19" s="322" t="s">
        <v>77</v>
      </c>
      <c r="G19" s="322" t="s">
        <v>77</v>
      </c>
      <c r="H19" s="322" t="s">
        <v>77</v>
      </c>
      <c r="I19" s="299" t="s">
        <v>399</v>
      </c>
      <c r="J19" s="299" t="s">
        <v>78</v>
      </c>
      <c r="K19" s="299" t="s">
        <v>78</v>
      </c>
      <c r="L19" s="299" t="s">
        <v>78</v>
      </c>
      <c r="M19" s="298" t="s">
        <v>79</v>
      </c>
      <c r="N19" s="298" t="s">
        <v>80</v>
      </c>
      <c r="O19" s="298" t="s">
        <v>80</v>
      </c>
      <c r="P19" s="298" t="s">
        <v>80</v>
      </c>
      <c r="Q19" s="323" t="s">
        <v>400</v>
      </c>
      <c r="R19" s="323" t="s">
        <v>81</v>
      </c>
      <c r="S19" s="323" t="s">
        <v>81</v>
      </c>
      <c r="T19" s="324" t="s">
        <v>81</v>
      </c>
    </row>
    <row r="20" spans="1:20" s="210" customFormat="1" ht="20.100000000000001" customHeight="1">
      <c r="A20" s="302"/>
      <c r="B20" s="303"/>
      <c r="C20" s="303"/>
      <c r="D20" s="303"/>
      <c r="E20" s="325" t="s">
        <v>429</v>
      </c>
      <c r="F20" s="325"/>
      <c r="G20" s="325"/>
      <c r="H20" s="325"/>
      <c r="I20" s="303"/>
      <c r="J20" s="303"/>
      <c r="K20" s="303"/>
      <c r="L20" s="303"/>
      <c r="M20" s="303"/>
      <c r="N20" s="303"/>
      <c r="O20" s="303"/>
      <c r="P20" s="303"/>
      <c r="Q20" s="326"/>
      <c r="R20" s="326"/>
      <c r="S20" s="326"/>
      <c r="T20" s="327"/>
    </row>
    <row r="21" spans="1:20" s="195" customFormat="1" ht="9" customHeight="1">
      <c r="A21" s="196" t="s">
        <v>40</v>
      </c>
      <c r="B21" s="197">
        <f>第二週明細!V11</f>
        <v>728.1</v>
      </c>
      <c r="C21" s="197" t="s">
        <v>41</v>
      </c>
      <c r="D21" s="197">
        <f>第二週明細!V7</f>
        <v>22.5</v>
      </c>
      <c r="E21" s="197" t="s">
        <v>40</v>
      </c>
      <c r="F21" s="197">
        <f>第二週明細!V19</f>
        <v>750.9</v>
      </c>
      <c r="G21" s="197" t="s">
        <v>41</v>
      </c>
      <c r="H21" s="197">
        <f>第二週明細!V15</f>
        <v>22.5</v>
      </c>
      <c r="I21" s="197" t="s">
        <v>40</v>
      </c>
      <c r="J21" s="197">
        <f>第二週明細!V27</f>
        <v>716.9</v>
      </c>
      <c r="K21" s="197" t="s">
        <v>41</v>
      </c>
      <c r="L21" s="197">
        <f>第二週明細!V23</f>
        <v>22.5</v>
      </c>
      <c r="M21" s="197" t="s">
        <v>40</v>
      </c>
      <c r="N21" s="197">
        <f>第二週明細!V35</f>
        <v>776.1</v>
      </c>
      <c r="O21" s="197" t="s">
        <v>41</v>
      </c>
      <c r="P21" s="197">
        <f>第二週明細!V31</f>
        <v>22.5</v>
      </c>
      <c r="Q21" s="217" t="s">
        <v>40</v>
      </c>
      <c r="R21" s="217">
        <f>第二週明細!V43</f>
        <v>751.3</v>
      </c>
      <c r="S21" s="217" t="s">
        <v>41</v>
      </c>
      <c r="T21" s="218">
        <f>第二週明細!V39</f>
        <v>22.5</v>
      </c>
    </row>
    <row r="22" spans="1:20" s="195" customFormat="1" ht="9" customHeight="1" thickBot="1">
      <c r="A22" s="199" t="s">
        <v>42</v>
      </c>
      <c r="B22" s="200">
        <f>第二週明細!V5</f>
        <v>103</v>
      </c>
      <c r="C22" s="200" t="s">
        <v>43</v>
      </c>
      <c r="D22" s="200">
        <f>第二週明細!V9</f>
        <v>28.4</v>
      </c>
      <c r="E22" s="200" t="s">
        <v>42</v>
      </c>
      <c r="F22" s="200">
        <f>第二週明細!V13</f>
        <v>108</v>
      </c>
      <c r="G22" s="200" t="s">
        <v>43</v>
      </c>
      <c r="H22" s="200">
        <f>第二週明細!V17</f>
        <v>29.1</v>
      </c>
      <c r="I22" s="200" t="s">
        <v>42</v>
      </c>
      <c r="J22" s="200">
        <f>第二週明細!V21</f>
        <v>100.5</v>
      </c>
      <c r="K22" s="200" t="s">
        <v>43</v>
      </c>
      <c r="L22" s="200">
        <f>第二週明細!V25</f>
        <v>28.1</v>
      </c>
      <c r="M22" s="200" t="s">
        <v>42</v>
      </c>
      <c r="N22" s="200">
        <f>第二週明細!V29</f>
        <v>113.5</v>
      </c>
      <c r="O22" s="200" t="s">
        <v>43</v>
      </c>
      <c r="P22" s="200">
        <f>第二週明細!V33</f>
        <v>29.900000000000002</v>
      </c>
      <c r="Q22" s="219" t="s">
        <v>42</v>
      </c>
      <c r="R22" s="219">
        <f>第二週明細!V37</f>
        <v>108</v>
      </c>
      <c r="S22" s="219" t="s">
        <v>43</v>
      </c>
      <c r="T22" s="220">
        <f>第二週明細!V41</f>
        <v>29.2</v>
      </c>
    </row>
    <row r="23" spans="1:20" s="205" customFormat="1" ht="24.95" customHeight="1">
      <c r="A23" s="295" t="s">
        <v>83</v>
      </c>
      <c r="B23" s="277"/>
      <c r="C23" s="277"/>
      <c r="D23" s="277"/>
      <c r="E23" s="296" t="s">
        <v>84</v>
      </c>
      <c r="F23" s="277"/>
      <c r="G23" s="277"/>
      <c r="H23" s="277"/>
      <c r="I23" s="296" t="s">
        <v>85</v>
      </c>
      <c r="J23" s="277"/>
      <c r="K23" s="277"/>
      <c r="L23" s="277"/>
      <c r="M23" s="296" t="s">
        <v>86</v>
      </c>
      <c r="N23" s="277"/>
      <c r="O23" s="277"/>
      <c r="P23" s="277"/>
      <c r="Q23" s="296" t="s">
        <v>87</v>
      </c>
      <c r="R23" s="277"/>
      <c r="S23" s="277"/>
      <c r="T23" s="279"/>
    </row>
    <row r="24" spans="1:20" s="206" customFormat="1" ht="20.100000000000001" customHeight="1">
      <c r="A24" s="280" t="s">
        <v>9</v>
      </c>
      <c r="B24" s="281" t="s">
        <v>9</v>
      </c>
      <c r="C24" s="281" t="s">
        <v>9</v>
      </c>
      <c r="D24" s="281" t="s">
        <v>9</v>
      </c>
      <c r="E24" s="281" t="s">
        <v>379</v>
      </c>
      <c r="F24" s="281" t="s">
        <v>10</v>
      </c>
      <c r="G24" s="281" t="s">
        <v>10</v>
      </c>
      <c r="H24" s="281" t="s">
        <v>10</v>
      </c>
      <c r="I24" s="281" t="s">
        <v>378</v>
      </c>
      <c r="J24" s="281" t="s">
        <v>9</v>
      </c>
      <c r="K24" s="281" t="s">
        <v>9</v>
      </c>
      <c r="L24" s="281" t="s">
        <v>9</v>
      </c>
      <c r="M24" s="281" t="s">
        <v>377</v>
      </c>
      <c r="N24" s="281" t="s">
        <v>8</v>
      </c>
      <c r="O24" s="281" t="s">
        <v>8</v>
      </c>
      <c r="P24" s="281" t="s">
        <v>8</v>
      </c>
      <c r="Q24" s="333" t="s">
        <v>88</v>
      </c>
      <c r="R24" s="333" t="s">
        <v>89</v>
      </c>
      <c r="S24" s="333" t="s">
        <v>89</v>
      </c>
      <c r="T24" s="334" t="s">
        <v>89</v>
      </c>
    </row>
    <row r="25" spans="1:20" s="211" customFormat="1" ht="27.95" customHeight="1">
      <c r="A25" s="272" t="s">
        <v>90</v>
      </c>
      <c r="B25" s="273" t="s">
        <v>90</v>
      </c>
      <c r="C25" s="273" t="s">
        <v>90</v>
      </c>
      <c r="D25" s="273" t="s">
        <v>90</v>
      </c>
      <c r="E25" s="273" t="s">
        <v>439</v>
      </c>
      <c r="F25" s="273" t="s">
        <v>92</v>
      </c>
      <c r="G25" s="273" t="s">
        <v>92</v>
      </c>
      <c r="H25" s="273" t="s">
        <v>92</v>
      </c>
      <c r="I25" s="273" t="s">
        <v>401</v>
      </c>
      <c r="J25" s="273" t="s">
        <v>93</v>
      </c>
      <c r="K25" s="273" t="s">
        <v>93</v>
      </c>
      <c r="L25" s="273" t="s">
        <v>93</v>
      </c>
      <c r="M25" s="273" t="s">
        <v>438</v>
      </c>
      <c r="N25" s="273" t="s">
        <v>95</v>
      </c>
      <c r="O25" s="273" t="s">
        <v>95</v>
      </c>
      <c r="P25" s="273" t="s">
        <v>95</v>
      </c>
      <c r="Q25" s="328" t="s">
        <v>96</v>
      </c>
      <c r="R25" s="328" t="s">
        <v>97</v>
      </c>
      <c r="S25" s="328" t="s">
        <v>97</v>
      </c>
      <c r="T25" s="329" t="s">
        <v>97</v>
      </c>
    </row>
    <row r="26" spans="1:20" s="207" customFormat="1" ht="20.100000000000001" customHeight="1">
      <c r="A26" s="330" t="s">
        <v>98</v>
      </c>
      <c r="B26" s="309" t="s">
        <v>98</v>
      </c>
      <c r="C26" s="309" t="s">
        <v>98</v>
      </c>
      <c r="D26" s="309" t="s">
        <v>98</v>
      </c>
      <c r="E26" s="310" t="s">
        <v>99</v>
      </c>
      <c r="F26" s="310" t="s">
        <v>100</v>
      </c>
      <c r="G26" s="310" t="s">
        <v>100</v>
      </c>
      <c r="H26" s="310" t="s">
        <v>100</v>
      </c>
      <c r="I26" s="290" t="s">
        <v>402</v>
      </c>
      <c r="J26" s="290" t="s">
        <v>101</v>
      </c>
      <c r="K26" s="290" t="s">
        <v>101</v>
      </c>
      <c r="L26" s="290" t="s">
        <v>101</v>
      </c>
      <c r="M26" s="290" t="s">
        <v>403</v>
      </c>
      <c r="N26" s="290" t="s">
        <v>102</v>
      </c>
      <c r="O26" s="290" t="s">
        <v>102</v>
      </c>
      <c r="P26" s="290" t="s">
        <v>102</v>
      </c>
      <c r="Q26" s="331" t="s">
        <v>103</v>
      </c>
      <c r="R26" s="331" t="s">
        <v>104</v>
      </c>
      <c r="S26" s="331" t="s">
        <v>104</v>
      </c>
      <c r="T26" s="332" t="s">
        <v>104</v>
      </c>
    </row>
    <row r="27" spans="1:20" s="208" customFormat="1" ht="20.100000000000001" customHeight="1">
      <c r="A27" s="335" t="s">
        <v>105</v>
      </c>
      <c r="B27" s="315" t="s">
        <v>105</v>
      </c>
      <c r="C27" s="315" t="s">
        <v>105</v>
      </c>
      <c r="D27" s="315" t="s">
        <v>105</v>
      </c>
      <c r="E27" s="336" t="s">
        <v>433</v>
      </c>
      <c r="F27" s="336" t="s">
        <v>106</v>
      </c>
      <c r="G27" s="336" t="s">
        <v>106</v>
      </c>
      <c r="H27" s="336" t="s">
        <v>106</v>
      </c>
      <c r="I27" s="294" t="s">
        <v>107</v>
      </c>
      <c r="J27" s="294" t="s">
        <v>108</v>
      </c>
      <c r="K27" s="294" t="s">
        <v>108</v>
      </c>
      <c r="L27" s="294" t="s">
        <v>108</v>
      </c>
      <c r="M27" s="294" t="s">
        <v>404</v>
      </c>
      <c r="N27" s="294" t="s">
        <v>109</v>
      </c>
      <c r="O27" s="294" t="s">
        <v>109</v>
      </c>
      <c r="P27" s="294" t="s">
        <v>109</v>
      </c>
      <c r="Q27" s="337" t="s">
        <v>110</v>
      </c>
      <c r="R27" s="337" t="s">
        <v>111</v>
      </c>
      <c r="S27" s="337" t="s">
        <v>111</v>
      </c>
      <c r="T27" s="338" t="s">
        <v>111</v>
      </c>
    </row>
    <row r="28" spans="1:20" s="209" customFormat="1" ht="20.100000000000001" customHeight="1">
      <c r="A28" s="339" t="s">
        <v>426</v>
      </c>
      <c r="B28" s="319" t="s">
        <v>31</v>
      </c>
      <c r="C28" s="319" t="s">
        <v>31</v>
      </c>
      <c r="D28" s="319" t="s">
        <v>31</v>
      </c>
      <c r="E28" s="286" t="s">
        <v>427</v>
      </c>
      <c r="F28" s="286" t="s">
        <v>32</v>
      </c>
      <c r="G28" s="286" t="s">
        <v>32</v>
      </c>
      <c r="H28" s="286" t="s">
        <v>32</v>
      </c>
      <c r="I28" s="285" t="s">
        <v>426</v>
      </c>
      <c r="J28" s="285" t="s">
        <v>31</v>
      </c>
      <c r="K28" s="285" t="s">
        <v>31</v>
      </c>
      <c r="L28" s="285" t="s">
        <v>31</v>
      </c>
      <c r="M28" s="285" t="s">
        <v>426</v>
      </c>
      <c r="N28" s="285" t="s">
        <v>31</v>
      </c>
      <c r="O28" s="285" t="s">
        <v>31</v>
      </c>
      <c r="P28" s="285" t="s">
        <v>31</v>
      </c>
      <c r="Q28" s="340" t="s">
        <v>426</v>
      </c>
      <c r="R28" s="340" t="s">
        <v>31</v>
      </c>
      <c r="S28" s="340" t="s">
        <v>31</v>
      </c>
      <c r="T28" s="341" t="s">
        <v>31</v>
      </c>
    </row>
    <row r="29" spans="1:20" s="210" customFormat="1" ht="20.100000000000001" customHeight="1">
      <c r="A29" s="342" t="s">
        <v>112</v>
      </c>
      <c r="B29" s="322" t="s">
        <v>113</v>
      </c>
      <c r="C29" s="322" t="s">
        <v>113</v>
      </c>
      <c r="D29" s="322" t="s">
        <v>113</v>
      </c>
      <c r="E29" s="299" t="s">
        <v>405</v>
      </c>
      <c r="F29" s="299" t="s">
        <v>114</v>
      </c>
      <c r="G29" s="299" t="s">
        <v>114</v>
      </c>
      <c r="H29" s="299" t="s">
        <v>114</v>
      </c>
      <c r="I29" s="298" t="s">
        <v>406</v>
      </c>
      <c r="J29" s="298" t="s">
        <v>115</v>
      </c>
      <c r="K29" s="298" t="s">
        <v>115</v>
      </c>
      <c r="L29" s="298" t="s">
        <v>115</v>
      </c>
      <c r="M29" s="298" t="s">
        <v>407</v>
      </c>
      <c r="N29" s="298" t="s">
        <v>116</v>
      </c>
      <c r="O29" s="298" t="s">
        <v>116</v>
      </c>
      <c r="P29" s="298" t="s">
        <v>116</v>
      </c>
      <c r="Q29" s="343" t="s">
        <v>117</v>
      </c>
      <c r="R29" s="343" t="s">
        <v>118</v>
      </c>
      <c r="S29" s="343" t="s">
        <v>118</v>
      </c>
      <c r="T29" s="344" t="s">
        <v>118</v>
      </c>
    </row>
    <row r="30" spans="1:20" s="210" customFormat="1" ht="20.100000000000001" customHeight="1">
      <c r="A30" s="302"/>
      <c r="B30" s="303"/>
      <c r="C30" s="303"/>
      <c r="D30" s="303"/>
      <c r="E30" s="345" t="s">
        <v>432</v>
      </c>
      <c r="F30" s="345"/>
      <c r="G30" s="345"/>
      <c r="H30" s="345"/>
      <c r="I30" s="303"/>
      <c r="J30" s="303"/>
      <c r="K30" s="303"/>
      <c r="L30" s="303"/>
      <c r="M30" s="303"/>
      <c r="N30" s="303"/>
      <c r="O30" s="303"/>
      <c r="P30" s="303"/>
      <c r="Q30" s="350"/>
      <c r="R30" s="350"/>
      <c r="S30" s="350"/>
      <c r="T30" s="351"/>
    </row>
    <row r="31" spans="1:20" s="195" customFormat="1" ht="9" customHeight="1">
      <c r="A31" s="196" t="s">
        <v>40</v>
      </c>
      <c r="B31" s="197">
        <f>第三週明細!V11</f>
        <v>721.3</v>
      </c>
      <c r="C31" s="197" t="s">
        <v>41</v>
      </c>
      <c r="D31" s="197">
        <f>第三週明細!V7</f>
        <v>22.5</v>
      </c>
      <c r="E31" s="197" t="s">
        <v>40</v>
      </c>
      <c r="F31" s="197">
        <f>第三週明細!V19</f>
        <v>724.1</v>
      </c>
      <c r="G31" s="197" t="s">
        <v>41</v>
      </c>
      <c r="H31" s="197">
        <f>第三週明細!V15</f>
        <v>22.5</v>
      </c>
      <c r="I31" s="197" t="s">
        <v>40</v>
      </c>
      <c r="J31" s="197">
        <f>第三週明細!V27</f>
        <v>735.3</v>
      </c>
      <c r="K31" s="197" t="s">
        <v>41</v>
      </c>
      <c r="L31" s="197">
        <f>第三週明細!V23</f>
        <v>22.5</v>
      </c>
      <c r="M31" s="197" t="s">
        <v>40</v>
      </c>
      <c r="N31" s="197">
        <f>第三週明細!V35</f>
        <v>740.1</v>
      </c>
      <c r="O31" s="197" t="s">
        <v>41</v>
      </c>
      <c r="P31" s="197">
        <f>第三週明細!V31</f>
        <v>22.5</v>
      </c>
      <c r="Q31" s="221" t="s">
        <v>40</v>
      </c>
      <c r="R31" s="221">
        <f>第三週明細!V43</f>
        <v>726.5</v>
      </c>
      <c r="S31" s="221" t="s">
        <v>41</v>
      </c>
      <c r="T31" s="222">
        <f>第三週明細!V39</f>
        <v>22.5</v>
      </c>
    </row>
    <row r="32" spans="1:20" s="195" customFormat="1" ht="9" customHeight="1" thickBot="1">
      <c r="A32" s="199" t="s">
        <v>42</v>
      </c>
      <c r="B32" s="200">
        <f>第三週明細!V5</f>
        <v>101.5</v>
      </c>
      <c r="C32" s="200" t="s">
        <v>43</v>
      </c>
      <c r="D32" s="200">
        <f>第三週明細!V9</f>
        <v>28.2</v>
      </c>
      <c r="E32" s="200" t="s">
        <v>42</v>
      </c>
      <c r="F32" s="200">
        <f>第三週明細!V13</f>
        <v>102</v>
      </c>
      <c r="G32" s="200" t="s">
        <v>43</v>
      </c>
      <c r="H32" s="200">
        <f>第三週明細!V17</f>
        <v>28.4</v>
      </c>
      <c r="I32" s="200" t="s">
        <v>42</v>
      </c>
      <c r="J32" s="200">
        <f>第三週明細!V21</f>
        <v>104.5</v>
      </c>
      <c r="K32" s="200" t="s">
        <v>43</v>
      </c>
      <c r="L32" s="200">
        <f>第三週明細!V25</f>
        <v>28.7</v>
      </c>
      <c r="M32" s="200" t="s">
        <v>42</v>
      </c>
      <c r="N32" s="200">
        <f>第三週明細!V29</f>
        <v>105.5</v>
      </c>
      <c r="O32" s="200" t="s">
        <v>43</v>
      </c>
      <c r="P32" s="200">
        <f>第三週明細!V33</f>
        <v>28.9</v>
      </c>
      <c r="Q32" s="223" t="s">
        <v>42</v>
      </c>
      <c r="R32" s="223">
        <f>第三週明細!V37</f>
        <v>102.5</v>
      </c>
      <c r="S32" s="223" t="s">
        <v>43</v>
      </c>
      <c r="T32" s="224">
        <f>第三週明細!V41</f>
        <v>28.5</v>
      </c>
    </row>
    <row r="33" spans="1:20" s="205" customFormat="1" ht="24.95" customHeight="1">
      <c r="A33" s="295" t="s">
        <v>120</v>
      </c>
      <c r="B33" s="277"/>
      <c r="C33" s="277"/>
      <c r="D33" s="277"/>
      <c r="E33" s="296" t="s">
        <v>121</v>
      </c>
      <c r="F33" s="277"/>
      <c r="G33" s="277"/>
      <c r="H33" s="277"/>
      <c r="I33" s="296" t="s">
        <v>122</v>
      </c>
      <c r="J33" s="277"/>
      <c r="K33" s="277"/>
      <c r="L33" s="277"/>
      <c r="M33" s="296" t="s">
        <v>123</v>
      </c>
      <c r="N33" s="277"/>
      <c r="O33" s="277"/>
      <c r="P33" s="277"/>
      <c r="Q33" s="296" t="s">
        <v>124</v>
      </c>
      <c r="R33" s="277"/>
      <c r="S33" s="277"/>
      <c r="T33" s="279"/>
    </row>
    <row r="34" spans="1:20" s="205" customFormat="1" ht="20.100000000000001" customHeight="1">
      <c r="A34" s="280" t="s">
        <v>9</v>
      </c>
      <c r="B34" s="281" t="s">
        <v>9</v>
      </c>
      <c r="C34" s="281" t="s">
        <v>9</v>
      </c>
      <c r="D34" s="281" t="s">
        <v>9</v>
      </c>
      <c r="E34" s="281" t="s">
        <v>408</v>
      </c>
      <c r="F34" s="281" t="s">
        <v>89</v>
      </c>
      <c r="G34" s="281" t="s">
        <v>89</v>
      </c>
      <c r="H34" s="281" t="s">
        <v>89</v>
      </c>
      <c r="I34" s="281" t="s">
        <v>378</v>
      </c>
      <c r="J34" s="281" t="s">
        <v>9</v>
      </c>
      <c r="K34" s="281" t="s">
        <v>9</v>
      </c>
      <c r="L34" s="281" t="s">
        <v>9</v>
      </c>
      <c r="M34" s="281" t="s">
        <v>409</v>
      </c>
      <c r="N34" s="281" t="s">
        <v>12</v>
      </c>
      <c r="O34" s="281" t="s">
        <v>12</v>
      </c>
      <c r="P34" s="281" t="s">
        <v>12</v>
      </c>
      <c r="Q34" s="346" t="s">
        <v>125</v>
      </c>
      <c r="R34" s="346" t="s">
        <v>50</v>
      </c>
      <c r="S34" s="346" t="s">
        <v>50</v>
      </c>
      <c r="T34" s="347" t="s">
        <v>50</v>
      </c>
    </row>
    <row r="35" spans="1:20" s="212" customFormat="1" ht="27.95" customHeight="1">
      <c r="A35" s="272" t="s">
        <v>126</v>
      </c>
      <c r="B35" s="273" t="s">
        <v>126</v>
      </c>
      <c r="C35" s="273" t="s">
        <v>126</v>
      </c>
      <c r="D35" s="273" t="s">
        <v>126</v>
      </c>
      <c r="E35" s="273" t="s">
        <v>443</v>
      </c>
      <c r="F35" s="273" t="s">
        <v>128</v>
      </c>
      <c r="G35" s="273" t="s">
        <v>128</v>
      </c>
      <c r="H35" s="273" t="s">
        <v>128</v>
      </c>
      <c r="I35" s="273" t="s">
        <v>410</v>
      </c>
      <c r="J35" s="273" t="s">
        <v>129</v>
      </c>
      <c r="K35" s="273" t="s">
        <v>129</v>
      </c>
      <c r="L35" s="273" t="s">
        <v>129</v>
      </c>
      <c r="M35" s="273" t="s">
        <v>411</v>
      </c>
      <c r="N35" s="273" t="s">
        <v>130</v>
      </c>
      <c r="O35" s="273" t="s">
        <v>130</v>
      </c>
      <c r="P35" s="273" t="s">
        <v>130</v>
      </c>
      <c r="Q35" s="348" t="s">
        <v>131</v>
      </c>
      <c r="R35" s="348" t="s">
        <v>132</v>
      </c>
      <c r="S35" s="348" t="s">
        <v>132</v>
      </c>
      <c r="T35" s="349" t="s">
        <v>132</v>
      </c>
    </row>
    <row r="36" spans="1:20" s="205" customFormat="1" ht="20.100000000000001" customHeight="1">
      <c r="A36" s="289" t="s">
        <v>133</v>
      </c>
      <c r="B36" s="290" t="s">
        <v>134</v>
      </c>
      <c r="C36" s="290" t="s">
        <v>134</v>
      </c>
      <c r="D36" s="290" t="s">
        <v>134</v>
      </c>
      <c r="E36" s="290" t="s">
        <v>412</v>
      </c>
      <c r="F36" s="290" t="s">
        <v>135</v>
      </c>
      <c r="G36" s="290" t="s">
        <v>135</v>
      </c>
      <c r="H36" s="290" t="s">
        <v>135</v>
      </c>
      <c r="I36" s="290" t="s">
        <v>136</v>
      </c>
      <c r="J36" s="290" t="s">
        <v>137</v>
      </c>
      <c r="K36" s="290" t="s">
        <v>137</v>
      </c>
      <c r="L36" s="290" t="s">
        <v>137</v>
      </c>
      <c r="M36" s="309" t="s">
        <v>413</v>
      </c>
      <c r="N36" s="309" t="s">
        <v>138</v>
      </c>
      <c r="O36" s="309" t="s">
        <v>138</v>
      </c>
      <c r="P36" s="309" t="s">
        <v>138</v>
      </c>
      <c r="Q36" s="354" t="s">
        <v>414</v>
      </c>
      <c r="R36" s="354" t="s">
        <v>139</v>
      </c>
      <c r="S36" s="354" t="s">
        <v>139</v>
      </c>
      <c r="T36" s="355" t="s">
        <v>139</v>
      </c>
    </row>
    <row r="37" spans="1:20" s="205" customFormat="1" ht="20.100000000000001" customHeight="1">
      <c r="A37" s="293" t="s">
        <v>140</v>
      </c>
      <c r="B37" s="294" t="s">
        <v>140</v>
      </c>
      <c r="C37" s="294" t="s">
        <v>140</v>
      </c>
      <c r="D37" s="294" t="s">
        <v>140</v>
      </c>
      <c r="E37" s="294" t="s">
        <v>141</v>
      </c>
      <c r="F37" s="294" t="s">
        <v>142</v>
      </c>
      <c r="G37" s="294" t="s">
        <v>142</v>
      </c>
      <c r="H37" s="294" t="s">
        <v>142</v>
      </c>
      <c r="I37" s="294" t="s">
        <v>415</v>
      </c>
      <c r="J37" s="294" t="s">
        <v>143</v>
      </c>
      <c r="K37" s="294" t="s">
        <v>143</v>
      </c>
      <c r="L37" s="294" t="s">
        <v>143</v>
      </c>
      <c r="M37" s="315" t="s">
        <v>416</v>
      </c>
      <c r="N37" s="315" t="s">
        <v>144</v>
      </c>
      <c r="O37" s="315" t="s">
        <v>144</v>
      </c>
      <c r="P37" s="315" t="s">
        <v>144</v>
      </c>
      <c r="Q37" s="356" t="s">
        <v>145</v>
      </c>
      <c r="R37" s="356" t="s">
        <v>146</v>
      </c>
      <c r="S37" s="356" t="s">
        <v>146</v>
      </c>
      <c r="T37" s="357" t="s">
        <v>146</v>
      </c>
    </row>
    <row r="38" spans="1:20" s="205" customFormat="1" ht="20.100000000000001" customHeight="1">
      <c r="A38" s="284" t="s">
        <v>427</v>
      </c>
      <c r="B38" s="285" t="s">
        <v>32</v>
      </c>
      <c r="C38" s="285" t="s">
        <v>32</v>
      </c>
      <c r="D38" s="285" t="s">
        <v>32</v>
      </c>
      <c r="E38" s="285" t="s">
        <v>426</v>
      </c>
      <c r="F38" s="285" t="s">
        <v>31</v>
      </c>
      <c r="G38" s="285" t="s">
        <v>31</v>
      </c>
      <c r="H38" s="285" t="s">
        <v>31</v>
      </c>
      <c r="I38" s="285" t="s">
        <v>426</v>
      </c>
      <c r="J38" s="285" t="s">
        <v>31</v>
      </c>
      <c r="K38" s="285" t="s">
        <v>31</v>
      </c>
      <c r="L38" s="285" t="s">
        <v>31</v>
      </c>
      <c r="M38" s="319" t="s">
        <v>426</v>
      </c>
      <c r="N38" s="319" t="s">
        <v>31</v>
      </c>
      <c r="O38" s="319" t="s">
        <v>31</v>
      </c>
      <c r="P38" s="319" t="s">
        <v>31</v>
      </c>
      <c r="Q38" s="352" t="s">
        <v>426</v>
      </c>
      <c r="R38" s="352" t="s">
        <v>31</v>
      </c>
      <c r="S38" s="352" t="s">
        <v>31</v>
      </c>
      <c r="T38" s="353" t="s">
        <v>31</v>
      </c>
    </row>
    <row r="39" spans="1:20" s="205" customFormat="1" ht="20.100000000000001" customHeight="1">
      <c r="A39" s="297" t="s">
        <v>148</v>
      </c>
      <c r="B39" s="298" t="s">
        <v>149</v>
      </c>
      <c r="C39" s="298" t="s">
        <v>149</v>
      </c>
      <c r="D39" s="298" t="s">
        <v>149</v>
      </c>
      <c r="E39" s="298" t="s">
        <v>150</v>
      </c>
      <c r="F39" s="298" t="s">
        <v>151</v>
      </c>
      <c r="G39" s="298" t="s">
        <v>151</v>
      </c>
      <c r="H39" s="298" t="s">
        <v>151</v>
      </c>
      <c r="I39" s="298" t="s">
        <v>152</v>
      </c>
      <c r="J39" s="298" t="s">
        <v>153</v>
      </c>
      <c r="K39" s="298" t="s">
        <v>153</v>
      </c>
      <c r="L39" s="298" t="s">
        <v>153</v>
      </c>
      <c r="M39" s="322" t="s">
        <v>417</v>
      </c>
      <c r="N39" s="322" t="s">
        <v>154</v>
      </c>
      <c r="O39" s="322" t="s">
        <v>154</v>
      </c>
      <c r="P39" s="322" t="s">
        <v>154</v>
      </c>
      <c r="Q39" s="364" t="s">
        <v>418</v>
      </c>
      <c r="R39" s="364" t="s">
        <v>155</v>
      </c>
      <c r="S39" s="364" t="s">
        <v>155</v>
      </c>
      <c r="T39" s="365" t="s">
        <v>155</v>
      </c>
    </row>
    <row r="40" spans="1:20" s="205" customFormat="1" ht="20.100000000000001" customHeight="1">
      <c r="A40" s="302"/>
      <c r="B40" s="303"/>
      <c r="C40" s="303"/>
      <c r="D40" s="303"/>
      <c r="E40" s="304" t="s">
        <v>431</v>
      </c>
      <c r="F40" s="304"/>
      <c r="G40" s="304"/>
      <c r="H40" s="304"/>
      <c r="I40" s="303"/>
      <c r="J40" s="303"/>
      <c r="K40" s="303"/>
      <c r="L40" s="303"/>
      <c r="M40" s="303"/>
      <c r="N40" s="303"/>
      <c r="O40" s="303"/>
      <c r="P40" s="303"/>
      <c r="Q40" s="358"/>
      <c r="R40" s="358"/>
      <c r="S40" s="358"/>
      <c r="T40" s="359"/>
    </row>
    <row r="41" spans="1:20" s="195" customFormat="1" ht="9" customHeight="1">
      <c r="A41" s="196" t="s">
        <v>40</v>
      </c>
      <c r="B41" s="197">
        <f>第四週明細!V11</f>
        <v>766.9</v>
      </c>
      <c r="C41" s="197" t="s">
        <v>41</v>
      </c>
      <c r="D41" s="197">
        <f>第四週明細!V7</f>
        <v>22.5</v>
      </c>
      <c r="E41" s="197" t="s">
        <v>40</v>
      </c>
      <c r="F41" s="197">
        <f>第四週明細!V19</f>
        <v>739.7</v>
      </c>
      <c r="G41" s="197" t="s">
        <v>41</v>
      </c>
      <c r="H41" s="197">
        <f>第四週明細!V15</f>
        <v>22.5</v>
      </c>
      <c r="I41" s="197" t="s">
        <v>40</v>
      </c>
      <c r="J41" s="197">
        <f>第四週明細!V27</f>
        <v>739.7</v>
      </c>
      <c r="K41" s="197" t="s">
        <v>41</v>
      </c>
      <c r="L41" s="197">
        <f>第四週明細!V23</f>
        <v>22.5</v>
      </c>
      <c r="M41" s="197" t="s">
        <v>40</v>
      </c>
      <c r="N41" s="197">
        <f>第四週明細!V35</f>
        <v>741.2</v>
      </c>
      <c r="O41" s="197" t="s">
        <v>41</v>
      </c>
      <c r="P41" s="197">
        <f>第四週明細!V31</f>
        <v>24</v>
      </c>
      <c r="Q41" s="225" t="s">
        <v>40</v>
      </c>
      <c r="R41" s="225">
        <f>第四週明細!V43</f>
        <v>721.3</v>
      </c>
      <c r="S41" s="225" t="s">
        <v>41</v>
      </c>
      <c r="T41" s="226">
        <f>第四週明細!V39</f>
        <v>22.5</v>
      </c>
    </row>
    <row r="42" spans="1:20" s="195" customFormat="1" ht="9" customHeight="1" thickBot="1">
      <c r="A42" s="199" t="s">
        <v>42</v>
      </c>
      <c r="B42" s="200">
        <f>第四週明細!V5</f>
        <v>111.5</v>
      </c>
      <c r="C42" s="200" t="s">
        <v>43</v>
      </c>
      <c r="D42" s="200">
        <f>第四週明細!V9</f>
        <v>29.599999999999998</v>
      </c>
      <c r="E42" s="200" t="s">
        <v>42</v>
      </c>
      <c r="F42" s="200">
        <f>第四週明細!V13</f>
        <v>105.5</v>
      </c>
      <c r="G42" s="200" t="s">
        <v>43</v>
      </c>
      <c r="H42" s="200">
        <f>第四週明細!V17</f>
        <v>28.8</v>
      </c>
      <c r="I42" s="200" t="s">
        <v>42</v>
      </c>
      <c r="J42" s="200">
        <f>第四週明細!V21</f>
        <v>105.5</v>
      </c>
      <c r="K42" s="200" t="s">
        <v>43</v>
      </c>
      <c r="L42" s="200">
        <f>第四週明細!V25</f>
        <v>28.8</v>
      </c>
      <c r="M42" s="200" t="s">
        <v>42</v>
      </c>
      <c r="N42" s="200">
        <f>第四週明細!V29</f>
        <v>101</v>
      </c>
      <c r="O42" s="200" t="s">
        <v>43</v>
      </c>
      <c r="P42" s="200">
        <f>第四週明細!V33</f>
        <v>30.299999999999997</v>
      </c>
      <c r="Q42" s="227" t="s">
        <v>42</v>
      </c>
      <c r="R42" s="227">
        <f>第四週明細!V37</f>
        <v>101.5</v>
      </c>
      <c r="S42" s="227" t="s">
        <v>43</v>
      </c>
      <c r="T42" s="228">
        <f>第四週明細!V41</f>
        <v>28.2</v>
      </c>
    </row>
    <row r="43" spans="1:20" s="205" customFormat="1" ht="24.95" customHeight="1">
      <c r="A43" s="360" t="s">
        <v>156</v>
      </c>
      <c r="B43" s="361"/>
      <c r="C43" s="361"/>
      <c r="D43" s="361"/>
      <c r="E43" s="362" t="s">
        <v>157</v>
      </c>
      <c r="F43" s="363"/>
      <c r="G43" s="363"/>
      <c r="H43" s="363"/>
      <c r="I43" s="296" t="s">
        <v>158</v>
      </c>
      <c r="J43" s="277"/>
      <c r="K43" s="277"/>
      <c r="L43" s="277"/>
      <c r="M43" s="296" t="s">
        <v>159</v>
      </c>
      <c r="N43" s="277"/>
      <c r="O43" s="277"/>
      <c r="P43" s="277"/>
      <c r="Q43" s="296" t="s">
        <v>160</v>
      </c>
      <c r="R43" s="277"/>
      <c r="S43" s="277"/>
      <c r="T43" s="279"/>
    </row>
    <row r="44" spans="1:20" s="205" customFormat="1" ht="20.100000000000001" customHeight="1">
      <c r="A44" s="280" t="s">
        <v>9</v>
      </c>
      <c r="B44" s="281" t="s">
        <v>9</v>
      </c>
      <c r="C44" s="281" t="s">
        <v>9</v>
      </c>
      <c r="D44" s="281" t="s">
        <v>9</v>
      </c>
      <c r="E44" s="281" t="s">
        <v>409</v>
      </c>
      <c r="F44" s="281" t="s">
        <v>12</v>
      </c>
      <c r="G44" s="281" t="s">
        <v>12</v>
      </c>
      <c r="H44" s="281" t="s">
        <v>12</v>
      </c>
      <c r="I44" s="281" t="s">
        <v>378</v>
      </c>
      <c r="J44" s="281" t="s">
        <v>9</v>
      </c>
      <c r="K44" s="281" t="s">
        <v>9</v>
      </c>
      <c r="L44" s="281" t="s">
        <v>9</v>
      </c>
      <c r="M44" s="281" t="s">
        <v>408</v>
      </c>
      <c r="N44" s="281" t="s">
        <v>89</v>
      </c>
      <c r="O44" s="281" t="s">
        <v>89</v>
      </c>
      <c r="P44" s="281" t="s">
        <v>89</v>
      </c>
      <c r="Q44" s="281"/>
      <c r="R44" s="281"/>
      <c r="S44" s="281"/>
      <c r="T44" s="367"/>
    </row>
    <row r="45" spans="1:20" s="212" customFormat="1" ht="27.95" customHeight="1">
      <c r="A45" s="272" t="s">
        <v>161</v>
      </c>
      <c r="B45" s="273" t="s">
        <v>161</v>
      </c>
      <c r="C45" s="273" t="s">
        <v>161</v>
      </c>
      <c r="D45" s="273" t="s">
        <v>161</v>
      </c>
      <c r="E45" s="273" t="s">
        <v>419</v>
      </c>
      <c r="F45" s="273" t="s">
        <v>162</v>
      </c>
      <c r="G45" s="273" t="s">
        <v>162</v>
      </c>
      <c r="H45" s="273" t="s">
        <v>162</v>
      </c>
      <c r="I45" s="273" t="s">
        <v>444</v>
      </c>
      <c r="J45" s="273" t="s">
        <v>164</v>
      </c>
      <c r="K45" s="273" t="s">
        <v>164</v>
      </c>
      <c r="L45" s="273" t="s">
        <v>164</v>
      </c>
      <c r="M45" s="273" t="s">
        <v>420</v>
      </c>
      <c r="N45" s="273" t="s">
        <v>165</v>
      </c>
      <c r="O45" s="273" t="s">
        <v>165</v>
      </c>
      <c r="P45" s="273" t="s">
        <v>165</v>
      </c>
      <c r="Q45" s="273"/>
      <c r="R45" s="273"/>
      <c r="S45" s="273"/>
      <c r="T45" s="368"/>
    </row>
    <row r="46" spans="1:20" s="205" customFormat="1" ht="20.100000000000001" customHeight="1">
      <c r="A46" s="289" t="s">
        <v>167</v>
      </c>
      <c r="B46" s="290" t="s">
        <v>168</v>
      </c>
      <c r="C46" s="290" t="s">
        <v>168</v>
      </c>
      <c r="D46" s="290" t="s">
        <v>168</v>
      </c>
      <c r="E46" s="290" t="s">
        <v>169</v>
      </c>
      <c r="F46" s="290" t="s">
        <v>170</v>
      </c>
      <c r="G46" s="290" t="s">
        <v>170</v>
      </c>
      <c r="H46" s="290" t="s">
        <v>170</v>
      </c>
      <c r="I46" s="290" t="s">
        <v>171</v>
      </c>
      <c r="J46" s="290" t="s">
        <v>172</v>
      </c>
      <c r="K46" s="290" t="s">
        <v>172</v>
      </c>
      <c r="L46" s="290" t="s">
        <v>172</v>
      </c>
      <c r="M46" s="290" t="s">
        <v>421</v>
      </c>
      <c r="N46" s="290" t="s">
        <v>173</v>
      </c>
      <c r="O46" s="290" t="s">
        <v>173</v>
      </c>
      <c r="P46" s="290" t="s">
        <v>173</v>
      </c>
      <c r="Q46" s="290"/>
      <c r="R46" s="290"/>
      <c r="S46" s="290"/>
      <c r="T46" s="366"/>
    </row>
    <row r="47" spans="1:20" s="205" customFormat="1" ht="20.100000000000001" customHeight="1">
      <c r="A47" s="293" t="s">
        <v>174</v>
      </c>
      <c r="B47" s="294" t="s">
        <v>175</v>
      </c>
      <c r="C47" s="294" t="s">
        <v>175</v>
      </c>
      <c r="D47" s="294" t="s">
        <v>175</v>
      </c>
      <c r="E47" s="294" t="s">
        <v>176</v>
      </c>
      <c r="F47" s="294" t="s">
        <v>177</v>
      </c>
      <c r="G47" s="294" t="s">
        <v>177</v>
      </c>
      <c r="H47" s="294" t="s">
        <v>177</v>
      </c>
      <c r="I47" s="294" t="s">
        <v>422</v>
      </c>
      <c r="J47" s="294" t="s">
        <v>178</v>
      </c>
      <c r="K47" s="294" t="s">
        <v>178</v>
      </c>
      <c r="L47" s="294" t="s">
        <v>178</v>
      </c>
      <c r="M47" s="294" t="s">
        <v>423</v>
      </c>
      <c r="N47" s="294" t="s">
        <v>179</v>
      </c>
      <c r="O47" s="294" t="s">
        <v>179</v>
      </c>
      <c r="P47" s="294" t="s">
        <v>179</v>
      </c>
      <c r="Q47" s="294"/>
      <c r="R47" s="294"/>
      <c r="S47" s="294"/>
      <c r="T47" s="369"/>
    </row>
    <row r="48" spans="1:20" s="205" customFormat="1" ht="20.100000000000001" customHeight="1">
      <c r="A48" s="284" t="s">
        <v>426</v>
      </c>
      <c r="B48" s="285" t="s">
        <v>31</v>
      </c>
      <c r="C48" s="285" t="s">
        <v>31</v>
      </c>
      <c r="D48" s="285" t="s">
        <v>31</v>
      </c>
      <c r="E48" s="285" t="s">
        <v>426</v>
      </c>
      <c r="F48" s="285" t="s">
        <v>31</v>
      </c>
      <c r="G48" s="285" t="s">
        <v>31</v>
      </c>
      <c r="H48" s="285" t="s">
        <v>31</v>
      </c>
      <c r="I48" s="285" t="s">
        <v>426</v>
      </c>
      <c r="J48" s="285" t="s">
        <v>31</v>
      </c>
      <c r="K48" s="285" t="s">
        <v>31</v>
      </c>
      <c r="L48" s="285" t="s">
        <v>31</v>
      </c>
      <c r="M48" s="285" t="s">
        <v>426</v>
      </c>
      <c r="N48" s="285" t="s">
        <v>31</v>
      </c>
      <c r="O48" s="285" t="s">
        <v>31</v>
      </c>
      <c r="P48" s="285" t="s">
        <v>31</v>
      </c>
      <c r="Q48" s="285"/>
      <c r="R48" s="285" t="s">
        <v>31</v>
      </c>
      <c r="S48" s="285" t="s">
        <v>31</v>
      </c>
      <c r="T48" s="371" t="s">
        <v>31</v>
      </c>
    </row>
    <row r="49" spans="1:20" s="205" customFormat="1" ht="20.100000000000001" customHeight="1">
      <c r="A49" s="297" t="s">
        <v>180</v>
      </c>
      <c r="B49" s="298" t="s">
        <v>181</v>
      </c>
      <c r="C49" s="298" t="s">
        <v>181</v>
      </c>
      <c r="D49" s="298" t="s">
        <v>181</v>
      </c>
      <c r="E49" s="298" t="s">
        <v>182</v>
      </c>
      <c r="F49" s="298" t="s">
        <v>183</v>
      </c>
      <c r="G49" s="298" t="s">
        <v>183</v>
      </c>
      <c r="H49" s="298" t="s">
        <v>183</v>
      </c>
      <c r="I49" s="298" t="s">
        <v>424</v>
      </c>
      <c r="J49" s="298" t="s">
        <v>184</v>
      </c>
      <c r="K49" s="298" t="s">
        <v>184</v>
      </c>
      <c r="L49" s="298" t="s">
        <v>184</v>
      </c>
      <c r="M49" s="298" t="s">
        <v>425</v>
      </c>
      <c r="N49" s="298" t="s">
        <v>185</v>
      </c>
      <c r="O49" s="298" t="s">
        <v>185</v>
      </c>
      <c r="P49" s="298" t="s">
        <v>185</v>
      </c>
      <c r="Q49" s="298"/>
      <c r="R49" s="298"/>
      <c r="S49" s="298"/>
      <c r="T49" s="372"/>
    </row>
    <row r="50" spans="1:20" s="205" customFormat="1" ht="20.100000000000001" customHeight="1">
      <c r="A50" s="302"/>
      <c r="B50" s="303"/>
      <c r="C50" s="303"/>
      <c r="D50" s="303"/>
      <c r="E50" s="304" t="s">
        <v>430</v>
      </c>
      <c r="F50" s="304"/>
      <c r="G50" s="304"/>
      <c r="H50" s="304"/>
      <c r="I50" s="303"/>
      <c r="J50" s="303"/>
      <c r="K50" s="303"/>
      <c r="L50" s="303"/>
      <c r="M50" s="303"/>
      <c r="N50" s="303"/>
      <c r="O50" s="303"/>
      <c r="P50" s="303"/>
      <c r="Q50" s="303"/>
      <c r="R50" s="303"/>
      <c r="S50" s="303"/>
      <c r="T50" s="370"/>
    </row>
    <row r="51" spans="1:20" s="195" customFormat="1" ht="9" customHeight="1">
      <c r="A51" s="196" t="s">
        <v>40</v>
      </c>
      <c r="B51" s="197">
        <f>第五週明細!V11</f>
        <v>773.7</v>
      </c>
      <c r="C51" s="197" t="s">
        <v>41</v>
      </c>
      <c r="D51" s="197">
        <f>第五週明細!V7</f>
        <v>22.5</v>
      </c>
      <c r="E51" s="197" t="s">
        <v>40</v>
      </c>
      <c r="F51" s="197">
        <f>第五週明細!V19</f>
        <v>771.7</v>
      </c>
      <c r="G51" s="197" t="s">
        <v>41</v>
      </c>
      <c r="H51" s="197">
        <f>第五週明細!V15</f>
        <v>22.5</v>
      </c>
      <c r="I51" s="197" t="s">
        <v>40</v>
      </c>
      <c r="J51" s="197">
        <f>第五週明細!V27</f>
        <v>726.5</v>
      </c>
      <c r="K51" s="197" t="s">
        <v>41</v>
      </c>
      <c r="L51" s="197">
        <f>第五週明細!V23</f>
        <v>22.5</v>
      </c>
      <c r="M51" s="197" t="s">
        <v>40</v>
      </c>
      <c r="N51" s="197">
        <f>第五週明細!V35</f>
        <v>762.5</v>
      </c>
      <c r="O51" s="197" t="s">
        <v>41</v>
      </c>
      <c r="P51" s="197">
        <f>第五週明細!V31</f>
        <v>22.5</v>
      </c>
      <c r="Q51" s="197" t="s">
        <v>40</v>
      </c>
      <c r="R51" s="197">
        <f>第五週明細!V43</f>
        <v>0</v>
      </c>
      <c r="S51" s="197" t="s">
        <v>41</v>
      </c>
      <c r="T51" s="198">
        <f>第五週明細!V39</f>
        <v>0</v>
      </c>
    </row>
    <row r="52" spans="1:20" s="195" customFormat="1" ht="9" customHeight="1" thickBot="1">
      <c r="A52" s="199" t="s">
        <v>42</v>
      </c>
      <c r="B52" s="200">
        <f>第五週明細!V5</f>
        <v>113</v>
      </c>
      <c r="C52" s="200" t="s">
        <v>43</v>
      </c>
      <c r="D52" s="200">
        <f>第五週明細!V9</f>
        <v>29.8</v>
      </c>
      <c r="E52" s="200" t="s">
        <v>42</v>
      </c>
      <c r="F52" s="200">
        <f>第五週明細!V13</f>
        <v>112.5</v>
      </c>
      <c r="G52" s="200" t="s">
        <v>43</v>
      </c>
      <c r="H52" s="200">
        <f>第五週明細!V17</f>
        <v>29.799999999999997</v>
      </c>
      <c r="I52" s="200" t="s">
        <v>42</v>
      </c>
      <c r="J52" s="200">
        <f>第五週明細!V21</f>
        <v>102.5</v>
      </c>
      <c r="K52" s="200" t="s">
        <v>43</v>
      </c>
      <c r="L52" s="200">
        <f>第五週明細!V25</f>
        <v>28.5</v>
      </c>
      <c r="M52" s="200" t="s">
        <v>42</v>
      </c>
      <c r="N52" s="200">
        <f>第五週明細!V29</f>
        <v>110.5</v>
      </c>
      <c r="O52" s="200" t="s">
        <v>43</v>
      </c>
      <c r="P52" s="200">
        <f>第五週明細!V33</f>
        <v>29.5</v>
      </c>
      <c r="Q52" s="200" t="s">
        <v>42</v>
      </c>
      <c r="R52" s="200">
        <f>第五週明細!V37</f>
        <v>0</v>
      </c>
      <c r="S52" s="200" t="s">
        <v>43</v>
      </c>
      <c r="T52" s="201">
        <f>第五週明細!V41</f>
        <v>0</v>
      </c>
    </row>
  </sheetData>
  <mergeCells count="200">
    <mergeCell ref="A50:D50"/>
    <mergeCell ref="E50:H50"/>
    <mergeCell ref="I50:L50"/>
    <mergeCell ref="M50:P50"/>
    <mergeCell ref="Q50:T50"/>
    <mergeCell ref="Q48:T48"/>
    <mergeCell ref="A49:D49"/>
    <mergeCell ref="E49:H49"/>
    <mergeCell ref="I49:L49"/>
    <mergeCell ref="M49:P49"/>
    <mergeCell ref="Q49:T49"/>
    <mergeCell ref="A47:D47"/>
    <mergeCell ref="E47:H47"/>
    <mergeCell ref="I47:L47"/>
    <mergeCell ref="M47:P47"/>
    <mergeCell ref="Q47:T47"/>
    <mergeCell ref="A48:D48"/>
    <mergeCell ref="E48:H48"/>
    <mergeCell ref="I48:L48"/>
    <mergeCell ref="M48:P48"/>
    <mergeCell ref="A46:D46"/>
    <mergeCell ref="E46:H46"/>
    <mergeCell ref="I46:L46"/>
    <mergeCell ref="M46:P46"/>
    <mergeCell ref="Q46:T46"/>
    <mergeCell ref="A44:D44"/>
    <mergeCell ref="E44:H44"/>
    <mergeCell ref="I44:L44"/>
    <mergeCell ref="M44:P44"/>
    <mergeCell ref="Q44:T44"/>
    <mergeCell ref="A45:D45"/>
    <mergeCell ref="E45:H45"/>
    <mergeCell ref="I45:L45"/>
    <mergeCell ref="M45:P45"/>
    <mergeCell ref="Q45:T45"/>
    <mergeCell ref="Q40:T40"/>
    <mergeCell ref="A43:D43"/>
    <mergeCell ref="E43:H43"/>
    <mergeCell ref="I43:L43"/>
    <mergeCell ref="M43:P43"/>
    <mergeCell ref="Q43:T43"/>
    <mergeCell ref="A39:D39"/>
    <mergeCell ref="E39:H39"/>
    <mergeCell ref="I39:L39"/>
    <mergeCell ref="M39:P39"/>
    <mergeCell ref="Q39:T39"/>
    <mergeCell ref="A40:D40"/>
    <mergeCell ref="E40:H40"/>
    <mergeCell ref="I40:L40"/>
    <mergeCell ref="M40:P40"/>
    <mergeCell ref="A38:D38"/>
    <mergeCell ref="E38:H38"/>
    <mergeCell ref="I38:L38"/>
    <mergeCell ref="M38:P38"/>
    <mergeCell ref="Q38:T38"/>
    <mergeCell ref="A36:D36"/>
    <mergeCell ref="E36:H36"/>
    <mergeCell ref="I36:L36"/>
    <mergeCell ref="M36:P36"/>
    <mergeCell ref="Q36:T36"/>
    <mergeCell ref="A37:D37"/>
    <mergeCell ref="E37:H37"/>
    <mergeCell ref="I37:L37"/>
    <mergeCell ref="M37:P37"/>
    <mergeCell ref="Q37:T37"/>
    <mergeCell ref="M34:P34"/>
    <mergeCell ref="Q34:T34"/>
    <mergeCell ref="A35:D35"/>
    <mergeCell ref="E35:H35"/>
    <mergeCell ref="I35:L35"/>
    <mergeCell ref="M35:P35"/>
    <mergeCell ref="Q35:T35"/>
    <mergeCell ref="Q30:T30"/>
    <mergeCell ref="A33:D33"/>
    <mergeCell ref="E33:H33"/>
    <mergeCell ref="I33:L33"/>
    <mergeCell ref="M33:P33"/>
    <mergeCell ref="Q33:T33"/>
    <mergeCell ref="A34:D34"/>
    <mergeCell ref="E34:H34"/>
    <mergeCell ref="I34:L34"/>
    <mergeCell ref="A29:D29"/>
    <mergeCell ref="E29:H29"/>
    <mergeCell ref="I29:L29"/>
    <mergeCell ref="M29:P29"/>
    <mergeCell ref="Q29:T29"/>
    <mergeCell ref="A30:D30"/>
    <mergeCell ref="E30:H30"/>
    <mergeCell ref="I30:L30"/>
    <mergeCell ref="M30:P30"/>
    <mergeCell ref="A27:D27"/>
    <mergeCell ref="E27:H27"/>
    <mergeCell ref="I27:L27"/>
    <mergeCell ref="M27:P27"/>
    <mergeCell ref="Q27:T27"/>
    <mergeCell ref="A28:D28"/>
    <mergeCell ref="E28:H28"/>
    <mergeCell ref="I28:L28"/>
    <mergeCell ref="M28:P28"/>
    <mergeCell ref="Q28:T28"/>
    <mergeCell ref="Q25:T25"/>
    <mergeCell ref="A26:D26"/>
    <mergeCell ref="E26:H26"/>
    <mergeCell ref="I26:L26"/>
    <mergeCell ref="M26:P26"/>
    <mergeCell ref="Q26:T26"/>
    <mergeCell ref="A24:D24"/>
    <mergeCell ref="E24:H24"/>
    <mergeCell ref="I24:L24"/>
    <mergeCell ref="M24:P24"/>
    <mergeCell ref="Q24:T24"/>
    <mergeCell ref="A25:D25"/>
    <mergeCell ref="E25:H25"/>
    <mergeCell ref="I25:L25"/>
    <mergeCell ref="M25:P25"/>
    <mergeCell ref="A23:D23"/>
    <mergeCell ref="E23:H23"/>
    <mergeCell ref="I23:L23"/>
    <mergeCell ref="M23:P23"/>
    <mergeCell ref="Q23:T23"/>
    <mergeCell ref="A19:D19"/>
    <mergeCell ref="E19:H19"/>
    <mergeCell ref="I19:L19"/>
    <mergeCell ref="M19:P19"/>
    <mergeCell ref="Q19:T19"/>
    <mergeCell ref="A20:D20"/>
    <mergeCell ref="E20:H20"/>
    <mergeCell ref="I20:L20"/>
    <mergeCell ref="M20:P20"/>
    <mergeCell ref="Q20:T20"/>
    <mergeCell ref="A17:D17"/>
    <mergeCell ref="E17:H17"/>
    <mergeCell ref="I17:L17"/>
    <mergeCell ref="M17:P17"/>
    <mergeCell ref="Q17:T17"/>
    <mergeCell ref="A18:D18"/>
    <mergeCell ref="E18:H18"/>
    <mergeCell ref="I18:L18"/>
    <mergeCell ref="M18:P18"/>
    <mergeCell ref="Q18:T18"/>
    <mergeCell ref="Q15:T15"/>
    <mergeCell ref="A16:D16"/>
    <mergeCell ref="E16:H16"/>
    <mergeCell ref="I16:L16"/>
    <mergeCell ref="M16:P16"/>
    <mergeCell ref="Q16:T16"/>
    <mergeCell ref="A14:D14"/>
    <mergeCell ref="E14:H14"/>
    <mergeCell ref="I14:L14"/>
    <mergeCell ref="M14:P14"/>
    <mergeCell ref="Q14:T14"/>
    <mergeCell ref="A15:D15"/>
    <mergeCell ref="E15:H15"/>
    <mergeCell ref="I15:L15"/>
    <mergeCell ref="M15:P15"/>
    <mergeCell ref="A13:D13"/>
    <mergeCell ref="E13:H13"/>
    <mergeCell ref="I13:L13"/>
    <mergeCell ref="M13:P13"/>
    <mergeCell ref="Q13:T13"/>
    <mergeCell ref="A9:D9"/>
    <mergeCell ref="E9:H9"/>
    <mergeCell ref="I9:L9"/>
    <mergeCell ref="M9:P9"/>
    <mergeCell ref="Q9:T9"/>
    <mergeCell ref="A10:D10"/>
    <mergeCell ref="E10:H10"/>
    <mergeCell ref="I10:L10"/>
    <mergeCell ref="M10:P10"/>
    <mergeCell ref="Q10:T10"/>
    <mergeCell ref="Q7:T7"/>
    <mergeCell ref="A8:D8"/>
    <mergeCell ref="E8:H8"/>
    <mergeCell ref="I8:L8"/>
    <mergeCell ref="M8:P8"/>
    <mergeCell ref="Q8:T8"/>
    <mergeCell ref="A6:D6"/>
    <mergeCell ref="E6:H6"/>
    <mergeCell ref="I6:L6"/>
    <mergeCell ref="M6:P6"/>
    <mergeCell ref="Q6:T6"/>
    <mergeCell ref="A7:D7"/>
    <mergeCell ref="E7:H7"/>
    <mergeCell ref="I7:L7"/>
    <mergeCell ref="M7:P7"/>
    <mergeCell ref="Q4:T4"/>
    <mergeCell ref="A5:D5"/>
    <mergeCell ref="E5:H5"/>
    <mergeCell ref="I5:L5"/>
    <mergeCell ref="M5:P5"/>
    <mergeCell ref="Q5:T5"/>
    <mergeCell ref="A3:D3"/>
    <mergeCell ref="E3:H3"/>
    <mergeCell ref="I3:L3"/>
    <mergeCell ref="M3:P3"/>
    <mergeCell ref="Q3:T3"/>
    <mergeCell ref="A4:D4"/>
    <mergeCell ref="E4:H4"/>
    <mergeCell ref="I4:L4"/>
    <mergeCell ref="M4:P4"/>
  </mergeCells>
  <phoneticPr fontId="3" type="noConversion"/>
  <pageMargins left="0.39370078740157483" right="0.39370078740157483" top="0.19685039370078741" bottom="0.19685039370078741" header="0.11811023622047245" footer="0.11811023622047245"/>
  <pageSetup paperSize="9" scale="80" orientation="portrait" verticalDpi="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F0BBFD-7E7B-40EA-8453-B4B968B41D16}">
  <dimension ref="A1:AK47"/>
  <sheetViews>
    <sheetView topLeftCell="A19" zoomScale="80" zoomScaleNormal="80" workbookViewId="0">
      <selection activeCell="K57" sqref="K57"/>
    </sheetView>
  </sheetViews>
  <sheetFormatPr defaultRowHeight="20.25"/>
  <cols>
    <col min="1" max="1" width="5.625" style="24" customWidth="1"/>
    <col min="2" max="2" width="0" style="20" hidden="1" customWidth="1"/>
    <col min="3" max="3" width="12.625" style="20" customWidth="1"/>
    <col min="4" max="4" width="4.625" style="85" customWidth="1"/>
    <col min="5" max="5" width="4.625" style="20" customWidth="1"/>
    <col min="6" max="6" width="12.625" style="20" customWidth="1"/>
    <col min="7" max="7" width="4.625" style="85" customWidth="1"/>
    <col min="8" max="8" width="4.625" style="20" customWidth="1"/>
    <col min="9" max="9" width="12.625" style="20" customWidth="1"/>
    <col min="10" max="10" width="4.625" style="85" customWidth="1"/>
    <col min="11" max="11" width="4.625" style="20" customWidth="1"/>
    <col min="12" max="12" width="12.625" style="20" customWidth="1"/>
    <col min="13" max="13" width="4.625" style="85" customWidth="1"/>
    <col min="14" max="14" width="4.625" style="20" customWidth="1"/>
    <col min="15" max="15" width="12.625" style="20" customWidth="1"/>
    <col min="16" max="16" width="4.625" style="85" customWidth="1"/>
    <col min="17" max="17" width="4.625" style="20" customWidth="1"/>
    <col min="18" max="18" width="12.625" style="20" customWidth="1"/>
    <col min="19" max="19" width="4.625" style="85" customWidth="1"/>
    <col min="20" max="20" width="4.625" style="20" customWidth="1"/>
    <col min="21" max="21" width="5.625" style="20" customWidth="1"/>
    <col min="22" max="22" width="12.625" style="134" customWidth="1"/>
    <col min="23" max="23" width="12.625" style="135" customWidth="1"/>
    <col min="24" max="24" width="5.625" style="136" customWidth="1"/>
    <col min="25" max="25" width="6.625" style="20" customWidth="1"/>
    <col min="26" max="26" width="6" style="20" hidden="1" customWidth="1"/>
    <col min="27" max="27" width="5.5" style="24" hidden="1" customWidth="1"/>
    <col min="28" max="28" width="7.75" style="20" hidden="1" customWidth="1"/>
    <col min="29" max="29" width="8" style="20" hidden="1" customWidth="1"/>
    <col min="30" max="30" width="7.875" style="20" hidden="1" customWidth="1"/>
    <col min="31" max="31" width="7.5" style="20" hidden="1" customWidth="1"/>
    <col min="32" max="16384" width="9" style="20"/>
  </cols>
  <sheetData>
    <row r="1" spans="1:37" s="15" customFormat="1" ht="20.100000000000001" customHeight="1">
      <c r="A1" s="12" t="s">
        <v>0</v>
      </c>
      <c r="B1" s="13"/>
      <c r="C1" s="13"/>
      <c r="D1" s="13"/>
      <c r="E1" s="13"/>
      <c r="F1" s="13"/>
      <c r="G1" s="383" t="s">
        <v>186</v>
      </c>
      <c r="H1" s="383"/>
      <c r="I1" s="383"/>
      <c r="J1" s="383"/>
      <c r="K1" s="383"/>
      <c r="L1" s="383"/>
      <c r="M1" s="383"/>
      <c r="N1" s="383"/>
      <c r="O1" s="383"/>
      <c r="P1" s="383"/>
      <c r="Q1" s="383"/>
      <c r="R1" s="383"/>
      <c r="S1" s="383"/>
      <c r="T1" s="383"/>
      <c r="U1" s="383"/>
      <c r="V1" s="383"/>
      <c r="W1" s="383"/>
      <c r="X1" s="383"/>
      <c r="Y1" s="14"/>
      <c r="AA1" s="16"/>
    </row>
    <row r="2" spans="1:37" ht="17.100000000000001" customHeight="1" thickBot="1">
      <c r="A2" s="17" t="s">
        <v>187</v>
      </c>
      <c r="B2" s="17"/>
      <c r="C2" s="18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S2" s="19"/>
      <c r="T2" s="19"/>
      <c r="U2" s="19"/>
      <c r="V2" s="21"/>
      <c r="W2" s="22"/>
      <c r="X2" s="23"/>
      <c r="Y2" s="21"/>
    </row>
    <row r="3" spans="1:37" ht="17.100000000000001" customHeight="1">
      <c r="A3" s="25" t="s">
        <v>188</v>
      </c>
      <c r="B3" s="26" t="s">
        <v>189</v>
      </c>
      <c r="C3" s="27" t="s">
        <v>190</v>
      </c>
      <c r="D3" s="28" t="s">
        <v>191</v>
      </c>
      <c r="E3" s="28" t="s">
        <v>192</v>
      </c>
      <c r="F3" s="27" t="s">
        <v>193</v>
      </c>
      <c r="G3" s="28" t="s">
        <v>191</v>
      </c>
      <c r="H3" s="28" t="s">
        <v>192</v>
      </c>
      <c r="I3" s="27" t="s">
        <v>194</v>
      </c>
      <c r="J3" s="28" t="s">
        <v>191</v>
      </c>
      <c r="K3" s="28" t="s">
        <v>192</v>
      </c>
      <c r="L3" s="27" t="s">
        <v>194</v>
      </c>
      <c r="M3" s="28" t="s">
        <v>191</v>
      </c>
      <c r="N3" s="28" t="s">
        <v>192</v>
      </c>
      <c r="O3" s="27" t="s">
        <v>194</v>
      </c>
      <c r="P3" s="28" t="s">
        <v>191</v>
      </c>
      <c r="Q3" s="28" t="s">
        <v>192</v>
      </c>
      <c r="R3" s="29" t="s">
        <v>195</v>
      </c>
      <c r="S3" s="28" t="s">
        <v>191</v>
      </c>
      <c r="T3" s="28" t="s">
        <v>192</v>
      </c>
      <c r="U3" s="30" t="s">
        <v>196</v>
      </c>
      <c r="V3" s="31" t="s">
        <v>197</v>
      </c>
      <c r="W3" s="32" t="s">
        <v>198</v>
      </c>
      <c r="X3" s="33" t="s">
        <v>199</v>
      </c>
      <c r="Y3" s="24"/>
      <c r="Z3" s="24"/>
      <c r="AG3" s="24"/>
    </row>
    <row r="4" spans="1:37" ht="17.100000000000001" customHeight="1">
      <c r="A4" s="34">
        <v>2</v>
      </c>
      <c r="B4" s="384"/>
      <c r="C4" s="35">
        <f>彰化菜單玉美!A3</f>
        <v>0</v>
      </c>
      <c r="D4" s="36"/>
      <c r="E4" s="37"/>
      <c r="F4" s="35">
        <f>彰化菜單玉美!A4</f>
        <v>0</v>
      </c>
      <c r="G4" s="36"/>
      <c r="H4" s="37"/>
      <c r="I4" s="35">
        <f>彰化菜單玉美!A5</f>
        <v>0</v>
      </c>
      <c r="J4" s="36"/>
      <c r="K4" s="37"/>
      <c r="L4" s="35">
        <f>彰化菜單玉美!A6</f>
        <v>0</v>
      </c>
      <c r="M4" s="36"/>
      <c r="N4" s="37"/>
      <c r="O4" s="35">
        <f>彰化菜單玉美!A7</f>
        <v>0</v>
      </c>
      <c r="P4" s="38"/>
      <c r="Q4" s="37"/>
      <c r="R4" s="35">
        <f>彰化菜單玉美!A8</f>
        <v>0</v>
      </c>
      <c r="S4" s="38"/>
      <c r="T4" s="37"/>
      <c r="U4" s="385"/>
      <c r="V4" s="39" t="s">
        <v>200</v>
      </c>
      <c r="W4" s="40" t="s">
        <v>201</v>
      </c>
      <c r="X4" s="41"/>
      <c r="AB4" s="20" t="s">
        <v>202</v>
      </c>
      <c r="AC4" s="20" t="s">
        <v>203</v>
      </c>
      <c r="AD4" s="20" t="s">
        <v>204</v>
      </c>
      <c r="AE4" s="20" t="s">
        <v>205</v>
      </c>
      <c r="AG4" s="24"/>
    </row>
    <row r="5" spans="1:37" ht="17.100000000000001" customHeight="1">
      <c r="A5" s="42" t="s">
        <v>206</v>
      </c>
      <c r="B5" s="373"/>
      <c r="C5" s="43"/>
      <c r="D5" s="44"/>
      <c r="E5" s="45"/>
      <c r="F5" s="46"/>
      <c r="G5" s="44"/>
      <c r="H5" s="47"/>
      <c r="I5" s="48"/>
      <c r="J5" s="49"/>
      <c r="K5" s="50"/>
      <c r="L5" s="48"/>
      <c r="M5" s="50"/>
      <c r="N5" s="44"/>
      <c r="O5" s="51"/>
      <c r="P5" s="52"/>
      <c r="Q5" s="53"/>
      <c r="R5" s="48"/>
      <c r="S5" s="50"/>
      <c r="T5" s="54"/>
      <c r="U5" s="376"/>
      <c r="V5" s="55">
        <f>X4*15+X6*5</f>
        <v>0</v>
      </c>
      <c r="W5" s="56" t="s">
        <v>207</v>
      </c>
      <c r="X5" s="57"/>
      <c r="Y5" s="21"/>
      <c r="Z5" s="24" t="s">
        <v>208</v>
      </c>
      <c r="AA5" s="24">
        <v>5.4</v>
      </c>
      <c r="AB5" s="24">
        <f>AA5*2</f>
        <v>10.8</v>
      </c>
      <c r="AC5" s="24"/>
      <c r="AD5" s="24">
        <f>AA5*15</f>
        <v>81</v>
      </c>
      <c r="AE5" s="24">
        <f>AB5*4+AD5*4</f>
        <v>367.2</v>
      </c>
      <c r="AF5" s="24"/>
      <c r="AG5" s="24"/>
      <c r="AH5" s="24"/>
      <c r="AI5" s="24"/>
      <c r="AJ5" s="24"/>
      <c r="AK5" s="24"/>
    </row>
    <row r="6" spans="1:37" ht="17.100000000000001" customHeight="1">
      <c r="A6" s="42">
        <v>28</v>
      </c>
      <c r="B6" s="373"/>
      <c r="C6" s="58"/>
      <c r="D6" s="59"/>
      <c r="E6" s="60"/>
      <c r="F6" s="61"/>
      <c r="G6" s="59"/>
      <c r="H6" s="62"/>
      <c r="I6" s="63"/>
      <c r="J6" s="64"/>
      <c r="K6" s="64"/>
      <c r="L6" s="63"/>
      <c r="M6" s="64"/>
      <c r="N6" s="59"/>
      <c r="O6" s="65"/>
      <c r="P6" s="65"/>
      <c r="Q6" s="65"/>
      <c r="R6" s="63"/>
      <c r="S6" s="64"/>
      <c r="T6" s="66"/>
      <c r="U6" s="376"/>
      <c r="V6" s="67" t="s">
        <v>209</v>
      </c>
      <c r="W6" s="68" t="s">
        <v>210</v>
      </c>
      <c r="X6" s="57"/>
      <c r="Z6" s="69" t="s">
        <v>211</v>
      </c>
      <c r="AA6" s="24">
        <v>2</v>
      </c>
      <c r="AB6" s="70">
        <f>AA6*7</f>
        <v>14</v>
      </c>
      <c r="AC6" s="24">
        <f>AA6*5</f>
        <v>10</v>
      </c>
      <c r="AD6" s="24" t="s">
        <v>212</v>
      </c>
      <c r="AE6" s="71">
        <f>AB6*4+AC6*9</f>
        <v>146</v>
      </c>
      <c r="AF6" s="69"/>
      <c r="AG6" s="24"/>
      <c r="AH6" s="70"/>
      <c r="AI6" s="24"/>
      <c r="AJ6" s="24"/>
      <c r="AK6" s="71"/>
    </row>
    <row r="7" spans="1:37" ht="17.100000000000001" customHeight="1">
      <c r="A7" s="42" t="s">
        <v>213</v>
      </c>
      <c r="B7" s="373"/>
      <c r="C7" s="72"/>
      <c r="D7" s="72"/>
      <c r="E7" s="65"/>
      <c r="F7" s="61"/>
      <c r="G7" s="59"/>
      <c r="H7" s="62"/>
      <c r="I7" s="64"/>
      <c r="J7" s="64"/>
      <c r="K7" s="64"/>
      <c r="L7" s="61"/>
      <c r="M7" s="59"/>
      <c r="N7" s="59"/>
      <c r="O7" s="65"/>
      <c r="P7" s="72"/>
      <c r="Q7" s="65"/>
      <c r="R7" s="63"/>
      <c r="S7" s="64"/>
      <c r="T7" s="66"/>
      <c r="U7" s="376"/>
      <c r="V7" s="55">
        <f>X5*5+X7*5</f>
        <v>0</v>
      </c>
      <c r="W7" s="68" t="s">
        <v>214</v>
      </c>
      <c r="X7" s="57"/>
      <c r="Y7" s="21"/>
      <c r="Z7" s="20" t="s">
        <v>215</v>
      </c>
      <c r="AA7" s="24">
        <v>1.7</v>
      </c>
      <c r="AB7" s="24">
        <f>AA7*1</f>
        <v>1.7</v>
      </c>
      <c r="AC7" s="24" t="s">
        <v>212</v>
      </c>
      <c r="AD7" s="24">
        <f>AA7*5</f>
        <v>8.5</v>
      </c>
      <c r="AE7" s="24">
        <f>AB7*4+AD7*4</f>
        <v>40.799999999999997</v>
      </c>
      <c r="AG7" s="24"/>
      <c r="AH7" s="24"/>
      <c r="AI7" s="24"/>
      <c r="AJ7" s="24"/>
      <c r="AK7" s="24"/>
    </row>
    <row r="8" spans="1:37" ht="17.100000000000001" customHeight="1">
      <c r="A8" s="378" t="s">
        <v>216</v>
      </c>
      <c r="B8" s="373"/>
      <c r="C8" s="65"/>
      <c r="D8" s="65"/>
      <c r="E8" s="65"/>
      <c r="F8" s="61"/>
      <c r="G8" s="59"/>
      <c r="H8" s="62"/>
      <c r="I8" s="64"/>
      <c r="J8" s="64"/>
      <c r="K8" s="59"/>
      <c r="L8" s="64"/>
      <c r="M8" s="64"/>
      <c r="N8" s="59"/>
      <c r="O8" s="65"/>
      <c r="P8" s="72"/>
      <c r="Q8" s="65"/>
      <c r="R8" s="64"/>
      <c r="S8" s="64"/>
      <c r="T8" s="66"/>
      <c r="U8" s="376"/>
      <c r="V8" s="67" t="s">
        <v>217</v>
      </c>
      <c r="W8" s="68" t="s">
        <v>218</v>
      </c>
      <c r="X8" s="57"/>
      <c r="Z8" s="20" t="s">
        <v>219</v>
      </c>
      <c r="AA8" s="24">
        <v>2.5</v>
      </c>
      <c r="AB8" s="24"/>
      <c r="AC8" s="24">
        <f>AA8*5</f>
        <v>12.5</v>
      </c>
      <c r="AD8" s="24" t="s">
        <v>212</v>
      </c>
      <c r="AE8" s="24">
        <f>AC8*9</f>
        <v>112.5</v>
      </c>
      <c r="AG8" s="24"/>
      <c r="AH8" s="24"/>
      <c r="AI8" s="24"/>
      <c r="AJ8" s="24"/>
      <c r="AK8" s="24"/>
    </row>
    <row r="9" spans="1:37" ht="17.100000000000001" customHeight="1">
      <c r="A9" s="378"/>
      <c r="B9" s="373"/>
      <c r="C9" s="65"/>
      <c r="D9" s="65"/>
      <c r="E9" s="65"/>
      <c r="F9" s="61"/>
      <c r="G9" s="59"/>
      <c r="H9" s="62"/>
      <c r="I9" s="61"/>
      <c r="J9" s="59"/>
      <c r="K9" s="62"/>
      <c r="L9" s="61"/>
      <c r="M9" s="59"/>
      <c r="N9" s="59"/>
      <c r="O9" s="65"/>
      <c r="P9" s="72"/>
      <c r="Q9" s="65"/>
      <c r="R9" s="64"/>
      <c r="S9" s="64"/>
      <c r="T9" s="66"/>
      <c r="U9" s="376"/>
      <c r="V9" s="55">
        <f>X4*2+X5*7+X6*1</f>
        <v>0</v>
      </c>
      <c r="W9" s="73" t="s">
        <v>220</v>
      </c>
      <c r="X9" s="74"/>
      <c r="Y9" s="21"/>
      <c r="Z9" s="20" t="s">
        <v>221</v>
      </c>
      <c r="AD9" s="20">
        <f>AA9*15</f>
        <v>0</v>
      </c>
      <c r="AG9" s="24"/>
    </row>
    <row r="10" spans="1:37" ht="17.100000000000001" customHeight="1">
      <c r="A10" s="75" t="s">
        <v>222</v>
      </c>
      <c r="B10" s="76"/>
      <c r="C10" s="65"/>
      <c r="D10" s="72"/>
      <c r="E10" s="65"/>
      <c r="F10" s="65"/>
      <c r="G10" s="72"/>
      <c r="H10" s="65"/>
      <c r="I10" s="65"/>
      <c r="J10" s="72"/>
      <c r="K10" s="65"/>
      <c r="L10" s="60"/>
      <c r="M10" s="72"/>
      <c r="N10" s="60"/>
      <c r="O10" s="65"/>
      <c r="P10" s="72"/>
      <c r="Q10" s="65"/>
      <c r="R10" s="64"/>
      <c r="S10" s="64"/>
      <c r="T10" s="66"/>
      <c r="U10" s="376"/>
      <c r="V10" s="67" t="s">
        <v>223</v>
      </c>
      <c r="W10" s="77"/>
      <c r="X10" s="57"/>
      <c r="AB10" s="20">
        <f>SUM(AB5:AB9)</f>
        <v>26.5</v>
      </c>
      <c r="AC10" s="20">
        <f>SUM(AC5:AC9)</f>
        <v>22.5</v>
      </c>
      <c r="AD10" s="20">
        <f>SUM(AD5:AD9)</f>
        <v>89.5</v>
      </c>
      <c r="AE10" s="20">
        <f>AB10*4+AC10*9+AD10*4</f>
        <v>666.5</v>
      </c>
      <c r="AG10" s="24"/>
    </row>
    <row r="11" spans="1:37" ht="17.100000000000001" customHeight="1">
      <c r="A11" s="78"/>
      <c r="B11" s="79"/>
      <c r="C11" s="65"/>
      <c r="D11" s="72"/>
      <c r="E11" s="65"/>
      <c r="F11" s="65"/>
      <c r="G11" s="72"/>
      <c r="H11" s="65"/>
      <c r="I11" s="65"/>
      <c r="J11" s="72"/>
      <c r="K11" s="65"/>
      <c r="L11" s="65"/>
      <c r="M11" s="72"/>
      <c r="N11" s="65"/>
      <c r="O11" s="65"/>
      <c r="P11" s="72"/>
      <c r="Q11" s="65"/>
      <c r="R11" s="65"/>
      <c r="S11" s="72"/>
      <c r="T11" s="72"/>
      <c r="U11" s="382"/>
      <c r="V11" s="80">
        <f>V5*4+V7*9+V9*4</f>
        <v>0</v>
      </c>
      <c r="W11" s="81"/>
      <c r="X11" s="82"/>
      <c r="Y11" s="21"/>
      <c r="AB11" s="83">
        <f>AB10*4/AE10</f>
        <v>0.15903975993998501</v>
      </c>
      <c r="AC11" s="83">
        <f>AC10*9/AE10</f>
        <v>0.30382595648912231</v>
      </c>
      <c r="AD11" s="83">
        <f>AD10*4/AE10</f>
        <v>0.53713428357089277</v>
      </c>
    </row>
    <row r="12" spans="1:37" ht="17.100000000000001" customHeight="1">
      <c r="A12" s="34">
        <v>3</v>
      </c>
      <c r="B12" s="384"/>
      <c r="C12" s="35" t="str">
        <f>彰化菜單玉美!E3</f>
        <v>胚芽飯</v>
      </c>
      <c r="D12" s="36" t="s">
        <v>224</v>
      </c>
      <c r="E12" s="35"/>
      <c r="F12" s="35" t="str">
        <f>彰化菜單玉美!E4</f>
        <v>栗子燒雞</v>
      </c>
      <c r="G12" s="36" t="s">
        <v>225</v>
      </c>
      <c r="H12" s="35"/>
      <c r="I12" s="35" t="str">
        <f>彰化菜單玉美!E5</f>
        <v>開陽白菜(海)</v>
      </c>
      <c r="J12" s="36" t="s">
        <v>226</v>
      </c>
      <c r="K12" s="35"/>
      <c r="L12" s="35" t="str">
        <f>彰化菜單玉美!E6</f>
        <v>客家小炒(豆.海)</v>
      </c>
      <c r="M12" s="36" t="s">
        <v>226</v>
      </c>
      <c r="N12" s="35"/>
      <c r="O12" s="35" t="str">
        <f>彰化菜單玉美!E7</f>
        <v>深色蔬菜</v>
      </c>
      <c r="P12" s="38" t="s">
        <v>227</v>
      </c>
      <c r="Q12" s="35"/>
      <c r="R12" s="35" t="str">
        <f>彰化菜單玉美!E8</f>
        <v>好彩頭湯</v>
      </c>
      <c r="S12" s="38" t="s">
        <v>226</v>
      </c>
      <c r="T12" s="84"/>
      <c r="U12" s="374"/>
      <c r="V12" s="39" t="s">
        <v>200</v>
      </c>
      <c r="W12" s="40" t="s">
        <v>201</v>
      </c>
      <c r="X12" s="41">
        <v>6.2</v>
      </c>
      <c r="AB12" s="20" t="s">
        <v>202</v>
      </c>
      <c r="AC12" s="20" t="s">
        <v>203</v>
      </c>
      <c r="AD12" s="20" t="s">
        <v>204</v>
      </c>
      <c r="AE12" s="20" t="s">
        <v>205</v>
      </c>
      <c r="AG12" s="24"/>
    </row>
    <row r="13" spans="1:37" ht="17.100000000000001" customHeight="1">
      <c r="A13" s="42" t="s">
        <v>206</v>
      </c>
      <c r="B13" s="373"/>
      <c r="C13" s="43" t="s">
        <v>228</v>
      </c>
      <c r="D13" s="44"/>
      <c r="E13" s="45">
        <v>80</v>
      </c>
      <c r="F13" s="48" t="s">
        <v>229</v>
      </c>
      <c r="H13" s="50">
        <v>60</v>
      </c>
      <c r="I13" s="48" t="s">
        <v>230</v>
      </c>
      <c r="K13" s="50">
        <v>60</v>
      </c>
      <c r="L13" s="48" t="s">
        <v>231</v>
      </c>
      <c r="M13" s="86" t="s">
        <v>232</v>
      </c>
      <c r="N13" s="50">
        <v>25</v>
      </c>
      <c r="O13" s="51" t="s">
        <v>233</v>
      </c>
      <c r="P13" s="52"/>
      <c r="Q13" s="53">
        <v>100</v>
      </c>
      <c r="R13" s="48" t="s">
        <v>234</v>
      </c>
      <c r="T13" s="50">
        <v>40</v>
      </c>
      <c r="U13" s="376"/>
      <c r="V13" s="55">
        <f t="shared" ref="V13" si="0">X12*15+X14*5</f>
        <v>104.5</v>
      </c>
      <c r="W13" s="56" t="s">
        <v>207</v>
      </c>
      <c r="X13" s="57">
        <v>2</v>
      </c>
      <c r="Y13" s="21"/>
      <c r="Z13" s="24" t="s">
        <v>208</v>
      </c>
      <c r="AA13" s="24">
        <v>5.5</v>
      </c>
      <c r="AB13" s="24">
        <f>AA13*2</f>
        <v>11</v>
      </c>
      <c r="AC13" s="24"/>
      <c r="AD13" s="24">
        <f>AA13*15</f>
        <v>82.5</v>
      </c>
      <c r="AE13" s="24">
        <f>AB13*4+AD13*4</f>
        <v>374</v>
      </c>
      <c r="AF13" s="24"/>
      <c r="AG13" s="24"/>
      <c r="AH13" s="24"/>
      <c r="AI13" s="24"/>
      <c r="AJ13" s="24"/>
      <c r="AK13" s="24"/>
    </row>
    <row r="14" spans="1:37" ht="17.100000000000001" customHeight="1">
      <c r="A14" s="42">
        <v>1</v>
      </c>
      <c r="B14" s="373"/>
      <c r="C14" s="87" t="s">
        <v>235</v>
      </c>
      <c r="D14" s="59"/>
      <c r="E14" s="60">
        <v>40</v>
      </c>
      <c r="F14" s="63" t="s">
        <v>236</v>
      </c>
      <c r="H14" s="64">
        <v>10</v>
      </c>
      <c r="I14" s="64" t="s">
        <v>237</v>
      </c>
      <c r="K14" s="64">
        <v>5</v>
      </c>
      <c r="L14" s="63" t="s">
        <v>238</v>
      </c>
      <c r="N14" s="64">
        <v>10</v>
      </c>
      <c r="O14" s="65"/>
      <c r="P14" s="65"/>
      <c r="Q14" s="65"/>
      <c r="R14" s="64" t="s">
        <v>239</v>
      </c>
      <c r="T14" s="64">
        <v>5</v>
      </c>
      <c r="U14" s="376"/>
      <c r="V14" s="67" t="s">
        <v>209</v>
      </c>
      <c r="W14" s="68" t="s">
        <v>210</v>
      </c>
      <c r="X14" s="57">
        <v>2.2999999999999998</v>
      </c>
      <c r="Z14" s="69" t="s">
        <v>211</v>
      </c>
      <c r="AA14" s="24">
        <v>2</v>
      </c>
      <c r="AB14" s="70">
        <f>AA14*7</f>
        <v>14</v>
      </c>
      <c r="AC14" s="24">
        <f>AA14*5</f>
        <v>10</v>
      </c>
      <c r="AD14" s="24" t="s">
        <v>212</v>
      </c>
      <c r="AE14" s="71">
        <f>AB14*4+AC14*9</f>
        <v>146</v>
      </c>
      <c r="AF14" s="69"/>
      <c r="AG14" s="24"/>
      <c r="AH14" s="70"/>
      <c r="AI14" s="24"/>
      <c r="AJ14" s="24"/>
      <c r="AK14" s="71"/>
    </row>
    <row r="15" spans="1:37" ht="17.100000000000001" customHeight="1">
      <c r="A15" s="42" t="s">
        <v>213</v>
      </c>
      <c r="B15" s="373"/>
      <c r="C15" s="72"/>
      <c r="D15" s="72"/>
      <c r="E15" s="65"/>
      <c r="F15" s="63" t="s">
        <v>240</v>
      </c>
      <c r="H15" s="64">
        <v>3</v>
      </c>
      <c r="I15" s="63" t="s">
        <v>241</v>
      </c>
      <c r="K15" s="64">
        <v>3</v>
      </c>
      <c r="L15" s="63" t="s">
        <v>242</v>
      </c>
      <c r="N15" s="64">
        <v>8</v>
      </c>
      <c r="O15" s="65"/>
      <c r="P15" s="72"/>
      <c r="Q15" s="65"/>
      <c r="R15" s="63" t="s">
        <v>237</v>
      </c>
      <c r="T15" s="64">
        <v>3</v>
      </c>
      <c r="U15" s="376"/>
      <c r="V15" s="55">
        <f t="shared" ref="V15" si="1">X13*5+X15*5</f>
        <v>22.5</v>
      </c>
      <c r="W15" s="68" t="s">
        <v>214</v>
      </c>
      <c r="X15" s="57">
        <v>2.5</v>
      </c>
      <c r="Y15" s="21"/>
      <c r="Z15" s="20" t="s">
        <v>215</v>
      </c>
      <c r="AA15" s="24">
        <v>1.9</v>
      </c>
      <c r="AB15" s="24">
        <f>AA15*1</f>
        <v>1.9</v>
      </c>
      <c r="AC15" s="24" t="s">
        <v>212</v>
      </c>
      <c r="AD15" s="24">
        <f>AA15*5</f>
        <v>9.5</v>
      </c>
      <c r="AE15" s="24">
        <f>AB15*4+AD15*4</f>
        <v>45.6</v>
      </c>
      <c r="AG15" s="24"/>
      <c r="AH15" s="24"/>
      <c r="AI15" s="24"/>
      <c r="AJ15" s="24"/>
      <c r="AK15" s="24"/>
    </row>
    <row r="16" spans="1:37" ht="17.100000000000001" customHeight="1">
      <c r="A16" s="378" t="s">
        <v>243</v>
      </c>
      <c r="B16" s="373"/>
      <c r="C16" s="72"/>
      <c r="D16" s="72"/>
      <c r="E16" s="65"/>
      <c r="F16" s="63"/>
      <c r="G16" s="64"/>
      <c r="H16" s="88"/>
      <c r="I16" s="64" t="s">
        <v>244</v>
      </c>
      <c r="J16" s="86" t="s">
        <v>245</v>
      </c>
      <c r="K16" s="64">
        <v>0.1</v>
      </c>
      <c r="L16" s="64" t="s">
        <v>246</v>
      </c>
      <c r="M16" s="86" t="s">
        <v>245</v>
      </c>
      <c r="N16" s="64">
        <v>2</v>
      </c>
      <c r="O16" s="65"/>
      <c r="P16" s="72"/>
      <c r="Q16" s="65"/>
      <c r="R16" s="63"/>
      <c r="T16" s="64"/>
      <c r="U16" s="376"/>
      <c r="V16" s="67" t="s">
        <v>217</v>
      </c>
      <c r="W16" s="68" t="s">
        <v>218</v>
      </c>
      <c r="X16" s="57"/>
      <c r="Z16" s="20" t="s">
        <v>219</v>
      </c>
      <c r="AA16" s="24">
        <v>2.5</v>
      </c>
      <c r="AB16" s="24"/>
      <c r="AC16" s="24">
        <f>AA16*5</f>
        <v>12.5</v>
      </c>
      <c r="AD16" s="24" t="s">
        <v>212</v>
      </c>
      <c r="AE16" s="24">
        <f>AC16*9</f>
        <v>112.5</v>
      </c>
      <c r="AG16" s="24"/>
      <c r="AH16" s="24"/>
      <c r="AI16" s="24"/>
      <c r="AJ16" s="24"/>
      <c r="AK16" s="24"/>
    </row>
    <row r="17" spans="1:37" ht="17.100000000000001" customHeight="1">
      <c r="A17" s="378"/>
      <c r="B17" s="373"/>
      <c r="C17" s="72"/>
      <c r="D17" s="72"/>
      <c r="E17" s="65"/>
      <c r="F17" s="64"/>
      <c r="G17" s="64"/>
      <c r="H17" s="65"/>
      <c r="I17" s="64"/>
      <c r="K17" s="64"/>
      <c r="L17" s="64"/>
      <c r="N17" s="64"/>
      <c r="O17" s="65"/>
      <c r="P17" s="72"/>
      <c r="Q17" s="65"/>
      <c r="R17" s="65"/>
      <c r="S17" s="72"/>
      <c r="T17" s="65"/>
      <c r="U17" s="376"/>
      <c r="V17" s="55">
        <f t="shared" ref="V17" si="2">X12*2+X13*7+X14*1</f>
        <v>28.7</v>
      </c>
      <c r="W17" s="73" t="s">
        <v>220</v>
      </c>
      <c r="X17" s="74"/>
      <c r="Y17" s="21"/>
      <c r="Z17" s="20" t="s">
        <v>221</v>
      </c>
      <c r="AD17" s="20">
        <f>AA17*15</f>
        <v>0</v>
      </c>
      <c r="AG17" s="24"/>
    </row>
    <row r="18" spans="1:37" ht="17.100000000000001" customHeight="1">
      <c r="A18" s="75" t="s">
        <v>222</v>
      </c>
      <c r="B18" s="76"/>
      <c r="C18" s="72"/>
      <c r="D18" s="72"/>
      <c r="E18" s="65"/>
      <c r="F18" s="65"/>
      <c r="G18" s="72"/>
      <c r="H18" s="65"/>
      <c r="I18" s="65"/>
      <c r="J18" s="72"/>
      <c r="K18" s="65"/>
      <c r="L18" s="61"/>
      <c r="M18" s="59"/>
      <c r="N18" s="62"/>
      <c r="O18" s="65"/>
      <c r="P18" s="72"/>
      <c r="Q18" s="65"/>
      <c r="R18" s="65"/>
      <c r="S18" s="72"/>
      <c r="T18" s="65"/>
      <c r="U18" s="376"/>
      <c r="V18" s="67" t="s">
        <v>223</v>
      </c>
      <c r="W18" s="77"/>
      <c r="X18" s="57"/>
      <c r="AB18" s="20">
        <f>SUM(AB13:AB17)</f>
        <v>26.9</v>
      </c>
      <c r="AC18" s="20">
        <f>SUM(AC13:AC17)</f>
        <v>22.5</v>
      </c>
      <c r="AD18" s="20">
        <f>SUM(AD13:AD17)</f>
        <v>92</v>
      </c>
      <c r="AE18" s="20">
        <f>AB18*4+AC18*9+AD18*4</f>
        <v>678.1</v>
      </c>
      <c r="AG18" s="24"/>
    </row>
    <row r="19" spans="1:37" ht="17.100000000000001" customHeight="1">
      <c r="A19" s="78"/>
      <c r="B19" s="79"/>
      <c r="C19" s="72"/>
      <c r="D19" s="72"/>
      <c r="E19" s="65"/>
      <c r="F19" s="65"/>
      <c r="G19" s="72"/>
      <c r="H19" s="65"/>
      <c r="I19" s="65"/>
      <c r="J19" s="72"/>
      <c r="K19" s="65"/>
      <c r="L19" s="65"/>
      <c r="M19" s="72"/>
      <c r="N19" s="65"/>
      <c r="O19" s="65"/>
      <c r="P19" s="72"/>
      <c r="Q19" s="65"/>
      <c r="R19" s="65"/>
      <c r="S19" s="72"/>
      <c r="T19" s="65"/>
      <c r="U19" s="382"/>
      <c r="V19" s="80">
        <f t="shared" ref="V19" si="3">V13*4+V15*9+V17*4</f>
        <v>735.3</v>
      </c>
      <c r="W19" s="89"/>
      <c r="X19" s="74"/>
      <c r="Y19" s="21"/>
      <c r="AB19" s="83">
        <f>AB18*4/AE18</f>
        <v>0.15867866096445951</v>
      </c>
      <c r="AC19" s="83">
        <f>AC18*9/AE18</f>
        <v>0.29862852086712871</v>
      </c>
      <c r="AD19" s="83">
        <f>AD18*4/AE18</f>
        <v>0.54269281816841175</v>
      </c>
    </row>
    <row r="20" spans="1:37" ht="17.100000000000001" customHeight="1">
      <c r="A20" s="34">
        <v>3</v>
      </c>
      <c r="B20" s="373"/>
      <c r="C20" s="38" t="str">
        <f>彰化菜單玉美!I3</f>
        <v>白飯</v>
      </c>
      <c r="D20" s="38" t="s">
        <v>224</v>
      </c>
      <c r="E20" s="38"/>
      <c r="F20" s="38" t="str">
        <f>彰化菜單玉美!I4</f>
        <v>洋蔥豬柳</v>
      </c>
      <c r="G20" s="90" t="s">
        <v>226</v>
      </c>
      <c r="H20" s="38"/>
      <c r="I20" s="38" t="str">
        <f>彰化菜單玉美!I5</f>
        <v>高麗金菇</v>
      </c>
      <c r="J20" s="91" t="s">
        <v>226</v>
      </c>
      <c r="K20" s="92"/>
      <c r="L20" s="38" t="str">
        <f>彰化菜單玉美!I6</f>
        <v>三杯雙干(豆.加)</v>
      </c>
      <c r="M20" s="90" t="s">
        <v>226</v>
      </c>
      <c r="N20" s="38"/>
      <c r="O20" s="38" t="str">
        <f>彰化菜單玉美!I7</f>
        <v>淺色蔬菜</v>
      </c>
      <c r="P20" s="38" t="s">
        <v>227</v>
      </c>
      <c r="Q20" s="38"/>
      <c r="R20" s="38" t="str">
        <f>彰化菜單玉美!I8</f>
        <v>大瓜什錦湯</v>
      </c>
      <c r="S20" s="38" t="s">
        <v>226</v>
      </c>
      <c r="T20" s="92"/>
      <c r="U20" s="374"/>
      <c r="V20" s="39" t="s">
        <v>200</v>
      </c>
      <c r="W20" s="40" t="s">
        <v>201</v>
      </c>
      <c r="X20" s="41">
        <v>6</v>
      </c>
      <c r="AB20" s="20" t="s">
        <v>202</v>
      </c>
      <c r="AC20" s="20" t="s">
        <v>203</v>
      </c>
      <c r="AD20" s="20" t="s">
        <v>204</v>
      </c>
      <c r="AE20" s="20" t="s">
        <v>205</v>
      </c>
      <c r="AG20" s="24"/>
    </row>
    <row r="21" spans="1:37" ht="17.100000000000001" customHeight="1">
      <c r="A21" s="42" t="s">
        <v>206</v>
      </c>
      <c r="B21" s="373"/>
      <c r="C21" s="43" t="s">
        <v>228</v>
      </c>
      <c r="D21" s="44"/>
      <c r="E21" s="45">
        <v>120</v>
      </c>
      <c r="F21" s="48" t="s">
        <v>247</v>
      </c>
      <c r="H21" s="50">
        <v>45</v>
      </c>
      <c r="I21" s="48" t="s">
        <v>248</v>
      </c>
      <c r="K21" s="48">
        <v>80</v>
      </c>
      <c r="L21" s="48" t="s">
        <v>249</v>
      </c>
      <c r="M21" s="86" t="s">
        <v>232</v>
      </c>
      <c r="N21" s="50">
        <v>20</v>
      </c>
      <c r="O21" s="51" t="s">
        <v>250</v>
      </c>
      <c r="P21" s="52"/>
      <c r="Q21" s="53">
        <v>100</v>
      </c>
      <c r="R21" s="48" t="s">
        <v>251</v>
      </c>
      <c r="T21" s="50">
        <v>30</v>
      </c>
      <c r="U21" s="375"/>
      <c r="V21" s="55">
        <f t="shared" ref="V21" si="4">X20*15+X22*5</f>
        <v>103.5</v>
      </c>
      <c r="W21" s="56" t="s">
        <v>207</v>
      </c>
      <c r="X21" s="57">
        <v>2</v>
      </c>
      <c r="Y21" s="21"/>
      <c r="Z21" s="24" t="s">
        <v>208</v>
      </c>
      <c r="AA21" s="24">
        <v>5.6</v>
      </c>
      <c r="AB21" s="24">
        <f>AA21*2</f>
        <v>11.2</v>
      </c>
      <c r="AC21" s="24"/>
      <c r="AD21" s="24">
        <f>AA21*15</f>
        <v>84</v>
      </c>
      <c r="AE21" s="24">
        <f>AB21*4+AD21*4</f>
        <v>380.8</v>
      </c>
      <c r="AF21" s="24"/>
      <c r="AG21" s="24"/>
      <c r="AH21" s="24"/>
      <c r="AI21" s="24"/>
      <c r="AJ21" s="24"/>
      <c r="AK21" s="24"/>
    </row>
    <row r="22" spans="1:37" ht="17.100000000000001" customHeight="1">
      <c r="A22" s="42">
        <v>2</v>
      </c>
      <c r="B22" s="373"/>
      <c r="C22" s="93"/>
      <c r="D22" s="94"/>
      <c r="E22" s="60"/>
      <c r="F22" s="63" t="s">
        <v>236</v>
      </c>
      <c r="H22" s="95">
        <v>10</v>
      </c>
      <c r="I22" s="64" t="s">
        <v>237</v>
      </c>
      <c r="K22" s="64">
        <v>5</v>
      </c>
      <c r="L22" s="63" t="s">
        <v>252</v>
      </c>
      <c r="N22" s="63">
        <v>5</v>
      </c>
      <c r="O22" s="65"/>
      <c r="P22" s="65"/>
      <c r="Q22" s="96"/>
      <c r="R22" s="63" t="s">
        <v>253</v>
      </c>
      <c r="T22" s="64">
        <v>10</v>
      </c>
      <c r="U22" s="375"/>
      <c r="V22" s="67" t="s">
        <v>209</v>
      </c>
      <c r="W22" s="68" t="s">
        <v>210</v>
      </c>
      <c r="X22" s="57">
        <v>2.7</v>
      </c>
      <c r="Z22" s="69" t="s">
        <v>211</v>
      </c>
      <c r="AA22" s="24">
        <v>2.1</v>
      </c>
      <c r="AB22" s="70">
        <f>AA22*7</f>
        <v>14.700000000000001</v>
      </c>
      <c r="AC22" s="24">
        <f>AA22*5</f>
        <v>10.5</v>
      </c>
      <c r="AD22" s="24" t="s">
        <v>212</v>
      </c>
      <c r="AE22" s="71">
        <f>AB22*4+AC22*9</f>
        <v>153.30000000000001</v>
      </c>
      <c r="AF22" s="69"/>
      <c r="AG22" s="24"/>
      <c r="AH22" s="70"/>
      <c r="AI22" s="24"/>
      <c r="AJ22" s="24"/>
      <c r="AK22" s="71"/>
    </row>
    <row r="23" spans="1:37" ht="17.100000000000001" customHeight="1">
      <c r="A23" s="42" t="s">
        <v>213</v>
      </c>
      <c r="B23" s="373"/>
      <c r="C23" s="72"/>
      <c r="D23" s="72"/>
      <c r="E23" s="60"/>
      <c r="F23" s="63" t="s">
        <v>254</v>
      </c>
      <c r="H23" s="64">
        <v>5</v>
      </c>
      <c r="I23" s="64" t="s">
        <v>255</v>
      </c>
      <c r="K23" s="64">
        <v>5</v>
      </c>
      <c r="L23" s="64" t="s">
        <v>237</v>
      </c>
      <c r="N23" s="64">
        <v>10</v>
      </c>
      <c r="O23" s="65"/>
      <c r="P23" s="72"/>
      <c r="Q23" s="96"/>
      <c r="R23" s="64" t="s">
        <v>241</v>
      </c>
      <c r="T23" s="64">
        <v>5</v>
      </c>
      <c r="U23" s="375"/>
      <c r="V23" s="55">
        <f t="shared" ref="V23" si="5">X21*5+X23*5</f>
        <v>22.5</v>
      </c>
      <c r="W23" s="68" t="s">
        <v>214</v>
      </c>
      <c r="X23" s="57">
        <v>2.5</v>
      </c>
      <c r="Y23" s="21"/>
      <c r="Z23" s="20" t="s">
        <v>215</v>
      </c>
      <c r="AA23" s="24">
        <v>1.6</v>
      </c>
      <c r="AB23" s="24">
        <f>AA23*1</f>
        <v>1.6</v>
      </c>
      <c r="AC23" s="24" t="s">
        <v>212</v>
      </c>
      <c r="AD23" s="24">
        <f>AA23*5</f>
        <v>8</v>
      </c>
      <c r="AE23" s="24">
        <f>AB23*4+AD23*4</f>
        <v>38.4</v>
      </c>
      <c r="AG23" s="24"/>
      <c r="AH23" s="24"/>
      <c r="AI23" s="24"/>
      <c r="AJ23" s="24"/>
      <c r="AK23" s="24"/>
    </row>
    <row r="24" spans="1:37" ht="17.100000000000001" customHeight="1">
      <c r="A24" s="378" t="s">
        <v>256</v>
      </c>
      <c r="B24" s="373"/>
      <c r="C24" s="61"/>
      <c r="D24" s="59"/>
      <c r="E24" s="60"/>
      <c r="F24" s="63"/>
      <c r="G24" s="64"/>
      <c r="H24" s="97"/>
      <c r="I24" s="64" t="s">
        <v>257</v>
      </c>
      <c r="K24" s="64">
        <v>5</v>
      </c>
      <c r="L24" s="64" t="s">
        <v>258</v>
      </c>
      <c r="M24" s="86" t="s">
        <v>259</v>
      </c>
      <c r="N24" s="64">
        <v>20</v>
      </c>
      <c r="O24" s="65"/>
      <c r="P24" s="72"/>
      <c r="Q24" s="96"/>
      <c r="R24" s="63"/>
      <c r="S24" s="64"/>
      <c r="T24" s="98"/>
      <c r="U24" s="375"/>
      <c r="V24" s="67" t="s">
        <v>217</v>
      </c>
      <c r="W24" s="68" t="s">
        <v>218</v>
      </c>
      <c r="X24" s="57"/>
      <c r="Z24" s="20" t="s">
        <v>219</v>
      </c>
      <c r="AA24" s="24">
        <v>2.5</v>
      </c>
      <c r="AB24" s="24"/>
      <c r="AC24" s="24">
        <f>AA24*5</f>
        <v>12.5</v>
      </c>
      <c r="AD24" s="24" t="s">
        <v>212</v>
      </c>
      <c r="AE24" s="24">
        <f>AC24*9</f>
        <v>112.5</v>
      </c>
      <c r="AG24" s="24"/>
      <c r="AH24" s="24"/>
      <c r="AI24" s="24"/>
      <c r="AJ24" s="24"/>
      <c r="AK24" s="24"/>
    </row>
    <row r="25" spans="1:37" ht="17.100000000000001" customHeight="1">
      <c r="A25" s="378"/>
      <c r="B25" s="373"/>
      <c r="C25" s="61"/>
      <c r="D25" s="59"/>
      <c r="E25" s="99"/>
      <c r="F25" s="64"/>
      <c r="G25" s="64"/>
      <c r="H25" s="97"/>
      <c r="I25" s="64"/>
      <c r="K25" s="63"/>
      <c r="L25" s="64"/>
      <c r="M25" s="64"/>
      <c r="N25" s="60"/>
      <c r="O25" s="65"/>
      <c r="P25" s="72"/>
      <c r="Q25" s="96"/>
      <c r="R25" s="61"/>
      <c r="S25" s="59"/>
      <c r="T25" s="100"/>
      <c r="U25" s="375"/>
      <c r="V25" s="55">
        <f t="shared" ref="V25" si="6">X20*2+X21*7+X22*1</f>
        <v>28.7</v>
      </c>
      <c r="W25" s="73" t="s">
        <v>220</v>
      </c>
      <c r="X25" s="57"/>
      <c r="Y25" s="21"/>
      <c r="Z25" s="20" t="s">
        <v>221</v>
      </c>
      <c r="AD25" s="20">
        <f>AA25*15</f>
        <v>0</v>
      </c>
      <c r="AG25" s="24"/>
    </row>
    <row r="26" spans="1:37" ht="17.100000000000001" customHeight="1">
      <c r="A26" s="75" t="s">
        <v>222</v>
      </c>
      <c r="B26" s="76"/>
      <c r="C26" s="65"/>
      <c r="D26" s="72"/>
      <c r="E26" s="65"/>
      <c r="F26" s="65"/>
      <c r="G26" s="72"/>
      <c r="H26" s="96"/>
      <c r="I26" s="101"/>
      <c r="J26" s="102"/>
      <c r="K26" s="101"/>
      <c r="L26" s="103"/>
      <c r="M26" s="72"/>
      <c r="N26" s="60"/>
      <c r="O26" s="65"/>
      <c r="P26" s="72"/>
      <c r="Q26" s="96"/>
      <c r="R26" s="101"/>
      <c r="S26" s="104"/>
      <c r="T26" s="101"/>
      <c r="U26" s="375"/>
      <c r="V26" s="67" t="s">
        <v>223</v>
      </c>
      <c r="W26" s="77"/>
      <c r="X26" s="57"/>
      <c r="AB26" s="20">
        <f>SUM(AB21:AB25)</f>
        <v>27.5</v>
      </c>
      <c r="AC26" s="20">
        <f>SUM(AC21:AC25)</f>
        <v>23</v>
      </c>
      <c r="AD26" s="20">
        <f>SUM(AD21:AD25)</f>
        <v>92</v>
      </c>
      <c r="AE26" s="20">
        <f>AB26*4+AC26*9+AD26*4</f>
        <v>685</v>
      </c>
      <c r="AG26" s="24"/>
    </row>
    <row r="27" spans="1:37" ht="17.100000000000001" customHeight="1" thickBot="1">
      <c r="A27" s="105"/>
      <c r="B27" s="106"/>
      <c r="C27" s="72"/>
      <c r="D27" s="72"/>
      <c r="E27" s="65"/>
      <c r="F27" s="65"/>
      <c r="G27" s="72"/>
      <c r="H27" s="96"/>
      <c r="I27" s="107"/>
      <c r="J27" s="108"/>
      <c r="K27" s="107"/>
      <c r="L27" s="103"/>
      <c r="M27" s="72"/>
      <c r="N27" s="60"/>
      <c r="O27" s="65"/>
      <c r="P27" s="72"/>
      <c r="Q27" s="96"/>
      <c r="R27" s="107"/>
      <c r="S27" s="104"/>
      <c r="T27" s="107"/>
      <c r="U27" s="381"/>
      <c r="V27" s="80">
        <f t="shared" ref="V27" si="7">V21*4+V23*9+V25*4</f>
        <v>731.3</v>
      </c>
      <c r="W27" s="81"/>
      <c r="X27" s="57"/>
      <c r="Y27" s="21"/>
      <c r="AB27" s="83">
        <f>AB26*4/AE26</f>
        <v>0.16058394160583941</v>
      </c>
      <c r="AC27" s="83">
        <f>AC26*9/AE26</f>
        <v>0.30218978102189781</v>
      </c>
      <c r="AD27" s="83">
        <f>AD26*4/AE26</f>
        <v>0.53722627737226281</v>
      </c>
      <c r="AG27" s="24"/>
      <c r="AH27" s="83"/>
      <c r="AI27" s="83"/>
      <c r="AJ27" s="83"/>
    </row>
    <row r="28" spans="1:37" ht="17.100000000000001" customHeight="1">
      <c r="A28" s="34">
        <v>3</v>
      </c>
      <c r="B28" s="373"/>
      <c r="C28" s="38" t="str">
        <f>彰化菜單玉美!M3</f>
        <v>燕麥飯</v>
      </c>
      <c r="D28" s="38" t="s">
        <v>224</v>
      </c>
      <c r="E28" s="38"/>
      <c r="F28" s="38" t="str">
        <f>彰化菜單玉美!M4</f>
        <v>香酥魚(海.炸)</v>
      </c>
      <c r="G28" s="90" t="s">
        <v>260</v>
      </c>
      <c r="H28" s="38"/>
      <c r="I28" s="38" t="str">
        <f>彰化菜單玉美!M5</f>
        <v>海結滷蛋</v>
      </c>
      <c r="J28" s="109" t="s">
        <v>261</v>
      </c>
      <c r="K28" s="110"/>
      <c r="L28" s="38" t="str">
        <f>彰化菜單玉美!M6</f>
        <v>脆炒結頭(加)</v>
      </c>
      <c r="M28" s="90" t="s">
        <v>262</v>
      </c>
      <c r="N28" s="38"/>
      <c r="O28" s="38" t="str">
        <f>彰化菜單玉美!M7</f>
        <v>深色蔬菜</v>
      </c>
      <c r="P28" s="38" t="s">
        <v>227</v>
      </c>
      <c r="Q28" s="38"/>
      <c r="R28" s="38" t="str">
        <f>彰化菜單玉美!M8</f>
        <v>酸菜粉絲湯(醃)</v>
      </c>
      <c r="S28" s="38" t="s">
        <v>226</v>
      </c>
      <c r="T28" s="110"/>
      <c r="U28" s="374"/>
      <c r="V28" s="39" t="s">
        <v>200</v>
      </c>
      <c r="W28" s="40" t="s">
        <v>201</v>
      </c>
      <c r="X28" s="111">
        <v>6.3</v>
      </c>
      <c r="AB28" s="20" t="s">
        <v>202</v>
      </c>
      <c r="AC28" s="20" t="s">
        <v>203</v>
      </c>
      <c r="AD28" s="20" t="s">
        <v>204</v>
      </c>
      <c r="AE28" s="20" t="s">
        <v>205</v>
      </c>
      <c r="AG28" s="24"/>
    </row>
    <row r="29" spans="1:37" ht="17.100000000000001" customHeight="1">
      <c r="A29" s="42" t="s">
        <v>206</v>
      </c>
      <c r="B29" s="373"/>
      <c r="C29" s="43" t="s">
        <v>228</v>
      </c>
      <c r="D29" s="44"/>
      <c r="E29" s="45">
        <v>80</v>
      </c>
      <c r="F29" s="48" t="s">
        <v>263</v>
      </c>
      <c r="G29" s="86" t="s">
        <v>245</v>
      </c>
      <c r="H29" s="48">
        <v>45</v>
      </c>
      <c r="I29" s="48" t="s">
        <v>264</v>
      </c>
      <c r="K29" s="50">
        <v>50</v>
      </c>
      <c r="L29" s="48" t="s">
        <v>265</v>
      </c>
      <c r="N29" s="49">
        <v>60</v>
      </c>
      <c r="O29" s="51" t="s">
        <v>250</v>
      </c>
      <c r="P29" s="52"/>
      <c r="Q29" s="53">
        <v>100</v>
      </c>
      <c r="R29" s="48" t="s">
        <v>266</v>
      </c>
      <c r="S29" s="86" t="s">
        <v>267</v>
      </c>
      <c r="T29" s="50">
        <v>15</v>
      </c>
      <c r="U29" s="376"/>
      <c r="V29" s="55">
        <f t="shared" ref="V29" si="8">X28*15+X30*5</f>
        <v>105.5</v>
      </c>
      <c r="W29" s="56" t="s">
        <v>207</v>
      </c>
      <c r="X29" s="112">
        <v>2</v>
      </c>
      <c r="Y29" s="21"/>
      <c r="Z29" s="24" t="s">
        <v>208</v>
      </c>
      <c r="AA29" s="24">
        <v>5.5</v>
      </c>
      <c r="AB29" s="24">
        <f>AA29*2</f>
        <v>11</v>
      </c>
      <c r="AC29" s="24"/>
      <c r="AD29" s="24">
        <f>AA29*15</f>
        <v>82.5</v>
      </c>
      <c r="AE29" s="24">
        <f>AB29*4+AD29*4</f>
        <v>374</v>
      </c>
      <c r="AF29" s="24"/>
      <c r="AG29" s="24"/>
      <c r="AH29" s="24"/>
      <c r="AI29" s="24"/>
      <c r="AJ29" s="24"/>
      <c r="AK29" s="24"/>
    </row>
    <row r="30" spans="1:37" ht="17.100000000000001" customHeight="1">
      <c r="A30" s="42">
        <v>3</v>
      </c>
      <c r="B30" s="373"/>
      <c r="C30" s="87" t="s">
        <v>268</v>
      </c>
      <c r="D30" s="59"/>
      <c r="E30" s="60">
        <v>40</v>
      </c>
      <c r="F30" s="63" t="s">
        <v>269</v>
      </c>
      <c r="H30" s="64">
        <v>20</v>
      </c>
      <c r="I30" s="64" t="s">
        <v>270</v>
      </c>
      <c r="K30" s="64">
        <v>7</v>
      </c>
      <c r="L30" s="64" t="s">
        <v>241</v>
      </c>
      <c r="N30" s="64">
        <v>3</v>
      </c>
      <c r="O30" s="113"/>
      <c r="P30" s="113"/>
      <c r="Q30" s="113"/>
      <c r="R30" s="63" t="s">
        <v>271</v>
      </c>
      <c r="T30" s="64">
        <v>5</v>
      </c>
      <c r="U30" s="376"/>
      <c r="V30" s="67" t="s">
        <v>209</v>
      </c>
      <c r="W30" s="68" t="s">
        <v>210</v>
      </c>
      <c r="X30" s="112">
        <v>2.2000000000000002</v>
      </c>
      <c r="Z30" s="69" t="s">
        <v>211</v>
      </c>
      <c r="AA30" s="24">
        <v>2</v>
      </c>
      <c r="AB30" s="70">
        <f>AA30*7</f>
        <v>14</v>
      </c>
      <c r="AC30" s="24">
        <f>AA30*5</f>
        <v>10</v>
      </c>
      <c r="AD30" s="24" t="s">
        <v>212</v>
      </c>
      <c r="AE30" s="71">
        <f>AB30*4+AC30*9</f>
        <v>146</v>
      </c>
      <c r="AF30" s="69"/>
      <c r="AG30" s="24"/>
      <c r="AH30" s="70"/>
      <c r="AI30" s="24"/>
      <c r="AJ30" s="24"/>
      <c r="AK30" s="71"/>
    </row>
    <row r="31" spans="1:37" ht="17.100000000000001" customHeight="1">
      <c r="A31" s="42" t="s">
        <v>213</v>
      </c>
      <c r="B31" s="373"/>
      <c r="C31" s="114"/>
      <c r="D31" s="114"/>
      <c r="E31" s="113"/>
      <c r="F31" s="63"/>
      <c r="H31" s="64"/>
      <c r="I31" s="64" t="s">
        <v>237</v>
      </c>
      <c r="K31" s="64">
        <v>5</v>
      </c>
      <c r="L31" s="64" t="s">
        <v>237</v>
      </c>
      <c r="N31" s="64">
        <v>5</v>
      </c>
      <c r="O31" s="113"/>
      <c r="P31" s="114"/>
      <c r="Q31" s="113"/>
      <c r="R31" s="64" t="s">
        <v>272</v>
      </c>
      <c r="T31" s="64">
        <v>5</v>
      </c>
      <c r="U31" s="376"/>
      <c r="V31" s="55">
        <f t="shared" ref="V31" si="9">X29*5+X31*5</f>
        <v>22.5</v>
      </c>
      <c r="W31" s="68" t="s">
        <v>214</v>
      </c>
      <c r="X31" s="112">
        <v>2.5</v>
      </c>
      <c r="Y31" s="21"/>
      <c r="Z31" s="20" t="s">
        <v>215</v>
      </c>
      <c r="AA31" s="24">
        <v>2</v>
      </c>
      <c r="AB31" s="24">
        <f>AA31*1</f>
        <v>2</v>
      </c>
      <c r="AC31" s="24" t="s">
        <v>212</v>
      </c>
      <c r="AD31" s="24">
        <f>AA31*5</f>
        <v>10</v>
      </c>
      <c r="AE31" s="24">
        <f>AB31*4+AD31*4</f>
        <v>48</v>
      </c>
      <c r="AG31" s="24"/>
      <c r="AH31" s="24"/>
      <c r="AI31" s="24"/>
      <c r="AJ31" s="24"/>
      <c r="AK31" s="24"/>
    </row>
    <row r="32" spans="1:37" ht="17.100000000000001" customHeight="1">
      <c r="A32" s="378" t="s">
        <v>273</v>
      </c>
      <c r="B32" s="373"/>
      <c r="C32" s="114"/>
      <c r="D32" s="114"/>
      <c r="E32" s="113"/>
      <c r="F32" s="60"/>
      <c r="G32" s="60"/>
      <c r="H32" s="60"/>
      <c r="I32" s="63"/>
      <c r="J32" s="64"/>
      <c r="K32" s="64"/>
      <c r="L32" s="95" t="s">
        <v>274</v>
      </c>
      <c r="M32" s="95" t="s">
        <v>275</v>
      </c>
      <c r="N32" s="59">
        <v>5</v>
      </c>
      <c r="O32" s="113"/>
      <c r="P32" s="114"/>
      <c r="Q32" s="113"/>
      <c r="R32" s="64" t="s">
        <v>276</v>
      </c>
      <c r="T32" s="64">
        <v>1</v>
      </c>
      <c r="U32" s="376"/>
      <c r="V32" s="67" t="s">
        <v>217</v>
      </c>
      <c r="W32" s="68" t="s">
        <v>218</v>
      </c>
      <c r="X32" s="112"/>
      <c r="Z32" s="20" t="s">
        <v>219</v>
      </c>
      <c r="AA32" s="24">
        <v>2.5</v>
      </c>
      <c r="AB32" s="24"/>
      <c r="AC32" s="24">
        <f>AA32*5</f>
        <v>12.5</v>
      </c>
      <c r="AD32" s="24" t="s">
        <v>212</v>
      </c>
      <c r="AE32" s="24">
        <f>AC32*9</f>
        <v>112.5</v>
      </c>
      <c r="AG32" s="24"/>
      <c r="AH32" s="24"/>
      <c r="AI32" s="24"/>
      <c r="AJ32" s="24"/>
      <c r="AK32" s="24"/>
    </row>
    <row r="33" spans="1:37" ht="17.100000000000001" customHeight="1">
      <c r="A33" s="378"/>
      <c r="B33" s="373"/>
      <c r="C33" s="114"/>
      <c r="D33" s="114"/>
      <c r="E33" s="113"/>
      <c r="F33" s="113"/>
      <c r="G33" s="114"/>
      <c r="H33" s="113"/>
      <c r="I33" s="64"/>
      <c r="J33" s="64"/>
      <c r="K33" s="64"/>
      <c r="L33" s="64"/>
      <c r="M33" s="64"/>
      <c r="N33" s="60"/>
      <c r="O33" s="113"/>
      <c r="P33" s="114"/>
      <c r="Q33" s="113"/>
      <c r="R33" s="63"/>
      <c r="S33" s="64"/>
      <c r="T33" s="59"/>
      <c r="U33" s="376"/>
      <c r="V33" s="55">
        <f t="shared" ref="V33" si="10">X28*2+X29*7+X30*1</f>
        <v>28.8</v>
      </c>
      <c r="W33" s="73" t="s">
        <v>220</v>
      </c>
      <c r="X33" s="112"/>
      <c r="Y33" s="21"/>
      <c r="Z33" s="20" t="s">
        <v>221</v>
      </c>
      <c r="AD33" s="20">
        <f>AA33*15</f>
        <v>0</v>
      </c>
      <c r="AG33" s="24"/>
    </row>
    <row r="34" spans="1:37" ht="17.100000000000001" customHeight="1">
      <c r="A34" s="75" t="s">
        <v>222</v>
      </c>
      <c r="B34" s="76"/>
      <c r="C34" s="72"/>
      <c r="D34" s="72"/>
      <c r="E34" s="65"/>
      <c r="F34" s="65"/>
      <c r="G34" s="72"/>
      <c r="H34" s="65"/>
      <c r="I34" s="65"/>
      <c r="J34" s="72"/>
      <c r="K34" s="65"/>
      <c r="L34" s="63"/>
      <c r="M34" s="64"/>
      <c r="N34" s="88"/>
      <c r="O34" s="65"/>
      <c r="P34" s="72"/>
      <c r="Q34" s="65"/>
      <c r="R34" s="59"/>
      <c r="S34" s="59"/>
      <c r="T34" s="59"/>
      <c r="U34" s="376"/>
      <c r="V34" s="67" t="s">
        <v>223</v>
      </c>
      <c r="W34" s="77"/>
      <c r="X34" s="112"/>
      <c r="AB34" s="20">
        <f>SUM(AB29:AB33)</f>
        <v>27</v>
      </c>
      <c r="AC34" s="20">
        <f>SUM(AC29:AC33)</f>
        <v>22.5</v>
      </c>
      <c r="AD34" s="20">
        <f>SUM(AD29:AD33)</f>
        <v>92.5</v>
      </c>
      <c r="AE34" s="20">
        <f>AB34*4+AC34*9+AD34*4</f>
        <v>680.5</v>
      </c>
      <c r="AG34" s="24"/>
    </row>
    <row r="35" spans="1:37" ht="17.100000000000001" customHeight="1">
      <c r="A35" s="78"/>
      <c r="B35" s="79"/>
      <c r="C35" s="72"/>
      <c r="D35" s="72"/>
      <c r="E35" s="65"/>
      <c r="F35" s="65"/>
      <c r="G35" s="72"/>
      <c r="H35" s="65"/>
      <c r="I35" s="65"/>
      <c r="J35" s="72"/>
      <c r="K35" s="65"/>
      <c r="L35" s="65"/>
      <c r="M35" s="72"/>
      <c r="N35" s="65"/>
      <c r="O35" s="65"/>
      <c r="P35" s="72"/>
      <c r="Q35" s="65"/>
      <c r="R35" s="65"/>
      <c r="S35" s="72"/>
      <c r="T35" s="65"/>
      <c r="U35" s="382"/>
      <c r="V35" s="80">
        <f t="shared" ref="V35" si="11">V29*4+V31*9+V33*4</f>
        <v>739.7</v>
      </c>
      <c r="W35" s="89"/>
      <c r="X35" s="112"/>
      <c r="Y35" s="21"/>
      <c r="AB35" s="83">
        <f>AB34*4/AE34</f>
        <v>0.15870683321087437</v>
      </c>
      <c r="AC35" s="83">
        <f>AC34*9/AE34</f>
        <v>0.29757531227038941</v>
      </c>
      <c r="AD35" s="83">
        <f>AD34*4/AE34</f>
        <v>0.54371785451873622</v>
      </c>
    </row>
    <row r="36" spans="1:37" ht="17.100000000000001" customHeight="1">
      <c r="A36" s="34">
        <v>3</v>
      </c>
      <c r="B36" s="373"/>
      <c r="C36" s="115" t="str">
        <f>彰化菜單玉美!Q3</f>
        <v>古早味雞肉飯</v>
      </c>
      <c r="D36" s="116" t="s">
        <v>277</v>
      </c>
      <c r="E36" s="115"/>
      <c r="F36" s="115" t="str">
        <f>彰化菜單玉美!Q4</f>
        <v>壽喜燒肉片</v>
      </c>
      <c r="G36" s="116" t="s">
        <v>225</v>
      </c>
      <c r="H36" s="115"/>
      <c r="I36" s="115" t="str">
        <f>彰化菜單玉美!Q5</f>
        <v>雙花肉絲</v>
      </c>
      <c r="J36" s="116" t="s">
        <v>226</v>
      </c>
      <c r="K36" s="115"/>
      <c r="L36" s="115" t="str">
        <f>彰化菜單玉美!Q6</f>
        <v>德式熱馬鈴薯</v>
      </c>
      <c r="M36" s="116" t="s">
        <v>260</v>
      </c>
      <c r="N36" s="115"/>
      <c r="O36" s="115" t="str">
        <f>彰化菜單玉美!Q7</f>
        <v>深色蔬菜</v>
      </c>
      <c r="P36" s="115" t="s">
        <v>227</v>
      </c>
      <c r="Q36" s="115"/>
      <c r="R36" s="115" t="str">
        <f>彰化菜單玉美!Q8</f>
        <v>海芽蛋花湯</v>
      </c>
      <c r="S36" s="115" t="s">
        <v>226</v>
      </c>
      <c r="T36" s="115"/>
      <c r="U36" s="374"/>
      <c r="V36" s="39" t="s">
        <v>200</v>
      </c>
      <c r="W36" s="40" t="s">
        <v>201</v>
      </c>
      <c r="X36" s="117">
        <v>6.9</v>
      </c>
      <c r="AB36" s="20" t="s">
        <v>202</v>
      </c>
      <c r="AC36" s="20" t="s">
        <v>203</v>
      </c>
      <c r="AD36" s="20" t="s">
        <v>204</v>
      </c>
      <c r="AE36" s="20" t="s">
        <v>205</v>
      </c>
      <c r="AG36" s="24"/>
    </row>
    <row r="37" spans="1:37" ht="17.100000000000001" customHeight="1">
      <c r="A37" s="42" t="s">
        <v>206</v>
      </c>
      <c r="B37" s="373"/>
      <c r="C37" s="43" t="s">
        <v>228</v>
      </c>
      <c r="D37" s="44"/>
      <c r="E37" s="44">
        <v>100</v>
      </c>
      <c r="F37" s="50" t="s">
        <v>278</v>
      </c>
      <c r="H37" s="50">
        <v>50</v>
      </c>
      <c r="I37" s="48" t="s">
        <v>279</v>
      </c>
      <c r="K37" s="50">
        <v>40</v>
      </c>
      <c r="L37" s="48" t="s">
        <v>280</v>
      </c>
      <c r="N37" s="48">
        <v>40</v>
      </c>
      <c r="O37" s="51" t="s">
        <v>250</v>
      </c>
      <c r="P37" s="52"/>
      <c r="Q37" s="53">
        <v>100</v>
      </c>
      <c r="R37" s="50" t="s">
        <v>281</v>
      </c>
      <c r="T37" s="50">
        <v>10</v>
      </c>
      <c r="U37" s="375"/>
      <c r="V37" s="55">
        <f t="shared" ref="V37" si="12">X36*15+X38*5</f>
        <v>113.5</v>
      </c>
      <c r="W37" s="56" t="s">
        <v>207</v>
      </c>
      <c r="X37" s="112">
        <v>2</v>
      </c>
      <c r="Y37" s="21"/>
      <c r="Z37" s="24" t="s">
        <v>208</v>
      </c>
      <c r="AA37" s="24">
        <v>6.1</v>
      </c>
      <c r="AB37" s="24">
        <f>AA37*2</f>
        <v>12.2</v>
      </c>
      <c r="AC37" s="24"/>
      <c r="AD37" s="24">
        <f>AA37*15</f>
        <v>91.5</v>
      </c>
      <c r="AE37" s="24">
        <f>AB37*4+AD37*4</f>
        <v>414.8</v>
      </c>
      <c r="AF37" s="24"/>
      <c r="AG37" s="24"/>
      <c r="AH37" s="24"/>
      <c r="AI37" s="24"/>
      <c r="AJ37" s="24"/>
      <c r="AK37" s="24"/>
    </row>
    <row r="38" spans="1:37" ht="17.100000000000001" customHeight="1">
      <c r="A38" s="42">
        <v>4</v>
      </c>
      <c r="B38" s="373"/>
      <c r="C38" s="58" t="s">
        <v>282</v>
      </c>
      <c r="D38" s="59"/>
      <c r="E38" s="59">
        <v>10</v>
      </c>
      <c r="F38" s="63" t="s">
        <v>236</v>
      </c>
      <c r="H38" s="64">
        <v>10</v>
      </c>
      <c r="I38" s="64" t="s">
        <v>283</v>
      </c>
      <c r="K38" s="64">
        <v>30</v>
      </c>
      <c r="L38" s="95" t="s">
        <v>284</v>
      </c>
      <c r="M38" s="64"/>
      <c r="N38" s="20">
        <v>40</v>
      </c>
      <c r="O38" s="118"/>
      <c r="P38" s="118"/>
      <c r="Q38" s="118"/>
      <c r="R38" s="64" t="s">
        <v>285</v>
      </c>
      <c r="T38" s="63">
        <v>3</v>
      </c>
      <c r="U38" s="375"/>
      <c r="V38" s="67" t="s">
        <v>209</v>
      </c>
      <c r="W38" s="68" t="s">
        <v>210</v>
      </c>
      <c r="X38" s="112">
        <v>2</v>
      </c>
      <c r="Z38" s="69" t="s">
        <v>211</v>
      </c>
      <c r="AA38" s="24">
        <v>2</v>
      </c>
      <c r="AB38" s="70">
        <f>AA38*7</f>
        <v>14</v>
      </c>
      <c r="AC38" s="24">
        <f>AA38*5</f>
        <v>10</v>
      </c>
      <c r="AD38" s="24" t="s">
        <v>212</v>
      </c>
      <c r="AE38" s="71">
        <f>AB38*4+AC38*9</f>
        <v>146</v>
      </c>
      <c r="AF38" s="69"/>
      <c r="AG38" s="24"/>
      <c r="AH38" s="70"/>
      <c r="AI38" s="24"/>
      <c r="AJ38" s="24"/>
      <c r="AK38" s="71"/>
    </row>
    <row r="39" spans="1:37" ht="17.100000000000001" customHeight="1">
      <c r="A39" s="42" t="s">
        <v>213</v>
      </c>
      <c r="B39" s="373"/>
      <c r="C39" s="58" t="s">
        <v>286</v>
      </c>
      <c r="D39" s="59"/>
      <c r="E39" s="59">
        <v>5</v>
      </c>
      <c r="F39" s="64" t="s">
        <v>237</v>
      </c>
      <c r="H39" s="64">
        <v>5</v>
      </c>
      <c r="I39" s="64" t="s">
        <v>271</v>
      </c>
      <c r="K39" s="64">
        <v>5</v>
      </c>
      <c r="L39" s="63" t="s">
        <v>287</v>
      </c>
      <c r="M39" s="64"/>
      <c r="N39" s="64">
        <v>3</v>
      </c>
      <c r="O39" s="118"/>
      <c r="P39" s="118"/>
      <c r="Q39" s="118"/>
      <c r="R39" s="64" t="s">
        <v>276</v>
      </c>
      <c r="T39" s="64">
        <v>1</v>
      </c>
      <c r="U39" s="375"/>
      <c r="V39" s="55">
        <f t="shared" ref="V39" si="13">X37*5+X39*5</f>
        <v>22.5</v>
      </c>
      <c r="W39" s="68" t="s">
        <v>214</v>
      </c>
      <c r="X39" s="112">
        <v>2.5</v>
      </c>
      <c r="Y39" s="21"/>
      <c r="Z39" s="20" t="s">
        <v>215</v>
      </c>
      <c r="AA39" s="24">
        <v>1.9</v>
      </c>
      <c r="AB39" s="24">
        <f>AA39*1</f>
        <v>1.9</v>
      </c>
      <c r="AC39" s="24" t="s">
        <v>212</v>
      </c>
      <c r="AD39" s="24">
        <f>AA39*5</f>
        <v>9.5</v>
      </c>
      <c r="AE39" s="24">
        <f>AB39*4+AD39*4</f>
        <v>45.6</v>
      </c>
      <c r="AG39" s="24"/>
      <c r="AH39" s="24"/>
      <c r="AI39" s="24"/>
      <c r="AJ39" s="24"/>
      <c r="AK39" s="24"/>
    </row>
    <row r="40" spans="1:37" ht="17.100000000000001" customHeight="1">
      <c r="A40" s="378" t="s">
        <v>288</v>
      </c>
      <c r="B40" s="373"/>
      <c r="C40" s="59"/>
      <c r="D40" s="59"/>
      <c r="E40" s="59"/>
      <c r="F40" s="61" t="s">
        <v>289</v>
      </c>
      <c r="H40" s="59">
        <v>0.1</v>
      </c>
      <c r="I40" s="64" t="s">
        <v>237</v>
      </c>
      <c r="K40" s="95">
        <v>5</v>
      </c>
      <c r="L40" s="63"/>
      <c r="M40" s="64"/>
      <c r="N40" s="64"/>
      <c r="O40" s="118"/>
      <c r="P40" s="118"/>
      <c r="Q40" s="118"/>
      <c r="R40" s="64"/>
      <c r="T40" s="64"/>
      <c r="U40" s="375"/>
      <c r="V40" s="67" t="s">
        <v>217</v>
      </c>
      <c r="W40" s="68" t="s">
        <v>218</v>
      </c>
      <c r="X40" s="112"/>
      <c r="Z40" s="20" t="s">
        <v>219</v>
      </c>
      <c r="AA40" s="24">
        <v>2.5</v>
      </c>
      <c r="AB40" s="24"/>
      <c r="AC40" s="24">
        <f>AA40*5</f>
        <v>12.5</v>
      </c>
      <c r="AD40" s="24" t="s">
        <v>212</v>
      </c>
      <c r="AE40" s="24">
        <f>AC40*9</f>
        <v>112.5</v>
      </c>
      <c r="AG40" s="24"/>
      <c r="AH40" s="24"/>
      <c r="AI40" s="24"/>
      <c r="AJ40" s="24"/>
      <c r="AK40" s="24"/>
    </row>
    <row r="41" spans="1:37" ht="17.100000000000001" customHeight="1">
      <c r="A41" s="378"/>
      <c r="B41" s="373"/>
      <c r="C41" s="59"/>
      <c r="D41" s="59"/>
      <c r="E41" s="99"/>
      <c r="F41" s="118" t="s">
        <v>290</v>
      </c>
      <c r="H41" s="119">
        <v>0.1</v>
      </c>
      <c r="I41" s="64" t="s">
        <v>257</v>
      </c>
      <c r="K41" s="64">
        <v>1</v>
      </c>
      <c r="L41" s="120"/>
      <c r="M41" s="121"/>
      <c r="N41" s="59"/>
      <c r="O41" s="118"/>
      <c r="P41" s="119"/>
      <c r="Q41" s="118"/>
      <c r="R41" s="61"/>
      <c r="S41" s="59"/>
      <c r="T41" s="59"/>
      <c r="U41" s="375"/>
      <c r="V41" s="55">
        <f t="shared" ref="V41" si="14">X36*2+X37*7+X38*1</f>
        <v>29.8</v>
      </c>
      <c r="W41" s="73" t="s">
        <v>220</v>
      </c>
      <c r="X41" s="112"/>
      <c r="Y41" s="21"/>
      <c r="Z41" s="20" t="s">
        <v>221</v>
      </c>
      <c r="AD41" s="20">
        <f>AA41*15</f>
        <v>0</v>
      </c>
      <c r="AG41" s="24"/>
    </row>
    <row r="42" spans="1:37" ht="17.100000000000001" customHeight="1">
      <c r="A42" s="75" t="s">
        <v>222</v>
      </c>
      <c r="B42" s="76"/>
      <c r="C42" s="122"/>
      <c r="D42" s="102"/>
      <c r="E42" s="101"/>
      <c r="F42" s="101"/>
      <c r="G42" s="102"/>
      <c r="H42" s="101"/>
      <c r="I42" s="101"/>
      <c r="J42" s="102"/>
      <c r="K42" s="101"/>
      <c r="L42" s="101"/>
      <c r="M42" s="102"/>
      <c r="N42" s="101"/>
      <c r="O42" s="101"/>
      <c r="P42" s="102"/>
      <c r="Q42" s="101"/>
      <c r="R42" s="101"/>
      <c r="S42" s="102"/>
      <c r="T42" s="123"/>
      <c r="U42" s="376"/>
      <c r="V42" s="67" t="s">
        <v>223</v>
      </c>
      <c r="W42" s="77"/>
      <c r="X42" s="112"/>
      <c r="AB42" s="20">
        <f>SUM(AB37:AB41)</f>
        <v>28.099999999999998</v>
      </c>
      <c r="AC42" s="20">
        <f>SUM(AC37:AC41)</f>
        <v>22.5</v>
      </c>
      <c r="AD42" s="20">
        <f>SUM(AD37:AD41)</f>
        <v>101</v>
      </c>
      <c r="AE42" s="20">
        <f>AB42*4+AC42*9+AD42*4</f>
        <v>718.9</v>
      </c>
      <c r="AG42" s="24"/>
    </row>
    <row r="43" spans="1:37" ht="17.100000000000001" customHeight="1" thickBot="1">
      <c r="A43" s="124"/>
      <c r="B43" s="125"/>
      <c r="C43" s="126"/>
      <c r="D43" s="126"/>
      <c r="E43" s="127"/>
      <c r="F43" s="127"/>
      <c r="G43" s="126"/>
      <c r="H43" s="127"/>
      <c r="I43" s="127"/>
      <c r="J43" s="126"/>
      <c r="K43" s="127"/>
      <c r="L43" s="127"/>
      <c r="M43" s="126"/>
      <c r="N43" s="127"/>
      <c r="O43" s="127"/>
      <c r="P43" s="126"/>
      <c r="Q43" s="127"/>
      <c r="R43" s="127"/>
      <c r="S43" s="126"/>
      <c r="T43" s="127"/>
      <c r="U43" s="377"/>
      <c r="V43" s="128">
        <f t="shared" ref="V43" si="15">V37*4+V39*9+V41*4</f>
        <v>775.7</v>
      </c>
      <c r="W43" s="129"/>
      <c r="X43" s="130"/>
      <c r="Y43" s="21"/>
      <c r="AB43" s="83">
        <f>AB42*4/AE42</f>
        <v>0.15634997913478926</v>
      </c>
      <c r="AC43" s="83">
        <f>AC42*9/AE42</f>
        <v>0.2816803449714842</v>
      </c>
      <c r="AD43" s="83">
        <f>AD42*4/AE42</f>
        <v>0.56196967589372659</v>
      </c>
    </row>
    <row r="44" spans="1:37" ht="21.75" customHeight="1">
      <c r="I44" s="379"/>
      <c r="J44" s="379"/>
      <c r="K44" s="379"/>
      <c r="L44" s="379"/>
      <c r="M44" s="379"/>
      <c r="N44" s="379"/>
      <c r="O44" s="379"/>
      <c r="P44" s="379"/>
      <c r="Q44" s="379"/>
      <c r="R44" s="379"/>
      <c r="S44" s="379"/>
      <c r="T44" s="379"/>
      <c r="U44" s="379"/>
      <c r="V44" s="379"/>
      <c r="W44" s="379"/>
      <c r="X44" s="379"/>
      <c r="Y44" s="131"/>
    </row>
    <row r="45" spans="1:37" ht="16.5">
      <c r="C45" s="380"/>
      <c r="D45" s="380"/>
      <c r="E45" s="380"/>
      <c r="F45" s="380"/>
      <c r="G45" s="132"/>
      <c r="J45" s="132"/>
      <c r="M45" s="132"/>
      <c r="P45" s="132"/>
      <c r="S45" s="132"/>
      <c r="V45" s="20"/>
      <c r="W45" s="133"/>
      <c r="X45" s="24"/>
    </row>
    <row r="46" spans="1:37" ht="16.5">
      <c r="V46" s="20"/>
      <c r="W46" s="133"/>
      <c r="X46" s="24"/>
    </row>
    <row r="47" spans="1:37" ht="16.5">
      <c r="V47" s="20"/>
      <c r="W47" s="133"/>
      <c r="X47" s="24"/>
    </row>
  </sheetData>
  <mergeCells count="18">
    <mergeCell ref="G1:X1"/>
    <mergeCell ref="B4:B9"/>
    <mergeCell ref="U4:U11"/>
    <mergeCell ref="A8:A9"/>
    <mergeCell ref="B12:B17"/>
    <mergeCell ref="U12:U19"/>
    <mergeCell ref="A16:A17"/>
    <mergeCell ref="B20:B25"/>
    <mergeCell ref="U20:U27"/>
    <mergeCell ref="A24:A25"/>
    <mergeCell ref="B28:B33"/>
    <mergeCell ref="U28:U35"/>
    <mergeCell ref="A32:A33"/>
    <mergeCell ref="B36:B41"/>
    <mergeCell ref="U36:U43"/>
    <mergeCell ref="A40:A41"/>
    <mergeCell ref="I44:X44"/>
    <mergeCell ref="C45:F45"/>
  </mergeCells>
  <phoneticPr fontId="3" type="noConversion"/>
  <pageMargins left="0.39370078740157483" right="0.39370078740157483" top="0.19685039370078741" bottom="0.19685039370078741" header="0.11811023622047245" footer="0.11811023622047245"/>
  <pageSetup paperSize="9" scale="80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13</vt:i4>
      </vt:variant>
      <vt:variant>
        <vt:lpstr>具名範圍</vt:lpstr>
      </vt:variant>
      <vt:variant>
        <vt:i4>5</vt:i4>
      </vt:variant>
    </vt:vector>
  </HeadingPairs>
  <TitlesOfParts>
    <vt:vector size="18" baseType="lpstr">
      <vt:lpstr>3月菜單國華</vt:lpstr>
      <vt:lpstr>第ㄧ週明細</vt:lpstr>
      <vt:lpstr>第二週明細 (2)</vt:lpstr>
      <vt:lpstr>第三週明細 (2)</vt:lpstr>
      <vt:lpstr>第四週明細 (2)</vt:lpstr>
      <vt:lpstr>第五週明細 (2)</vt:lpstr>
      <vt:lpstr>彰化菜單玉美</vt:lpstr>
      <vt:lpstr>彰化菜單 (2)</vt:lpstr>
      <vt:lpstr>第一週明細</vt:lpstr>
      <vt:lpstr>第二週明細</vt:lpstr>
      <vt:lpstr>第三週明細</vt:lpstr>
      <vt:lpstr>第四週明細</vt:lpstr>
      <vt:lpstr>第五週明細</vt:lpstr>
      <vt:lpstr>第一週明細!Print_Area</vt:lpstr>
      <vt:lpstr>第三週明細!Print_Area</vt:lpstr>
      <vt:lpstr>第五週明細!Print_Area</vt:lpstr>
      <vt:lpstr>第四週明細!Print_Area</vt:lpstr>
      <vt:lpstr>'第四週明細 (2)'!Print_Area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黃右昕</dc:creator>
  <cp:lastModifiedBy>user</cp:lastModifiedBy>
  <cp:lastPrinted>2022-02-11T01:08:03Z</cp:lastPrinted>
  <dcterms:created xsi:type="dcterms:W3CDTF">2022-01-12T05:45:39Z</dcterms:created>
  <dcterms:modified xsi:type="dcterms:W3CDTF">2022-03-01T01:53:42Z</dcterms:modified>
</cp:coreProperties>
</file>