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A3660CF-9494-48B3-8B46-5002D09D4C1F}" xr6:coauthVersionLast="36" xr6:coauthVersionMax="36" xr10:uidLastSave="{00000000-0000-0000-0000-000000000000}"/>
  <bookViews>
    <workbookView xWindow="0" yWindow="0" windowWidth="21570" windowHeight="9345" xr2:uid="{16341F9C-1EBE-4906-A930-1CDE4EDBEB96}"/>
  </bookViews>
  <sheets>
    <sheet name="國華" sheetId="7" r:id="rId1"/>
    <sheet name="1月第一週明細)" sheetId="8" r:id="rId2"/>
    <sheet name="1月第二週明細" sheetId="9" r:id="rId3"/>
    <sheet name="1月第三週明細" sheetId="10" r:id="rId4"/>
    <sheet name="2月第二週明細 (2)" sheetId="11" r:id="rId5"/>
    <sheet name="2月第三週明細 (2)" sheetId="12" r:id="rId6"/>
    <sheet name="2月第四週明細" sheetId="13" r:id="rId7"/>
    <sheet name="彰化菜單ok" sheetId="1" r:id="rId8"/>
    <sheet name="第一週明細" sheetId="2" r:id="rId9"/>
    <sheet name="第二週明細" sheetId="3" r:id="rId10"/>
    <sheet name="第三週明細" sheetId="4" r:id="rId11"/>
    <sheet name="2月第二週明細" sheetId="5" r:id="rId12"/>
    <sheet name="2月第三週明細" sheetId="6" r:id="rId13"/>
  </sheets>
  <externalReferences>
    <externalReference r:id="rId14"/>
  </externalReferences>
  <definedNames>
    <definedName name="_xlnm.Print_Area" localSheetId="12">'2月第三週明細'!$A$1:$X$43</definedName>
    <definedName name="_xlnm.Print_Area" localSheetId="8">第一週明細!$A$1:$X$43</definedName>
    <definedName name="_xlnm.Print_Area" localSheetId="10">第三週明細!$A$1:$X$43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3" l="1"/>
  <c r="G5" i="13"/>
  <c r="J5" i="13"/>
  <c r="M5" i="13"/>
  <c r="P5" i="13"/>
  <c r="S5" i="13"/>
  <c r="AC6" i="13"/>
  <c r="AE6" i="13"/>
  <c r="AF6" i="13"/>
  <c r="AC7" i="13"/>
  <c r="AD7" i="13"/>
  <c r="AF7" i="13"/>
  <c r="AC8" i="13"/>
  <c r="AC11" i="13" s="1"/>
  <c r="AE8" i="13"/>
  <c r="AF8" i="13"/>
  <c r="AD9" i="13"/>
  <c r="AF9" i="13" s="1"/>
  <c r="AE10" i="13"/>
  <c r="AE11" i="13"/>
  <c r="D13" i="13"/>
  <c r="G13" i="13"/>
  <c r="J13" i="13"/>
  <c r="M13" i="13"/>
  <c r="P13" i="13"/>
  <c r="S13" i="13"/>
  <c r="AC14" i="13"/>
  <c r="AF14" i="13" s="1"/>
  <c r="AE14" i="13"/>
  <c r="AE19" i="13" s="1"/>
  <c r="AC15" i="13"/>
  <c r="AD15" i="13"/>
  <c r="AF15" i="13" s="1"/>
  <c r="AC16" i="13"/>
  <c r="AE16" i="13"/>
  <c r="AF16" i="13"/>
  <c r="AD17" i="13"/>
  <c r="AF17" i="13"/>
  <c r="AE18" i="13"/>
  <c r="AC19" i="13"/>
  <c r="D21" i="13"/>
  <c r="G21" i="13"/>
  <c r="J21" i="13"/>
  <c r="M21" i="13"/>
  <c r="P21" i="13"/>
  <c r="S21" i="13"/>
  <c r="AC22" i="13"/>
  <c r="AC27" i="13" s="1"/>
  <c r="AE22" i="13"/>
  <c r="AC23" i="13"/>
  <c r="AF23" i="13" s="1"/>
  <c r="AD23" i="13"/>
  <c r="AD27" i="13" s="1"/>
  <c r="AC24" i="13"/>
  <c r="AF24" i="13" s="1"/>
  <c r="AE24" i="13"/>
  <c r="Y25" i="13"/>
  <c r="AD25" i="13"/>
  <c r="AF25" i="13"/>
  <c r="AE26" i="13"/>
  <c r="AE27" i="13"/>
  <c r="D29" i="13"/>
  <c r="G29" i="13"/>
  <c r="J29" i="13"/>
  <c r="M29" i="13"/>
  <c r="P29" i="13"/>
  <c r="S29" i="13"/>
  <c r="AC30" i="13"/>
  <c r="AE30" i="13"/>
  <c r="AF30" i="13" s="1"/>
  <c r="AC31" i="13"/>
  <c r="AC35" i="13" s="1"/>
  <c r="AD31" i="13"/>
  <c r="AF31" i="13"/>
  <c r="AC32" i="13"/>
  <c r="AF32" i="13" s="1"/>
  <c r="AE32" i="13"/>
  <c r="AD33" i="13"/>
  <c r="AF33" i="13"/>
  <c r="AE34" i="13"/>
  <c r="AD35" i="13"/>
  <c r="D37" i="13"/>
  <c r="G37" i="13"/>
  <c r="J37" i="13"/>
  <c r="M37" i="13"/>
  <c r="P37" i="13"/>
  <c r="S37" i="13"/>
  <c r="AC38" i="13"/>
  <c r="AC43" i="13" s="1"/>
  <c r="AE38" i="13"/>
  <c r="AC39" i="13"/>
  <c r="AF39" i="13" s="1"/>
  <c r="AD39" i="13"/>
  <c r="AD43" i="13" s="1"/>
  <c r="AC40" i="13"/>
  <c r="AE40" i="13"/>
  <c r="AF40" i="13"/>
  <c r="Y41" i="13"/>
  <c r="AD41" i="13"/>
  <c r="AF41" i="13" s="1"/>
  <c r="AE42" i="13"/>
  <c r="AE43" i="13" s="1"/>
  <c r="D5" i="12"/>
  <c r="G5" i="12"/>
  <c r="J5" i="12"/>
  <c r="M5" i="12"/>
  <c r="P5" i="12"/>
  <c r="S5" i="12"/>
  <c r="AC6" i="12"/>
  <c r="AE6" i="12"/>
  <c r="AF6" i="12"/>
  <c r="AC7" i="12"/>
  <c r="AF7" i="12" s="1"/>
  <c r="AD7" i="12"/>
  <c r="AC8" i="12"/>
  <c r="AC11" i="12" s="1"/>
  <c r="AE8" i="12"/>
  <c r="AE11" i="12" s="1"/>
  <c r="AD9" i="12"/>
  <c r="AF9" i="12"/>
  <c r="AE10" i="12"/>
  <c r="AD11" i="12"/>
  <c r="D13" i="12"/>
  <c r="G13" i="12"/>
  <c r="J13" i="12"/>
  <c r="M13" i="12"/>
  <c r="P13" i="12"/>
  <c r="S13" i="12"/>
  <c r="AC14" i="12"/>
  <c r="AF14" i="12" s="1"/>
  <c r="AE14" i="12"/>
  <c r="AE19" i="12" s="1"/>
  <c r="AC15" i="12"/>
  <c r="AD15" i="12"/>
  <c r="AF15" i="12"/>
  <c r="AC16" i="12"/>
  <c r="AC19" i="12" s="1"/>
  <c r="AE16" i="12"/>
  <c r="AD17" i="12"/>
  <c r="AF17" i="12" s="1"/>
  <c r="AE18" i="12"/>
  <c r="D21" i="12"/>
  <c r="G21" i="12"/>
  <c r="J21" i="12"/>
  <c r="M21" i="12"/>
  <c r="P21" i="12"/>
  <c r="S21" i="12"/>
  <c r="AC22" i="12"/>
  <c r="AF22" i="12" s="1"/>
  <c r="AE22" i="12"/>
  <c r="AC23" i="12"/>
  <c r="AD23" i="12"/>
  <c r="AD27" i="12" s="1"/>
  <c r="AF23" i="12"/>
  <c r="AC24" i="12"/>
  <c r="AE24" i="12"/>
  <c r="AF24" i="12"/>
  <c r="AD25" i="12"/>
  <c r="AF25" i="12"/>
  <c r="AE26" i="12"/>
  <c r="AE27" i="12" s="1"/>
  <c r="AC27" i="12"/>
  <c r="AF27" i="12" s="1"/>
  <c r="D29" i="12"/>
  <c r="G29" i="12"/>
  <c r="J29" i="12"/>
  <c r="M29" i="12"/>
  <c r="P29" i="12"/>
  <c r="S29" i="12"/>
  <c r="AC30" i="12"/>
  <c r="AF30" i="12" s="1"/>
  <c r="AE30" i="12"/>
  <c r="AE35" i="12" s="1"/>
  <c r="AC31" i="12"/>
  <c r="AC35" i="12" s="1"/>
  <c r="AD31" i="12"/>
  <c r="AD35" i="12" s="1"/>
  <c r="AC32" i="12"/>
  <c r="AE32" i="12"/>
  <c r="AF32" i="12" s="1"/>
  <c r="AD33" i="12"/>
  <c r="AF33" i="12"/>
  <c r="AE34" i="12"/>
  <c r="D37" i="12"/>
  <c r="G37" i="12"/>
  <c r="J37" i="12"/>
  <c r="M37" i="12"/>
  <c r="P37" i="12"/>
  <c r="S37" i="12"/>
  <c r="AC38" i="12"/>
  <c r="AC43" i="12" s="1"/>
  <c r="AE38" i="12"/>
  <c r="AF38" i="12"/>
  <c r="AC39" i="12"/>
  <c r="AF39" i="12" s="1"/>
  <c r="AD39" i="12"/>
  <c r="AC40" i="12"/>
  <c r="AF40" i="12" s="1"/>
  <c r="AE40" i="12"/>
  <c r="Y41" i="12"/>
  <c r="AD41" i="12"/>
  <c r="AF41" i="12" s="1"/>
  <c r="AE42" i="12"/>
  <c r="AE43" i="12"/>
  <c r="D5" i="11"/>
  <c r="G5" i="11"/>
  <c r="J5" i="11"/>
  <c r="M5" i="11"/>
  <c r="P5" i="11"/>
  <c r="S5" i="11"/>
  <c r="AC6" i="11"/>
  <c r="AF6" i="11" s="1"/>
  <c r="AE6" i="11"/>
  <c r="AE11" i="11" s="1"/>
  <c r="AC7" i="11"/>
  <c r="AD7" i="11"/>
  <c r="AF7" i="11" s="1"/>
  <c r="AC8" i="11"/>
  <c r="AE8" i="11"/>
  <c r="AF8" i="11"/>
  <c r="AD9" i="11"/>
  <c r="AF9" i="11"/>
  <c r="AE10" i="11"/>
  <c r="AC11" i="11"/>
  <c r="D13" i="11"/>
  <c r="G13" i="11"/>
  <c r="J13" i="11"/>
  <c r="M13" i="11"/>
  <c r="P13" i="11"/>
  <c r="S13" i="11"/>
  <c r="AC14" i="11"/>
  <c r="AF14" i="11" s="1"/>
  <c r="AE14" i="11"/>
  <c r="AC15" i="11"/>
  <c r="AF15" i="11" s="1"/>
  <c r="AD15" i="11"/>
  <c r="AD19" i="11" s="1"/>
  <c r="AC16" i="11"/>
  <c r="AF16" i="11" s="1"/>
  <c r="AE16" i="11"/>
  <c r="AE19" i="11" s="1"/>
  <c r="AD17" i="11"/>
  <c r="AF17" i="11" s="1"/>
  <c r="AE18" i="11"/>
  <c r="D21" i="11"/>
  <c r="G21" i="11"/>
  <c r="J21" i="11"/>
  <c r="M21" i="11"/>
  <c r="P21" i="11"/>
  <c r="S21" i="11"/>
  <c r="AC22" i="11"/>
  <c r="AE22" i="11"/>
  <c r="AF22" i="11"/>
  <c r="AC23" i="11"/>
  <c r="AC27" i="11" s="1"/>
  <c r="AD23" i="11"/>
  <c r="AD27" i="11" s="1"/>
  <c r="AF23" i="11"/>
  <c r="AC24" i="11"/>
  <c r="AF24" i="11" s="1"/>
  <c r="AE24" i="11"/>
  <c r="AD25" i="11"/>
  <c r="AF25" i="11"/>
  <c r="AE26" i="11"/>
  <c r="AE27" i="11"/>
  <c r="D29" i="11"/>
  <c r="G29" i="11"/>
  <c r="J29" i="11"/>
  <c r="M29" i="11"/>
  <c r="P29" i="11"/>
  <c r="S29" i="11"/>
  <c r="AC30" i="11"/>
  <c r="AE30" i="11"/>
  <c r="AF30" i="11" s="1"/>
  <c r="AC31" i="11"/>
  <c r="AC35" i="11" s="1"/>
  <c r="AD31" i="11"/>
  <c r="AF31" i="11"/>
  <c r="AC32" i="11"/>
  <c r="AF32" i="11" s="1"/>
  <c r="AE32" i="11"/>
  <c r="AD33" i="11"/>
  <c r="AF33" i="11"/>
  <c r="AE34" i="11"/>
  <c r="AD35" i="11"/>
  <c r="D37" i="11"/>
  <c r="G37" i="11"/>
  <c r="J37" i="11"/>
  <c r="M37" i="11"/>
  <c r="P37" i="11"/>
  <c r="S37" i="11"/>
  <c r="AC38" i="11"/>
  <c r="AC43" i="11" s="1"/>
  <c r="AE38" i="11"/>
  <c r="AC39" i="11"/>
  <c r="AF39" i="11" s="1"/>
  <c r="AD39" i="11"/>
  <c r="AD43" i="11" s="1"/>
  <c r="AC40" i="11"/>
  <c r="AE40" i="11"/>
  <c r="AF40" i="11"/>
  <c r="Y41" i="11"/>
  <c r="AD41" i="11"/>
  <c r="AF41" i="11" s="1"/>
  <c r="AE42" i="11"/>
  <c r="AE43" i="11" s="1"/>
  <c r="D5" i="10"/>
  <c r="G5" i="10"/>
  <c r="J5" i="10"/>
  <c r="M5" i="10"/>
  <c r="P5" i="10"/>
  <c r="S5" i="10"/>
  <c r="AC6" i="10"/>
  <c r="AE6" i="10"/>
  <c r="AF6" i="10"/>
  <c r="AC7" i="10"/>
  <c r="AF7" i="10" s="1"/>
  <c r="AD7" i="10"/>
  <c r="AC8" i="10"/>
  <c r="AC11" i="10" s="1"/>
  <c r="AE8" i="10"/>
  <c r="AE11" i="10" s="1"/>
  <c r="AD9" i="10"/>
  <c r="AF9" i="10"/>
  <c r="AE10" i="10"/>
  <c r="AD11" i="10"/>
  <c r="D13" i="10"/>
  <c r="G13" i="10"/>
  <c r="J13" i="10"/>
  <c r="M13" i="10"/>
  <c r="P13" i="10"/>
  <c r="S13" i="10"/>
  <c r="AC14" i="10"/>
  <c r="AF14" i="10" s="1"/>
  <c r="AE14" i="10"/>
  <c r="AE19" i="10" s="1"/>
  <c r="AC15" i="10"/>
  <c r="AD15" i="10"/>
  <c r="AF15" i="10"/>
  <c r="AC16" i="10"/>
  <c r="AC19" i="10" s="1"/>
  <c r="AE16" i="10"/>
  <c r="AD17" i="10"/>
  <c r="AF17" i="10" s="1"/>
  <c r="AE18" i="10"/>
  <c r="D21" i="10"/>
  <c r="G21" i="10"/>
  <c r="J21" i="10"/>
  <c r="M21" i="10"/>
  <c r="P21" i="10"/>
  <c r="S21" i="10"/>
  <c r="AC22" i="10"/>
  <c r="AC27" i="10" s="1"/>
  <c r="AE22" i="10"/>
  <c r="AE27" i="10" s="1"/>
  <c r="AC23" i="10"/>
  <c r="AD23" i="10"/>
  <c r="AD27" i="10" s="1"/>
  <c r="AF23" i="10"/>
  <c r="AC24" i="10"/>
  <c r="AE24" i="10"/>
  <c r="AF24" i="10"/>
  <c r="Y25" i="10"/>
  <c r="AD25" i="10"/>
  <c r="AF25" i="10"/>
  <c r="AE26" i="10"/>
  <c r="D29" i="10"/>
  <c r="G29" i="10"/>
  <c r="J29" i="10"/>
  <c r="M29" i="10"/>
  <c r="P29" i="10"/>
  <c r="S29" i="10"/>
  <c r="AC30" i="10"/>
  <c r="AE30" i="10"/>
  <c r="AF30" i="10"/>
  <c r="AC31" i="10"/>
  <c r="AC35" i="10" s="1"/>
  <c r="AD31" i="10"/>
  <c r="AD35" i="10" s="1"/>
  <c r="AC32" i="10"/>
  <c r="AF32" i="10" s="1"/>
  <c r="AE32" i="10"/>
  <c r="AD33" i="10"/>
  <c r="AF33" i="10"/>
  <c r="AE34" i="10"/>
  <c r="AE35" i="10"/>
  <c r="D37" i="10"/>
  <c r="G37" i="10"/>
  <c r="J37" i="10"/>
  <c r="M37" i="10"/>
  <c r="P37" i="10"/>
  <c r="S37" i="10"/>
  <c r="AC38" i="10"/>
  <c r="AE38" i="10"/>
  <c r="AF38" i="10"/>
  <c r="AC39" i="10"/>
  <c r="AC43" i="10" s="1"/>
  <c r="AD39" i="10"/>
  <c r="AF39" i="10"/>
  <c r="AC40" i="10"/>
  <c r="AE40" i="10"/>
  <c r="AF40" i="10"/>
  <c r="AD41" i="10"/>
  <c r="AF41" i="10" s="1"/>
  <c r="AE42" i="10"/>
  <c r="AE43" i="10"/>
  <c r="D5" i="9"/>
  <c r="G5" i="9"/>
  <c r="J5" i="9"/>
  <c r="M5" i="9"/>
  <c r="P5" i="9"/>
  <c r="S5" i="9"/>
  <c r="AC6" i="9"/>
  <c r="AF6" i="9" s="1"/>
  <c r="AE6" i="9"/>
  <c r="AE11" i="9" s="1"/>
  <c r="AC7" i="9"/>
  <c r="AD7" i="9"/>
  <c r="AF7" i="9" s="1"/>
  <c r="AC8" i="9"/>
  <c r="AE8" i="9"/>
  <c r="AF8" i="9"/>
  <c r="AD9" i="9"/>
  <c r="AF9" i="9"/>
  <c r="AE10" i="9"/>
  <c r="AC11" i="9"/>
  <c r="D13" i="9"/>
  <c r="G13" i="9"/>
  <c r="J13" i="9"/>
  <c r="M13" i="9"/>
  <c r="P13" i="9"/>
  <c r="S13" i="9"/>
  <c r="AC14" i="9"/>
  <c r="AC19" i="9" s="1"/>
  <c r="AE14" i="9"/>
  <c r="AC15" i="9"/>
  <c r="AF15" i="9" s="1"/>
  <c r="AD15" i="9"/>
  <c r="AC16" i="9"/>
  <c r="AF16" i="9" s="1"/>
  <c r="AE16" i="9"/>
  <c r="AE19" i="9" s="1"/>
  <c r="AD17" i="9"/>
  <c r="AF17" i="9" s="1"/>
  <c r="AE18" i="9"/>
  <c r="D21" i="9"/>
  <c r="G21" i="9"/>
  <c r="J21" i="9"/>
  <c r="M21" i="9"/>
  <c r="P21" i="9"/>
  <c r="S21" i="9"/>
  <c r="AC22" i="9"/>
  <c r="AE22" i="9"/>
  <c r="AF22" i="9"/>
  <c r="AC23" i="9"/>
  <c r="AD23" i="9"/>
  <c r="AD27" i="9" s="1"/>
  <c r="AF23" i="9"/>
  <c r="AC24" i="9"/>
  <c r="AF24" i="9" s="1"/>
  <c r="AE24" i="9"/>
  <c r="AD25" i="9"/>
  <c r="AF25" i="9"/>
  <c r="AE26" i="9"/>
  <c r="AE27" i="9"/>
  <c r="D29" i="9"/>
  <c r="G29" i="9"/>
  <c r="J29" i="9"/>
  <c r="M29" i="9"/>
  <c r="P29" i="9"/>
  <c r="S29" i="9"/>
  <c r="AC30" i="9"/>
  <c r="AF30" i="9" s="1"/>
  <c r="AE30" i="9"/>
  <c r="AE35" i="9" s="1"/>
  <c r="AC31" i="9"/>
  <c r="AC35" i="9" s="1"/>
  <c r="AD31" i="9"/>
  <c r="AF31" i="9"/>
  <c r="AC32" i="9"/>
  <c r="AF32" i="9" s="1"/>
  <c r="AE32" i="9"/>
  <c r="AD33" i="9"/>
  <c r="AF33" i="9"/>
  <c r="AE34" i="9"/>
  <c r="AD35" i="9"/>
  <c r="D37" i="9"/>
  <c r="G37" i="9"/>
  <c r="J37" i="9"/>
  <c r="M37" i="9"/>
  <c r="P37" i="9"/>
  <c r="S37" i="9"/>
  <c r="AC38" i="9"/>
  <c r="AC43" i="9" s="1"/>
  <c r="AE38" i="9"/>
  <c r="AC39" i="9"/>
  <c r="AF39" i="9" s="1"/>
  <c r="AD39" i="9"/>
  <c r="AD43" i="9" s="1"/>
  <c r="AC40" i="9"/>
  <c r="AE40" i="9"/>
  <c r="AF40" i="9"/>
  <c r="Y41" i="9"/>
  <c r="AD41" i="9"/>
  <c r="AF41" i="9" s="1"/>
  <c r="AE42" i="9"/>
  <c r="AE43" i="9" s="1"/>
  <c r="D5" i="8"/>
  <c r="G5" i="8"/>
  <c r="J5" i="8"/>
  <c r="M5" i="8"/>
  <c r="P5" i="8"/>
  <c r="S5" i="8"/>
  <c r="AC6" i="8"/>
  <c r="AE6" i="8"/>
  <c r="AF6" i="8"/>
  <c r="AC7" i="8"/>
  <c r="AC11" i="8" s="1"/>
  <c r="AD7" i="8"/>
  <c r="AC8" i="8"/>
  <c r="AF8" i="8" s="1"/>
  <c r="AE8" i="8"/>
  <c r="AE11" i="8" s="1"/>
  <c r="AD9" i="8"/>
  <c r="AF9" i="8"/>
  <c r="AE10" i="8"/>
  <c r="AD11" i="8"/>
  <c r="D13" i="8"/>
  <c r="G13" i="8"/>
  <c r="J13" i="8"/>
  <c r="M13" i="8"/>
  <c r="P13" i="8"/>
  <c r="S13" i="8"/>
  <c r="AC14" i="8"/>
  <c r="AC19" i="8" s="1"/>
  <c r="AE14" i="8"/>
  <c r="AE19" i="8" s="1"/>
  <c r="AC15" i="8"/>
  <c r="AD15" i="8"/>
  <c r="AF15" i="8"/>
  <c r="AC16" i="8"/>
  <c r="AF16" i="8" s="1"/>
  <c r="AE16" i="8"/>
  <c r="AD17" i="8"/>
  <c r="AF17" i="8" s="1"/>
  <c r="AE18" i="8"/>
  <c r="D21" i="8"/>
  <c r="G21" i="8"/>
  <c r="J21" i="8"/>
  <c r="M21" i="8"/>
  <c r="P21" i="8"/>
  <c r="S21" i="8"/>
  <c r="AC22" i="8"/>
  <c r="AC27" i="8" s="1"/>
  <c r="AE22" i="8"/>
  <c r="AC23" i="8"/>
  <c r="AD23" i="8"/>
  <c r="AD27" i="8" s="1"/>
  <c r="AF23" i="8"/>
  <c r="AC24" i="8"/>
  <c r="AE24" i="8"/>
  <c r="AF24" i="8"/>
  <c r="AD25" i="8"/>
  <c r="AF25" i="8" s="1"/>
  <c r="AE26" i="8"/>
  <c r="AE27" i="8" s="1"/>
  <c r="D29" i="8"/>
  <c r="G29" i="8"/>
  <c r="J29" i="8"/>
  <c r="M29" i="8"/>
  <c r="P29" i="8"/>
  <c r="S29" i="8"/>
  <c r="AC30" i="8"/>
  <c r="AF30" i="8" s="1"/>
  <c r="AE30" i="8"/>
  <c r="AE35" i="8" s="1"/>
  <c r="AC31" i="8"/>
  <c r="AC35" i="8" s="1"/>
  <c r="AD31" i="8"/>
  <c r="AD35" i="8" s="1"/>
  <c r="AC32" i="8"/>
  <c r="AE32" i="8"/>
  <c r="AF32" i="8" s="1"/>
  <c r="AD33" i="8"/>
  <c r="AF33" i="8"/>
  <c r="AE34" i="8"/>
  <c r="D37" i="8"/>
  <c r="G37" i="8"/>
  <c r="J37" i="8"/>
  <c r="M37" i="8"/>
  <c r="P37" i="8"/>
  <c r="S37" i="8"/>
  <c r="AC38" i="8"/>
  <c r="AC43" i="8" s="1"/>
  <c r="AE38" i="8"/>
  <c r="AF38" i="8"/>
  <c r="AC39" i="8"/>
  <c r="AF39" i="8" s="1"/>
  <c r="AD39" i="8"/>
  <c r="AC40" i="8"/>
  <c r="AF40" i="8" s="1"/>
  <c r="AE40" i="8"/>
  <c r="Y41" i="8"/>
  <c r="AD41" i="8"/>
  <c r="AF41" i="8" s="1"/>
  <c r="AE42" i="8"/>
  <c r="AE43" i="8"/>
  <c r="B8" i="7"/>
  <c r="D8" i="7"/>
  <c r="F8" i="7"/>
  <c r="H8" i="7"/>
  <c r="J8" i="7"/>
  <c r="L8" i="7"/>
  <c r="N8" i="7"/>
  <c r="P8" i="7"/>
  <c r="R8" i="7"/>
  <c r="T8" i="7"/>
  <c r="B9" i="7"/>
  <c r="D9" i="7"/>
  <c r="F9" i="7"/>
  <c r="H9" i="7"/>
  <c r="J9" i="7"/>
  <c r="L9" i="7"/>
  <c r="N9" i="7"/>
  <c r="P9" i="7"/>
  <c r="R9" i="7"/>
  <c r="T9" i="7"/>
  <c r="B17" i="7"/>
  <c r="D17" i="7"/>
  <c r="F17" i="7"/>
  <c r="H17" i="7"/>
  <c r="J17" i="7"/>
  <c r="L17" i="7"/>
  <c r="N17" i="7"/>
  <c r="P17" i="7"/>
  <c r="R17" i="7"/>
  <c r="T17" i="7"/>
  <c r="B18" i="7"/>
  <c r="D18" i="7"/>
  <c r="F18" i="7"/>
  <c r="H18" i="7"/>
  <c r="J18" i="7"/>
  <c r="L18" i="7"/>
  <c r="N18" i="7"/>
  <c r="P18" i="7"/>
  <c r="R18" i="7"/>
  <c r="T18" i="7"/>
  <c r="B26" i="7"/>
  <c r="D26" i="7"/>
  <c r="F26" i="7"/>
  <c r="H26" i="7"/>
  <c r="J26" i="7"/>
  <c r="L26" i="7"/>
  <c r="N26" i="7"/>
  <c r="P26" i="7"/>
  <c r="B27" i="7"/>
  <c r="D27" i="7"/>
  <c r="F27" i="7"/>
  <c r="H27" i="7"/>
  <c r="J27" i="7"/>
  <c r="L27" i="7"/>
  <c r="N27" i="7"/>
  <c r="P27" i="7"/>
  <c r="R35" i="7"/>
  <c r="T35" i="7"/>
  <c r="R36" i="7"/>
  <c r="T36" i="7"/>
  <c r="B44" i="7"/>
  <c r="D44" i="7"/>
  <c r="F44" i="7"/>
  <c r="H44" i="7"/>
  <c r="J44" i="7"/>
  <c r="L44" i="7"/>
  <c r="N44" i="7"/>
  <c r="P44" i="7"/>
  <c r="R44" i="7"/>
  <c r="T44" i="7"/>
  <c r="B45" i="7"/>
  <c r="D45" i="7"/>
  <c r="F45" i="7"/>
  <c r="H45" i="7"/>
  <c r="J45" i="7"/>
  <c r="L45" i="7"/>
  <c r="N45" i="7"/>
  <c r="P45" i="7"/>
  <c r="R45" i="7"/>
  <c r="T45" i="7"/>
  <c r="B53" i="7"/>
  <c r="D53" i="7"/>
  <c r="F53" i="7"/>
  <c r="H53" i="7"/>
  <c r="J53" i="7"/>
  <c r="L53" i="7"/>
  <c r="N53" i="7"/>
  <c r="P53" i="7"/>
  <c r="R53" i="7"/>
  <c r="T53" i="7"/>
  <c r="B54" i="7"/>
  <c r="D54" i="7"/>
  <c r="F54" i="7"/>
  <c r="H54" i="7"/>
  <c r="J54" i="7"/>
  <c r="L54" i="7"/>
  <c r="N54" i="7"/>
  <c r="P54" i="7"/>
  <c r="R54" i="7"/>
  <c r="T54" i="7"/>
  <c r="AD36" i="12" l="1"/>
  <c r="AF27" i="10"/>
  <c r="AC28" i="10" s="1"/>
  <c r="AF35" i="12"/>
  <c r="AE36" i="12" s="1"/>
  <c r="AC36" i="12"/>
  <c r="AF27" i="8"/>
  <c r="AD28" i="8" s="1"/>
  <c r="AF43" i="9"/>
  <c r="AC44" i="9"/>
  <c r="AE44" i="12"/>
  <c r="AE20" i="10"/>
  <c r="AE12" i="10"/>
  <c r="AE44" i="9"/>
  <c r="AD28" i="12"/>
  <c r="AF19" i="8"/>
  <c r="AC20" i="8"/>
  <c r="AD36" i="8"/>
  <c r="AD12" i="12"/>
  <c r="AF27" i="13"/>
  <c r="AC28" i="13"/>
  <c r="AF43" i="12"/>
  <c r="AC44" i="12"/>
  <c r="AF35" i="10"/>
  <c r="AE36" i="10" s="1"/>
  <c r="AE28" i="8"/>
  <c r="AF35" i="9"/>
  <c r="AC36" i="9" s="1"/>
  <c r="AF11" i="8"/>
  <c r="AD12" i="8" s="1"/>
  <c r="AC12" i="8"/>
  <c r="AF35" i="8"/>
  <c r="AC36" i="8" s="1"/>
  <c r="AF11" i="12"/>
  <c r="AC12" i="12"/>
  <c r="AF11" i="13"/>
  <c r="AC12" i="13" s="1"/>
  <c r="AE12" i="8"/>
  <c r="AD28" i="13"/>
  <c r="AF27" i="11"/>
  <c r="AE28" i="11" s="1"/>
  <c r="AC28" i="11"/>
  <c r="AF11" i="11"/>
  <c r="AC12" i="11" s="1"/>
  <c r="AF43" i="13"/>
  <c r="AE44" i="13" s="1"/>
  <c r="AC44" i="13"/>
  <c r="AE28" i="13"/>
  <c r="AF43" i="11"/>
  <c r="AE44" i="11" s="1"/>
  <c r="AC44" i="11"/>
  <c r="AE20" i="8"/>
  <c r="AF11" i="10"/>
  <c r="AD12" i="10" s="1"/>
  <c r="AC12" i="10"/>
  <c r="AD28" i="10"/>
  <c r="AD44" i="11"/>
  <c r="AD44" i="9"/>
  <c r="AF19" i="10"/>
  <c r="AC20" i="10"/>
  <c r="AE28" i="12"/>
  <c r="AE12" i="12"/>
  <c r="AF14" i="9"/>
  <c r="AF31" i="10"/>
  <c r="AF16" i="10"/>
  <c r="AF16" i="12"/>
  <c r="AF22" i="13"/>
  <c r="AF31" i="8"/>
  <c r="AC27" i="9"/>
  <c r="AD19" i="9"/>
  <c r="AF8" i="10"/>
  <c r="AF31" i="12"/>
  <c r="AF8" i="12"/>
  <c r="AC19" i="11"/>
  <c r="AD11" i="11"/>
  <c r="AD19" i="13"/>
  <c r="AD43" i="10"/>
  <c r="AD43" i="12"/>
  <c r="AC28" i="12"/>
  <c r="AD11" i="13"/>
  <c r="AF7" i="8"/>
  <c r="AD11" i="9"/>
  <c r="AF11" i="9" s="1"/>
  <c r="AD43" i="8"/>
  <c r="AF22" i="8"/>
  <c r="AF22" i="10"/>
  <c r="AF14" i="8"/>
  <c r="AD19" i="10"/>
  <c r="AD19" i="12"/>
  <c r="AF19" i="12" s="1"/>
  <c r="AD19" i="8"/>
  <c r="AF38" i="9"/>
  <c r="AF38" i="11"/>
  <c r="AF38" i="13"/>
  <c r="AE35" i="11"/>
  <c r="AE35" i="13"/>
  <c r="O36" i="6"/>
  <c r="O28" i="6"/>
  <c r="O20" i="6"/>
  <c r="O12" i="6"/>
  <c r="O4" i="6"/>
  <c r="O36" i="5"/>
  <c r="O28" i="5"/>
  <c r="O20" i="5"/>
  <c r="O12" i="5"/>
  <c r="O4" i="5"/>
  <c r="O36" i="4"/>
  <c r="D50" i="1"/>
  <c r="B50" i="1"/>
  <c r="L4" i="6"/>
  <c r="AD42" i="6"/>
  <c r="AC42" i="6"/>
  <c r="AB42" i="6"/>
  <c r="AD41" i="6"/>
  <c r="V41" i="6"/>
  <c r="V39" i="6"/>
  <c r="V37" i="6"/>
  <c r="V43" i="6" s="1"/>
  <c r="R36" i="6"/>
  <c r="L36" i="6"/>
  <c r="I36" i="6"/>
  <c r="F36" i="6"/>
  <c r="C36" i="6"/>
  <c r="V33" i="6"/>
  <c r="V35" i="6" s="1"/>
  <c r="V31" i="6"/>
  <c r="V29" i="6"/>
  <c r="R28" i="6"/>
  <c r="L28" i="6"/>
  <c r="I28" i="6"/>
  <c r="F28" i="6"/>
  <c r="C28" i="6"/>
  <c r="V25" i="6"/>
  <c r="V23" i="6"/>
  <c r="V21" i="6"/>
  <c r="V27" i="6" s="1"/>
  <c r="R20" i="6"/>
  <c r="L20" i="6"/>
  <c r="I20" i="6"/>
  <c r="F20" i="6"/>
  <c r="C20" i="6"/>
  <c r="V17" i="6"/>
  <c r="V15" i="6"/>
  <c r="V13" i="6"/>
  <c r="V19" i="6" s="1"/>
  <c r="R12" i="6"/>
  <c r="L12" i="6"/>
  <c r="I12" i="6"/>
  <c r="F12" i="6"/>
  <c r="C12" i="6"/>
  <c r="V9" i="6"/>
  <c r="V11" i="6" s="1"/>
  <c r="V7" i="6"/>
  <c r="V5" i="6"/>
  <c r="R4" i="6"/>
  <c r="I4" i="6"/>
  <c r="F4" i="6"/>
  <c r="C4" i="6"/>
  <c r="V41" i="5"/>
  <c r="V39" i="5"/>
  <c r="V37" i="5"/>
  <c r="V43" i="5" s="1"/>
  <c r="R36" i="5"/>
  <c r="L36" i="5"/>
  <c r="I36" i="5"/>
  <c r="F36" i="5"/>
  <c r="C36" i="5"/>
  <c r="V33" i="5"/>
  <c r="V31" i="5"/>
  <c r="V29" i="5"/>
  <c r="V35" i="5" s="1"/>
  <c r="R28" i="5"/>
  <c r="L28" i="5"/>
  <c r="I28" i="5"/>
  <c r="F28" i="5"/>
  <c r="C28" i="5"/>
  <c r="V25" i="5"/>
  <c r="V27" i="5" s="1"/>
  <c r="V23" i="5"/>
  <c r="V21" i="5"/>
  <c r="R20" i="5"/>
  <c r="L20" i="5"/>
  <c r="I20" i="5"/>
  <c r="F20" i="5"/>
  <c r="C20" i="5"/>
  <c r="V17" i="5"/>
  <c r="V15" i="5"/>
  <c r="V13" i="5"/>
  <c r="V19" i="5" s="1"/>
  <c r="R12" i="5"/>
  <c r="L12" i="5"/>
  <c r="I12" i="5"/>
  <c r="F12" i="5"/>
  <c r="C12" i="5"/>
  <c r="V9" i="5"/>
  <c r="V7" i="5"/>
  <c r="V5" i="5"/>
  <c r="V11" i="5" s="1"/>
  <c r="R4" i="5"/>
  <c r="L4" i="5"/>
  <c r="I4" i="5"/>
  <c r="F4" i="5"/>
  <c r="C4" i="5"/>
  <c r="AC12" i="9" l="1"/>
  <c r="AE12" i="9"/>
  <c r="AC20" i="12"/>
  <c r="AE20" i="12"/>
  <c r="AE36" i="9"/>
  <c r="AD28" i="11"/>
  <c r="AC36" i="10"/>
  <c r="AF19" i="11"/>
  <c r="AD12" i="9"/>
  <c r="AD12" i="13"/>
  <c r="AE36" i="8"/>
  <c r="AD36" i="10"/>
  <c r="AE28" i="10"/>
  <c r="AD44" i="12"/>
  <c r="AF35" i="11"/>
  <c r="AF19" i="9"/>
  <c r="AE12" i="11"/>
  <c r="AF27" i="9"/>
  <c r="AD36" i="9"/>
  <c r="AC28" i="8"/>
  <c r="AD20" i="8"/>
  <c r="AF43" i="10"/>
  <c r="AD44" i="10" s="1"/>
  <c r="AE12" i="13"/>
  <c r="AD20" i="12"/>
  <c r="AF43" i="8"/>
  <c r="AF35" i="13"/>
  <c r="AE36" i="13" s="1"/>
  <c r="AF19" i="13"/>
  <c r="AD20" i="10"/>
  <c r="AD12" i="11"/>
  <c r="AD44" i="13"/>
  <c r="AE42" i="6"/>
  <c r="AC43" i="6" s="1"/>
  <c r="AD28" i="9" l="1"/>
  <c r="AE28" i="9"/>
  <c r="AC44" i="8"/>
  <c r="AE44" i="8"/>
  <c r="AD44" i="8"/>
  <c r="AC28" i="9"/>
  <c r="AD20" i="11"/>
  <c r="AE20" i="11"/>
  <c r="AC36" i="11"/>
  <c r="AD36" i="11"/>
  <c r="AE36" i="11"/>
  <c r="AC20" i="13"/>
  <c r="AE20" i="13"/>
  <c r="AC36" i="13"/>
  <c r="AD36" i="13"/>
  <c r="AC20" i="11"/>
  <c r="AC20" i="9"/>
  <c r="AE20" i="9"/>
  <c r="AD20" i="13"/>
  <c r="AC44" i="10"/>
  <c r="AE44" i="10"/>
  <c r="AD20" i="9"/>
  <c r="AB43" i="6"/>
  <c r="AD43" i="6"/>
  <c r="AD42" i="4"/>
  <c r="AC42" i="4"/>
  <c r="AB42" i="4"/>
  <c r="AD41" i="4"/>
  <c r="V41" i="4"/>
  <c r="V39" i="4"/>
  <c r="T30" i="1" s="1"/>
  <c r="V37" i="4"/>
  <c r="R31" i="1" s="1"/>
  <c r="R36" i="4"/>
  <c r="L36" i="4"/>
  <c r="I36" i="4"/>
  <c r="F36" i="4"/>
  <c r="C36" i="4"/>
  <c r="V35" i="4"/>
  <c r="V33" i="4"/>
  <c r="V31" i="4"/>
  <c r="V29" i="4"/>
  <c r="N31" i="1" s="1"/>
  <c r="R28" i="4"/>
  <c r="O28" i="4"/>
  <c r="L28" i="4"/>
  <c r="I28" i="4"/>
  <c r="F28" i="4"/>
  <c r="C28" i="4"/>
  <c r="V25" i="4"/>
  <c r="L31" i="1" s="1"/>
  <c r="V23" i="4"/>
  <c r="L30" i="1" s="1"/>
  <c r="V21" i="4"/>
  <c r="R20" i="4"/>
  <c r="O20" i="4"/>
  <c r="L20" i="4"/>
  <c r="I20" i="4"/>
  <c r="F20" i="4"/>
  <c r="C20" i="4"/>
  <c r="V17" i="4"/>
  <c r="V15" i="4"/>
  <c r="H30" i="1" s="1"/>
  <c r="V13" i="4"/>
  <c r="F31" i="1" s="1"/>
  <c r="R12" i="4"/>
  <c r="O12" i="4"/>
  <c r="L12" i="4"/>
  <c r="I12" i="4"/>
  <c r="F12" i="4"/>
  <c r="C12" i="4"/>
  <c r="V11" i="4"/>
  <c r="V9" i="4"/>
  <c r="V7" i="4"/>
  <c r="V5" i="4"/>
  <c r="B31" i="1" s="1"/>
  <c r="R4" i="4"/>
  <c r="O4" i="4"/>
  <c r="L4" i="4"/>
  <c r="I4" i="4"/>
  <c r="F4" i="4"/>
  <c r="C4" i="4"/>
  <c r="V41" i="3"/>
  <c r="T21" i="1" s="1"/>
  <c r="V39" i="3"/>
  <c r="V37" i="3"/>
  <c r="R36" i="3"/>
  <c r="O36" i="3"/>
  <c r="L36" i="3"/>
  <c r="I36" i="3"/>
  <c r="F36" i="3"/>
  <c r="C36" i="3"/>
  <c r="V33" i="3"/>
  <c r="V31" i="3"/>
  <c r="P20" i="1" s="1"/>
  <c r="V29" i="3"/>
  <c r="V35" i="3" s="1"/>
  <c r="N20" i="1" s="1"/>
  <c r="R28" i="3"/>
  <c r="O28" i="3"/>
  <c r="L28" i="3"/>
  <c r="I28" i="3"/>
  <c r="F28" i="3"/>
  <c r="C28" i="3"/>
  <c r="V27" i="3"/>
  <c r="V25" i="3"/>
  <c r="V23" i="3"/>
  <c r="V21" i="3"/>
  <c r="R20" i="3"/>
  <c r="O20" i="3"/>
  <c r="L20" i="3"/>
  <c r="I20" i="3"/>
  <c r="F20" i="3"/>
  <c r="C20" i="3"/>
  <c r="V17" i="3"/>
  <c r="H21" i="1" s="1"/>
  <c r="V15" i="3"/>
  <c r="V13" i="3"/>
  <c r="R12" i="3"/>
  <c r="O12" i="3"/>
  <c r="L12" i="3"/>
  <c r="I12" i="3"/>
  <c r="F12" i="3"/>
  <c r="C12" i="3"/>
  <c r="V9" i="3"/>
  <c r="V7" i="3"/>
  <c r="D20" i="1" s="1"/>
  <c r="V5" i="3"/>
  <c r="V11" i="3" s="1"/>
  <c r="B20" i="1" s="1"/>
  <c r="R4" i="3"/>
  <c r="O4" i="3"/>
  <c r="L4" i="3"/>
  <c r="I4" i="3"/>
  <c r="F4" i="3"/>
  <c r="C4" i="3"/>
  <c r="V43" i="2"/>
  <c r="V41" i="2"/>
  <c r="V39" i="2"/>
  <c r="V37" i="2"/>
  <c r="R36" i="2"/>
  <c r="O36" i="2"/>
  <c r="L36" i="2"/>
  <c r="I36" i="2"/>
  <c r="F36" i="2"/>
  <c r="C36" i="2"/>
  <c r="V33" i="2"/>
  <c r="V35" i="2" s="1"/>
  <c r="N10" i="1" s="1"/>
  <c r="V31" i="2"/>
  <c r="P10" i="1" s="1"/>
  <c r="V29" i="2"/>
  <c r="R28" i="2"/>
  <c r="O28" i="2"/>
  <c r="L28" i="2"/>
  <c r="I28" i="2"/>
  <c r="F28" i="2"/>
  <c r="C28" i="2"/>
  <c r="V25" i="2"/>
  <c r="L11" i="1" s="1"/>
  <c r="V23" i="2"/>
  <c r="V21" i="2"/>
  <c r="V27" i="2" s="1"/>
  <c r="J10" i="1" s="1"/>
  <c r="R20" i="2"/>
  <c r="O20" i="2"/>
  <c r="L20" i="2"/>
  <c r="I20" i="2"/>
  <c r="F20" i="2"/>
  <c r="C20" i="2"/>
  <c r="V19" i="2"/>
  <c r="F10" i="1" s="1"/>
  <c r="V17" i="2"/>
  <c r="V15" i="2"/>
  <c r="H10" i="1" s="1"/>
  <c r="V13" i="2"/>
  <c r="R12" i="2"/>
  <c r="O12" i="2"/>
  <c r="L12" i="2"/>
  <c r="I12" i="2"/>
  <c r="F12" i="2"/>
  <c r="C12" i="2"/>
  <c r="AC10" i="2"/>
  <c r="AB10" i="2"/>
  <c r="AD9" i="2"/>
  <c r="V9" i="2"/>
  <c r="AC8" i="2"/>
  <c r="AE8" i="2" s="1"/>
  <c r="AD7" i="2"/>
  <c r="AE7" i="2" s="1"/>
  <c r="AB7" i="2"/>
  <c r="V7" i="2"/>
  <c r="AC6" i="2"/>
  <c r="AB6" i="2"/>
  <c r="AE6" i="2" s="1"/>
  <c r="AE5" i="2"/>
  <c r="AD5" i="2"/>
  <c r="AD10" i="2" s="1"/>
  <c r="AB5" i="2"/>
  <c r="V5" i="2"/>
  <c r="V11" i="2" s="1"/>
  <c r="B10" i="1" s="1"/>
  <c r="R4" i="2"/>
  <c r="O4" i="2"/>
  <c r="L4" i="2"/>
  <c r="I4" i="2"/>
  <c r="F4" i="2"/>
  <c r="C4" i="2"/>
  <c r="T31" i="1"/>
  <c r="P31" i="1"/>
  <c r="J31" i="1"/>
  <c r="H31" i="1"/>
  <c r="D31" i="1"/>
  <c r="P30" i="1"/>
  <c r="N30" i="1"/>
  <c r="D30" i="1"/>
  <c r="B30" i="1"/>
  <c r="R21" i="1"/>
  <c r="P21" i="1"/>
  <c r="L21" i="1"/>
  <c r="J21" i="1"/>
  <c r="F21" i="1"/>
  <c r="D21" i="1"/>
  <c r="T20" i="1"/>
  <c r="L20" i="1"/>
  <c r="J20" i="1"/>
  <c r="H20" i="1"/>
  <c r="P11" i="1"/>
  <c r="N11" i="1"/>
  <c r="H11" i="1"/>
  <c r="F11" i="1"/>
  <c r="D11" i="1"/>
  <c r="B11" i="1"/>
  <c r="L10" i="1"/>
  <c r="D10" i="1"/>
  <c r="V43" i="4" l="1"/>
  <c r="R30" i="1" s="1"/>
  <c r="AE42" i="4"/>
  <c r="AB43" i="4" s="1"/>
  <c r="B21" i="1"/>
  <c r="N21" i="1"/>
  <c r="V19" i="3"/>
  <c r="F20" i="1" s="1"/>
  <c r="V43" i="3"/>
  <c r="R20" i="1" s="1"/>
  <c r="V27" i="4"/>
  <c r="J30" i="1" s="1"/>
  <c r="AE10" i="2"/>
  <c r="AC11" i="2" s="1"/>
  <c r="J11" i="1"/>
  <c r="V19" i="4"/>
  <c r="F30" i="1" s="1"/>
  <c r="AB11" i="2" l="1"/>
  <c r="AD43" i="4"/>
  <c r="AC43" i="4"/>
  <c r="AD11" i="2"/>
</calcChain>
</file>

<file path=xl/sharedStrings.xml><?xml version="1.0" encoding="utf-8"?>
<sst xmlns="http://schemas.openxmlformats.org/spreadsheetml/2006/main" count="3472" uniqueCount="711">
  <si>
    <t>★本公司全面使用由台灣生產豬肉★</t>
  </si>
  <si>
    <r>
      <t>菜單設計者:</t>
    </r>
    <r>
      <rPr>
        <sz val="12"/>
        <rFont val="新細明體"/>
        <family val="3"/>
        <charset val="136"/>
      </rPr>
      <t>黃右昕</t>
    </r>
    <phoneticPr fontId="7" type="noConversion"/>
  </si>
  <si>
    <t>1月3日(一)</t>
    <phoneticPr fontId="7" type="noConversion"/>
  </si>
  <si>
    <t>1月4日(二)</t>
    <phoneticPr fontId="7" type="noConversion"/>
  </si>
  <si>
    <t>1月5日(三)</t>
    <phoneticPr fontId="7" type="noConversion"/>
  </si>
  <si>
    <t>1月6日(四)</t>
    <phoneticPr fontId="7" type="noConversion"/>
  </si>
  <si>
    <t>1月7日(五)</t>
    <phoneticPr fontId="7" type="noConversion"/>
  </si>
  <si>
    <t>廠商營養師</t>
  </si>
  <si>
    <t>白飯</t>
    <phoneticPr fontId="7" type="noConversion"/>
  </si>
  <si>
    <t>蕎麥飯</t>
    <phoneticPr fontId="7" type="noConversion"/>
  </si>
  <si>
    <t>糙米飯</t>
    <phoneticPr fontId="7" type="noConversion"/>
  </si>
  <si>
    <t>照燒豬肉</t>
    <phoneticPr fontId="7" type="noConversion"/>
  </si>
  <si>
    <t>五味雞翅</t>
    <phoneticPr fontId="7" type="noConversion"/>
  </si>
  <si>
    <t>壽喜燒肉片</t>
    <phoneticPr fontId="7" type="noConversion"/>
  </si>
  <si>
    <t>三杯雞</t>
    <phoneticPr fontId="7" type="noConversion"/>
  </si>
  <si>
    <t>海陸雙拼(炸.海)</t>
    <phoneticPr fontId="7" type="noConversion"/>
  </si>
  <si>
    <t>玉米滑蛋</t>
    <phoneticPr fontId="7" type="noConversion"/>
  </si>
  <si>
    <t>韓式冬粉</t>
    <phoneticPr fontId="7" type="noConversion"/>
  </si>
  <si>
    <t>西芹鮮菇</t>
    <phoneticPr fontId="7" type="noConversion"/>
  </si>
  <si>
    <t>結頭鮮匯</t>
    <phoneticPr fontId="7" type="noConversion"/>
  </si>
  <si>
    <t>花開富貴</t>
    <phoneticPr fontId="7" type="noConversion"/>
  </si>
  <si>
    <t>什錦鮮蔬煲(豆)</t>
    <phoneticPr fontId="7" type="noConversion"/>
  </si>
  <si>
    <t>蘿蔔什錦</t>
    <phoneticPr fontId="7" type="noConversion"/>
  </si>
  <si>
    <t>蜜汁豆干(豆)</t>
    <phoneticPr fontId="7" type="noConversion"/>
  </si>
  <si>
    <t>家常豆腐(豆)</t>
    <phoneticPr fontId="7" type="noConversion"/>
  </si>
  <si>
    <t>銀絲捲(冷)</t>
    <phoneticPr fontId="7" type="noConversion"/>
  </si>
  <si>
    <t>麵線糊(醃.芡)</t>
    <phoneticPr fontId="7" type="noConversion"/>
  </si>
  <si>
    <t>味噌鮮蔬湯</t>
    <phoneticPr fontId="7" type="noConversion"/>
  </si>
  <si>
    <t>關東煮湯</t>
    <phoneticPr fontId="7" type="noConversion"/>
  </si>
  <si>
    <t>海芽蛋花湯</t>
    <phoneticPr fontId="7" type="noConversion"/>
  </si>
  <si>
    <t>冬瓜豚骨湯</t>
    <phoneticPr fontId="7" type="noConversion"/>
  </si>
  <si>
    <t>熱量:</t>
    <phoneticPr fontId="7" type="noConversion"/>
  </si>
  <si>
    <t>脂肪：</t>
  </si>
  <si>
    <t>醣類：</t>
  </si>
  <si>
    <t>蛋白質：</t>
  </si>
  <si>
    <t>廠商食品技師</t>
  </si>
  <si>
    <t>1月10日(一)</t>
    <phoneticPr fontId="7" type="noConversion"/>
  </si>
  <si>
    <t>1月11日(二)</t>
    <phoneticPr fontId="7" type="noConversion"/>
  </si>
  <si>
    <t>1月12日(三)</t>
    <phoneticPr fontId="7" type="noConversion"/>
  </si>
  <si>
    <t>1月13日(四)</t>
    <phoneticPr fontId="7" type="noConversion"/>
  </si>
  <si>
    <t>1月14日(五)</t>
    <phoneticPr fontId="7" type="noConversion"/>
  </si>
  <si>
    <t>燕麥飯</t>
    <phoneticPr fontId="7" type="noConversion"/>
  </si>
  <si>
    <t>小米飯</t>
    <phoneticPr fontId="7" type="noConversion"/>
  </si>
  <si>
    <t>台式炒麵</t>
    <phoneticPr fontId="7" type="noConversion"/>
  </si>
  <si>
    <t>左宗棠雞</t>
    <phoneticPr fontId="7" type="noConversion"/>
  </si>
  <si>
    <t>照燒魚柳(海)</t>
    <phoneticPr fontId="7" type="noConversion"/>
  </si>
  <si>
    <t>豆乳雞(炸)</t>
    <phoneticPr fontId="7" type="noConversion"/>
  </si>
  <si>
    <t>烤雞排</t>
    <phoneticPr fontId="7" type="noConversion"/>
  </si>
  <si>
    <t>咕咾嫩腐(加.豆)</t>
    <phoneticPr fontId="7" type="noConversion"/>
  </si>
  <si>
    <t>滷翅腿</t>
    <phoneticPr fontId="7" type="noConversion"/>
  </si>
  <si>
    <t>泰式打拋肉</t>
    <phoneticPr fontId="7" type="noConversion"/>
  </si>
  <si>
    <t>海苔蒸蛋</t>
    <phoneticPr fontId="7" type="noConversion"/>
  </si>
  <si>
    <t>炒三絲(豆)</t>
    <phoneticPr fontId="7" type="noConversion"/>
  </si>
  <si>
    <t>麻香鮑菇</t>
    <phoneticPr fontId="7" type="noConversion"/>
  </si>
  <si>
    <t>風味白菜滷(豆)</t>
    <phoneticPr fontId="7" type="noConversion"/>
  </si>
  <si>
    <t>脆炒雙花</t>
    <phoneticPr fontId="7" type="noConversion"/>
  </si>
  <si>
    <t>冬瓜什錦(加)</t>
    <phoneticPr fontId="7" type="noConversion"/>
  </si>
  <si>
    <t>德式熱馬鈴薯(炸)</t>
    <phoneticPr fontId="7" type="noConversion"/>
  </si>
  <si>
    <t>玉米濃湯(芡)</t>
    <phoneticPr fontId="7" type="noConversion"/>
  </si>
  <si>
    <t>土瓶蒸湯</t>
    <phoneticPr fontId="7" type="noConversion"/>
  </si>
  <si>
    <t>雞蛋豆腐湯(豆)</t>
    <phoneticPr fontId="7" type="noConversion"/>
  </si>
  <si>
    <t>榨菜粉絲湯(醃)</t>
    <phoneticPr fontId="7" type="noConversion"/>
  </si>
  <si>
    <t>結頭湯</t>
    <phoneticPr fontId="7" type="noConversion"/>
  </si>
  <si>
    <t>脂肪：</t>
    <phoneticPr fontId="7" type="noConversion"/>
  </si>
  <si>
    <t>午餐秘書</t>
  </si>
  <si>
    <t>1月17日(一)</t>
    <phoneticPr fontId="7" type="noConversion"/>
  </si>
  <si>
    <t>1月18日(二)</t>
    <phoneticPr fontId="7" type="noConversion"/>
  </si>
  <si>
    <t>1月19日(三)</t>
    <phoneticPr fontId="7" type="noConversion"/>
  </si>
  <si>
    <t>1月20日(四)</t>
    <phoneticPr fontId="7" type="noConversion"/>
  </si>
  <si>
    <t>糙米飯</t>
  </si>
  <si>
    <t>白飯</t>
  </si>
  <si>
    <t>胚芽飯</t>
  </si>
  <si>
    <t>炸魚排(加.海.炸)</t>
    <phoneticPr fontId="7" type="noConversion"/>
  </si>
  <si>
    <t>炸魚排</t>
  </si>
  <si>
    <t>蜜汁雞</t>
  </si>
  <si>
    <t>岩燒肉丁</t>
  </si>
  <si>
    <t>麻油雞</t>
  </si>
  <si>
    <t>木須炒蛋</t>
  </si>
  <si>
    <t>五香肉燥(醃)</t>
    <phoneticPr fontId="7" type="noConversion"/>
  </si>
  <si>
    <t>五香肉燥</t>
  </si>
  <si>
    <t>白菜什錦</t>
  </si>
  <si>
    <t>沙茶高麗</t>
  </si>
  <si>
    <t>蘿蔔燒豆輪(豆)</t>
    <phoneticPr fontId="7" type="noConversion"/>
  </si>
  <si>
    <t>蘿蔔燒豆輪</t>
  </si>
  <si>
    <t>奶香花菜</t>
  </si>
  <si>
    <t>金茸粉絲</t>
  </si>
  <si>
    <t>烤地瓜條</t>
  </si>
  <si>
    <t>酸辣湯(豆.芡.醃)</t>
    <phoneticPr fontId="7" type="noConversion"/>
  </si>
  <si>
    <t>酸辣湯</t>
  </si>
  <si>
    <t>番茄蛋花湯</t>
  </si>
  <si>
    <t>一品冬瓜湯</t>
  </si>
  <si>
    <t>味噌豆腐湯(豆)</t>
    <phoneticPr fontId="7" type="noConversion"/>
  </si>
  <si>
    <t>味噌豆腐湯</t>
  </si>
  <si>
    <t>學校護理師</t>
  </si>
  <si>
    <t>主任</t>
  </si>
  <si>
    <t>校長</t>
  </si>
  <si>
    <t>1月第一週菜單明細(國小-玉美生技股份有限公司)</t>
    <phoneticPr fontId="3" type="noConversion"/>
  </si>
  <si>
    <t>食材以可食量標示</t>
    <phoneticPr fontId="7" type="noConversion"/>
  </si>
  <si>
    <t>日期</t>
  </si>
  <si>
    <t>星期</t>
  </si>
  <si>
    <t>主食</t>
  </si>
  <si>
    <t>備註</t>
    <phoneticPr fontId="7" type="noConversion"/>
  </si>
  <si>
    <t>個人量(克)</t>
    <phoneticPr fontId="7" type="noConversion"/>
  </si>
  <si>
    <t>主菜</t>
  </si>
  <si>
    <t>副菜</t>
  </si>
  <si>
    <t>湯</t>
  </si>
  <si>
    <t>水果/乳品</t>
    <phoneticPr fontId="7" type="noConversion"/>
  </si>
  <si>
    <t>營養分析</t>
  </si>
  <si>
    <t>食物類別</t>
    <phoneticPr fontId="7" type="noConversion"/>
  </si>
  <si>
    <t>份數</t>
    <phoneticPr fontId="7" type="noConversion"/>
  </si>
  <si>
    <t>蒸</t>
    <phoneticPr fontId="7" type="noConversion"/>
  </si>
  <si>
    <t>燒</t>
    <phoneticPr fontId="7" type="noConversion"/>
  </si>
  <si>
    <t>煮</t>
    <phoneticPr fontId="7" type="noConversion"/>
  </si>
  <si>
    <t>川燙</t>
    <phoneticPr fontId="7" type="noConversion"/>
  </si>
  <si>
    <t>醣類：</t>
    <phoneticPr fontId="7" type="noConversion"/>
  </si>
  <si>
    <t>主食類</t>
    <phoneticPr fontId="7" type="noConversion"/>
  </si>
  <si>
    <t>蛋白質</t>
    <phoneticPr fontId="7" type="noConversion"/>
  </si>
  <si>
    <t>脂肪</t>
    <phoneticPr fontId="7" type="noConversion"/>
  </si>
  <si>
    <t>醣類</t>
    <phoneticPr fontId="7" type="noConversion"/>
  </si>
  <si>
    <t>熱量</t>
    <phoneticPr fontId="7" type="noConversion"/>
  </si>
  <si>
    <t>月</t>
  </si>
  <si>
    <t>白米</t>
    <phoneticPr fontId="7" type="noConversion"/>
  </si>
  <si>
    <t>洗選蛋</t>
  </si>
  <si>
    <t>高麗菜</t>
  </si>
  <si>
    <t>青菜</t>
    <phoneticPr fontId="7" type="noConversion"/>
  </si>
  <si>
    <t>紅麵線</t>
  </si>
  <si>
    <t>豆魚肉蛋類</t>
    <phoneticPr fontId="7" type="noConversion"/>
  </si>
  <si>
    <t>主食</t>
    <phoneticPr fontId="7" type="noConversion"/>
  </si>
  <si>
    <t>馬鈴薯</t>
  </si>
  <si>
    <t>玉米粒</t>
  </si>
  <si>
    <t>胡蘿蔔</t>
  </si>
  <si>
    <t>筍絲</t>
  </si>
  <si>
    <t>醃</t>
    <phoneticPr fontId="7" type="noConversion"/>
  </si>
  <si>
    <t>蔬菜類</t>
    <phoneticPr fontId="7" type="noConversion"/>
  </si>
  <si>
    <t>肉</t>
    <phoneticPr fontId="7" type="noConversion"/>
  </si>
  <si>
    <t xml:space="preserve"> </t>
    <phoneticPr fontId="7" type="noConversion"/>
  </si>
  <si>
    <t>日</t>
  </si>
  <si>
    <t>海茸</t>
  </si>
  <si>
    <t>油脂類</t>
    <phoneticPr fontId="7" type="noConversion"/>
  </si>
  <si>
    <t>菜</t>
    <phoneticPr fontId="7" type="noConversion"/>
  </si>
  <si>
    <t>星期一</t>
    <phoneticPr fontId="7" type="noConversion"/>
  </si>
  <si>
    <t>白芝麻粒</t>
    <phoneticPr fontId="7" type="noConversion"/>
  </si>
  <si>
    <t>洋蔥</t>
  </si>
  <si>
    <t>蛋白質：</t>
    <phoneticPr fontId="7" type="noConversion"/>
  </si>
  <si>
    <t>水果類</t>
    <phoneticPr fontId="7" type="noConversion"/>
  </si>
  <si>
    <t>油</t>
    <phoneticPr fontId="7" type="noConversion"/>
  </si>
  <si>
    <t>豆皮</t>
  </si>
  <si>
    <t>豆</t>
    <phoneticPr fontId="7" type="noConversion"/>
  </si>
  <si>
    <t>木耳絲</t>
  </si>
  <si>
    <t>奶類</t>
    <phoneticPr fontId="7" type="noConversion"/>
  </si>
  <si>
    <t>水果</t>
    <phoneticPr fontId="7" type="noConversion"/>
  </si>
  <si>
    <t>餐數</t>
    <phoneticPr fontId="7" type="noConversion"/>
  </si>
  <si>
    <t>熱量：</t>
  </si>
  <si>
    <t>滷</t>
    <phoneticPr fontId="7" type="noConversion"/>
  </si>
  <si>
    <t>生鮮雞翅</t>
  </si>
  <si>
    <t>冬粉</t>
  </si>
  <si>
    <t>白蘿蔔</t>
  </si>
  <si>
    <t>蕎麥</t>
    <phoneticPr fontId="7" type="noConversion"/>
  </si>
  <si>
    <t>豬肉片</t>
  </si>
  <si>
    <t>味噌</t>
  </si>
  <si>
    <t>絞肉</t>
  </si>
  <si>
    <t>星期二</t>
    <phoneticPr fontId="7" type="noConversion"/>
  </si>
  <si>
    <t>香菇絲</t>
  </si>
  <si>
    <t>白芝麻</t>
  </si>
  <si>
    <t>炒</t>
    <phoneticPr fontId="7" type="noConversion"/>
  </si>
  <si>
    <t>西芹</t>
  </si>
  <si>
    <t>四方干</t>
  </si>
  <si>
    <t>豆薯</t>
  </si>
  <si>
    <t>地瓜</t>
  </si>
  <si>
    <t>杏鮑菇</t>
  </si>
  <si>
    <t>海帶結</t>
  </si>
  <si>
    <t>星期三</t>
    <phoneticPr fontId="7" type="noConversion"/>
  </si>
  <si>
    <t>金針菇</t>
  </si>
  <si>
    <t>過</t>
    <phoneticPr fontId="7" type="noConversion"/>
  </si>
  <si>
    <t>生鮮雞丁</t>
  </si>
  <si>
    <t>結頭菜</t>
  </si>
  <si>
    <t>豆腐</t>
  </si>
  <si>
    <t>海帶芽</t>
  </si>
  <si>
    <t>糙米</t>
    <phoneticPr fontId="7" type="noConversion"/>
  </si>
  <si>
    <t>九層塔</t>
  </si>
  <si>
    <t>粗絞肉</t>
  </si>
  <si>
    <t>星期四</t>
    <phoneticPr fontId="7" type="noConversion"/>
  </si>
  <si>
    <t>炸</t>
    <phoneticPr fontId="7" type="noConversion"/>
  </si>
  <si>
    <t>煮</t>
  </si>
  <si>
    <t>白米</t>
  </si>
  <si>
    <t>鯰魚丁</t>
  </si>
  <si>
    <t>海</t>
    <phoneticPr fontId="7" type="noConversion"/>
  </si>
  <si>
    <t>花椰菜</t>
  </si>
  <si>
    <t>銀絲捲</t>
    <phoneticPr fontId="7" type="noConversion"/>
  </si>
  <si>
    <t>冬瓜</t>
  </si>
  <si>
    <t>青花菜</t>
  </si>
  <si>
    <t>龍骨丁</t>
  </si>
  <si>
    <t>星期五</t>
    <phoneticPr fontId="7" type="noConversion"/>
  </si>
  <si>
    <t>木耳</t>
  </si>
  <si>
    <t>1月第二週菜單明細(國小-玉美生技股份有限公司)</t>
    <phoneticPr fontId="3" type="noConversion"/>
  </si>
  <si>
    <t>油腐丁</t>
  </si>
  <si>
    <r>
      <rPr>
        <sz val="9"/>
        <color rgb="FF000000"/>
        <rFont val="細明體"/>
        <family val="2"/>
        <charset val="136"/>
      </rPr>
      <t>加</t>
    </r>
    <r>
      <rPr>
        <sz val="9"/>
        <color rgb="FF000000"/>
        <rFont val="Arial"/>
        <family val="2"/>
      </rPr>
      <t>.</t>
    </r>
    <r>
      <rPr>
        <sz val="9"/>
        <color rgb="FF000000"/>
        <rFont val="細明體"/>
        <family val="2"/>
        <charset val="136"/>
      </rPr>
      <t>豆</t>
    </r>
    <phoneticPr fontId="7" type="noConversion"/>
  </si>
  <si>
    <t>彩色甜椒</t>
  </si>
  <si>
    <t>紅番茄</t>
  </si>
  <si>
    <t>薑片</t>
  </si>
  <si>
    <t>虱目魚柳</t>
  </si>
  <si>
    <t>翅小腿</t>
  </si>
  <si>
    <t>大白菜</t>
  </si>
  <si>
    <t>燕麥粒</t>
    <phoneticPr fontId="7" type="noConversion"/>
  </si>
  <si>
    <t>陳酒豆乳</t>
  </si>
  <si>
    <t>榨菜</t>
  </si>
  <si>
    <t>小米</t>
    <phoneticPr fontId="7" type="noConversion"/>
  </si>
  <si>
    <t>海苔細片</t>
  </si>
  <si>
    <t>黑輪切片</t>
  </si>
  <si>
    <t>加</t>
    <phoneticPr fontId="7" type="noConversion"/>
  </si>
  <si>
    <t>蒜泥</t>
  </si>
  <si>
    <t>薑絲</t>
  </si>
  <si>
    <t>烤</t>
    <phoneticPr fontId="7" type="noConversion"/>
  </si>
  <si>
    <t>白油麵</t>
  </si>
  <si>
    <t>生鮮雞排</t>
    <phoneticPr fontId="7" type="noConversion"/>
  </si>
  <si>
    <t>海帶絲</t>
  </si>
  <si>
    <t>豆干絲</t>
  </si>
  <si>
    <t>南瓜</t>
  </si>
  <si>
    <t>豬肉絲</t>
  </si>
  <si>
    <t>毛豆</t>
  </si>
  <si>
    <t>胡蘿蔔絲</t>
  </si>
  <si>
    <t>芹菜</t>
  </si>
  <si>
    <t>1月第三週菜單明細(國小-玉美生技股份有限公司)</t>
    <phoneticPr fontId="3" type="noConversion"/>
  </si>
  <si>
    <t>魚排</t>
    <phoneticPr fontId="7" type="noConversion"/>
  </si>
  <si>
    <t>加.海</t>
    <phoneticPr fontId="7" type="noConversion"/>
  </si>
  <si>
    <t>豆腐</t>
    <phoneticPr fontId="7" type="noConversion"/>
  </si>
  <si>
    <t>豆輪</t>
  </si>
  <si>
    <t>生鮮雞丁</t>
    <phoneticPr fontId="7" type="noConversion"/>
  </si>
  <si>
    <t>豆薯</t>
    <phoneticPr fontId="7" type="noConversion"/>
  </si>
  <si>
    <t>花椰菜</t>
    <phoneticPr fontId="7" type="noConversion"/>
  </si>
  <si>
    <t>番茄</t>
    <phoneticPr fontId="7" type="noConversion"/>
  </si>
  <si>
    <t>花瓜</t>
  </si>
  <si>
    <t>白芝麻粒</t>
  </si>
  <si>
    <t>紅蔥頭末</t>
  </si>
  <si>
    <t>鴻喜菇</t>
  </si>
  <si>
    <t>豬肉丁</t>
  </si>
  <si>
    <t>地瓜條</t>
  </si>
  <si>
    <t>胚芽米</t>
    <phoneticPr fontId="7" type="noConversion"/>
  </si>
  <si>
    <t>沙茶醬</t>
  </si>
  <si>
    <t>豬肉丁</t>
    <phoneticPr fontId="3" type="noConversion"/>
  </si>
  <si>
    <t>豆</t>
    <phoneticPr fontId="3" type="noConversion"/>
  </si>
  <si>
    <t>深色蔬菜</t>
    <phoneticPr fontId="7" type="noConversion"/>
  </si>
  <si>
    <t>淺色蔬菜</t>
    <phoneticPr fontId="7" type="noConversion"/>
  </si>
  <si>
    <r>
      <rPr>
        <b/>
        <sz val="14"/>
        <rFont val="Microsoft JhengHei UI"/>
        <family val="3"/>
        <charset val="136"/>
      </rPr>
      <t>新港</t>
    </r>
    <r>
      <rPr>
        <b/>
        <sz val="14"/>
        <rFont val="華康POP1體W5(P)"/>
        <family val="3"/>
        <charset val="136"/>
      </rPr>
      <t>國小-玉美</t>
    </r>
    <r>
      <rPr>
        <b/>
        <sz val="14"/>
        <rFont val="新細明體"/>
        <family val="3"/>
        <charset val="136"/>
      </rPr>
      <t>生技</t>
    </r>
    <r>
      <rPr>
        <b/>
        <sz val="14"/>
        <rFont val="華康POP1體W5(P)"/>
        <family val="3"/>
        <charset val="136"/>
      </rPr>
      <t>股份有限公司菜單</t>
    </r>
    <phoneticPr fontId="7" type="noConversion"/>
  </si>
  <si>
    <t>麥克雞塊</t>
    <phoneticPr fontId="3" type="noConversion"/>
  </si>
  <si>
    <t>滷阿給</t>
    <phoneticPr fontId="3" type="noConversion"/>
  </si>
  <si>
    <t>地瓜片</t>
    <phoneticPr fontId="3" type="noConversion"/>
  </si>
  <si>
    <t>洋蔥片</t>
    <phoneticPr fontId="3" type="noConversion"/>
  </si>
  <si>
    <t>*蒜泥白肉</t>
    <phoneticPr fontId="7" type="noConversion"/>
  </si>
  <si>
    <t>小米飯</t>
  </si>
  <si>
    <t>*海苔炸雞</t>
  </si>
  <si>
    <t>義式洋芋燉肉</t>
  </si>
  <si>
    <t>鮮蔬總匯</t>
  </si>
  <si>
    <t>2月11日(五)</t>
    <phoneticPr fontId="7" type="noConversion"/>
  </si>
  <si>
    <t>蕎麥飯</t>
  </si>
  <si>
    <t>燕麥飯</t>
  </si>
  <si>
    <t>咕咾肉</t>
  </si>
  <si>
    <t>烤雞翅</t>
  </si>
  <si>
    <t>鐵板豬柳</t>
  </si>
  <si>
    <t>*海陸雙拼</t>
  </si>
  <si>
    <t>壽喜燒肉片</t>
  </si>
  <si>
    <t>醬燒嫩腐</t>
  </si>
  <si>
    <t>筍干燒肉</t>
  </si>
  <si>
    <t>家常炸醬</t>
  </si>
  <si>
    <t>香菇蒸蛋</t>
  </si>
  <si>
    <t>雙花炒菇</t>
  </si>
  <si>
    <t>蕪菁什錦</t>
  </si>
  <si>
    <t>海帶三絲</t>
  </si>
  <si>
    <t>冬瓜鮮菇</t>
  </si>
  <si>
    <t>沙茶鮮蔬煲</t>
  </si>
  <si>
    <t>青江菜</t>
  </si>
  <si>
    <t>什錦羹湯</t>
  </si>
  <si>
    <t>味噌湯</t>
  </si>
  <si>
    <t>關東煮湯</t>
  </si>
  <si>
    <t>紫菜蛋花湯</t>
  </si>
  <si>
    <t>刺瓜豚骨湯</t>
  </si>
  <si>
    <t>2月21日(一)</t>
    <phoneticPr fontId="7" type="noConversion"/>
  </si>
  <si>
    <t>2月22日(二)</t>
    <phoneticPr fontId="7" type="noConversion"/>
  </si>
  <si>
    <t>2月23日(三)</t>
    <phoneticPr fontId="7" type="noConversion"/>
  </si>
  <si>
    <t>2月24日(四)</t>
    <phoneticPr fontId="7" type="noConversion"/>
  </si>
  <si>
    <t>2月25日(五)</t>
    <phoneticPr fontId="7" type="noConversion"/>
  </si>
  <si>
    <t>2月14日(一)</t>
    <phoneticPr fontId="7" type="noConversion"/>
  </si>
  <si>
    <t>2月15日(二)</t>
    <phoneticPr fontId="7" type="noConversion"/>
  </si>
  <si>
    <t>2月16日(三)</t>
    <phoneticPr fontId="7" type="noConversion"/>
  </si>
  <si>
    <t>2月17日(四)</t>
    <phoneticPr fontId="7" type="noConversion"/>
  </si>
  <si>
    <t>2月18日(五)</t>
    <phoneticPr fontId="7" type="noConversion"/>
  </si>
  <si>
    <t>鐵板麵</t>
  </si>
  <si>
    <t>*香香雞</t>
  </si>
  <si>
    <t>五味魚</t>
  </si>
  <si>
    <t>麻香肉片</t>
  </si>
  <si>
    <t>照燒雞</t>
  </si>
  <si>
    <t>紅燒肉</t>
  </si>
  <si>
    <t>花瓜干丁</t>
  </si>
  <si>
    <t>紅燒豆腐</t>
  </si>
  <si>
    <t>大阪燒高麗</t>
  </si>
  <si>
    <t>螞蟻上樹</t>
  </si>
  <si>
    <t>大瓜什錦</t>
  </si>
  <si>
    <t>脆炒花菜</t>
  </si>
  <si>
    <t>紹子蛋</t>
  </si>
  <si>
    <t>風味白菜滷</t>
  </si>
  <si>
    <t>烤翅腿</t>
  </si>
  <si>
    <t>南瓜濃湯</t>
  </si>
  <si>
    <t>結頭豆皮湯</t>
  </si>
  <si>
    <t>鮮蔬湯</t>
  </si>
  <si>
    <t>薑絲海芽湯</t>
  </si>
  <si>
    <t>白玉豚骨湯</t>
  </si>
  <si>
    <t>紅豆芝麻球</t>
    <phoneticPr fontId="3" type="noConversion"/>
  </si>
  <si>
    <t>海帶片</t>
    <phoneticPr fontId="3" type="noConversion"/>
  </si>
  <si>
    <t>鍋貼</t>
  </si>
  <si>
    <t>加</t>
  </si>
  <si>
    <t>海苔粉</t>
  </si>
  <si>
    <t>油豆皮</t>
  </si>
  <si>
    <t>豆</t>
  </si>
  <si>
    <t>烏龍麵</t>
    <phoneticPr fontId="7" type="noConversion"/>
  </si>
  <si>
    <t>高麗菜</t>
    <phoneticPr fontId="7" type="noConversion"/>
  </si>
  <si>
    <t>洋蔥</t>
    <phoneticPr fontId="7" type="noConversion"/>
  </si>
  <si>
    <t>胡蘿蔔</t>
    <phoneticPr fontId="7" type="noConversion"/>
  </si>
  <si>
    <t>木耳絲</t>
    <phoneticPr fontId="7" type="noConversion"/>
  </si>
  <si>
    <t>2月第二週菜單明細(國小-玉美生技股份有限公司)</t>
    <phoneticPr fontId="3" type="noConversion"/>
  </si>
  <si>
    <t>生鮮豬肉丁</t>
    <phoneticPr fontId="7" type="noConversion"/>
  </si>
  <si>
    <t>小嫩油腐</t>
  </si>
  <si>
    <t>豆.加</t>
    <phoneticPr fontId="7" type="noConversion"/>
  </si>
  <si>
    <t>彩色甜椒</t>
    <phoneticPr fontId="7" type="noConversion"/>
  </si>
  <si>
    <t>毛豆仁</t>
  </si>
  <si>
    <t>筍干</t>
  </si>
  <si>
    <t>結頭菜.</t>
  </si>
  <si>
    <t>蕎麥</t>
  </si>
  <si>
    <t>豬柳</t>
  </si>
  <si>
    <t>毛豆</t>
    <phoneticPr fontId="7" type="noConversion"/>
  </si>
  <si>
    <t>玉米穗</t>
  </si>
  <si>
    <t>黃豆干丁</t>
  </si>
  <si>
    <t>雞丁</t>
  </si>
  <si>
    <t>紫菜</t>
  </si>
  <si>
    <t>柴魚片</t>
  </si>
  <si>
    <t>蘿蔔糕</t>
    <phoneticPr fontId="7" type="noConversion"/>
  </si>
  <si>
    <t>冷</t>
    <phoneticPr fontId="7" type="noConversion"/>
  </si>
  <si>
    <t>大黃瓜</t>
  </si>
  <si>
    <t>鳳梨</t>
  </si>
  <si>
    <t>2月第三週菜單明細(國小-玉美生技股份有限公司)</t>
    <phoneticPr fontId="3" type="noConversion"/>
  </si>
  <si>
    <t>豆干丁</t>
  </si>
  <si>
    <t>馬鈴薯條</t>
  </si>
  <si>
    <t>豬肉片</t>
    <phoneticPr fontId="7" type="noConversion"/>
  </si>
  <si>
    <t>洗選蛋</t>
    <phoneticPr fontId="7" type="noConversion"/>
  </si>
  <si>
    <t>紅番茄</t>
    <phoneticPr fontId="7" type="noConversion"/>
  </si>
  <si>
    <t>杏鮑菇</t>
    <phoneticPr fontId="7" type="noConversion"/>
  </si>
  <si>
    <t>生鮮粗絞肉</t>
    <phoneticPr fontId="7" type="noConversion"/>
  </si>
  <si>
    <t>木耳</t>
    <phoneticPr fontId="7" type="noConversion"/>
  </si>
  <si>
    <t>芹菜</t>
    <phoneticPr fontId="7" type="noConversion"/>
  </si>
  <si>
    <t>大白菜</t>
    <phoneticPr fontId="7" type="noConversion"/>
  </si>
  <si>
    <t>生鮮豬排</t>
    <phoneticPr fontId="7" type="noConversion"/>
  </si>
  <si>
    <t>大黃瓜</t>
    <phoneticPr fontId="7" type="noConversion"/>
  </si>
  <si>
    <t>玉米可樂餅</t>
    <phoneticPr fontId="7" type="noConversion"/>
  </si>
  <si>
    <t>白蘿蔔</t>
    <phoneticPr fontId="7" type="noConversion"/>
  </si>
  <si>
    <t>三色丁</t>
  </si>
  <si>
    <t>黑木耳</t>
  </si>
  <si>
    <t>洋蔥小丁</t>
  </si>
  <si>
    <t>雪白菇</t>
  </si>
  <si>
    <t>胚芽飯</t>
    <phoneticPr fontId="7" type="noConversion"/>
  </si>
  <si>
    <t>日式烏龍麵</t>
    <phoneticPr fontId="7" type="noConversion"/>
  </si>
  <si>
    <t>蜜汁雞</t>
    <phoneticPr fontId="7" type="noConversion"/>
  </si>
  <si>
    <t>岩燒肉丁</t>
    <phoneticPr fontId="7" type="noConversion"/>
  </si>
  <si>
    <t>麻油雞</t>
    <phoneticPr fontId="7" type="noConversion"/>
  </si>
  <si>
    <t>海苔炸雞(炸)</t>
    <phoneticPr fontId="7" type="noConversion"/>
  </si>
  <si>
    <t>木須炒蛋</t>
    <phoneticPr fontId="7" type="noConversion"/>
  </si>
  <si>
    <t>白菜什錦</t>
    <phoneticPr fontId="7" type="noConversion"/>
  </si>
  <si>
    <t>沙茶高麗</t>
    <phoneticPr fontId="7" type="noConversion"/>
  </si>
  <si>
    <t>鍋貼(加)</t>
    <phoneticPr fontId="7" type="noConversion"/>
  </si>
  <si>
    <t>奶香花菜</t>
    <phoneticPr fontId="7" type="noConversion"/>
  </si>
  <si>
    <t>金茸粉絲</t>
    <phoneticPr fontId="7" type="noConversion"/>
  </si>
  <si>
    <t>烤地瓜條</t>
    <phoneticPr fontId="7" type="noConversion"/>
  </si>
  <si>
    <t>鮮蔬總匯(豆)</t>
    <phoneticPr fontId="7" type="noConversion"/>
  </si>
  <si>
    <t>番茄蛋花湯</t>
    <phoneticPr fontId="7" type="noConversion"/>
  </si>
  <si>
    <t>一品冬瓜湯(豆)</t>
    <phoneticPr fontId="7" type="noConversion"/>
  </si>
  <si>
    <t>一品冬瓜湯</t>
    <phoneticPr fontId="7" type="noConversion"/>
  </si>
  <si>
    <t>夏威夷炒飯</t>
    <phoneticPr fontId="7" type="noConversion"/>
  </si>
  <si>
    <t>咕咾肉</t>
    <phoneticPr fontId="7" type="noConversion"/>
  </si>
  <si>
    <t>滷雞翅</t>
    <phoneticPr fontId="7" type="noConversion"/>
  </si>
  <si>
    <t>鐵板豬柳</t>
    <phoneticPr fontId="7" type="noConversion"/>
  </si>
  <si>
    <t>醬燒嫩腐(豆.加)</t>
    <phoneticPr fontId="7" type="noConversion"/>
  </si>
  <si>
    <t>筍干燒肉(醃)</t>
    <phoneticPr fontId="7" type="noConversion"/>
  </si>
  <si>
    <t>家常炸醬(豆)</t>
    <phoneticPr fontId="7" type="noConversion"/>
  </si>
  <si>
    <t>港式蘿蔔糕(炸.冷)</t>
    <phoneticPr fontId="7" type="noConversion"/>
  </si>
  <si>
    <t>雙花炒菇</t>
    <phoneticPr fontId="7" type="noConversion"/>
  </si>
  <si>
    <t>蕪菁什錦</t>
    <phoneticPr fontId="7" type="noConversion"/>
  </si>
  <si>
    <t>海帶三絲(豆)</t>
    <phoneticPr fontId="7" type="noConversion"/>
  </si>
  <si>
    <t>冬瓜鮮菇</t>
    <phoneticPr fontId="7" type="noConversion"/>
  </si>
  <si>
    <t>沙茶鮮蔬煲</t>
    <phoneticPr fontId="7" type="noConversion"/>
  </si>
  <si>
    <t>什錦羹湯(芡)</t>
    <phoneticPr fontId="7" type="noConversion"/>
  </si>
  <si>
    <t>味噌湯(豆)</t>
    <phoneticPr fontId="7" type="noConversion"/>
  </si>
  <si>
    <t>四寶湯(加)</t>
    <phoneticPr fontId="7" type="noConversion"/>
  </si>
  <si>
    <t>紫菜蛋花湯</t>
    <phoneticPr fontId="7" type="noConversion"/>
  </si>
  <si>
    <t>刺瓜豚骨湯</t>
    <phoneticPr fontId="7" type="noConversion"/>
  </si>
  <si>
    <t>鐵板麵</t>
    <phoneticPr fontId="7" type="noConversion"/>
  </si>
  <si>
    <t>五味魚(海)</t>
    <phoneticPr fontId="7" type="noConversion"/>
  </si>
  <si>
    <t>麻香肉片</t>
    <phoneticPr fontId="7" type="noConversion"/>
  </si>
  <si>
    <t>照燒雞</t>
    <phoneticPr fontId="7" type="noConversion"/>
  </si>
  <si>
    <t>淋汁豬排</t>
    <phoneticPr fontId="7" type="noConversion"/>
  </si>
  <si>
    <t>紅燒豆腐(豆)</t>
    <phoneticPr fontId="7" type="noConversion"/>
  </si>
  <si>
    <t>大阪燒高麗</t>
    <phoneticPr fontId="7" type="noConversion"/>
  </si>
  <si>
    <t>螞蟻上樹</t>
    <phoneticPr fontId="7" type="noConversion"/>
  </si>
  <si>
    <t>大瓜什錦</t>
    <phoneticPr fontId="7" type="noConversion"/>
  </si>
  <si>
    <t>脆炒花菜</t>
    <phoneticPr fontId="7" type="noConversion"/>
  </si>
  <si>
    <t>紹子蛋</t>
    <phoneticPr fontId="7" type="noConversion"/>
  </si>
  <si>
    <t>風味白菜滷</t>
    <phoneticPr fontId="7" type="noConversion"/>
  </si>
  <si>
    <t>玉米可樂餅(加.炸)</t>
    <phoneticPr fontId="7" type="noConversion"/>
  </si>
  <si>
    <t>結頭豆皮湯(豆)</t>
    <phoneticPr fontId="7" type="noConversion"/>
  </si>
  <si>
    <t>鮮蔬湯</t>
    <phoneticPr fontId="7" type="noConversion"/>
  </si>
  <si>
    <t>薑絲海芽湯</t>
    <phoneticPr fontId="7" type="noConversion"/>
  </si>
  <si>
    <t>白玉豚骨湯</t>
    <phoneticPr fontId="7" type="noConversion"/>
  </si>
  <si>
    <t>*香香雞(炸)</t>
    <phoneticPr fontId="7" type="noConversion"/>
  </si>
  <si>
    <t>花瓜干丁(豆)</t>
    <phoneticPr fontId="7" type="noConversion"/>
  </si>
  <si>
    <t>紅顏炒蛋</t>
    <phoneticPr fontId="7" type="noConversion"/>
  </si>
  <si>
    <t>南瓜濃湯(芡)</t>
    <phoneticPr fontId="7" type="noConversion"/>
  </si>
  <si>
    <t>上海菜飯</t>
    <phoneticPr fontId="7" type="noConversion"/>
  </si>
  <si>
    <t>熱量:</t>
  </si>
  <si>
    <t>乾香菇絲</t>
    <phoneticPr fontId="7" type="noConversion"/>
  </si>
  <si>
    <t>海帶芽</t>
    <phoneticPr fontId="7" type="noConversion"/>
  </si>
  <si>
    <t>金針菇</t>
    <phoneticPr fontId="7" type="noConversion"/>
  </si>
  <si>
    <t>薑絲</t>
    <phoneticPr fontId="7" type="noConversion"/>
  </si>
  <si>
    <t>結頭菜龍骨湯</t>
    <phoneticPr fontId="7" type="noConversion"/>
  </si>
  <si>
    <t>冬瓜雞湯</t>
    <phoneticPr fontId="7" type="noConversion"/>
  </si>
  <si>
    <t>酸辣湯(豆芡)</t>
    <phoneticPr fontId="7" type="noConversion"/>
  </si>
  <si>
    <t>海芽玉米湯</t>
    <phoneticPr fontId="7" type="noConversion"/>
  </si>
  <si>
    <t>有機深色蔬菜</t>
    <phoneticPr fontId="7" type="noConversion"/>
  </si>
  <si>
    <t xml:space="preserve"> 深色蔬菜</t>
    <phoneticPr fontId="7" type="noConversion"/>
  </si>
  <si>
    <t xml:space="preserve">    椰菜燴貢丸(加)   </t>
    <phoneticPr fontId="7" type="noConversion"/>
  </si>
  <si>
    <t xml:space="preserve">      豆皮蒲瓜(豆)  </t>
    <phoneticPr fontId="7" type="noConversion"/>
  </si>
  <si>
    <t>古早味炒蛋</t>
    <phoneticPr fontId="7" type="noConversion"/>
  </si>
  <si>
    <t>咖哩絞肉</t>
    <phoneticPr fontId="7" type="noConversion"/>
  </si>
  <si>
    <t xml:space="preserve">芋香金菇白菜  </t>
    <phoneticPr fontId="7" type="noConversion"/>
  </si>
  <si>
    <t xml:space="preserve">蔥花捲(冷) </t>
    <phoneticPr fontId="7" type="noConversion"/>
  </si>
  <si>
    <t xml:space="preserve">  五香滷蛋  </t>
    <phoneticPr fontId="7" type="noConversion"/>
  </si>
  <si>
    <t>螺旋醬肉</t>
    <phoneticPr fontId="7" type="noConversion"/>
  </si>
  <si>
    <t xml:space="preserve">一品香腸(加)+糯米珍珠丸 </t>
    <phoneticPr fontId="7" type="noConversion"/>
  </si>
  <si>
    <t xml:space="preserve"> 豆腐絞肉(豆)</t>
    <phoneticPr fontId="7" type="noConversion"/>
  </si>
  <si>
    <t xml:space="preserve">滷燒豬里肌  </t>
    <phoneticPr fontId="7" type="noConversion"/>
  </si>
  <si>
    <t xml:space="preserve">    北海黃金魚(炸海) </t>
    <phoneticPr fontId="7" type="noConversion"/>
  </si>
  <si>
    <t xml:space="preserve">吉利鳳翅  </t>
    <phoneticPr fontId="7" type="noConversion"/>
  </si>
  <si>
    <t xml:space="preserve">塔香雞  </t>
    <phoneticPr fontId="7" type="noConversion"/>
  </si>
  <si>
    <t>黃金豬排(炸)</t>
    <phoneticPr fontId="7" type="noConversion"/>
  </si>
  <si>
    <t>招牌雞肉飯</t>
    <phoneticPr fontId="7" type="noConversion"/>
  </si>
  <si>
    <t>地瓜小米飯</t>
    <phoneticPr fontId="7" type="noConversion"/>
  </si>
  <si>
    <t>香Q米飯</t>
    <phoneticPr fontId="7" type="noConversion"/>
  </si>
  <si>
    <t>蕎麥Q飯</t>
    <phoneticPr fontId="7" type="noConversion"/>
  </si>
  <si>
    <t>結頭玉米湯</t>
    <phoneticPr fontId="7" type="noConversion"/>
  </si>
  <si>
    <t>鮮蔬肉絲湯</t>
    <phoneticPr fontId="7" type="noConversion"/>
  </si>
  <si>
    <t>元氣補湯</t>
    <phoneticPr fontId="7" type="noConversion"/>
  </si>
  <si>
    <t>銀蘿豚骨湯</t>
    <phoneticPr fontId="7" type="noConversion"/>
  </si>
  <si>
    <t xml:space="preserve">有機淺色蔬菜 </t>
    <phoneticPr fontId="7" type="noConversion"/>
  </si>
  <si>
    <t xml:space="preserve"> 黃瓜燴鴿蛋</t>
    <phoneticPr fontId="7" type="noConversion"/>
  </si>
  <si>
    <t>炸醬公仔麵</t>
    <phoneticPr fontId="7" type="noConversion"/>
  </si>
  <si>
    <t>鮪魚玉米</t>
    <phoneticPr fontId="7" type="noConversion"/>
  </si>
  <si>
    <t xml:space="preserve">  茄汁海鮮條(加)</t>
    <phoneticPr fontId="7" type="noConversion"/>
  </si>
  <si>
    <t xml:space="preserve">  皮香椰菜四色(豆)  </t>
    <phoneticPr fontId="7" type="noConversion"/>
  </si>
  <si>
    <t>香薯餅(加)</t>
    <phoneticPr fontId="7" type="noConversion"/>
  </si>
  <si>
    <t xml:space="preserve">   糖醋豆腐(豆) </t>
    <phoneticPr fontId="7" type="noConversion"/>
  </si>
  <si>
    <t xml:space="preserve">  桂竹筍炒肉(醃)  </t>
    <phoneticPr fontId="7" type="noConversion"/>
  </si>
  <si>
    <t>護眼炒蛋+黃金脆皮餃(炸冷)</t>
    <phoneticPr fontId="7" type="noConversion"/>
  </si>
  <si>
    <t xml:space="preserve">  瓜仔肉醬(醃) </t>
    <phoneticPr fontId="7" type="noConversion"/>
  </si>
  <si>
    <t xml:space="preserve"> 芝麻蒲燒魚(海) </t>
    <phoneticPr fontId="7" type="noConversion"/>
  </si>
  <si>
    <t>菇菇麻香雞</t>
    <phoneticPr fontId="7" type="noConversion"/>
  </si>
  <si>
    <t xml:space="preserve">鐵路排骨肉 </t>
    <phoneticPr fontId="7" type="noConversion"/>
  </si>
  <si>
    <t>紅燒扣肉</t>
    <phoneticPr fontId="7" type="noConversion"/>
  </si>
  <si>
    <t xml:space="preserve">  卡拉雞翅(炸) </t>
    <phoneticPr fontId="7" type="noConversion"/>
  </si>
  <si>
    <t>鐵板肉醬麵</t>
    <phoneticPr fontId="7" type="noConversion"/>
  </si>
  <si>
    <t>燕麥Q飯</t>
    <phoneticPr fontId="7" type="noConversion"/>
  </si>
  <si>
    <t>地瓜糙米飯</t>
    <phoneticPr fontId="7" type="noConversion"/>
  </si>
  <si>
    <t>柴魚海芽湯</t>
    <phoneticPr fontId="7" type="noConversion"/>
  </si>
  <si>
    <t xml:space="preserve">深色蔬菜 </t>
    <phoneticPr fontId="7" type="noConversion"/>
  </si>
  <si>
    <t xml:space="preserve">什錦冬瓜盅     </t>
    <phoneticPr fontId="7" type="noConversion"/>
  </si>
  <si>
    <t xml:space="preserve">   香酥熱狗棒(炸加) </t>
    <phoneticPr fontId="7" type="noConversion"/>
  </si>
  <si>
    <t xml:space="preserve"> 日式雞腿排</t>
    <phoneticPr fontId="7" type="noConversion"/>
  </si>
  <si>
    <t>什錦蛋炒飯</t>
    <phoneticPr fontId="7" type="noConversion"/>
  </si>
  <si>
    <t>本公司使用    國產豬肉</t>
    <phoneticPr fontId="7" type="noConversion"/>
  </si>
  <si>
    <r>
      <t>＊菜單設計者：曾富美 營養師                                                                                                                ＊專線：7363303＊</t>
    </r>
    <r>
      <rPr>
        <sz val="14"/>
        <color indexed="10"/>
        <rFont val="新細明體"/>
        <family val="1"/>
        <charset val="136"/>
      </rPr>
      <t xml:space="preserve"> (新港國小菜單)       </t>
    </r>
    <r>
      <rPr>
        <sz val="14"/>
        <rFont val="新細明體"/>
        <family val="1"/>
        <charset val="136"/>
      </rPr>
      <t xml:space="preserve">                                                                                                            ＊國華E-mail：kuohow.food@gmail.com                                                                                                                            ＊飯菜不足或用餐有任何問題，請洽服務人員哦     </t>
    </r>
    <r>
      <rPr>
        <sz val="14"/>
        <color indexed="10"/>
        <rFont val="新細明體"/>
        <family val="1"/>
        <charset val="136"/>
      </rPr>
      <t xml:space="preserve">111.2月 </t>
    </r>
    <phoneticPr fontId="7" type="noConversion"/>
  </si>
  <si>
    <t xml:space="preserve">竹筍排骨湯 </t>
    <phoneticPr fontId="7" type="noConversion"/>
  </si>
  <si>
    <t>海帶豆腐湯(豆)</t>
    <phoneticPr fontId="7" type="noConversion"/>
  </si>
  <si>
    <t>什錦白菜煲 (豆)</t>
    <phoneticPr fontId="7" type="noConversion"/>
  </si>
  <si>
    <t>金穗葫蘆瓜</t>
    <phoneticPr fontId="7" type="noConversion"/>
  </si>
  <si>
    <t xml:space="preserve">醬偎蘿蔔糕(冷) </t>
    <phoneticPr fontId="7" type="noConversion"/>
  </si>
  <si>
    <t xml:space="preserve">銀蘿豬腩 </t>
    <phoneticPr fontId="7" type="noConversion"/>
  </si>
  <si>
    <t xml:space="preserve">瓜仔肉醬(醃) </t>
    <phoneticPr fontId="7" type="noConversion"/>
  </si>
  <si>
    <t>鐵板豆腐(豆)</t>
    <phoneticPr fontId="7" type="noConversion"/>
  </si>
  <si>
    <t xml:space="preserve">   彩雙炒蛋(醃)+海苔花枝丸(加)   </t>
    <phoneticPr fontId="7" type="noConversion"/>
  </si>
  <si>
    <t xml:space="preserve">銅盤炒肉 </t>
    <phoneticPr fontId="7" type="noConversion"/>
  </si>
  <si>
    <t xml:space="preserve">  麥脆香魚(炸海加) </t>
    <phoneticPr fontId="7" type="noConversion"/>
  </si>
  <si>
    <t>鼓燜子雞</t>
    <phoneticPr fontId="7" type="noConversion"/>
  </si>
  <si>
    <t>芝麻燒肉</t>
    <phoneticPr fontId="7" type="noConversion"/>
  </si>
  <si>
    <t xml:space="preserve">黃金雞翅(炸) </t>
    <phoneticPr fontId="7" type="noConversion"/>
  </si>
  <si>
    <t>雜糧Q飯</t>
    <phoneticPr fontId="7" type="noConversion"/>
  </si>
  <si>
    <t>地瓜蕎麥飯</t>
    <phoneticPr fontId="7" type="noConversion"/>
  </si>
  <si>
    <t>枸杞雞湯</t>
    <phoneticPr fontId="7" type="noConversion"/>
  </si>
  <si>
    <t xml:space="preserve">  銀蘿豆腐湯(豆)</t>
    <phoneticPr fontId="7" type="noConversion"/>
  </si>
  <si>
    <t>結頭菜排骨湯</t>
    <phoneticPr fontId="7" type="noConversion"/>
  </si>
  <si>
    <t xml:space="preserve"> 三絲湯</t>
    <phoneticPr fontId="7" type="noConversion"/>
  </si>
  <si>
    <t>時蔬什錦湯</t>
    <phoneticPr fontId="7" type="noConversion"/>
  </si>
  <si>
    <t xml:space="preserve">   黃金脆薯(炸)</t>
    <phoneticPr fontId="7" type="noConversion"/>
  </si>
  <si>
    <t xml:space="preserve">  一品雞塊(加)</t>
    <phoneticPr fontId="7" type="noConversion"/>
  </si>
  <si>
    <t xml:space="preserve">   咖哩獅子頭(加)   </t>
    <phoneticPr fontId="7" type="noConversion"/>
  </si>
  <si>
    <t>海苔大阪燒</t>
    <phoneticPr fontId="7" type="noConversion"/>
  </si>
  <si>
    <t xml:space="preserve">     爆炒海帶根      </t>
    <phoneticPr fontId="7" type="noConversion"/>
  </si>
  <si>
    <t xml:space="preserve"> 番茄炒蛋</t>
    <phoneticPr fontId="7" type="noConversion"/>
  </si>
  <si>
    <t>鮮煲冬粉</t>
    <phoneticPr fontId="7" type="noConversion"/>
  </si>
  <si>
    <t xml:space="preserve"> 涼拌小菜+金元寶(冷)</t>
    <phoneticPr fontId="7" type="noConversion"/>
  </si>
  <si>
    <t xml:space="preserve">豆干小炒(豆)  </t>
    <phoneticPr fontId="7" type="noConversion"/>
  </si>
  <si>
    <t>家鄉雞翅</t>
    <phoneticPr fontId="7" type="noConversion"/>
  </si>
  <si>
    <t xml:space="preserve">  彩椒豬柳</t>
    <phoneticPr fontId="7" type="noConversion"/>
  </si>
  <si>
    <t xml:space="preserve">    脆皮香酥魚(炸海)  </t>
    <phoneticPr fontId="7" type="noConversion"/>
  </si>
  <si>
    <t xml:space="preserve">三杯雞  </t>
    <phoneticPr fontId="7" type="noConversion"/>
  </si>
  <si>
    <t xml:space="preserve">醬燒大排 </t>
    <phoneticPr fontId="7" type="noConversion"/>
  </si>
  <si>
    <t xml:space="preserve"> 傳統炒麵</t>
    <phoneticPr fontId="7" type="noConversion"/>
  </si>
  <si>
    <t>什榖Q飯</t>
    <phoneticPr fontId="7" type="noConversion"/>
  </si>
  <si>
    <t xml:space="preserve">  味噌豆腐湯(豆)</t>
    <phoneticPr fontId="7" type="noConversion"/>
  </si>
  <si>
    <t xml:space="preserve"> 蘿蔔排骨湯</t>
    <phoneticPr fontId="7" type="noConversion"/>
  </si>
  <si>
    <t>海芽金菇湯</t>
    <phoneticPr fontId="7" type="noConversion"/>
  </si>
  <si>
    <t>竹筍金菇湯</t>
    <phoneticPr fontId="7" type="noConversion"/>
  </si>
  <si>
    <t xml:space="preserve"> 玉米濃湯(芡) </t>
    <phoneticPr fontId="7" type="noConversion"/>
  </si>
  <si>
    <t xml:space="preserve">  螺旋饅頭(冷) </t>
    <phoneticPr fontId="7" type="noConversion"/>
  </si>
  <si>
    <t xml:space="preserve">  黃金蛋蛋魚(炸海)</t>
    <phoneticPr fontId="7" type="noConversion"/>
  </si>
  <si>
    <t xml:space="preserve"> 時炒鮮菇蛋 </t>
    <phoneticPr fontId="7" type="noConversion"/>
  </si>
  <si>
    <t>奶香焗汁洋芋燒</t>
    <phoneticPr fontId="7" type="noConversion"/>
  </si>
  <si>
    <t xml:space="preserve">  小瓜細腐(豆)  </t>
    <phoneticPr fontId="7" type="noConversion"/>
  </si>
  <si>
    <t xml:space="preserve">   瓜瓜燴玉耳   </t>
    <phoneticPr fontId="7" type="noConversion"/>
  </si>
  <si>
    <t xml:space="preserve">炒海茸 </t>
    <phoneticPr fontId="7" type="noConversion"/>
  </si>
  <si>
    <t xml:space="preserve"> 茄汁黑輪條(加)</t>
    <phoneticPr fontId="7" type="noConversion"/>
  </si>
  <si>
    <t xml:space="preserve">輪輪醬肉+港式燒賣(加) </t>
    <phoneticPr fontId="7" type="noConversion"/>
  </si>
  <si>
    <t xml:space="preserve">彩燴什錦豬  </t>
    <phoneticPr fontId="7" type="noConversion"/>
  </si>
  <si>
    <t xml:space="preserve">  香酥豬排(炸) </t>
    <phoneticPr fontId="7" type="noConversion"/>
  </si>
  <si>
    <t xml:space="preserve">醬爆肉  </t>
    <phoneticPr fontId="7" type="noConversion"/>
  </si>
  <si>
    <t>麻香米血雞</t>
    <phoneticPr fontId="7" type="noConversion"/>
  </si>
  <si>
    <t>嫩煎雞排</t>
    <phoneticPr fontId="7" type="noConversion"/>
  </si>
  <si>
    <t>筍乾軟排(醃)</t>
    <phoneticPr fontId="7" type="noConversion"/>
  </si>
  <si>
    <t>745.5K</t>
    <phoneticPr fontId="7" type="noConversion"/>
  </si>
  <si>
    <t>鳳梨罐頭</t>
    <phoneticPr fontId="7" type="noConversion"/>
  </si>
  <si>
    <t>28.7g</t>
    <phoneticPr fontId="7" type="noConversion"/>
  </si>
  <si>
    <t xml:space="preserve">玉米塊(甜玉米) </t>
    <phoneticPr fontId="7" type="noConversion"/>
  </si>
  <si>
    <t>冷凍玉米粒</t>
    <phoneticPr fontId="7" type="noConversion"/>
  </si>
  <si>
    <t>23.5g</t>
    <phoneticPr fontId="7" type="noConversion"/>
  </si>
  <si>
    <t>柴魚片</t>
    <phoneticPr fontId="7" type="noConversion"/>
  </si>
  <si>
    <t>新鮮絞肉</t>
    <phoneticPr fontId="7" type="noConversion"/>
  </si>
  <si>
    <t>味噌</t>
    <phoneticPr fontId="7" type="noConversion"/>
  </si>
  <si>
    <t>海茸</t>
    <phoneticPr fontId="7" type="noConversion"/>
  </si>
  <si>
    <t>103.0g</t>
    <phoneticPr fontId="7" type="noConversion"/>
  </si>
  <si>
    <t>饅頭</t>
    <phoneticPr fontId="7" type="noConversion"/>
  </si>
  <si>
    <t xml:space="preserve">大黃瓜 </t>
    <phoneticPr fontId="7" type="noConversion"/>
  </si>
  <si>
    <t>新鮮豬里肌</t>
    <phoneticPr fontId="7" type="noConversion"/>
  </si>
  <si>
    <t>蒸烤</t>
    <phoneticPr fontId="7" type="noConversion"/>
  </si>
  <si>
    <t>蒸炒</t>
    <phoneticPr fontId="7" type="noConversion"/>
  </si>
  <si>
    <t>707.0K</t>
    <phoneticPr fontId="7" type="noConversion"/>
  </si>
  <si>
    <t>27.5g</t>
    <phoneticPr fontId="7" type="noConversion"/>
  </si>
  <si>
    <t>23.0g</t>
    <phoneticPr fontId="7" type="noConversion"/>
  </si>
  <si>
    <t>新鮮排骨(豬龍骨)</t>
    <phoneticPr fontId="7" type="noConversion"/>
  </si>
  <si>
    <t>地瓜</t>
    <phoneticPr fontId="7" type="noConversion"/>
  </si>
  <si>
    <t>93.0g</t>
    <phoneticPr fontId="7" type="noConversion"/>
  </si>
  <si>
    <t>蘿蔔</t>
    <phoneticPr fontId="7" type="noConversion"/>
  </si>
  <si>
    <t>新鮮柳葉魚</t>
    <phoneticPr fontId="7" type="noConversion"/>
  </si>
  <si>
    <t>新鮮肉片(豬前腿肉)</t>
    <phoneticPr fontId="7" type="noConversion"/>
  </si>
  <si>
    <t>713.5K</t>
    <phoneticPr fontId="7" type="noConversion"/>
  </si>
  <si>
    <t>28.5g</t>
    <phoneticPr fontId="7" type="noConversion"/>
  </si>
  <si>
    <t>乾木耳</t>
    <phoneticPr fontId="7" type="noConversion"/>
  </si>
  <si>
    <t>雞蛋</t>
    <phoneticPr fontId="7" type="noConversion"/>
  </si>
  <si>
    <t>米血</t>
    <phoneticPr fontId="7" type="noConversion"/>
  </si>
  <si>
    <t>95.0g</t>
    <phoneticPr fontId="7" type="noConversion"/>
  </si>
  <si>
    <t>海帶芽(乾裙帶菜)</t>
    <phoneticPr fontId="7" type="noConversion"/>
  </si>
  <si>
    <t>黑輪條</t>
    <phoneticPr fontId="7" type="noConversion"/>
  </si>
  <si>
    <t>新鮮骨腿</t>
    <phoneticPr fontId="7" type="noConversion"/>
  </si>
  <si>
    <t>煮炒</t>
    <phoneticPr fontId="7" type="noConversion"/>
  </si>
  <si>
    <t>740.0K</t>
    <phoneticPr fontId="7" type="noConversion"/>
  </si>
  <si>
    <t>燒賣</t>
    <phoneticPr fontId="7" type="noConversion"/>
  </si>
  <si>
    <t>31.2.g</t>
    <phoneticPr fontId="7" type="noConversion"/>
  </si>
  <si>
    <t>螺旋麵</t>
    <phoneticPr fontId="7" type="noConversion"/>
  </si>
  <si>
    <t>24.0g</t>
    <phoneticPr fontId="7" type="noConversion"/>
  </si>
  <si>
    <t>玉米粒</t>
    <phoneticPr fontId="7" type="noConversion"/>
  </si>
  <si>
    <t>新鮮肉絲(豬前腿)</t>
    <phoneticPr fontId="7" type="noConversion"/>
  </si>
  <si>
    <t>麵輪</t>
    <phoneticPr fontId="7" type="noConversion"/>
  </si>
  <si>
    <t>燕麥</t>
    <phoneticPr fontId="7" type="noConversion"/>
  </si>
  <si>
    <t>100.0g</t>
    <phoneticPr fontId="7" type="noConversion"/>
  </si>
  <si>
    <t>新鮮竹筍</t>
    <phoneticPr fontId="7" type="noConversion"/>
  </si>
  <si>
    <t>馬鈴薯</t>
    <phoneticPr fontId="7" type="noConversion"/>
  </si>
  <si>
    <t>新鮮雞排</t>
    <phoneticPr fontId="7" type="noConversion"/>
  </si>
  <si>
    <t>滷或烤</t>
    <phoneticPr fontId="7" type="noConversion"/>
  </si>
  <si>
    <t>蛋</t>
    <phoneticPr fontId="7" type="noConversion"/>
  </si>
  <si>
    <t>新鮮肉丁(豬前腿肉)</t>
    <phoneticPr fontId="7" type="noConversion"/>
  </si>
  <si>
    <t>小黃瓜</t>
    <phoneticPr fontId="7" type="noConversion"/>
  </si>
  <si>
    <t xml:space="preserve">新鮮豬肉(豬前腿肉) </t>
    <phoneticPr fontId="7" type="noConversion"/>
  </si>
  <si>
    <t>新鮮軟排骨</t>
    <phoneticPr fontId="7" type="noConversion"/>
  </si>
  <si>
    <t>97.0g</t>
    <phoneticPr fontId="7" type="noConversion"/>
  </si>
  <si>
    <t xml:space="preserve">大白菜(結球白菜) </t>
    <phoneticPr fontId="7" type="noConversion"/>
  </si>
  <si>
    <t>筍干</t>
    <phoneticPr fontId="7" type="noConversion"/>
  </si>
  <si>
    <t>依    合    約    無    提    供    水    果    和    乳    品</t>
    <phoneticPr fontId="7" type="noConversion"/>
  </si>
  <si>
    <t>煮芡</t>
    <phoneticPr fontId="7" type="noConversion"/>
  </si>
  <si>
    <t>營養分析</t>
    <phoneticPr fontId="7" type="noConversion"/>
  </si>
  <si>
    <t>主菜</t>
    <phoneticPr fontId="7" type="noConversion"/>
  </si>
  <si>
    <t>111.1月第一週菜單明細(新港國小-國華廠商)</t>
    <phoneticPr fontId="7" type="noConversion"/>
  </si>
  <si>
    <t>714.0K</t>
    <phoneticPr fontId="7" type="noConversion"/>
  </si>
  <si>
    <t>27.0g</t>
    <phoneticPr fontId="7" type="noConversion"/>
  </si>
  <si>
    <t>枸杞</t>
    <phoneticPr fontId="7" type="noConversion"/>
  </si>
  <si>
    <t>99.0g</t>
    <phoneticPr fontId="7" type="noConversion"/>
  </si>
  <si>
    <t>冬瓜</t>
    <phoneticPr fontId="7" type="noConversion"/>
  </si>
  <si>
    <t>馬鈴薯條</t>
    <phoneticPr fontId="7" type="noConversion"/>
  </si>
  <si>
    <t>海帶根</t>
    <phoneticPr fontId="7" type="noConversion"/>
  </si>
  <si>
    <t>新鮮雞翅</t>
    <phoneticPr fontId="7" type="noConversion"/>
  </si>
  <si>
    <t xml:space="preserve">油麵條 </t>
    <phoneticPr fontId="7" type="noConversion"/>
  </si>
  <si>
    <t>708.0K</t>
    <phoneticPr fontId="7" type="noConversion"/>
  </si>
  <si>
    <t>彩椒</t>
    <phoneticPr fontId="7" type="noConversion"/>
  </si>
  <si>
    <t>銀蘿 (菜頭)</t>
    <phoneticPr fontId="7" type="noConversion"/>
  </si>
  <si>
    <t>新鮮鹹豬肉</t>
    <phoneticPr fontId="7" type="noConversion"/>
  </si>
  <si>
    <t>96.0g</t>
    <phoneticPr fontId="7" type="noConversion"/>
  </si>
  <si>
    <t>雞塊</t>
    <phoneticPr fontId="7" type="noConversion"/>
  </si>
  <si>
    <t>717.5K</t>
    <phoneticPr fontId="7" type="noConversion"/>
  </si>
  <si>
    <t>29.8g</t>
    <phoneticPr fontId="7" type="noConversion"/>
  </si>
  <si>
    <t>咖哩</t>
    <phoneticPr fontId="7" type="noConversion"/>
  </si>
  <si>
    <t>冷凍毛豆仁</t>
    <phoneticPr fontId="7" type="noConversion"/>
  </si>
  <si>
    <t>結頭菜</t>
    <phoneticPr fontId="7" type="noConversion"/>
  </si>
  <si>
    <t>冷凍獅子頭</t>
    <phoneticPr fontId="7" type="noConversion"/>
  </si>
  <si>
    <t>冬粉</t>
    <phoneticPr fontId="7" type="noConversion"/>
  </si>
  <si>
    <t xml:space="preserve">魚排(片)  </t>
    <phoneticPr fontId="7" type="noConversion"/>
  </si>
  <si>
    <t>757.0K</t>
    <phoneticPr fontId="7" type="noConversion"/>
  </si>
  <si>
    <t>冷凍豬肉水餃</t>
    <phoneticPr fontId="7" type="noConversion"/>
  </si>
  <si>
    <t>32.0g</t>
    <phoneticPr fontId="7" type="noConversion"/>
  </si>
  <si>
    <t>花生</t>
    <phoneticPr fontId="7" type="noConversion"/>
  </si>
  <si>
    <t>紅蘿蔔</t>
    <phoneticPr fontId="7" type="noConversion"/>
  </si>
  <si>
    <t>什榖米</t>
    <phoneticPr fontId="7" type="noConversion"/>
  </si>
  <si>
    <t>104.0g</t>
    <phoneticPr fontId="7" type="noConversion"/>
  </si>
  <si>
    <t>竹筍</t>
    <phoneticPr fontId="7" type="noConversion"/>
  </si>
  <si>
    <t>雞水煮蛋</t>
    <phoneticPr fontId="7" type="noConversion"/>
  </si>
  <si>
    <t>715.8K</t>
    <phoneticPr fontId="7" type="noConversion"/>
  </si>
  <si>
    <t>29.2g</t>
    <phoneticPr fontId="7" type="noConversion"/>
  </si>
  <si>
    <t>海苔絲</t>
    <phoneticPr fontId="7" type="noConversion"/>
  </si>
  <si>
    <t>紫菜(乾裙帶菜)</t>
    <phoneticPr fontId="7" type="noConversion"/>
  </si>
  <si>
    <t>新鮮豬肉(豬前腿肉)</t>
    <phoneticPr fontId="7" type="noConversion"/>
  </si>
  <si>
    <t>豆干</t>
    <phoneticPr fontId="7" type="noConversion"/>
  </si>
  <si>
    <t>新鮮豬大里肌</t>
    <phoneticPr fontId="7" type="noConversion"/>
  </si>
  <si>
    <t>111.1月第二週菜單明細(新港國小-國華廠商)</t>
    <phoneticPr fontId="7" type="noConversion"/>
  </si>
  <si>
    <t>大卡</t>
    <phoneticPr fontId="7" type="noConversion"/>
  </si>
  <si>
    <t>g</t>
    <phoneticPr fontId="7" type="noConversion"/>
  </si>
  <si>
    <t>715.0K</t>
    <phoneticPr fontId="7" type="noConversion"/>
  </si>
  <si>
    <t>豆皮</t>
    <phoneticPr fontId="7" type="noConversion"/>
  </si>
  <si>
    <t>芋頭</t>
    <phoneticPr fontId="7" type="noConversion"/>
  </si>
  <si>
    <t>蛋(雞蛋--白殼)</t>
    <phoneticPr fontId="7" type="noConversion"/>
  </si>
  <si>
    <t>日</t>
    <phoneticPr fontId="7" type="noConversion"/>
  </si>
  <si>
    <t>碎瓜(醃漬花胡瓜)</t>
    <phoneticPr fontId="7" type="noConversion"/>
  </si>
  <si>
    <t>雜糧米</t>
    <phoneticPr fontId="7" type="noConversion"/>
  </si>
  <si>
    <t>海加</t>
    <phoneticPr fontId="7" type="noConversion"/>
  </si>
  <si>
    <t xml:space="preserve">魚排 </t>
    <phoneticPr fontId="7" type="noConversion"/>
  </si>
  <si>
    <t>713.0K</t>
    <phoneticPr fontId="7" type="noConversion"/>
  </si>
  <si>
    <t>28.1g</t>
    <phoneticPr fontId="7" type="noConversion"/>
  </si>
  <si>
    <t xml:space="preserve">葫蘆瓜(扁蒲) </t>
    <phoneticPr fontId="7" type="noConversion"/>
  </si>
  <si>
    <t>725.0K</t>
    <phoneticPr fontId="7" type="noConversion"/>
  </si>
  <si>
    <t>花枝丸(魷魚丸)</t>
    <phoneticPr fontId="7" type="noConversion"/>
  </si>
  <si>
    <t>29.9g</t>
    <phoneticPr fontId="7" type="noConversion"/>
  </si>
  <si>
    <t>菜脯丁</t>
    <phoneticPr fontId="7" type="noConversion"/>
  </si>
  <si>
    <t>白芝麻</t>
    <phoneticPr fontId="7" type="noConversion"/>
  </si>
  <si>
    <t>98.0g</t>
    <phoneticPr fontId="7" type="noConversion"/>
  </si>
  <si>
    <t>月</t>
    <phoneticPr fontId="7" type="noConversion"/>
  </si>
  <si>
    <t>710.0K</t>
    <phoneticPr fontId="7" type="noConversion"/>
  </si>
  <si>
    <t>27.2g</t>
    <phoneticPr fontId="7" type="noConversion"/>
  </si>
  <si>
    <t>豆芽菜</t>
    <phoneticPr fontId="7" type="noConversion"/>
  </si>
  <si>
    <t>111.1月第三週菜單明細(新港國小-國華廠商)</t>
    <phoneticPr fontId="7" type="noConversion"/>
  </si>
  <si>
    <t>710.5K</t>
    <phoneticPr fontId="7" type="noConversion"/>
  </si>
  <si>
    <t>28.2g</t>
    <phoneticPr fontId="7" type="noConversion"/>
  </si>
  <si>
    <t>玉米塊(甜玉米)</t>
    <phoneticPr fontId="7" type="noConversion"/>
  </si>
  <si>
    <t>香菇</t>
    <phoneticPr fontId="7" type="noConversion"/>
  </si>
  <si>
    <t>熱狗棒</t>
    <phoneticPr fontId="7" type="noConversion"/>
  </si>
  <si>
    <t>新鮮雞(腿)排</t>
    <phoneticPr fontId="7" type="noConversion"/>
  </si>
  <si>
    <t>煮或烤</t>
    <phoneticPr fontId="7" type="noConversion"/>
  </si>
  <si>
    <t>111.2月第二週菜單明細(新港國小-國華廠商)</t>
    <phoneticPr fontId="7" type="noConversion"/>
  </si>
  <si>
    <t>704.5K</t>
    <phoneticPr fontId="7" type="noConversion"/>
  </si>
  <si>
    <t>鴿蛋</t>
    <phoneticPr fontId="7" type="noConversion"/>
  </si>
  <si>
    <t>玉米(塊)</t>
    <phoneticPr fontId="7" type="noConversion"/>
  </si>
  <si>
    <t xml:space="preserve">銀蘿(蘿蔔) </t>
    <phoneticPr fontId="7" type="noConversion"/>
  </si>
  <si>
    <t>薯餅</t>
    <phoneticPr fontId="7" type="noConversion"/>
  </si>
  <si>
    <t>新鮮鯛魚</t>
    <phoneticPr fontId="7" type="noConversion"/>
  </si>
  <si>
    <t>油麵條</t>
    <phoneticPr fontId="7" type="noConversion"/>
  </si>
  <si>
    <t>711.5K</t>
    <phoneticPr fontId="7" type="noConversion"/>
  </si>
  <si>
    <t>27.1g</t>
    <phoneticPr fontId="7" type="noConversion"/>
  </si>
  <si>
    <t>新鮮龍骨(豬龍骨)</t>
    <phoneticPr fontId="7" type="noConversion"/>
  </si>
  <si>
    <t>乾麵條</t>
    <phoneticPr fontId="7" type="noConversion"/>
  </si>
  <si>
    <t>718.5K</t>
    <phoneticPr fontId="7" type="noConversion"/>
  </si>
  <si>
    <t>27.8g</t>
    <phoneticPr fontId="7" type="noConversion"/>
  </si>
  <si>
    <t xml:space="preserve">新鮮肉絲(豬前腿肉) </t>
    <phoneticPr fontId="7" type="noConversion"/>
  </si>
  <si>
    <t>鮪魚(罐頭)</t>
    <phoneticPr fontId="7" type="noConversion"/>
  </si>
  <si>
    <t>桂竹筍</t>
    <phoneticPr fontId="7" type="noConversion"/>
  </si>
  <si>
    <t>740.5K</t>
    <phoneticPr fontId="7" type="noConversion"/>
  </si>
  <si>
    <t>31.0g</t>
    <phoneticPr fontId="7" type="noConversion"/>
  </si>
  <si>
    <t>24.5g</t>
    <phoneticPr fontId="7" type="noConversion"/>
  </si>
  <si>
    <t>有機淺色蔬菜</t>
    <phoneticPr fontId="7" type="noConversion"/>
  </si>
  <si>
    <t>海鮮捲(花枝捲)</t>
    <phoneticPr fontId="7" type="noConversion"/>
  </si>
  <si>
    <t>烤炒</t>
    <phoneticPr fontId="7" type="noConversion"/>
  </si>
  <si>
    <t>新鮮豚骨(豬龍骨)</t>
    <phoneticPr fontId="7" type="noConversion"/>
  </si>
  <si>
    <t>銀蘿(蘿蔔)</t>
    <phoneticPr fontId="7" type="noConversion"/>
  </si>
  <si>
    <t>青花菜</t>
    <phoneticPr fontId="7" type="noConversion"/>
  </si>
  <si>
    <t>111.2月第三週菜單明細(新港國小-國華廠商)</t>
    <phoneticPr fontId="7" type="noConversion"/>
  </si>
  <si>
    <t>722.5K</t>
    <phoneticPr fontId="7" type="noConversion"/>
  </si>
  <si>
    <t>貢丸片</t>
    <phoneticPr fontId="7" type="noConversion"/>
  </si>
  <si>
    <t>新鮮雞肉</t>
    <phoneticPr fontId="7" type="noConversion"/>
  </si>
  <si>
    <t>花菜</t>
    <phoneticPr fontId="7" type="noConversion"/>
  </si>
  <si>
    <t xml:space="preserve">蔥花捲 </t>
    <phoneticPr fontId="7" type="noConversion"/>
  </si>
  <si>
    <t>28.9g</t>
    <phoneticPr fontId="7" type="noConversion"/>
  </si>
  <si>
    <t xml:space="preserve">蒲瓜(瓢瓜 扁蒲) </t>
    <phoneticPr fontId="7" type="noConversion"/>
  </si>
  <si>
    <t>702.0K</t>
    <phoneticPr fontId="7" type="noConversion"/>
  </si>
  <si>
    <t>22.5g</t>
    <phoneticPr fontId="7" type="noConversion"/>
  </si>
  <si>
    <t>97.5g</t>
    <phoneticPr fontId="7" type="noConversion"/>
  </si>
  <si>
    <r>
      <t>通心粉</t>
    </r>
    <r>
      <rPr>
        <sz val="22"/>
        <color indexed="10"/>
        <rFont val="新細明體"/>
        <family val="1"/>
        <charset val="136"/>
      </rPr>
      <t xml:space="preserve"> </t>
    </r>
    <phoneticPr fontId="7" type="noConversion"/>
  </si>
  <si>
    <t>31.6g</t>
    <phoneticPr fontId="7" type="noConversion"/>
  </si>
  <si>
    <t>糯米珍珠丸</t>
    <phoneticPr fontId="7" type="noConversion"/>
  </si>
  <si>
    <t>冷凍毛豆(仁)</t>
    <phoneticPr fontId="7" type="noConversion"/>
  </si>
  <si>
    <t>馬鈴薯(洋芋)</t>
    <phoneticPr fontId="7" type="noConversion"/>
  </si>
  <si>
    <t>香腸</t>
    <phoneticPr fontId="7" type="noConversion"/>
  </si>
  <si>
    <t>705.0K</t>
    <phoneticPr fontId="7" type="noConversion"/>
  </si>
  <si>
    <t>111.2月第四週菜單明細(新港國小-國華廠商)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</si>
</sst>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11 月&quot;\ #\ &quot;日（一）&quot;"/>
    <numFmt numFmtId="177" formatCode="0.00_ "/>
    <numFmt numFmtId="178" formatCode="0;_ "/>
    <numFmt numFmtId="179" formatCode="0;_쐀"/>
  </numFmts>
  <fonts count="8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華康粗明體"/>
      <family val="3"/>
      <charset val="136"/>
    </font>
    <font>
      <b/>
      <sz val="14"/>
      <name val="華康POP1體W5(P)"/>
      <family val="3"/>
      <charset val="136"/>
    </font>
    <font>
      <b/>
      <sz val="14"/>
      <name val="新細明體"/>
      <family val="3"/>
      <charset val="136"/>
    </font>
    <font>
      <sz val="9"/>
      <name val="新細明體"/>
      <family val="1"/>
      <charset val="136"/>
    </font>
    <font>
      <b/>
      <sz val="16"/>
      <name val="華康粗明體"/>
      <family val="3"/>
      <charset val="136"/>
    </font>
    <font>
      <sz val="12"/>
      <name val="新細明體"/>
      <family val="3"/>
      <charset val="136"/>
    </font>
    <font>
      <sz val="12"/>
      <name val="華康細圓體"/>
      <family val="3"/>
      <charset val="136"/>
    </font>
    <font>
      <sz val="14"/>
      <name val="華康粗明體"/>
      <family val="3"/>
      <charset val="136"/>
    </font>
    <font>
      <b/>
      <sz val="12"/>
      <color indexed="10"/>
      <name val="新細明體"/>
      <family val="1"/>
      <charset val="136"/>
    </font>
    <font>
      <b/>
      <sz val="12"/>
      <color indexed="10"/>
      <name val="華康細圓體"/>
      <family val="3"/>
      <charset val="136"/>
    </font>
    <font>
      <b/>
      <sz val="12"/>
      <color indexed="58"/>
      <name val="新細明體"/>
      <family val="1"/>
      <charset val="136"/>
    </font>
    <font>
      <b/>
      <sz val="12"/>
      <color indexed="58"/>
      <name val="華康細圓體"/>
      <family val="3"/>
      <charset val="136"/>
    </font>
    <font>
      <b/>
      <sz val="12"/>
      <color indexed="18"/>
      <name val="新細明體"/>
      <family val="1"/>
      <charset val="136"/>
    </font>
    <font>
      <b/>
      <sz val="12"/>
      <color indexed="18"/>
      <name val="華康細圓體"/>
      <family val="3"/>
      <charset val="136"/>
    </font>
    <font>
      <b/>
      <sz val="12"/>
      <color indexed="16"/>
      <name val="新細明體"/>
      <family val="1"/>
      <charset val="136"/>
    </font>
    <font>
      <b/>
      <sz val="12"/>
      <color indexed="16"/>
      <name val="華康細圓體"/>
      <family val="3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華康細圓體"/>
      <family val="3"/>
      <charset val="136"/>
    </font>
    <font>
      <sz val="10"/>
      <name val="華康粗明體"/>
      <family val="3"/>
      <charset val="136"/>
    </font>
    <font>
      <b/>
      <sz val="14"/>
      <name val="微軟正黑體"/>
      <family val="2"/>
      <charset val="136"/>
    </font>
    <font>
      <sz val="14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Arial"/>
      <family val="2"/>
    </font>
    <font>
      <sz val="12"/>
      <color indexed="8"/>
      <name val="細明體"/>
      <family val="3"/>
      <charset val="136"/>
    </font>
    <font>
      <sz val="12"/>
      <color rgb="FF000000"/>
      <name val="細明體"/>
      <family val="3"/>
      <charset val="136"/>
    </font>
    <font>
      <sz val="12"/>
      <color rgb="FF000000"/>
      <name val="Arial"/>
      <family val="2"/>
    </font>
    <font>
      <sz val="12"/>
      <color rgb="FF000000"/>
      <name val="細明體"/>
      <family val="2"/>
      <charset val="136"/>
    </font>
    <font>
      <sz val="12"/>
      <color rgb="FF000000"/>
      <name val="微軟正黑體"/>
      <family val="2"/>
      <charset val="136"/>
    </font>
    <font>
      <sz val="15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color rgb="FF000000"/>
      <name val="Arial"/>
      <family val="2"/>
      <charset val="136"/>
    </font>
    <font>
      <sz val="9"/>
      <color rgb="FF000000"/>
      <name val="細明體"/>
      <family val="2"/>
      <charset val="136"/>
    </font>
    <font>
      <sz val="9"/>
      <color rgb="FF000000"/>
      <name val="Arial"/>
      <family val="2"/>
    </font>
    <font>
      <b/>
      <sz val="14"/>
      <name val="Microsoft JhengHei UI"/>
      <family val="3"/>
      <charset val="136"/>
    </font>
    <font>
      <b/>
      <sz val="10"/>
      <color theme="9" tint="0.39997558519241921"/>
      <name val="新細明體"/>
      <family val="1"/>
      <charset val="136"/>
    </font>
    <font>
      <b/>
      <sz val="10"/>
      <name val="新細明體"/>
      <family val="1"/>
      <charset val="136"/>
    </font>
    <font>
      <sz val="9"/>
      <color rgb="FF000000"/>
      <name val="細明體"/>
      <family val="3"/>
      <charset val="136"/>
    </font>
    <font>
      <sz val="12"/>
      <color rgb="FF000000"/>
      <name val="Arial"/>
      <family val="2"/>
      <charset val="136"/>
    </font>
    <font>
      <sz val="12"/>
      <color theme="1"/>
      <name val="新細明體"/>
      <family val="2"/>
      <charset val="136"/>
    </font>
    <font>
      <sz val="8"/>
      <name val="新細明體"/>
      <family val="1"/>
      <charset val="136"/>
    </font>
    <font>
      <sz val="8"/>
      <name val="華康細圓體"/>
      <family val="3"/>
      <charset val="136"/>
    </font>
    <font>
      <b/>
      <sz val="8"/>
      <color indexed="48"/>
      <name val="新細明體"/>
      <family val="1"/>
      <charset val="136"/>
    </font>
    <font>
      <b/>
      <sz val="8"/>
      <color indexed="48"/>
      <name val="華康細圓體"/>
      <family val="3"/>
      <charset val="136"/>
    </font>
    <font>
      <sz val="6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8"/>
      <name val="華康魏碑體(P)"/>
      <family val="1"/>
      <charset val="136"/>
    </font>
    <font>
      <sz val="18"/>
      <color theme="9" tint="-0.249977111117893"/>
      <name val="華康魏碑體(P)"/>
      <family val="1"/>
      <charset val="136"/>
    </font>
    <font>
      <sz val="36"/>
      <color theme="9" tint="-0.249977111117893"/>
      <name val="華康魏碑體(P)"/>
      <family val="1"/>
      <charset val="136"/>
    </font>
    <font>
      <sz val="14"/>
      <color indexed="10"/>
      <name val="新細明體"/>
      <family val="1"/>
      <charset val="136"/>
    </font>
    <font>
      <sz val="14"/>
      <name val="Arial"/>
      <family val="2"/>
    </font>
    <font>
      <sz val="15"/>
      <color indexed="8"/>
      <name val="新細明體"/>
      <family val="1"/>
      <charset val="136"/>
    </font>
    <font>
      <sz val="24"/>
      <name val="新細明體"/>
      <family val="1"/>
      <charset val="136"/>
    </font>
    <font>
      <sz val="22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22"/>
      <color indexed="8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0"/>
      <name val="新細明體"/>
      <family val="1"/>
      <charset val="136"/>
    </font>
    <font>
      <sz val="20"/>
      <color indexed="8"/>
      <name val="新細明體"/>
      <family val="1"/>
      <charset val="136"/>
    </font>
    <font>
      <sz val="24"/>
      <color theme="1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標楷體"/>
      <family val="4"/>
      <charset val="136"/>
    </font>
    <font>
      <sz val="28"/>
      <name val="標楷體"/>
      <family val="4"/>
      <charset val="136"/>
    </font>
    <font>
      <sz val="20"/>
      <color theme="0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2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2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u/>
      <sz val="20"/>
      <name val="新細明體"/>
      <family val="1"/>
      <charset val="136"/>
    </font>
    <font>
      <sz val="16"/>
      <color indexed="8"/>
      <name val="新細明體"/>
      <family val="1"/>
      <charset val="136"/>
    </font>
    <font>
      <u/>
      <sz val="22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15"/>
      <color theme="1"/>
      <name val="新細明體"/>
      <family val="1"/>
      <charset val="136"/>
    </font>
    <font>
      <sz val="22"/>
      <color indexed="10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29"/>
      </patternFill>
    </fill>
  </fills>
  <borders count="1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theme="0"/>
      </top>
      <bottom/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theme="1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medium">
        <color indexed="5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theme="1"/>
      </right>
      <top/>
      <bottom style="thin">
        <color theme="1"/>
      </bottom>
      <diagonal/>
    </border>
    <border>
      <left style="thin">
        <color indexed="59"/>
      </left>
      <right style="thin">
        <color indexed="59"/>
      </right>
      <top/>
      <bottom style="thin">
        <color theme="1"/>
      </bottom>
      <diagonal/>
    </border>
    <border>
      <left style="thin">
        <color theme="1"/>
      </left>
      <right style="thin">
        <color indexed="59"/>
      </right>
      <top/>
      <bottom style="thin">
        <color theme="1"/>
      </bottom>
      <diagonal/>
    </border>
    <border>
      <left style="thin">
        <color indexed="59"/>
      </left>
      <right style="thin">
        <color theme="1"/>
      </right>
      <top/>
      <bottom/>
      <diagonal/>
    </border>
    <border>
      <left style="thin">
        <color theme="1"/>
      </left>
      <right style="thin">
        <color indexed="59"/>
      </right>
      <top/>
      <bottom/>
      <diagonal/>
    </border>
    <border>
      <left style="thin">
        <color indexed="59"/>
      </left>
      <right style="thin">
        <color theme="1"/>
      </right>
      <top style="thin">
        <color theme="1"/>
      </top>
      <bottom/>
      <diagonal/>
    </border>
    <border>
      <left style="thin">
        <color indexed="59"/>
      </left>
      <right style="thin">
        <color indexed="59"/>
      </right>
      <top style="thin">
        <color theme="1"/>
      </top>
      <bottom/>
      <diagonal/>
    </border>
    <border>
      <left style="thin">
        <color theme="1"/>
      </left>
      <right style="thin">
        <color indexed="59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59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theme="1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88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1" xfId="2" applyFont="1" applyBorder="1">
      <alignment vertical="center"/>
    </xf>
    <xf numFmtId="0" fontId="8" fillId="0" borderId="1" xfId="2" applyFont="1" applyBorder="1">
      <alignment vertical="center"/>
    </xf>
    <xf numFmtId="0" fontId="10" fillId="0" borderId="0" xfId="1" applyFont="1"/>
    <xf numFmtId="0" fontId="13" fillId="0" borderId="0" xfId="1" applyFont="1"/>
    <xf numFmtId="0" fontId="15" fillId="0" borderId="0" xfId="1" applyFont="1"/>
    <xf numFmtId="0" fontId="17" fillId="0" borderId="0" xfId="1" applyFont="1"/>
    <xf numFmtId="0" fontId="19" fillId="0" borderId="0" xfId="1" applyFont="1"/>
    <xf numFmtId="0" fontId="21" fillId="0" borderId="0" xfId="1" applyFont="1"/>
    <xf numFmtId="0" fontId="23" fillId="0" borderId="0" xfId="2" applyFont="1">
      <alignment vertical="center"/>
    </xf>
    <xf numFmtId="0" fontId="24" fillId="0" borderId="0" xfId="2" applyFont="1" applyAlignment="1">
      <alignment shrinkToFit="1"/>
    </xf>
    <xf numFmtId="0" fontId="24" fillId="0" borderId="0" xfId="2" applyFont="1" applyAlignment="1">
      <alignment horizontal="center" shrinkToFit="1"/>
    </xf>
    <xf numFmtId="0" fontId="24" fillId="0" borderId="0" xfId="2" applyFont="1">
      <alignment vertical="center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left"/>
    </xf>
    <xf numFmtId="0" fontId="26" fillId="0" borderId="0" xfId="2" applyFont="1" applyAlignment="1">
      <alignment horizontal="center" shrinkToFit="1"/>
    </xf>
    <xf numFmtId="0" fontId="1" fillId="0" borderId="0" xfId="2" applyAlignment="1">
      <alignment horizontal="center" shrinkToFit="1"/>
    </xf>
    <xf numFmtId="0" fontId="1" fillId="0" borderId="0" xfId="2">
      <alignment vertical="center"/>
    </xf>
    <xf numFmtId="0" fontId="1" fillId="0" borderId="0" xfId="2" applyAlignment="1">
      <alignment horizontal="righ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177" fontId="1" fillId="0" borderId="24" xfId="2" applyNumberFormat="1" applyBorder="1" applyAlignment="1">
      <alignment horizontal="center" vertical="center" wrapText="1"/>
    </xf>
    <xf numFmtId="0" fontId="1" fillId="0" borderId="25" xfId="2" applyBorder="1" applyAlignment="1">
      <alignment vertical="center" textRotation="255"/>
    </xf>
    <xf numFmtId="0" fontId="1" fillId="0" borderId="26" xfId="2" applyBorder="1" applyAlignment="1">
      <alignment horizontal="center" vertical="center"/>
    </xf>
    <xf numFmtId="0" fontId="1" fillId="0" borderId="26" xfId="2" applyBorder="1" applyAlignment="1">
      <alignment horizontal="center" vertical="center" shrinkToFit="1"/>
    </xf>
    <xf numFmtId="0" fontId="1" fillId="0" borderId="27" xfId="2" applyBorder="1" applyAlignment="1">
      <alignment horizontal="center" vertical="center"/>
    </xf>
    <xf numFmtId="0" fontId="1" fillId="0" borderId="25" xfId="2" applyBorder="1" applyAlignment="1">
      <alignment horizontal="center" vertical="center" shrinkToFit="1"/>
    </xf>
    <xf numFmtId="0" fontId="1" fillId="0" borderId="28" xfId="2" applyBorder="1" applyAlignment="1">
      <alignment horizontal="center" vertical="center"/>
    </xf>
    <xf numFmtId="0" fontId="1" fillId="0" borderId="29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1" fillId="0" borderId="31" xfId="2" applyBorder="1" applyAlignment="1">
      <alignment horizontal="center"/>
    </xf>
    <xf numFmtId="0" fontId="1" fillId="2" borderId="33" xfId="2" applyFill="1" applyBorder="1" applyAlignment="1">
      <alignment horizontal="center" vertical="center" shrinkToFit="1"/>
    </xf>
    <xf numFmtId="0" fontId="1" fillId="2" borderId="12" xfId="2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/>
    </xf>
    <xf numFmtId="0" fontId="0" fillId="2" borderId="33" xfId="2" applyFont="1" applyFill="1" applyBorder="1" applyAlignment="1">
      <alignment horizontal="center" vertical="center" shrinkToFit="1"/>
    </xf>
    <xf numFmtId="0" fontId="0" fillId="2" borderId="12" xfId="2" applyFont="1" applyFill="1" applyBorder="1" applyAlignment="1">
      <alignment horizontal="center" vertical="center" shrinkToFit="1"/>
    </xf>
    <xf numFmtId="0" fontId="1" fillId="2" borderId="34" xfId="2" applyFill="1" applyBorder="1" applyAlignment="1">
      <alignment horizontal="center" vertical="center" shrinkToFit="1"/>
    </xf>
    <xf numFmtId="0" fontId="1" fillId="0" borderId="36" xfId="2" applyBorder="1">
      <alignment vertical="center"/>
    </xf>
    <xf numFmtId="0" fontId="1" fillId="0" borderId="35" xfId="2" applyBorder="1" applyAlignment="1">
      <alignment horizontal="center" vertical="center"/>
    </xf>
    <xf numFmtId="0" fontId="1" fillId="0" borderId="37" xfId="2" applyBorder="1" applyAlignment="1">
      <alignment horizontal="center" vertical="center"/>
    </xf>
    <xf numFmtId="0" fontId="1" fillId="0" borderId="38" xfId="2" applyBorder="1" applyAlignment="1">
      <alignment horizontal="center"/>
    </xf>
    <xf numFmtId="0" fontId="27" fillId="3" borderId="39" xfId="3" applyFont="1" applyFill="1" applyBorder="1" applyAlignment="1">
      <alignment horizontal="left" vertical="center"/>
    </xf>
    <xf numFmtId="0" fontId="27" fillId="3" borderId="39" xfId="3" applyFont="1" applyFill="1" applyBorder="1" applyAlignment="1">
      <alignment horizontal="right" vertical="center"/>
    </xf>
    <xf numFmtId="0" fontId="28" fillId="0" borderId="39" xfId="2" applyFont="1" applyBorder="1" applyAlignment="1">
      <alignment vertical="center" shrinkToFit="1"/>
    </xf>
    <xf numFmtId="0" fontId="29" fillId="0" borderId="39" xfId="2" applyFont="1" applyBorder="1" applyAlignment="1">
      <alignment vertical="center" wrapText="1"/>
    </xf>
    <xf numFmtId="0" fontId="28" fillId="0" borderId="39" xfId="2" applyFont="1" applyBorder="1" applyAlignment="1">
      <alignment vertical="center" wrapText="1"/>
    </xf>
    <xf numFmtId="0" fontId="30" fillId="0" borderId="39" xfId="2" applyFont="1" applyBorder="1" applyAlignment="1">
      <alignment vertical="center" wrapText="1"/>
    </xf>
    <xf numFmtId="0" fontId="31" fillId="0" borderId="39" xfId="2" applyFont="1" applyBorder="1" applyAlignment="1">
      <alignment vertical="center" wrapText="1"/>
    </xf>
    <xf numFmtId="0" fontId="29" fillId="0" borderId="39" xfId="2" applyFont="1" applyBorder="1" applyAlignment="1">
      <alignment vertical="center" shrinkToFit="1"/>
    </xf>
    <xf numFmtId="0" fontId="1" fillId="0" borderId="40" xfId="2" applyBorder="1" applyAlignment="1">
      <alignment horizontal="left" vertical="center" shrinkToFit="1"/>
    </xf>
    <xf numFmtId="0" fontId="1" fillId="0" borderId="40" xfId="2" applyBorder="1" applyAlignment="1">
      <alignment horizontal="right" vertical="center" shrinkToFit="1"/>
    </xf>
    <xf numFmtId="0" fontId="1" fillId="0" borderId="42" xfId="2" applyBorder="1" applyAlignment="1">
      <alignment horizontal="right"/>
    </xf>
    <xf numFmtId="0" fontId="1" fillId="0" borderId="41" xfId="2" applyBorder="1" applyAlignment="1">
      <alignment horizontal="center" vertical="center" shrinkToFit="1"/>
    </xf>
    <xf numFmtId="0" fontId="1" fillId="0" borderId="43" xfId="2" applyBorder="1" applyAlignment="1">
      <alignment horizontal="center" vertical="center"/>
    </xf>
    <xf numFmtId="0" fontId="27" fillId="0" borderId="44" xfId="3" applyFont="1" applyBorder="1" applyAlignment="1">
      <alignment horizontal="left" vertical="center"/>
    </xf>
    <xf numFmtId="0" fontId="27" fillId="0" borderId="44" xfId="3" applyFont="1" applyBorder="1" applyAlignment="1">
      <alignment horizontal="right" vertical="center"/>
    </xf>
    <xf numFmtId="0" fontId="28" fillId="0" borderId="44" xfId="2" applyFont="1" applyBorder="1" applyAlignment="1">
      <alignment vertical="center" shrinkToFit="1"/>
    </xf>
    <xf numFmtId="0" fontId="29" fillId="0" borderId="44" xfId="2" applyFont="1" applyBorder="1" applyAlignment="1">
      <alignment vertical="center" wrapText="1"/>
    </xf>
    <xf numFmtId="0" fontId="28" fillId="0" borderId="44" xfId="2" applyFont="1" applyBorder="1" applyAlignment="1">
      <alignment vertical="center" wrapText="1"/>
    </xf>
    <xf numFmtId="0" fontId="30" fillId="0" borderId="44" xfId="2" applyFont="1" applyBorder="1" applyAlignment="1">
      <alignment vertical="center" wrapText="1"/>
    </xf>
    <xf numFmtId="0" fontId="31" fillId="0" borderId="44" xfId="2" applyFont="1" applyBorder="1" applyAlignment="1">
      <alignment vertical="center" wrapText="1"/>
    </xf>
    <xf numFmtId="0" fontId="1" fillId="0" borderId="41" xfId="2" applyBorder="1" applyAlignment="1">
      <alignment horizontal="left" vertical="center" shrinkToFit="1"/>
    </xf>
    <xf numFmtId="0" fontId="32" fillId="0" borderId="44" xfId="2" applyFont="1" applyBorder="1" applyAlignment="1">
      <alignment vertical="center" wrapText="1"/>
    </xf>
    <xf numFmtId="0" fontId="1" fillId="0" borderId="42" xfId="2" applyBorder="1">
      <alignment vertical="center"/>
    </xf>
    <xf numFmtId="0" fontId="1" fillId="0" borderId="41" xfId="2" applyBorder="1" applyAlignment="1">
      <alignment horizontal="center" vertical="center"/>
    </xf>
    <xf numFmtId="0" fontId="1" fillId="0" borderId="0" xfId="2" applyAlignment="1">
      <alignment horizontal="left" vertical="center" wrapText="1"/>
    </xf>
    <xf numFmtId="178" fontId="1" fillId="0" borderId="0" xfId="2" applyNumberFormat="1" applyAlignment="1">
      <alignment horizontal="center" vertical="center"/>
    </xf>
    <xf numFmtId="179" fontId="1" fillId="0" borderId="0" xfId="2" applyNumberFormat="1" applyAlignment="1">
      <alignment horizontal="center" vertical="center"/>
    </xf>
    <xf numFmtId="0" fontId="1" fillId="0" borderId="41" xfId="2" applyBorder="1" applyAlignment="1">
      <alignment vertical="center" textRotation="180" shrinkToFit="1"/>
    </xf>
    <xf numFmtId="0" fontId="29" fillId="0" borderId="44" xfId="2" applyFont="1" applyBorder="1" applyAlignment="1">
      <alignment vertical="center" shrinkToFit="1"/>
    </xf>
    <xf numFmtId="0" fontId="0" fillId="0" borderId="41" xfId="2" applyFont="1" applyBorder="1" applyAlignment="1">
      <alignment horizontal="left" vertical="center" shrinkToFit="1"/>
    </xf>
    <xf numFmtId="0" fontId="0" fillId="0" borderId="41" xfId="2" applyFont="1" applyBorder="1" applyAlignment="1">
      <alignment horizontal="right" vertical="center" shrinkToFit="1"/>
    </xf>
    <xf numFmtId="0" fontId="0" fillId="0" borderId="41" xfId="2" applyFont="1" applyBorder="1" applyAlignment="1">
      <alignment vertical="center" textRotation="180" shrinkToFit="1"/>
    </xf>
    <xf numFmtId="0" fontId="1" fillId="0" borderId="41" xfId="2" applyBorder="1" applyAlignment="1">
      <alignment horizontal="center"/>
    </xf>
    <xf numFmtId="0" fontId="1" fillId="0" borderId="43" xfId="2" applyBorder="1" applyAlignment="1">
      <alignment horizontal="center"/>
    </xf>
    <xf numFmtId="0" fontId="1" fillId="0" borderId="45" xfId="2" applyBorder="1" applyAlignment="1">
      <alignment horizontal="center" vertical="center" shrinkToFit="1"/>
    </xf>
    <xf numFmtId="0" fontId="1" fillId="0" borderId="46" xfId="2" applyBorder="1">
      <alignment vertical="center"/>
    </xf>
    <xf numFmtId="0" fontId="28" fillId="0" borderId="44" xfId="2" applyFont="1" applyBorder="1" applyAlignment="1">
      <alignment horizontal="right" vertical="center" shrinkToFit="1"/>
    </xf>
    <xf numFmtId="0" fontId="1" fillId="0" borderId="41" xfId="2" applyBorder="1" applyAlignment="1">
      <alignment horizontal="left" vertical="center"/>
    </xf>
    <xf numFmtId="0" fontId="1" fillId="0" borderId="47" xfId="2" applyBorder="1" applyAlignment="1">
      <alignment horizontal="center" vertical="center" shrinkToFit="1"/>
    </xf>
    <xf numFmtId="0" fontId="1" fillId="0" borderId="48" xfId="2" applyBorder="1" applyAlignment="1">
      <alignment horizontal="right"/>
    </xf>
    <xf numFmtId="0" fontId="1" fillId="0" borderId="49" xfId="2" applyBorder="1" applyAlignment="1">
      <alignment vertical="center" textRotation="180" shrinkToFit="1"/>
    </xf>
    <xf numFmtId="0" fontId="1" fillId="0" borderId="49" xfId="2" applyBorder="1" applyAlignment="1">
      <alignment horizontal="left" vertical="center" shrinkToFit="1"/>
    </xf>
    <xf numFmtId="0" fontId="1" fillId="0" borderId="50" xfId="2" applyBorder="1" applyAlignment="1">
      <alignment horizontal="right"/>
    </xf>
    <xf numFmtId="0" fontId="1" fillId="0" borderId="49" xfId="2" applyBorder="1" applyAlignment="1">
      <alignment horizontal="left"/>
    </xf>
    <xf numFmtId="0" fontId="1" fillId="0" borderId="51" xfId="2" applyBorder="1" applyAlignment="1">
      <alignment horizontal="center"/>
    </xf>
    <xf numFmtId="9" fontId="1" fillId="0" borderId="0" xfId="2" applyNumberFormat="1">
      <alignment vertical="center"/>
    </xf>
    <xf numFmtId="0" fontId="1" fillId="0" borderId="52" xfId="2" applyBorder="1" applyAlignment="1">
      <alignment horizontal="right" vertical="center" shrinkToFit="1"/>
    </xf>
    <xf numFmtId="0" fontId="1" fillId="0" borderId="41" xfId="2" applyBorder="1" applyAlignment="1">
      <alignment horizontal="right" vertical="center" shrinkToFit="1"/>
    </xf>
    <xf numFmtId="0" fontId="28" fillId="0" borderId="44" xfId="2" applyFont="1" applyBorder="1" applyAlignment="1">
      <alignment horizontal="left" vertical="center" shrinkToFit="1"/>
    </xf>
    <xf numFmtId="0" fontId="1" fillId="0" borderId="38" xfId="2" applyBorder="1" applyAlignment="1">
      <alignment horizontal="center" vertical="center" shrinkToFit="1"/>
    </xf>
    <xf numFmtId="0" fontId="1" fillId="0" borderId="53" xfId="2" applyBorder="1" applyAlignment="1">
      <alignment horizontal="right"/>
    </xf>
    <xf numFmtId="0" fontId="1" fillId="0" borderId="41" xfId="2" applyBorder="1" applyAlignment="1">
      <alignment horizontal="left"/>
    </xf>
    <xf numFmtId="0" fontId="1" fillId="2" borderId="35" xfId="2" applyFill="1" applyBorder="1" applyAlignment="1">
      <alignment horizontal="center" vertical="center" shrinkToFit="1"/>
    </xf>
    <xf numFmtId="0" fontId="0" fillId="2" borderId="35" xfId="2" applyFont="1" applyFill="1" applyBorder="1" applyAlignment="1">
      <alignment horizontal="center" vertical="center" shrinkToFit="1"/>
    </xf>
    <xf numFmtId="0" fontId="1" fillId="2" borderId="36" xfId="2" applyFill="1" applyBorder="1" applyAlignment="1">
      <alignment horizontal="center" vertical="center" shrinkToFit="1"/>
    </xf>
    <xf numFmtId="0" fontId="0" fillId="2" borderId="54" xfId="2" applyFont="1" applyFill="1" applyBorder="1" applyAlignment="1">
      <alignment horizontal="center" vertical="center" shrinkToFit="1"/>
    </xf>
    <xf numFmtId="0" fontId="1" fillId="2" borderId="39" xfId="2" applyFill="1" applyBorder="1" applyAlignment="1">
      <alignment horizontal="center" vertical="center" shrinkToFit="1"/>
    </xf>
    <xf numFmtId="0" fontId="30" fillId="0" borderId="55" xfId="2" applyFont="1" applyBorder="1" applyAlignment="1">
      <alignment vertical="center" wrapText="1"/>
    </xf>
    <xf numFmtId="0" fontId="1" fillId="0" borderId="56" xfId="2" applyBorder="1" applyAlignment="1">
      <alignment horizontal="right" vertical="center" shrinkToFit="1"/>
    </xf>
    <xf numFmtId="0" fontId="30" fillId="0" borderId="57" xfId="2" applyFont="1" applyBorder="1" applyAlignment="1">
      <alignment vertical="center" wrapText="1"/>
    </xf>
    <xf numFmtId="0" fontId="31" fillId="0" borderId="58" xfId="2" applyFont="1" applyBorder="1" applyAlignment="1">
      <alignment vertical="center" wrapText="1"/>
    </xf>
    <xf numFmtId="0" fontId="1" fillId="0" borderId="59" xfId="2" applyBorder="1" applyAlignment="1">
      <alignment horizontal="left" vertical="center" shrinkToFit="1"/>
    </xf>
    <xf numFmtId="0" fontId="1" fillId="0" borderId="52" xfId="2" applyBorder="1" applyAlignment="1">
      <alignment horizontal="left" vertical="center" shrinkToFit="1"/>
    </xf>
    <xf numFmtId="0" fontId="30" fillId="0" borderId="60" xfId="2" applyFont="1" applyBorder="1" applyAlignment="1">
      <alignment vertical="center" wrapText="1"/>
    </xf>
    <xf numFmtId="0" fontId="30" fillId="0" borderId="58" xfId="2" applyFont="1" applyBorder="1" applyAlignment="1">
      <alignment vertical="center" wrapText="1"/>
    </xf>
    <xf numFmtId="0" fontId="29" fillId="0" borderId="60" xfId="2" applyFont="1" applyBorder="1" applyAlignment="1">
      <alignment vertical="center" wrapText="1"/>
    </xf>
    <xf numFmtId="0" fontId="28" fillId="0" borderId="44" xfId="4" applyFont="1" applyBorder="1" applyAlignment="1">
      <alignment vertical="center" shrinkToFit="1"/>
    </xf>
    <xf numFmtId="0" fontId="0" fillId="0" borderId="0" xfId="2" applyFont="1" applyAlignment="1">
      <alignment vertical="center" textRotation="180" shrinkToFit="1"/>
    </xf>
    <xf numFmtId="0" fontId="0" fillId="0" borderId="59" xfId="2" applyFont="1" applyBorder="1" applyAlignment="1">
      <alignment horizontal="left" vertical="center" shrinkToFit="1"/>
    </xf>
    <xf numFmtId="0" fontId="0" fillId="0" borderId="52" xfId="2" applyFont="1" applyBorder="1" applyAlignment="1">
      <alignment horizontal="left" vertical="center" shrinkToFit="1"/>
    </xf>
    <xf numFmtId="0" fontId="0" fillId="0" borderId="58" xfId="2" applyFont="1" applyBorder="1" applyAlignment="1">
      <alignment vertical="center" textRotation="180" shrinkToFit="1"/>
    </xf>
    <xf numFmtId="0" fontId="0" fillId="0" borderId="53" xfId="2" applyFont="1" applyBorder="1" applyAlignment="1">
      <alignment horizontal="left" vertical="center" shrinkToFit="1"/>
    </xf>
    <xf numFmtId="0" fontId="1" fillId="0" borderId="61" xfId="2" applyBorder="1" applyAlignment="1">
      <alignment horizontal="center" vertical="center" shrinkToFit="1"/>
    </xf>
    <xf numFmtId="0" fontId="1" fillId="0" borderId="62" xfId="2" applyBorder="1">
      <alignment vertical="center"/>
    </xf>
    <xf numFmtId="0" fontId="1" fillId="0" borderId="42" xfId="2" applyBorder="1" applyAlignment="1">
      <alignment horizontal="left" vertical="center" shrinkToFit="1"/>
    </xf>
    <xf numFmtId="0" fontId="1" fillId="0" borderId="44" xfId="2" applyBorder="1" applyAlignment="1">
      <alignment horizontal="left" vertical="center" shrinkToFit="1"/>
    </xf>
    <xf numFmtId="0" fontId="1" fillId="0" borderId="0" xfId="2" applyAlignment="1">
      <alignment vertical="center" textRotation="180" shrinkToFit="1"/>
    </xf>
    <xf numFmtId="0" fontId="1" fillId="0" borderId="63" xfId="2" applyBorder="1" applyAlignment="1">
      <alignment vertical="center" textRotation="180" shrinkToFit="1"/>
    </xf>
    <xf numFmtId="0" fontId="1" fillId="0" borderId="64" xfId="2" applyBorder="1" applyAlignment="1">
      <alignment horizontal="left" vertical="center" shrinkToFit="1"/>
    </xf>
    <xf numFmtId="0" fontId="1" fillId="0" borderId="65" xfId="2" applyBorder="1" applyAlignment="1">
      <alignment vertical="center" textRotation="180" shrinkToFit="1"/>
    </xf>
    <xf numFmtId="0" fontId="1" fillId="0" borderId="66" xfId="2" applyBorder="1" applyAlignment="1">
      <alignment horizontal="left" vertical="center" shrinkToFit="1"/>
    </xf>
    <xf numFmtId="0" fontId="1" fillId="0" borderId="53" xfId="2" applyBorder="1" applyAlignment="1">
      <alignment horizontal="left" vertical="center" shrinkToFit="1"/>
    </xf>
    <xf numFmtId="0" fontId="1" fillId="0" borderId="68" xfId="2" applyBorder="1" applyAlignment="1">
      <alignment horizontal="center" vertical="center"/>
    </xf>
    <xf numFmtId="0" fontId="1" fillId="0" borderId="39" xfId="2" applyBorder="1" applyAlignment="1">
      <alignment vertical="center" shrinkToFit="1"/>
    </xf>
    <xf numFmtId="0" fontId="1" fillId="0" borderId="0" xfId="2" applyAlignment="1">
      <alignment vertical="center" shrinkToFit="1"/>
    </xf>
    <xf numFmtId="0" fontId="1" fillId="0" borderId="69" xfId="2" applyBorder="1" applyAlignment="1">
      <alignment horizontal="center" vertical="center"/>
    </xf>
    <xf numFmtId="0" fontId="33" fillId="0" borderId="44" xfId="2" applyFont="1" applyBorder="1" applyAlignment="1">
      <alignment vertical="center" wrapText="1"/>
    </xf>
    <xf numFmtId="0" fontId="1" fillId="0" borderId="44" xfId="2" applyBorder="1" applyAlignment="1">
      <alignment vertical="center" shrinkToFit="1"/>
    </xf>
    <xf numFmtId="0" fontId="28" fillId="3" borderId="44" xfId="2" applyFont="1" applyFill="1" applyBorder="1" applyAlignment="1">
      <alignment vertical="center" wrapText="1"/>
    </xf>
    <xf numFmtId="0" fontId="1" fillId="0" borderId="65" xfId="2" applyBorder="1" applyAlignment="1">
      <alignment horizontal="left" vertical="center" shrinkToFit="1"/>
    </xf>
    <xf numFmtId="0" fontId="28" fillId="0" borderId="70" xfId="2" applyFont="1" applyBorder="1" applyAlignment="1">
      <alignment vertical="center" wrapText="1"/>
    </xf>
    <xf numFmtId="0" fontId="1" fillId="0" borderId="65" xfId="2" applyBorder="1" applyAlignment="1">
      <alignment horizontal="right" vertical="center" shrinkToFit="1"/>
    </xf>
    <xf numFmtId="0" fontId="1" fillId="0" borderId="68" xfId="2" applyBorder="1" applyAlignment="1">
      <alignment horizontal="center" vertical="top"/>
    </xf>
    <xf numFmtId="0" fontId="32" fillId="0" borderId="39" xfId="2" applyFont="1" applyBorder="1" applyAlignment="1">
      <alignment vertical="center" wrapText="1"/>
    </xf>
    <xf numFmtId="0" fontId="1" fillId="0" borderId="71" xfId="2" applyBorder="1" applyAlignment="1">
      <alignment horizontal="center" vertical="center" shrinkToFit="1"/>
    </xf>
    <xf numFmtId="0" fontId="1" fillId="0" borderId="72" xfId="2" applyBorder="1" applyAlignment="1">
      <alignment horizontal="right"/>
    </xf>
    <xf numFmtId="0" fontId="1" fillId="0" borderId="73" xfId="2" applyBorder="1" applyAlignment="1">
      <alignment vertical="center" textRotation="180" shrinkToFit="1"/>
    </xf>
    <xf numFmtId="0" fontId="1" fillId="0" borderId="73" xfId="2" applyBorder="1" applyAlignment="1">
      <alignment horizontal="left" vertical="center" shrinkToFit="1"/>
    </xf>
    <xf numFmtId="0" fontId="1" fillId="0" borderId="74" xfId="2" applyBorder="1" applyAlignment="1">
      <alignment horizontal="right"/>
    </xf>
    <xf numFmtId="0" fontId="1" fillId="0" borderId="73" xfId="2" applyBorder="1" applyAlignment="1">
      <alignment horizontal="left" vertical="center"/>
    </xf>
    <xf numFmtId="0" fontId="1" fillId="0" borderId="75" xfId="2" applyBorder="1" applyAlignment="1">
      <alignment horizontal="center" vertical="center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 shrinkToFit="1"/>
    </xf>
    <xf numFmtId="0" fontId="1" fillId="0" borderId="0" xfId="2" applyAlignment="1">
      <alignment horizontal="left" vertical="center"/>
    </xf>
    <xf numFmtId="0" fontId="34" fillId="0" borderId="0" xfId="2" applyFont="1">
      <alignment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1" fillId="2" borderId="12" xfId="2" applyFill="1" applyBorder="1" applyAlignment="1">
      <alignment horizontal="center" vertical="center" wrapText="1" shrinkToFit="1"/>
    </xf>
    <xf numFmtId="0" fontId="0" fillId="0" borderId="37" xfId="2" applyFont="1" applyBorder="1" applyAlignment="1">
      <alignment horizontal="center" vertical="center"/>
    </xf>
    <xf numFmtId="0" fontId="35" fillId="0" borderId="39" xfId="2" applyFont="1" applyBorder="1" applyAlignment="1">
      <alignment vertical="center" wrapText="1"/>
    </xf>
    <xf numFmtId="0" fontId="36" fillId="0" borderId="39" xfId="2" applyFont="1" applyBorder="1" applyAlignment="1">
      <alignment vertical="center" wrapText="1"/>
    </xf>
    <xf numFmtId="0" fontId="0" fillId="0" borderId="0" xfId="2" applyFont="1" applyAlignment="1">
      <alignment vertical="center" shrinkToFit="1"/>
    </xf>
    <xf numFmtId="0" fontId="35" fillId="0" borderId="44" xfId="2" applyFont="1" applyBorder="1" applyAlignment="1">
      <alignment vertical="center" wrapText="1"/>
    </xf>
    <xf numFmtId="0" fontId="0" fillId="0" borderId="44" xfId="2" applyFont="1" applyBorder="1" applyAlignment="1">
      <alignment horizontal="right" vertical="center" shrinkToFit="1"/>
    </xf>
    <xf numFmtId="0" fontId="0" fillId="0" borderId="42" xfId="2" applyFont="1" applyBorder="1" applyAlignment="1">
      <alignment horizontal="right"/>
    </xf>
    <xf numFmtId="0" fontId="0" fillId="2" borderId="34" xfId="2" applyFont="1" applyFill="1" applyBorder="1" applyAlignment="1">
      <alignment horizontal="center" vertical="center" shrinkToFit="1"/>
    </xf>
    <xf numFmtId="0" fontId="1" fillId="2" borderId="76" xfId="2" applyFill="1" applyBorder="1" applyAlignment="1">
      <alignment horizontal="center" vertical="center" shrinkToFit="1"/>
    </xf>
    <xf numFmtId="0" fontId="32" fillId="0" borderId="58" xfId="2" applyFont="1" applyBorder="1" applyAlignment="1">
      <alignment vertical="center" wrapText="1"/>
    </xf>
    <xf numFmtId="0" fontId="28" fillId="0" borderId="60" xfId="2" applyFont="1" applyBorder="1" applyAlignment="1">
      <alignment vertical="center" shrinkToFit="1"/>
    </xf>
    <xf numFmtId="0" fontId="1" fillId="0" borderId="53" xfId="2" applyBorder="1" applyAlignment="1">
      <alignment horizontal="right" vertical="center" shrinkToFit="1"/>
    </xf>
    <xf numFmtId="0" fontId="1" fillId="0" borderId="53" xfId="2" applyBorder="1" applyAlignment="1">
      <alignment vertical="center" textRotation="180" shrinkToFit="1"/>
    </xf>
    <xf numFmtId="0" fontId="0" fillId="0" borderId="42" xfId="2" applyFont="1" applyBorder="1" applyAlignment="1">
      <alignment horizontal="left" vertical="center" shrinkToFit="1"/>
    </xf>
    <xf numFmtId="0" fontId="1" fillId="0" borderId="44" xfId="2" applyBorder="1" applyAlignment="1">
      <alignment vertical="center" textRotation="180" shrinkToFit="1"/>
    </xf>
    <xf numFmtId="0" fontId="1" fillId="0" borderId="70" xfId="2" applyBorder="1" applyAlignment="1">
      <alignment vertical="center" textRotation="180" shrinkToFit="1"/>
    </xf>
    <xf numFmtId="0" fontId="28" fillId="0" borderId="44" xfId="5" applyFont="1" applyBorder="1" applyAlignment="1">
      <alignment vertical="center" wrapText="1"/>
    </xf>
    <xf numFmtId="0" fontId="35" fillId="0" borderId="44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1" fillId="0" borderId="70" xfId="2" applyBorder="1" applyAlignment="1">
      <alignment horizontal="left" vertical="center" shrinkToFit="1"/>
    </xf>
    <xf numFmtId="0" fontId="0" fillId="2" borderId="65" xfId="2" applyFont="1" applyFill="1" applyBorder="1" applyAlignment="1">
      <alignment horizontal="center" vertical="center" shrinkToFit="1"/>
    </xf>
    <xf numFmtId="0" fontId="1" fillId="2" borderId="65" xfId="2" applyFill="1" applyBorder="1" applyAlignment="1">
      <alignment horizontal="center" vertical="center" shrinkToFit="1"/>
    </xf>
    <xf numFmtId="0" fontId="1" fillId="0" borderId="44" xfId="2" applyBorder="1" applyAlignment="1">
      <alignment horizontal="right" vertical="center" shrinkToFit="1"/>
    </xf>
    <xf numFmtId="0" fontId="1" fillId="0" borderId="77" xfId="2" applyBorder="1" applyAlignment="1">
      <alignment horizontal="left" vertical="center" shrinkToFit="1"/>
    </xf>
    <xf numFmtId="0" fontId="1" fillId="0" borderId="77" xfId="2" applyBorder="1" applyAlignment="1">
      <alignment vertical="center" textRotation="180" shrinkToFit="1"/>
    </xf>
    <xf numFmtId="0" fontId="1" fillId="2" borderId="78" xfId="2" applyFill="1" applyBorder="1" applyAlignment="1">
      <alignment horizontal="center" vertical="center" shrinkToFit="1"/>
    </xf>
    <xf numFmtId="0" fontId="1" fillId="2" borderId="33" xfId="2" applyFill="1" applyBorder="1" applyAlignment="1">
      <alignment horizontal="center" vertical="center" wrapText="1" shrinkToFit="1"/>
    </xf>
    <xf numFmtId="0" fontId="1" fillId="2" borderId="79" xfId="2" applyFill="1" applyBorder="1" applyAlignment="1">
      <alignment horizontal="center" vertical="center" wrapText="1" shrinkToFit="1"/>
    </xf>
    <xf numFmtId="0" fontId="37" fillId="0" borderId="39" xfId="2" applyFont="1" applyBorder="1" applyAlignment="1">
      <alignment vertical="center" wrapText="1"/>
    </xf>
    <xf numFmtId="0" fontId="0" fillId="0" borderId="40" xfId="2" applyFont="1" applyBorder="1" applyAlignment="1">
      <alignment horizontal="left" vertical="center" shrinkToFit="1"/>
    </xf>
    <xf numFmtId="0" fontId="35" fillId="0" borderId="41" xfId="2" applyFont="1" applyBorder="1" applyAlignment="1">
      <alignment vertical="center" wrapText="1"/>
    </xf>
    <xf numFmtId="0" fontId="0" fillId="0" borderId="44" xfId="2" applyFont="1" applyBorder="1" applyAlignment="1">
      <alignment vertical="center" textRotation="180" shrinkToFit="1"/>
    </xf>
    <xf numFmtId="0" fontId="0" fillId="0" borderId="44" xfId="2" applyFont="1" applyBorder="1" applyAlignment="1">
      <alignment horizontal="left" vertical="center" wrapText="1" shrinkToFit="1"/>
    </xf>
    <xf numFmtId="0" fontId="1" fillId="0" borderId="52" xfId="2" applyBorder="1" applyAlignment="1">
      <alignment vertical="center" textRotation="180" shrinkToFit="1"/>
    </xf>
    <xf numFmtId="0" fontId="1" fillId="0" borderId="41" xfId="2" applyBorder="1" applyAlignment="1">
      <alignment vertical="center" shrinkToFit="1"/>
    </xf>
    <xf numFmtId="0" fontId="11" fillId="0" borderId="18" xfId="1" applyFont="1" applyBorder="1" applyAlignment="1">
      <alignment horizontal="center" vertical="center"/>
    </xf>
    <xf numFmtId="0" fontId="1" fillId="0" borderId="0" xfId="2" applyAlignment="1">
      <alignment horizontal="right" vertical="top"/>
    </xf>
    <xf numFmtId="0" fontId="34" fillId="0" borderId="0" xfId="2" applyFont="1" applyAlignment="1">
      <alignment horizontal="left" vertical="center"/>
    </xf>
    <xf numFmtId="0" fontId="1" fillId="0" borderId="0" xfId="2" applyBorder="1" applyAlignment="1">
      <alignment vertical="center" shrinkToFit="1"/>
    </xf>
    <xf numFmtId="0" fontId="0" fillId="0" borderId="0" xfId="2" applyFont="1" applyBorder="1" applyAlignment="1">
      <alignment vertical="center" shrinkToFit="1"/>
    </xf>
    <xf numFmtId="0" fontId="29" fillId="0" borderId="77" xfId="2" applyFont="1" applyBorder="1" applyAlignment="1">
      <alignment vertical="center" wrapText="1"/>
    </xf>
    <xf numFmtId="0" fontId="27" fillId="0" borderId="77" xfId="3" applyFont="1" applyBorder="1" applyAlignment="1">
      <alignment horizontal="right" vertical="center"/>
    </xf>
    <xf numFmtId="0" fontId="28" fillId="0" borderId="77" xfId="2" applyFont="1" applyBorder="1" applyAlignment="1">
      <alignment vertical="center" shrinkToFit="1"/>
    </xf>
    <xf numFmtId="0" fontId="42" fillId="0" borderId="39" xfId="2" applyFont="1" applyBorder="1" applyAlignment="1">
      <alignment vertical="center" wrapText="1"/>
    </xf>
    <xf numFmtId="0" fontId="43" fillId="0" borderId="39" xfId="2" applyFont="1" applyBorder="1" applyAlignment="1">
      <alignment vertical="center" wrapText="1"/>
    </xf>
    <xf numFmtId="0" fontId="0" fillId="0" borderId="39" xfId="2" applyFont="1" applyBorder="1" applyAlignment="1">
      <alignment vertical="center" shrinkToFit="1"/>
    </xf>
    <xf numFmtId="0" fontId="1" fillId="0" borderId="80" xfId="2" applyBorder="1" applyAlignment="1">
      <alignment horizontal="right" vertical="center" shrinkToFit="1"/>
    </xf>
    <xf numFmtId="0" fontId="1" fillId="0" borderId="57" xfId="2" applyBorder="1" applyAlignment="1">
      <alignment vertical="center" shrinkToFit="1"/>
    </xf>
    <xf numFmtId="0" fontId="1" fillId="0" borderId="60" xfId="2" applyBorder="1" applyAlignment="1">
      <alignment vertical="center" shrinkToFit="1"/>
    </xf>
    <xf numFmtId="0" fontId="44" fillId="2" borderId="12" xfId="2" applyFont="1" applyFill="1" applyBorder="1" applyAlignment="1">
      <alignment horizontal="center" vertical="center" shrinkToFit="1"/>
    </xf>
    <xf numFmtId="0" fontId="45" fillId="0" borderId="15" xfId="1" applyFont="1" applyBorder="1" applyAlignment="1">
      <alignment vertical="center"/>
    </xf>
    <xf numFmtId="0" fontId="45" fillId="0" borderId="12" xfId="1" applyFont="1" applyBorder="1" applyAlignment="1">
      <alignment vertical="center"/>
    </xf>
    <xf numFmtId="0" fontId="45" fillId="0" borderId="16" xfId="1" applyFont="1" applyBorder="1" applyAlignment="1">
      <alignment vertical="center"/>
    </xf>
    <xf numFmtId="0" fontId="46" fillId="0" borderId="0" xfId="1" applyFont="1" applyAlignment="1">
      <alignment vertical="center"/>
    </xf>
    <xf numFmtId="0" fontId="45" fillId="0" borderId="20" xfId="1" applyFont="1" applyBorder="1" applyAlignment="1">
      <alignment vertical="center"/>
    </xf>
    <xf numFmtId="0" fontId="45" fillId="0" borderId="21" xfId="1" applyFont="1" applyBorder="1" applyAlignment="1">
      <alignment vertical="center"/>
    </xf>
    <xf numFmtId="0" fontId="45" fillId="0" borderId="22" xfId="1" applyFont="1" applyBorder="1" applyAlignment="1">
      <alignment vertical="center"/>
    </xf>
    <xf numFmtId="0" fontId="46" fillId="0" borderId="0" xfId="1" applyFont="1"/>
    <xf numFmtId="0" fontId="48" fillId="0" borderId="0" xfId="1" applyFont="1"/>
    <xf numFmtId="0" fontId="34" fillId="0" borderId="0" xfId="2" applyFont="1" applyAlignment="1">
      <alignment horizontal="left" vertical="center"/>
    </xf>
    <xf numFmtId="0" fontId="40" fillId="0" borderId="11" xfId="2" applyFont="1" applyBorder="1" applyAlignment="1">
      <alignment horizontal="center" vertical="center" shrinkToFit="1"/>
    </xf>
    <xf numFmtId="0" fontId="40" fillId="0" borderId="9" xfId="2" applyFont="1" applyBorder="1" applyAlignment="1">
      <alignment horizontal="center" vertical="center" shrinkToFit="1"/>
    </xf>
    <xf numFmtId="0" fontId="40" fillId="0" borderId="10" xfId="2" applyFont="1" applyBorder="1" applyAlignment="1">
      <alignment horizontal="center" vertical="center" shrinkToFit="1"/>
    </xf>
    <xf numFmtId="0" fontId="40" fillId="0" borderId="13" xfId="2" applyFont="1" applyBorder="1" applyAlignment="1">
      <alignment horizontal="center" vertical="center" shrinkToFit="1"/>
    </xf>
    <xf numFmtId="0" fontId="40" fillId="0" borderId="8" xfId="2" applyFont="1" applyBorder="1" applyAlignment="1">
      <alignment horizontal="center" vertical="center" shrinkToFit="1"/>
    </xf>
    <xf numFmtId="0" fontId="41" fillId="0" borderId="11" xfId="2" applyFont="1" applyBorder="1" applyAlignment="1">
      <alignment horizontal="center" vertical="center" shrinkToFit="1"/>
    </xf>
    <xf numFmtId="0" fontId="41" fillId="0" borderId="9" xfId="2" applyFont="1" applyBorder="1" applyAlignment="1">
      <alignment horizontal="center" vertical="center" shrinkToFit="1"/>
    </xf>
    <xf numFmtId="0" fontId="41" fillId="0" borderId="10" xfId="2" applyFont="1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 shrinkToFit="1"/>
    </xf>
    <xf numFmtId="0" fontId="20" fillId="0" borderId="12" xfId="2" applyFont="1" applyBorder="1" applyAlignment="1">
      <alignment horizontal="center" vertical="center" shrinkToFit="1"/>
    </xf>
    <xf numFmtId="0" fontId="20" fillId="0" borderId="11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shrinkToFit="1"/>
    </xf>
    <xf numFmtId="0" fontId="20" fillId="0" borderId="10" xfId="2" applyFont="1" applyBorder="1" applyAlignment="1">
      <alignment horizontal="center" vertical="center" shrinkToFit="1"/>
    </xf>
    <xf numFmtId="0" fontId="20" fillId="0" borderId="16" xfId="2" applyFont="1" applyBorder="1" applyAlignment="1">
      <alignment horizontal="center" vertical="center" shrinkToFit="1"/>
    </xf>
    <xf numFmtId="0" fontId="14" fillId="0" borderId="11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47" fillId="0" borderId="15" xfId="2" applyFont="1" applyBorder="1" applyAlignment="1">
      <alignment horizontal="center" vertical="center" wrapText="1"/>
    </xf>
    <xf numFmtId="0" fontId="47" fillId="0" borderId="12" xfId="2" applyFont="1" applyBorder="1" applyAlignment="1">
      <alignment horizontal="center" vertical="center" wrapText="1"/>
    </xf>
    <xf numFmtId="0" fontId="47" fillId="0" borderId="11" xfId="2" applyFont="1" applyBorder="1" applyAlignment="1">
      <alignment horizontal="center" vertical="center" wrapText="1"/>
    </xf>
    <xf numFmtId="0" fontId="47" fillId="0" borderId="9" xfId="2" applyFont="1" applyBorder="1" applyAlignment="1">
      <alignment horizontal="center" vertical="center" wrapText="1"/>
    </xf>
    <xf numFmtId="0" fontId="47" fillId="0" borderId="10" xfId="2" applyFont="1" applyBorder="1" applyAlignment="1">
      <alignment horizontal="center" vertical="center" wrapText="1"/>
    </xf>
    <xf numFmtId="0" fontId="47" fillId="0" borderId="13" xfId="2" applyFont="1" applyBorder="1" applyAlignment="1">
      <alignment horizontal="center" vertical="center" wrapText="1"/>
    </xf>
    <xf numFmtId="0" fontId="18" fillId="0" borderId="15" xfId="2" applyFont="1" applyBorder="1" applyAlignment="1">
      <alignment horizontal="center" vertical="center" shrinkToFit="1"/>
    </xf>
    <xf numFmtId="0" fontId="18" fillId="0" borderId="12" xfId="2" applyFont="1" applyBorder="1" applyAlignment="1">
      <alignment horizontal="center" vertical="center" shrinkToFit="1"/>
    </xf>
    <xf numFmtId="0" fontId="18" fillId="0" borderId="11" xfId="2" applyFont="1" applyBorder="1" applyAlignment="1">
      <alignment horizontal="center" vertical="center" shrinkToFit="1"/>
    </xf>
    <xf numFmtId="0" fontId="18" fillId="0" borderId="9" xfId="2" applyFont="1" applyBorder="1" applyAlignment="1">
      <alignment horizontal="center" vertical="center" shrinkToFit="1"/>
    </xf>
    <xf numFmtId="0" fontId="18" fillId="0" borderId="10" xfId="2" applyFont="1" applyBorder="1" applyAlignment="1">
      <alignment horizontal="center" vertical="center" shrinkToFit="1"/>
    </xf>
    <xf numFmtId="0" fontId="18" fillId="0" borderId="13" xfId="2" applyFont="1" applyBorder="1" applyAlignment="1">
      <alignment horizontal="center" vertical="center" shrinkToFit="1"/>
    </xf>
    <xf numFmtId="0" fontId="14" fillId="0" borderId="15" xfId="2" applyFont="1" applyBorder="1" applyAlignment="1">
      <alignment horizontal="center" vertical="center"/>
    </xf>
    <xf numFmtId="0" fontId="14" fillId="0" borderId="16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 shrinkToFit="1"/>
    </xf>
    <xf numFmtId="0" fontId="16" fillId="0" borderId="12" xfId="2" applyFont="1" applyBorder="1" applyAlignment="1">
      <alignment horizontal="center" vertical="center" shrinkToFit="1"/>
    </xf>
    <xf numFmtId="0" fontId="16" fillId="0" borderId="11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6" fillId="0" borderId="10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9" xfId="1" applyFont="1" applyBorder="1" applyAlignment="1">
      <alignment horizontal="center" vertical="center"/>
    </xf>
    <xf numFmtId="176" fontId="0" fillId="5" borderId="2" xfId="2" applyNumberFormat="1" applyFont="1" applyFill="1" applyBorder="1" applyAlignment="1">
      <alignment horizontal="center" vertical="center" wrapText="1"/>
    </xf>
    <xf numFmtId="176" fontId="1" fillId="5" borderId="3" xfId="2" applyNumberFormat="1" applyFill="1" applyBorder="1" applyAlignment="1">
      <alignment horizontal="center" vertical="center" wrapText="1"/>
    </xf>
    <xf numFmtId="176" fontId="1" fillId="5" borderId="4" xfId="2" applyNumberFormat="1" applyFill="1" applyBorder="1" applyAlignment="1">
      <alignment horizontal="center" vertical="center" wrapText="1"/>
    </xf>
    <xf numFmtId="176" fontId="0" fillId="5" borderId="5" xfId="2" applyNumberFormat="1" applyFont="1" applyFill="1" applyBorder="1" applyAlignment="1">
      <alignment horizontal="center" vertical="center" wrapText="1"/>
    </xf>
    <xf numFmtId="176" fontId="1" fillId="5" borderId="5" xfId="2" applyNumberFormat="1" applyFill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/>
    </xf>
    <xf numFmtId="0" fontId="47" fillId="0" borderId="8" xfId="2" applyFont="1" applyBorder="1" applyAlignment="1">
      <alignment horizontal="center" vertical="center" wrapText="1"/>
    </xf>
    <xf numFmtId="176" fontId="1" fillId="5" borderId="6" xfId="2" applyNumberForma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shrinkToFit="1"/>
    </xf>
    <xf numFmtId="0" fontId="12" fillId="0" borderId="9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12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176" fontId="0" fillId="4" borderId="2" xfId="2" applyNumberFormat="1" applyFont="1" applyFill="1" applyBorder="1" applyAlignment="1">
      <alignment horizontal="center" vertical="center" wrapText="1"/>
    </xf>
    <xf numFmtId="176" fontId="1" fillId="4" borderId="3" xfId="2" applyNumberFormat="1" applyFill="1" applyBorder="1" applyAlignment="1">
      <alignment horizontal="center" vertical="center" wrapText="1"/>
    </xf>
    <xf numFmtId="176" fontId="1" fillId="4" borderId="4" xfId="2" applyNumberFormat="1" applyFill="1" applyBorder="1" applyAlignment="1">
      <alignment horizontal="center" vertical="center" wrapText="1"/>
    </xf>
    <xf numFmtId="176" fontId="0" fillId="4" borderId="5" xfId="2" applyNumberFormat="1" applyFont="1" applyFill="1" applyBorder="1" applyAlignment="1">
      <alignment horizontal="center" vertical="center" wrapText="1"/>
    </xf>
    <xf numFmtId="176" fontId="1" fillId="4" borderId="5" xfId="2" applyNumberFormat="1" applyFill="1" applyBorder="1" applyAlignment="1">
      <alignment horizontal="center" vertical="center" wrapText="1"/>
    </xf>
    <xf numFmtId="0" fontId="47" fillId="0" borderId="16" xfId="2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/>
    </xf>
    <xf numFmtId="176" fontId="1" fillId="4" borderId="6" xfId="2" applyNumberForma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" fillId="0" borderId="67" xfId="2" applyBorder="1" applyAlignment="1">
      <alignment horizontal="center" vertical="center" textRotation="180" shrinkToFit="1"/>
    </xf>
    <xf numFmtId="0" fontId="1" fillId="0" borderId="32" xfId="2" applyBorder="1" applyAlignment="1">
      <alignment horizontal="center" vertical="center" textRotation="180" shrinkToFit="1"/>
    </xf>
    <xf numFmtId="0" fontId="1" fillId="0" borderId="46" xfId="2" applyBorder="1" applyAlignment="1">
      <alignment horizontal="center" vertical="center" wrapText="1" shrinkToFit="1"/>
    </xf>
    <xf numFmtId="0" fontId="1" fillId="0" borderId="41" xfId="2" applyBorder="1" applyAlignment="1">
      <alignment horizontal="center" vertical="center" wrapText="1" shrinkToFit="1"/>
    </xf>
    <xf numFmtId="0" fontId="1" fillId="0" borderId="73" xfId="2" applyBorder="1" applyAlignment="1">
      <alignment horizontal="center" vertical="center" wrapText="1" shrinkToFit="1"/>
    </xf>
    <xf numFmtId="0" fontId="0" fillId="0" borderId="38" xfId="2" applyFont="1" applyBorder="1" applyAlignment="1">
      <alignment horizontal="center" vertical="center" textRotation="255" shrinkToFit="1"/>
    </xf>
    <xf numFmtId="0" fontId="1" fillId="0" borderId="38" xfId="2" applyBorder="1" applyAlignment="1">
      <alignment horizontal="center" vertical="center" textRotation="255" shrinkToFit="1"/>
    </xf>
    <xf numFmtId="0" fontId="1" fillId="0" borderId="0" xfId="2" applyAlignment="1">
      <alignment horizontal="right" vertical="top"/>
    </xf>
    <xf numFmtId="0" fontId="1" fillId="0" borderId="0" xfId="2" applyAlignment="1">
      <alignment horizontal="left" vertical="center"/>
    </xf>
    <xf numFmtId="0" fontId="1" fillId="0" borderId="35" xfId="2" applyBorder="1" applyAlignment="1">
      <alignment horizontal="center" vertical="center" wrapText="1" shrinkToFit="1"/>
    </xf>
    <xf numFmtId="0" fontId="1" fillId="0" borderId="49" xfId="2" applyBorder="1" applyAlignment="1">
      <alignment horizontal="center" vertical="center" wrapText="1" shrinkToFit="1"/>
    </xf>
    <xf numFmtId="0" fontId="25" fillId="0" borderId="0" xfId="2" applyFont="1" applyAlignment="1">
      <alignment horizontal="center" shrinkToFit="1"/>
    </xf>
    <xf numFmtId="0" fontId="1" fillId="0" borderId="53" xfId="2" applyBorder="1" applyAlignment="1">
      <alignment horizontal="center" vertical="center" wrapText="1" shrinkToFit="1"/>
    </xf>
    <xf numFmtId="0" fontId="1" fillId="0" borderId="48" xfId="2" applyBorder="1" applyAlignment="1">
      <alignment horizontal="center" vertical="center" wrapText="1" shrinkToFit="1"/>
    </xf>
    <xf numFmtId="0" fontId="25" fillId="0" borderId="0" xfId="2" applyFont="1" applyAlignment="1">
      <alignment horizontal="right" vertical="top"/>
    </xf>
    <xf numFmtId="0" fontId="34" fillId="0" borderId="0" xfId="2" applyFont="1" applyAlignment="1">
      <alignment horizontal="left" vertical="center"/>
    </xf>
    <xf numFmtId="0" fontId="1" fillId="0" borderId="0" xfId="1"/>
    <xf numFmtId="0" fontId="49" fillId="0" borderId="12" xfId="1" applyFont="1" applyBorder="1" applyAlignment="1">
      <alignment vertical="center"/>
    </xf>
    <xf numFmtId="0" fontId="1" fillId="0" borderId="0" xfId="1" applyFont="1"/>
    <xf numFmtId="0" fontId="50" fillId="6" borderId="70" xfId="2" applyFont="1" applyFill="1" applyBorder="1" applyAlignment="1">
      <alignment horizontal="center" vertical="center" shrinkToFit="1"/>
    </xf>
    <xf numFmtId="0" fontId="50" fillId="6" borderId="81" xfId="2" applyFont="1" applyFill="1" applyBorder="1" applyAlignment="1">
      <alignment horizontal="center" vertical="center"/>
    </xf>
    <xf numFmtId="0" fontId="50" fillId="6" borderId="81" xfId="2" applyFont="1" applyFill="1" applyBorder="1" applyAlignment="1">
      <alignment horizontal="center" vertical="center" shrinkToFit="1"/>
    </xf>
    <xf numFmtId="0" fontId="50" fillId="6" borderId="82" xfId="2" applyFont="1" applyFill="1" applyBorder="1" applyAlignment="1">
      <alignment horizontal="center" vertical="center" shrinkToFit="1"/>
    </xf>
    <xf numFmtId="0" fontId="50" fillId="6" borderId="83" xfId="2" applyFont="1" applyFill="1" applyBorder="1" applyAlignment="1">
      <alignment horizontal="center" vertical="center" shrinkToFit="1"/>
    </xf>
    <xf numFmtId="0" fontId="50" fillId="6" borderId="84" xfId="2" applyFont="1" applyFill="1" applyBorder="1" applyAlignment="1">
      <alignment horizontal="center" vertical="center" shrinkToFit="1"/>
    </xf>
    <xf numFmtId="0" fontId="50" fillId="6" borderId="85" xfId="2" applyFont="1" applyFill="1" applyBorder="1" applyAlignment="1">
      <alignment horizontal="center" vertical="center" shrinkToFit="1"/>
    </xf>
    <xf numFmtId="176" fontId="51" fillId="7" borderId="12" xfId="2" applyNumberFormat="1" applyFont="1" applyFill="1" applyBorder="1" applyAlignment="1">
      <alignment horizontal="center" vertical="center"/>
    </xf>
    <xf numFmtId="176" fontId="51" fillId="7" borderId="10" xfId="2" applyNumberFormat="1" applyFont="1" applyFill="1" applyBorder="1" applyAlignment="1">
      <alignment horizontal="center" vertical="center"/>
    </xf>
    <xf numFmtId="176" fontId="51" fillId="7" borderId="9" xfId="2" applyNumberFormat="1" applyFont="1" applyFill="1" applyBorder="1" applyAlignment="1">
      <alignment horizontal="center" vertical="center"/>
    </xf>
    <xf numFmtId="176" fontId="51" fillId="7" borderId="11" xfId="2" applyNumberFormat="1" applyFont="1" applyFill="1" applyBorder="1" applyAlignment="1">
      <alignment horizontal="center" vertical="center"/>
    </xf>
    <xf numFmtId="0" fontId="50" fillId="6" borderId="81" xfId="2" applyFont="1" applyFill="1" applyBorder="1" applyAlignment="1">
      <alignment horizontal="center"/>
    </xf>
    <xf numFmtId="0" fontId="50" fillId="6" borderId="82" xfId="2" applyFont="1" applyFill="1" applyBorder="1" applyAlignment="1">
      <alignment horizontal="center" vertical="center"/>
    </xf>
    <xf numFmtId="0" fontId="50" fillId="6" borderId="83" xfId="2" applyFont="1" applyFill="1" applyBorder="1" applyAlignment="1">
      <alignment horizontal="center" vertical="center"/>
    </xf>
    <xf numFmtId="0" fontId="50" fillId="6" borderId="84" xfId="2" applyFont="1" applyFill="1" applyBorder="1" applyAlignment="1">
      <alignment horizontal="center" vertical="center"/>
    </xf>
    <xf numFmtId="176" fontId="52" fillId="6" borderId="86" xfId="2" applyNumberFormat="1" applyFont="1" applyFill="1" applyBorder="1" applyAlignment="1">
      <alignment horizontal="center" vertical="center" wrapText="1"/>
    </xf>
    <xf numFmtId="176" fontId="52" fillId="6" borderId="87" xfId="2" applyNumberFormat="1" applyFont="1" applyFill="1" applyBorder="1" applyAlignment="1">
      <alignment horizontal="center" vertical="center" wrapText="1"/>
    </xf>
    <xf numFmtId="176" fontId="52" fillId="6" borderId="63" xfId="2" applyNumberFormat="1" applyFont="1" applyFill="1" applyBorder="1" applyAlignment="1">
      <alignment horizontal="center" vertical="center" wrapText="1"/>
    </xf>
    <xf numFmtId="176" fontId="51" fillId="6" borderId="86" xfId="2" applyNumberFormat="1" applyFont="1" applyFill="1" applyBorder="1" applyAlignment="1">
      <alignment horizontal="left" vertical="center" wrapText="1"/>
    </xf>
    <xf numFmtId="176" fontId="51" fillId="6" borderId="87" xfId="2" applyNumberFormat="1" applyFont="1" applyFill="1" applyBorder="1" applyAlignment="1">
      <alignment horizontal="left" vertical="center" wrapText="1"/>
    </xf>
    <xf numFmtId="176" fontId="51" fillId="6" borderId="63" xfId="2" applyNumberFormat="1" applyFont="1" applyFill="1" applyBorder="1" applyAlignment="1">
      <alignment horizontal="left" vertical="center" wrapText="1"/>
    </xf>
    <xf numFmtId="176" fontId="51" fillId="6" borderId="86" xfId="2" applyNumberFormat="1" applyFont="1" applyFill="1" applyBorder="1" applyAlignment="1">
      <alignment horizontal="center" vertical="center" wrapText="1"/>
    </xf>
    <xf numFmtId="176" fontId="51" fillId="6" borderId="87" xfId="2" applyNumberFormat="1" applyFont="1" applyFill="1" applyBorder="1" applyAlignment="1">
      <alignment horizontal="center" vertical="center" wrapText="1"/>
    </xf>
    <xf numFmtId="176" fontId="51" fillId="6" borderId="63" xfId="2" applyNumberFormat="1" applyFont="1" applyFill="1" applyBorder="1" applyAlignment="1">
      <alignment horizontal="center" vertical="center" wrapText="1"/>
    </xf>
    <xf numFmtId="176" fontId="52" fillId="6" borderId="60" xfId="2" applyNumberFormat="1" applyFont="1" applyFill="1" applyBorder="1" applyAlignment="1">
      <alignment horizontal="center" vertical="center" wrapText="1"/>
    </xf>
    <xf numFmtId="176" fontId="52" fillId="6" borderId="0" xfId="2" applyNumberFormat="1" applyFont="1" applyFill="1" applyBorder="1" applyAlignment="1">
      <alignment horizontal="center" vertical="center" wrapText="1"/>
    </xf>
    <xf numFmtId="176" fontId="52" fillId="6" borderId="58" xfId="2" applyNumberFormat="1" applyFont="1" applyFill="1" applyBorder="1" applyAlignment="1">
      <alignment horizontal="center" vertical="center" wrapText="1"/>
    </xf>
    <xf numFmtId="176" fontId="51" fillId="6" borderId="60" xfId="2" applyNumberFormat="1" applyFont="1" applyFill="1" applyBorder="1" applyAlignment="1">
      <alignment horizontal="left" vertical="center" wrapText="1"/>
    </xf>
    <xf numFmtId="176" fontId="51" fillId="6" borderId="0" xfId="2" applyNumberFormat="1" applyFont="1" applyFill="1" applyBorder="1" applyAlignment="1">
      <alignment horizontal="left" vertical="center" wrapText="1"/>
    </xf>
    <xf numFmtId="176" fontId="51" fillId="6" borderId="58" xfId="2" applyNumberFormat="1" applyFont="1" applyFill="1" applyBorder="1" applyAlignment="1">
      <alignment horizontal="left" vertical="center" wrapText="1"/>
    </xf>
    <xf numFmtId="176" fontId="51" fillId="6" borderId="60" xfId="2" applyNumberFormat="1" applyFont="1" applyFill="1" applyBorder="1" applyAlignment="1">
      <alignment horizontal="center" vertical="center" wrapText="1"/>
    </xf>
    <xf numFmtId="176" fontId="51" fillId="6" borderId="0" xfId="2" applyNumberFormat="1" applyFont="1" applyFill="1" applyBorder="1" applyAlignment="1">
      <alignment horizontal="center" vertical="center" wrapText="1"/>
    </xf>
    <xf numFmtId="176" fontId="51" fillId="6" borderId="58" xfId="2" applyNumberFormat="1" applyFont="1" applyFill="1" applyBorder="1" applyAlignment="1">
      <alignment horizontal="center" vertical="center" wrapText="1"/>
    </xf>
    <xf numFmtId="0" fontId="50" fillId="6" borderId="88" xfId="2" applyFont="1" applyFill="1" applyBorder="1" applyAlignment="1">
      <alignment horizontal="center" vertical="center" shrinkToFit="1"/>
    </xf>
    <xf numFmtId="0" fontId="50" fillId="6" borderId="89" xfId="2" applyFont="1" applyFill="1" applyBorder="1" applyAlignment="1">
      <alignment horizontal="center" vertical="center" shrinkToFit="1"/>
    </xf>
    <xf numFmtId="0" fontId="50" fillId="6" borderId="90" xfId="2" applyFont="1" applyFill="1" applyBorder="1" applyAlignment="1">
      <alignment horizontal="center" vertical="center" shrinkToFit="1"/>
    </xf>
    <xf numFmtId="0" fontId="50" fillId="6" borderId="91" xfId="2" applyFont="1" applyFill="1" applyBorder="1" applyAlignment="1">
      <alignment horizontal="center" vertical="center" shrinkToFit="1"/>
    </xf>
    <xf numFmtId="0" fontId="50" fillId="6" borderId="92" xfId="2" applyFont="1" applyFill="1" applyBorder="1" applyAlignment="1">
      <alignment horizontal="center" vertical="center" shrinkToFit="1"/>
    </xf>
    <xf numFmtId="0" fontId="50" fillId="6" borderId="93" xfId="2" applyFont="1" applyFill="1" applyBorder="1" applyAlignment="1">
      <alignment horizontal="center" vertical="center" shrinkToFit="1"/>
    </xf>
    <xf numFmtId="176" fontId="52" fillId="6" borderId="57" xfId="2" applyNumberFormat="1" applyFont="1" applyFill="1" applyBorder="1" applyAlignment="1">
      <alignment horizontal="center" vertical="center" wrapText="1"/>
    </xf>
    <xf numFmtId="176" fontId="52" fillId="6" borderId="94" xfId="2" applyNumberFormat="1" applyFont="1" applyFill="1" applyBorder="1" applyAlignment="1">
      <alignment horizontal="center" vertical="center" wrapText="1"/>
    </xf>
    <xf numFmtId="176" fontId="53" fillId="6" borderId="55" xfId="2" applyNumberFormat="1" applyFont="1" applyFill="1" applyBorder="1" applyAlignment="1">
      <alignment horizontal="center" vertical="center" wrapText="1"/>
    </xf>
    <xf numFmtId="176" fontId="51" fillId="6" borderId="57" xfId="2" applyNumberFormat="1" applyFont="1" applyFill="1" applyBorder="1" applyAlignment="1">
      <alignment horizontal="left" vertical="center" wrapText="1"/>
    </xf>
    <xf numFmtId="176" fontId="51" fillId="6" borderId="94" xfId="2" applyNumberFormat="1" applyFont="1" applyFill="1" applyBorder="1" applyAlignment="1">
      <alignment horizontal="left" vertical="center" wrapText="1"/>
    </xf>
    <xf numFmtId="176" fontId="24" fillId="6" borderId="55" xfId="2" applyNumberFormat="1" applyFont="1" applyFill="1" applyBorder="1" applyAlignment="1">
      <alignment horizontal="left" vertical="center" wrapText="1"/>
    </xf>
    <xf numFmtId="176" fontId="51" fillId="6" borderId="57" xfId="2" applyNumberFormat="1" applyFont="1" applyFill="1" applyBorder="1" applyAlignment="1">
      <alignment horizontal="center" vertical="center" wrapText="1"/>
    </xf>
    <xf numFmtId="176" fontId="51" fillId="6" borderId="94" xfId="2" applyNumberFormat="1" applyFont="1" applyFill="1" applyBorder="1" applyAlignment="1">
      <alignment horizontal="center" vertical="center" wrapText="1"/>
    </xf>
    <xf numFmtId="176" fontId="51" fillId="6" borderId="55" xfId="2" applyNumberFormat="1" applyFont="1" applyFill="1" applyBorder="1" applyAlignment="1">
      <alignment horizontal="center" vertical="center" wrapText="1"/>
    </xf>
    <xf numFmtId="176" fontId="55" fillId="6" borderId="86" xfId="2" applyNumberFormat="1" applyFont="1" applyFill="1" applyBorder="1" applyAlignment="1">
      <alignment horizontal="left" vertical="center" wrapText="1"/>
    </xf>
    <xf numFmtId="176" fontId="55" fillId="6" borderId="87" xfId="2" applyNumberFormat="1" applyFont="1" applyFill="1" applyBorder="1" applyAlignment="1">
      <alignment horizontal="left" vertical="center" wrapText="1"/>
    </xf>
    <xf numFmtId="176" fontId="55" fillId="6" borderId="60" xfId="2" applyNumberFormat="1" applyFont="1" applyFill="1" applyBorder="1" applyAlignment="1">
      <alignment horizontal="left" vertical="center" wrapText="1"/>
    </xf>
    <xf numFmtId="176" fontId="55" fillId="6" borderId="0" xfId="2" applyNumberFormat="1" applyFont="1" applyFill="1" applyBorder="1" applyAlignment="1">
      <alignment horizontal="left" vertical="center" wrapText="1"/>
    </xf>
    <xf numFmtId="0" fontId="50" fillId="6" borderId="95" xfId="2" applyFont="1" applyFill="1" applyBorder="1" applyAlignment="1">
      <alignment horizontal="center" vertical="center"/>
    </xf>
    <xf numFmtId="0" fontId="50" fillId="6" borderId="96" xfId="2" applyFont="1" applyFill="1" applyBorder="1" applyAlignment="1">
      <alignment horizontal="center" vertical="center"/>
    </xf>
    <xf numFmtId="0" fontId="50" fillId="6" borderId="97" xfId="2" applyFont="1" applyFill="1" applyBorder="1" applyAlignment="1">
      <alignment horizontal="center" vertical="center" shrinkToFit="1"/>
    </xf>
    <xf numFmtId="0" fontId="50" fillId="6" borderId="98" xfId="2" applyFont="1" applyFill="1" applyBorder="1" applyAlignment="1">
      <alignment horizontal="center" vertical="center" shrinkToFit="1"/>
    </xf>
    <xf numFmtId="0" fontId="50" fillId="6" borderId="99" xfId="2" applyFont="1" applyFill="1" applyBorder="1" applyAlignment="1">
      <alignment horizontal="center" vertical="center" shrinkToFit="1"/>
    </xf>
    <xf numFmtId="0" fontId="50" fillId="6" borderId="60" xfId="2" applyFont="1" applyFill="1" applyBorder="1" applyAlignment="1">
      <alignment horizontal="center" vertical="center" shrinkToFit="1"/>
    </xf>
    <xf numFmtId="0" fontId="50" fillId="6" borderId="0" xfId="2" applyFont="1" applyFill="1" applyBorder="1" applyAlignment="1">
      <alignment horizontal="center" vertical="center" shrinkToFit="1"/>
    </xf>
    <xf numFmtId="0" fontId="50" fillId="6" borderId="58" xfId="2" applyFont="1" applyFill="1" applyBorder="1" applyAlignment="1">
      <alignment horizontal="center" vertical="center" shrinkToFit="1"/>
    </xf>
    <xf numFmtId="0" fontId="50" fillId="6" borderId="82" xfId="2" applyFont="1" applyFill="1" applyBorder="1">
      <alignment vertical="center"/>
    </xf>
    <xf numFmtId="0" fontId="50" fillId="6" borderId="83" xfId="2" applyFont="1" applyFill="1" applyBorder="1">
      <alignment vertical="center"/>
    </xf>
    <xf numFmtId="0" fontId="50" fillId="6" borderId="60" xfId="2" applyFont="1" applyFill="1" applyBorder="1" applyAlignment="1">
      <alignment horizontal="center" vertical="center"/>
    </xf>
    <xf numFmtId="0" fontId="50" fillId="6" borderId="0" xfId="2" applyFont="1" applyFill="1" applyBorder="1" applyAlignment="1">
      <alignment horizontal="center" vertical="center"/>
    </xf>
    <xf numFmtId="0" fontId="50" fillId="6" borderId="58" xfId="2" applyFont="1" applyFill="1" applyBorder="1" applyAlignment="1">
      <alignment horizontal="center" vertical="center"/>
    </xf>
    <xf numFmtId="0" fontId="50" fillId="6" borderId="39" xfId="2" applyFont="1" applyFill="1" applyBorder="1" applyAlignment="1">
      <alignment horizontal="center" vertical="center" shrinkToFit="1"/>
    </xf>
    <xf numFmtId="0" fontId="50" fillId="6" borderId="57" xfId="2" applyFont="1" applyFill="1" applyBorder="1" applyAlignment="1">
      <alignment horizontal="center" vertical="center" shrinkToFit="1"/>
    </xf>
    <xf numFmtId="0" fontId="50" fillId="6" borderId="94" xfId="2" applyFont="1" applyFill="1" applyBorder="1" applyAlignment="1">
      <alignment horizontal="center" vertical="center" shrinkToFit="1"/>
    </xf>
    <xf numFmtId="0" fontId="50" fillId="6" borderId="55" xfId="2" applyFont="1" applyFill="1" applyBorder="1" applyAlignment="1">
      <alignment horizontal="center" vertical="center" shrinkToFit="1"/>
    </xf>
    <xf numFmtId="176" fontId="55" fillId="6" borderId="57" xfId="2" applyNumberFormat="1" applyFont="1" applyFill="1" applyBorder="1" applyAlignment="1">
      <alignment horizontal="left" vertical="center" wrapText="1"/>
    </xf>
    <xf numFmtId="176" fontId="55" fillId="6" borderId="94" xfId="2" applyNumberFormat="1" applyFont="1" applyFill="1" applyBorder="1" applyAlignment="1">
      <alignment horizontal="left" vertical="center" wrapText="1"/>
    </xf>
    <xf numFmtId="0" fontId="50" fillId="6" borderId="100" xfId="2" applyFont="1" applyFill="1" applyBorder="1" applyAlignment="1">
      <alignment horizontal="center" vertical="center" shrinkToFit="1"/>
    </xf>
    <xf numFmtId="0" fontId="50" fillId="6" borderId="101" xfId="2" applyFont="1" applyFill="1" applyBorder="1" applyAlignment="1">
      <alignment horizontal="center" vertical="center" shrinkToFit="1"/>
    </xf>
    <xf numFmtId="0" fontId="50" fillId="6" borderId="102" xfId="2" applyFont="1" applyFill="1" applyBorder="1" applyAlignment="1">
      <alignment horizontal="center" vertical="center" shrinkToFit="1"/>
    </xf>
    <xf numFmtId="0" fontId="50" fillId="6" borderId="103" xfId="2" applyFont="1" applyFill="1" applyBorder="1" applyAlignment="1">
      <alignment horizontal="center" vertical="center"/>
    </xf>
    <xf numFmtId="0" fontId="50" fillId="6" borderId="104" xfId="2" applyFont="1" applyFill="1" applyBorder="1" applyAlignment="1">
      <alignment horizontal="center" vertical="center"/>
    </xf>
    <xf numFmtId="0" fontId="50" fillId="6" borderId="104" xfId="2" applyFont="1" applyFill="1" applyBorder="1" applyAlignment="1">
      <alignment horizontal="center" vertical="center" shrinkToFit="1"/>
    </xf>
    <xf numFmtId="0" fontId="50" fillId="6" borderId="95" xfId="2" applyFont="1" applyFill="1" applyBorder="1" applyAlignment="1">
      <alignment horizontal="center" vertical="center" shrinkToFit="1"/>
    </xf>
    <xf numFmtId="0" fontId="50" fillId="6" borderId="44" xfId="2" applyFont="1" applyFill="1" applyBorder="1" applyAlignment="1">
      <alignment horizontal="center" vertical="center" shrinkToFit="1"/>
    </xf>
    <xf numFmtId="0" fontId="50" fillId="6" borderId="105" xfId="2" applyFont="1" applyFill="1" applyBorder="1" applyAlignment="1">
      <alignment horizontal="center" vertical="center"/>
    </xf>
    <xf numFmtId="0" fontId="50" fillId="6" borderId="106" xfId="2" applyFont="1" applyFill="1" applyBorder="1" applyAlignment="1">
      <alignment horizontal="center" vertical="center"/>
    </xf>
    <xf numFmtId="0" fontId="50" fillId="6" borderId="107" xfId="2" applyFont="1" applyFill="1" applyBorder="1" applyAlignment="1">
      <alignment horizontal="center" vertical="center"/>
    </xf>
    <xf numFmtId="0" fontId="50" fillId="6" borderId="44" xfId="2" applyFont="1" applyFill="1" applyBorder="1" applyAlignment="1">
      <alignment horizontal="center" vertical="center"/>
    </xf>
    <xf numFmtId="0" fontId="50" fillId="6" borderId="108" xfId="2" applyFont="1" applyFill="1" applyBorder="1" applyAlignment="1">
      <alignment horizontal="center" vertical="center" shrinkToFit="1"/>
    </xf>
    <xf numFmtId="0" fontId="50" fillId="6" borderId="86" xfId="2" applyFont="1" applyFill="1" applyBorder="1" applyAlignment="1">
      <alignment horizontal="center" vertical="center" shrinkToFit="1"/>
    </xf>
    <xf numFmtId="0" fontId="50" fillId="6" borderId="109" xfId="2" applyFont="1" applyFill="1" applyBorder="1" applyAlignment="1">
      <alignment horizontal="center" vertical="center" shrinkToFit="1"/>
    </xf>
    <xf numFmtId="0" fontId="50" fillId="6" borderId="110" xfId="2" applyFont="1" applyFill="1" applyBorder="1" applyAlignment="1">
      <alignment horizontal="center" vertical="center" shrinkToFit="1"/>
    </xf>
    <xf numFmtId="0" fontId="50" fillId="6" borderId="111" xfId="2" applyFont="1" applyFill="1" applyBorder="1" applyAlignment="1">
      <alignment horizontal="center" vertical="center"/>
    </xf>
    <xf numFmtId="0" fontId="50" fillId="6" borderId="112" xfId="2" applyFont="1" applyFill="1" applyBorder="1" applyAlignment="1">
      <alignment horizontal="center" vertical="center"/>
    </xf>
    <xf numFmtId="0" fontId="50" fillId="6" borderId="106" xfId="2" applyFont="1" applyFill="1" applyBorder="1" applyAlignment="1">
      <alignment horizontal="center" vertical="center" shrinkToFit="1"/>
    </xf>
    <xf numFmtId="0" fontId="50" fillId="6" borderId="113" xfId="2" applyFont="1" applyFill="1" applyBorder="1" applyAlignment="1">
      <alignment horizontal="center" vertical="center" shrinkToFit="1"/>
    </xf>
    <xf numFmtId="0" fontId="50" fillId="6" borderId="111" xfId="2" applyFont="1" applyFill="1" applyBorder="1" applyAlignment="1">
      <alignment horizontal="center" vertical="center" shrinkToFit="1"/>
    </xf>
    <xf numFmtId="0" fontId="50" fillId="6" borderId="96" xfId="2" applyFont="1" applyFill="1" applyBorder="1" applyAlignment="1">
      <alignment horizontal="center" vertical="center" shrinkToFit="1"/>
    </xf>
    <xf numFmtId="0" fontId="1" fillId="0" borderId="0" xfId="2" applyFont="1">
      <alignment vertical="center"/>
    </xf>
    <xf numFmtId="0" fontId="1" fillId="0" borderId="0" xfId="2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Fill="1">
      <alignment vertical="center"/>
    </xf>
    <xf numFmtId="0" fontId="1" fillId="0" borderId="0" xfId="2" applyFont="1" applyAlignment="1">
      <alignment vertical="center" shrinkToFit="1"/>
    </xf>
    <xf numFmtId="0" fontId="1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 applyBorder="1" applyAlignment="1">
      <alignment horizontal="left" vertical="center" shrinkToFit="1"/>
    </xf>
    <xf numFmtId="0" fontId="1" fillId="0" borderId="0" xfId="2" applyFont="1" applyBorder="1" applyAlignment="1">
      <alignment horizontal="left" vertical="center"/>
    </xf>
    <xf numFmtId="0" fontId="34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top"/>
    </xf>
    <xf numFmtId="0" fontId="25" fillId="0" borderId="114" xfId="2" applyFont="1" applyBorder="1" applyAlignment="1">
      <alignment horizontal="right" vertical="top"/>
    </xf>
    <xf numFmtId="0" fontId="25" fillId="0" borderId="0" xfId="2" applyFont="1" applyBorder="1" applyAlignment="1">
      <alignment horizontal="right" vertical="top"/>
    </xf>
    <xf numFmtId="9" fontId="1" fillId="0" borderId="0" xfId="2" applyNumberFormat="1" applyFont="1" applyBorder="1">
      <alignment vertical="center"/>
    </xf>
    <xf numFmtId="0" fontId="1" fillId="0" borderId="0" xfId="2" applyFont="1" applyBorder="1" applyAlignment="1">
      <alignment horizontal="right"/>
    </xf>
    <xf numFmtId="0" fontId="56" fillId="6" borderId="115" xfId="2" applyFont="1" applyFill="1" applyBorder="1" applyAlignment="1">
      <alignment horizontal="center" vertical="center"/>
    </xf>
    <xf numFmtId="0" fontId="34" fillId="0" borderId="49" xfId="2" applyFont="1" applyBorder="1" applyAlignment="1">
      <alignment horizontal="left"/>
    </xf>
    <xf numFmtId="0" fontId="34" fillId="0" borderId="42" xfId="2" applyFont="1" applyBorder="1" applyAlignment="1">
      <alignment horizontal="right"/>
    </xf>
    <xf numFmtId="0" fontId="57" fillId="0" borderId="116" xfId="2" applyFont="1" applyFill="1" applyBorder="1" applyAlignment="1">
      <alignment horizontal="center" vertical="center" wrapText="1" shrinkToFit="1"/>
    </xf>
    <xf numFmtId="0" fontId="58" fillId="0" borderId="116" xfId="2" applyFont="1" applyBorder="1" applyAlignment="1">
      <alignment horizontal="left" vertical="center" shrinkToFit="1"/>
    </xf>
    <xf numFmtId="0" fontId="58" fillId="0" borderId="116" xfId="2" applyFont="1" applyFill="1" applyBorder="1" applyAlignment="1">
      <alignment vertical="center" textRotation="180" shrinkToFit="1"/>
    </xf>
    <xf numFmtId="0" fontId="58" fillId="0" borderId="62" xfId="2" applyFont="1" applyBorder="1" applyAlignment="1">
      <alignment horizontal="left" vertical="center" shrinkToFit="1"/>
    </xf>
    <xf numFmtId="0" fontId="58" fillId="0" borderId="70" xfId="2" applyFont="1" applyFill="1" applyBorder="1" applyAlignment="1">
      <alignment vertical="center" textRotation="180" shrinkToFit="1"/>
    </xf>
    <xf numFmtId="0" fontId="58" fillId="0" borderId="117" xfId="2" applyFont="1" applyBorder="1" applyAlignment="1">
      <alignment horizontal="left" vertical="center" shrinkToFit="1"/>
    </xf>
    <xf numFmtId="0" fontId="58" fillId="0" borderId="41" xfId="2" applyFont="1" applyBorder="1" applyAlignment="1">
      <alignment horizontal="left" vertical="center" shrinkToFit="1"/>
    </xf>
    <xf numFmtId="0" fontId="58" fillId="0" borderId="41" xfId="2" applyFont="1" applyFill="1" applyBorder="1" applyAlignment="1">
      <alignment vertical="center" textRotation="180" shrinkToFit="1"/>
    </xf>
    <xf numFmtId="0" fontId="58" fillId="0" borderId="118" xfId="2" applyFont="1" applyBorder="1" applyAlignment="1">
      <alignment horizontal="left" vertical="center" shrinkToFit="1"/>
    </xf>
    <xf numFmtId="0" fontId="59" fillId="6" borderId="66" xfId="2" applyFont="1" applyFill="1" applyBorder="1" applyAlignment="1">
      <alignment horizontal="left" vertical="center" shrinkToFit="1"/>
    </xf>
    <xf numFmtId="0" fontId="59" fillId="6" borderId="65" xfId="2" applyFont="1" applyFill="1" applyBorder="1" applyAlignment="1">
      <alignment vertical="center" textRotation="180" shrinkToFit="1"/>
    </xf>
    <xf numFmtId="0" fontId="59" fillId="6" borderId="64" xfId="2" applyFont="1" applyFill="1" applyBorder="1" applyAlignment="1">
      <alignment horizontal="left" vertical="center" shrinkToFit="1"/>
    </xf>
    <xf numFmtId="0" fontId="1" fillId="0" borderId="119" xfId="2" applyFont="1" applyBorder="1" applyAlignment="1">
      <alignment horizontal="right"/>
    </xf>
    <xf numFmtId="0" fontId="1" fillId="0" borderId="120" xfId="2" applyFont="1" applyFill="1" applyBorder="1" applyAlignment="1">
      <alignment horizontal="center" vertical="center" shrinkToFit="1"/>
    </xf>
    <xf numFmtId="0" fontId="34" fillId="0" borderId="41" xfId="2" applyFont="1" applyBorder="1" applyAlignment="1">
      <alignment horizontal="left" vertical="center"/>
    </xf>
    <xf numFmtId="0" fontId="34" fillId="0" borderId="42" xfId="2" applyFont="1" applyBorder="1">
      <alignment vertical="center"/>
    </xf>
    <xf numFmtId="0" fontId="57" fillId="0" borderId="41" xfId="2" applyFont="1" applyFill="1" applyBorder="1" applyAlignment="1">
      <alignment horizontal="center" vertical="center" wrapText="1" shrinkToFit="1"/>
    </xf>
    <xf numFmtId="0" fontId="58" fillId="6" borderId="41" xfId="2" applyFont="1" applyFill="1" applyBorder="1" applyAlignment="1">
      <alignment horizontal="left" vertical="center" shrinkToFit="1"/>
    </xf>
    <xf numFmtId="0" fontId="58" fillId="6" borderId="53" xfId="2" applyFont="1" applyFill="1" applyBorder="1" applyAlignment="1">
      <alignment horizontal="left" vertical="center" shrinkToFit="1"/>
    </xf>
    <xf numFmtId="0" fontId="58" fillId="6" borderId="44" xfId="2" applyFont="1" applyFill="1" applyBorder="1" applyAlignment="1">
      <alignment vertical="center" textRotation="180" shrinkToFit="1"/>
    </xf>
    <xf numFmtId="0" fontId="58" fillId="6" borderId="42" xfId="2" applyFont="1" applyFill="1" applyBorder="1" applyAlignment="1">
      <alignment horizontal="left" vertical="center" shrinkToFit="1"/>
    </xf>
    <xf numFmtId="0" fontId="60" fillId="6" borderId="52" xfId="2" applyFont="1" applyFill="1" applyBorder="1" applyAlignment="1">
      <alignment horizontal="left" vertical="center" shrinkToFit="1"/>
    </xf>
    <xf numFmtId="0" fontId="60" fillId="0" borderId="41" xfId="2" applyFont="1" applyFill="1" applyBorder="1" applyAlignment="1">
      <alignment vertical="center" textRotation="180" shrinkToFit="1"/>
    </xf>
    <xf numFmtId="0" fontId="58" fillId="0" borderId="59" xfId="2" applyFont="1" applyBorder="1" applyAlignment="1">
      <alignment horizontal="left" vertical="center" shrinkToFit="1"/>
    </xf>
    <xf numFmtId="0" fontId="1" fillId="0" borderId="46" xfId="2" applyFont="1" applyBorder="1">
      <alignment vertical="center"/>
    </xf>
    <xf numFmtId="0" fontId="1" fillId="0" borderId="121" xfId="2" applyFont="1" applyFill="1" applyBorder="1" applyAlignment="1">
      <alignment horizontal="center" vertical="center" shrinkToFit="1"/>
    </xf>
    <xf numFmtId="0" fontId="34" fillId="0" borderId="41" xfId="2" applyFont="1" applyBorder="1" applyAlignment="1">
      <alignment horizontal="center"/>
    </xf>
    <xf numFmtId="0" fontId="60" fillId="6" borderId="41" xfId="2" applyFont="1" applyFill="1" applyBorder="1" applyAlignment="1">
      <alignment vertical="center" textRotation="180" shrinkToFit="1"/>
    </xf>
    <xf numFmtId="0" fontId="61" fillId="6" borderId="53" xfId="2" applyFont="1" applyFill="1" applyBorder="1" applyAlignment="1">
      <alignment horizontal="left" vertical="center" shrinkToFit="1"/>
    </xf>
    <xf numFmtId="0" fontId="59" fillId="6" borderId="44" xfId="2" applyFont="1" applyFill="1" applyBorder="1" applyAlignment="1">
      <alignment vertical="center" textRotation="180" shrinkToFit="1"/>
    </xf>
    <xf numFmtId="0" fontId="61" fillId="6" borderId="44" xfId="2" applyFont="1" applyFill="1" applyBorder="1" applyAlignment="1">
      <alignment horizontal="left" vertical="center" shrinkToFit="1"/>
    </xf>
    <xf numFmtId="0" fontId="58" fillId="0" borderId="41" xfId="2" applyFont="1" applyBorder="1" applyAlignment="1">
      <alignment horizontal="left" vertical="center" wrapText="1" shrinkToFit="1"/>
    </xf>
    <xf numFmtId="0" fontId="58" fillId="6" borderId="52" xfId="2" applyFont="1" applyFill="1" applyBorder="1" applyAlignment="1">
      <alignment horizontal="left" vertical="center" shrinkToFit="1"/>
    </xf>
    <xf numFmtId="0" fontId="58" fillId="0" borderId="41" xfId="2" applyFont="1" applyFill="1" applyBorder="1" applyAlignment="1">
      <alignment horizontal="left" vertical="center" shrinkToFit="1"/>
    </xf>
    <xf numFmtId="0" fontId="25" fillId="0" borderId="32" xfId="2" applyFont="1" applyBorder="1" applyAlignment="1">
      <alignment horizontal="center" vertical="center" textRotation="180" shrinkToFit="1"/>
    </xf>
    <xf numFmtId="0" fontId="34" fillId="0" borderId="122" xfId="2" applyFont="1" applyBorder="1" applyAlignment="1">
      <alignment horizontal="center" vertical="center" textRotation="255" shrinkToFit="1"/>
    </xf>
    <xf numFmtId="0" fontId="34" fillId="0" borderId="41" xfId="2" applyFont="1" applyBorder="1" applyAlignment="1">
      <alignment horizontal="center" vertical="center"/>
    </xf>
    <xf numFmtId="0" fontId="58" fillId="6" borderId="41" xfId="2" applyFont="1" applyFill="1" applyBorder="1" applyAlignment="1">
      <alignment vertical="center" textRotation="180" shrinkToFit="1"/>
    </xf>
    <xf numFmtId="0" fontId="59" fillId="6" borderId="41" xfId="2" applyFont="1" applyFill="1" applyBorder="1" applyAlignment="1">
      <alignment horizontal="left" vertical="center" shrinkToFit="1"/>
    </xf>
    <xf numFmtId="0" fontId="58" fillId="6" borderId="44" xfId="2" applyFont="1" applyFill="1" applyBorder="1" applyAlignment="1">
      <alignment horizontal="left" vertical="center" shrinkToFit="1"/>
    </xf>
    <xf numFmtId="0" fontId="61" fillId="6" borderId="41" xfId="2" applyFont="1" applyFill="1" applyBorder="1" applyAlignment="1">
      <alignment horizontal="left" vertical="center" shrinkToFit="1"/>
    </xf>
    <xf numFmtId="0" fontId="61" fillId="0" borderId="41" xfId="2" applyFont="1" applyFill="1" applyBorder="1" applyAlignment="1">
      <alignment vertical="center" textRotation="180" shrinkToFit="1"/>
    </xf>
    <xf numFmtId="0" fontId="61" fillId="0" borderId="41" xfId="2" applyFont="1" applyBorder="1" applyAlignment="1">
      <alignment horizontal="left" vertical="center" shrinkToFit="1"/>
    </xf>
    <xf numFmtId="0" fontId="60" fillId="0" borderId="59" xfId="2" applyFont="1" applyBorder="1" applyAlignment="1">
      <alignment horizontal="left" vertical="center" shrinkToFit="1"/>
    </xf>
    <xf numFmtId="0" fontId="61" fillId="0" borderId="53" xfId="2" applyFont="1" applyFill="1" applyBorder="1" applyAlignment="1">
      <alignment horizontal="left" vertical="center" shrinkToFit="1"/>
    </xf>
    <xf numFmtId="0" fontId="61" fillId="0" borderId="44" xfId="2" applyFont="1" applyFill="1" applyBorder="1" applyAlignment="1">
      <alignment horizontal="left" vertical="center" shrinkToFit="1"/>
    </xf>
    <xf numFmtId="0" fontId="61" fillId="6" borderId="42" xfId="2" applyFont="1" applyFill="1" applyBorder="1" applyAlignment="1">
      <alignment horizontal="left" vertical="center" shrinkToFit="1"/>
    </xf>
    <xf numFmtId="0" fontId="60" fillId="6" borderId="0" xfId="2" applyFont="1" applyFill="1">
      <alignment vertical="center"/>
    </xf>
    <xf numFmtId="0" fontId="60" fillId="6" borderId="44" xfId="2" applyFont="1" applyFill="1" applyBorder="1" applyAlignment="1">
      <alignment vertical="center" shrinkToFit="1"/>
    </xf>
    <xf numFmtId="0" fontId="34" fillId="0" borderId="122" xfId="2" applyFont="1" applyBorder="1" applyAlignment="1">
      <alignment horizontal="center"/>
    </xf>
    <xf numFmtId="179" fontId="1" fillId="0" borderId="0" xfId="2" applyNumberFormat="1" applyFont="1" applyBorder="1" applyAlignment="1">
      <alignment horizontal="center" vertical="center"/>
    </xf>
    <xf numFmtId="178" fontId="1" fillId="0" borderId="0" xfId="2" applyNumberFormat="1" applyFont="1" applyBorder="1" applyAlignment="1">
      <alignment horizontal="center" vertical="center"/>
    </xf>
    <xf numFmtId="0" fontId="1" fillId="0" borderId="0" xfId="2" applyFont="1" applyFill="1" applyBorder="1" applyAlignment="1">
      <alignment horizontal="left" vertical="center" wrapText="1"/>
    </xf>
    <xf numFmtId="0" fontId="60" fillId="0" borderId="41" xfId="2" applyFont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center" vertical="center"/>
    </xf>
    <xf numFmtId="0" fontId="34" fillId="0" borderId="41" xfId="2" applyFont="1" applyBorder="1" applyAlignment="1">
      <alignment horizontal="center" vertical="center" shrinkToFit="1"/>
    </xf>
    <xf numFmtId="0" fontId="58" fillId="6" borderId="39" xfId="2" applyFont="1" applyFill="1" applyBorder="1" applyAlignment="1">
      <alignment horizontal="left" vertical="center" shrinkToFit="1"/>
    </xf>
    <xf numFmtId="0" fontId="60" fillId="6" borderId="41" xfId="2" applyFont="1" applyFill="1" applyBorder="1" applyAlignment="1">
      <alignment horizontal="left" vertical="center" shrinkToFit="1"/>
    </xf>
    <xf numFmtId="0" fontId="56" fillId="0" borderId="123" xfId="2" applyFont="1" applyBorder="1" applyAlignment="1">
      <alignment horizontal="center" vertical="center"/>
    </xf>
    <xf numFmtId="0" fontId="34" fillId="0" borderId="35" xfId="2" applyFont="1" applyBorder="1" applyAlignment="1">
      <alignment horizontal="center" vertical="center"/>
    </xf>
    <xf numFmtId="0" fontId="34" fillId="0" borderId="36" xfId="2" applyFont="1" applyBorder="1">
      <alignment vertical="center"/>
    </xf>
    <xf numFmtId="0" fontId="62" fillId="8" borderId="32" xfId="2" applyFont="1" applyFill="1" applyBorder="1" applyAlignment="1">
      <alignment horizontal="center" vertical="center" shrinkToFit="1"/>
    </xf>
    <xf numFmtId="0" fontId="62" fillId="8" borderId="34" xfId="2" applyFont="1" applyFill="1" applyBorder="1" applyAlignment="1">
      <alignment horizontal="center" vertical="center" shrinkToFit="1"/>
    </xf>
    <xf numFmtId="0" fontId="63" fillId="8" borderId="32" xfId="2" applyFont="1" applyFill="1" applyBorder="1" applyAlignment="1">
      <alignment horizontal="center" vertical="center" shrinkToFit="1"/>
    </xf>
    <xf numFmtId="0" fontId="34" fillId="0" borderId="121" xfId="2" applyFont="1" applyBorder="1" applyAlignment="1">
      <alignment horizontal="center"/>
    </xf>
    <xf numFmtId="0" fontId="56" fillId="0" borderId="115" xfId="2" applyFont="1" applyBorder="1" applyAlignment="1">
      <alignment horizontal="center" vertical="center"/>
    </xf>
    <xf numFmtId="0" fontId="34" fillId="0" borderId="41" xfId="2" applyFont="1" applyBorder="1" applyAlignment="1">
      <alignment horizontal="left"/>
    </xf>
    <xf numFmtId="0" fontId="58" fillId="0" borderId="53" xfId="2" applyFont="1" applyBorder="1" applyAlignment="1">
      <alignment horizontal="left" vertical="center" shrinkToFit="1"/>
    </xf>
    <xf numFmtId="0" fontId="58" fillId="0" borderId="42" xfId="2" applyFont="1" applyBorder="1" applyAlignment="1">
      <alignment horizontal="left" vertical="center" shrinkToFit="1"/>
    </xf>
    <xf numFmtId="0" fontId="1" fillId="0" borderId="53" xfId="2" applyFont="1" applyBorder="1" applyAlignment="1">
      <alignment horizontal="right"/>
    </xf>
    <xf numFmtId="0" fontId="1" fillId="0" borderId="122" xfId="2" applyFont="1" applyFill="1" applyBorder="1" applyAlignment="1">
      <alignment horizontal="center" vertical="center" shrinkToFit="1"/>
    </xf>
    <xf numFmtId="0" fontId="61" fillId="6" borderId="41" xfId="2" applyFont="1" applyFill="1" applyBorder="1" applyAlignment="1">
      <alignment vertical="center" textRotation="180" shrinkToFit="1"/>
    </xf>
    <xf numFmtId="0" fontId="59" fillId="6" borderId="41" xfId="2" applyFont="1" applyFill="1" applyBorder="1" applyAlignment="1">
      <alignment vertical="center" textRotation="180" shrinkToFit="1"/>
    </xf>
    <xf numFmtId="0" fontId="61" fillId="0" borderId="41" xfId="2" applyFont="1" applyFill="1" applyBorder="1" applyAlignment="1">
      <alignment horizontal="left" vertical="center" shrinkToFit="1"/>
    </xf>
    <xf numFmtId="0" fontId="58" fillId="6" borderId="35" xfId="2" applyFont="1" applyFill="1" applyBorder="1" applyAlignment="1">
      <alignment horizontal="left" vertical="center" shrinkToFit="1"/>
    </xf>
    <xf numFmtId="0" fontId="58" fillId="0" borderId="124" xfId="2" applyFont="1" applyBorder="1" applyAlignment="1">
      <alignment vertical="center" shrinkToFit="1"/>
    </xf>
    <xf numFmtId="0" fontId="58" fillId="0" borderId="0" xfId="2" applyFont="1">
      <alignment vertical="center"/>
    </xf>
    <xf numFmtId="0" fontId="58" fillId="0" borderId="0" xfId="2" applyFont="1" applyBorder="1" applyAlignment="1">
      <alignment horizontal="left" vertical="center"/>
    </xf>
    <xf numFmtId="0" fontId="58" fillId="0" borderId="125" xfId="2" applyFont="1" applyBorder="1" applyAlignment="1">
      <alignment vertical="center" shrinkToFit="1"/>
    </xf>
    <xf numFmtId="0" fontId="58" fillId="0" borderId="0" xfId="2" applyFont="1" applyBorder="1">
      <alignment vertical="center"/>
    </xf>
    <xf numFmtId="0" fontId="56" fillId="6" borderId="123" xfId="2" applyFont="1" applyFill="1" applyBorder="1" applyAlignment="1">
      <alignment horizontal="center" vertical="center"/>
    </xf>
    <xf numFmtId="0" fontId="62" fillId="8" borderId="33" xfId="2" applyFont="1" applyFill="1" applyBorder="1" applyAlignment="1">
      <alignment horizontal="center" vertical="center" shrinkToFit="1"/>
    </xf>
    <xf numFmtId="0" fontId="62" fillId="0" borderId="0" xfId="2" applyFont="1">
      <alignment vertical="center"/>
    </xf>
    <xf numFmtId="0" fontId="62" fillId="0" borderId="0" xfId="2" applyFont="1" applyBorder="1">
      <alignment vertical="center"/>
    </xf>
    <xf numFmtId="0" fontId="62" fillId="0" borderId="0" xfId="2" applyFont="1" applyBorder="1" applyAlignment="1">
      <alignment horizontal="center" vertical="center"/>
    </xf>
    <xf numFmtId="0" fontId="62" fillId="0" borderId="0" xfId="2" applyFont="1" applyBorder="1" applyAlignment="1">
      <alignment horizontal="right"/>
    </xf>
    <xf numFmtId="0" fontId="56" fillId="6" borderId="115" xfId="2" applyFont="1" applyFill="1" applyBorder="1" applyAlignment="1">
      <alignment horizontal="center"/>
    </xf>
    <xf numFmtId="0" fontId="56" fillId="0" borderId="42" xfId="2" applyFont="1" applyBorder="1" applyAlignment="1">
      <alignment horizontal="right"/>
    </xf>
    <xf numFmtId="0" fontId="57" fillId="0" borderId="42" xfId="2" applyFont="1" applyFill="1" applyBorder="1" applyAlignment="1">
      <alignment horizontal="center" vertical="center" wrapText="1" shrinkToFit="1"/>
    </xf>
    <xf numFmtId="0" fontId="62" fillId="0" borderId="62" xfId="2" applyFont="1" applyBorder="1">
      <alignment vertical="center"/>
    </xf>
    <xf numFmtId="0" fontId="1" fillId="0" borderId="126" xfId="2" applyFont="1" applyBorder="1" applyAlignment="1">
      <alignment horizontal="center" vertical="center" shrinkToFit="1"/>
    </xf>
    <xf numFmtId="0" fontId="56" fillId="0" borderId="42" xfId="2" applyFont="1" applyBorder="1">
      <alignment vertical="center"/>
    </xf>
    <xf numFmtId="0" fontId="62" fillId="0" borderId="46" xfId="2" applyFont="1" applyBorder="1">
      <alignment vertical="center"/>
    </xf>
    <xf numFmtId="0" fontId="34" fillId="0" borderId="122" xfId="2" applyFont="1" applyFill="1" applyBorder="1" applyAlignment="1">
      <alignment horizontal="center" vertical="center" textRotation="255" shrinkToFit="1"/>
    </xf>
    <xf numFmtId="0" fontId="34" fillId="0" borderId="122" xfId="2" applyFont="1" applyFill="1" applyBorder="1" applyAlignment="1">
      <alignment horizontal="center"/>
    </xf>
    <xf numFmtId="0" fontId="60" fillId="6" borderId="53" xfId="2" applyFont="1" applyFill="1" applyBorder="1" applyAlignment="1">
      <alignment horizontal="left" vertical="center" shrinkToFit="1"/>
    </xf>
    <xf numFmtId="0" fontId="56" fillId="0" borderId="36" xfId="2" applyFont="1" applyBorder="1">
      <alignment vertical="center"/>
    </xf>
    <xf numFmtId="0" fontId="34" fillId="0" borderId="121" xfId="2" applyFont="1" applyFill="1" applyBorder="1" applyAlignment="1">
      <alignment horizontal="center"/>
    </xf>
    <xf numFmtId="0" fontId="60" fillId="0" borderId="41" xfId="2" applyFont="1" applyFill="1" applyBorder="1" applyAlignment="1">
      <alignment horizontal="left" vertical="center" shrinkToFit="1"/>
    </xf>
    <xf numFmtId="0" fontId="57" fillId="6" borderId="41" xfId="2" applyFont="1" applyFill="1" applyBorder="1" applyAlignment="1">
      <alignment horizontal="left" vertical="center" shrinkToFit="1"/>
    </xf>
    <xf numFmtId="0" fontId="57" fillId="6" borderId="41" xfId="2" applyFont="1" applyFill="1" applyBorder="1" applyAlignment="1">
      <alignment vertical="center" textRotation="180" shrinkToFit="1"/>
    </xf>
    <xf numFmtId="0" fontId="64" fillId="6" borderId="41" xfId="2" applyFont="1" applyFill="1" applyBorder="1" applyAlignment="1">
      <alignment horizontal="left" vertical="center" shrinkToFit="1"/>
    </xf>
    <xf numFmtId="0" fontId="64" fillId="6" borderId="41" xfId="2" applyFont="1" applyFill="1" applyBorder="1" applyAlignment="1">
      <alignment vertical="center" textRotation="180" shrinkToFit="1"/>
    </xf>
    <xf numFmtId="0" fontId="58" fillId="6" borderId="0" xfId="2" applyFont="1" applyFill="1" applyBorder="1" applyAlignment="1">
      <alignment horizontal="left" vertical="center" shrinkToFit="1"/>
    </xf>
    <xf numFmtId="0" fontId="58" fillId="0" borderId="49" xfId="2" applyFont="1" applyBorder="1" applyAlignment="1">
      <alignment horizontal="left" vertical="center" shrinkToFit="1"/>
    </xf>
    <xf numFmtId="0" fontId="58" fillId="0" borderId="49" xfId="2" applyFont="1" applyFill="1" applyBorder="1" applyAlignment="1">
      <alignment vertical="center" textRotation="180" shrinkToFit="1"/>
    </xf>
    <xf numFmtId="0" fontId="1" fillId="0" borderId="48" xfId="2" applyFont="1" applyBorder="1" applyAlignment="1">
      <alignment horizontal="right"/>
    </xf>
    <xf numFmtId="0" fontId="1" fillId="0" borderId="127" xfId="2" applyFont="1" applyFill="1" applyBorder="1" applyAlignment="1">
      <alignment horizontal="center" vertical="center" shrinkToFit="1"/>
    </xf>
    <xf numFmtId="0" fontId="60" fillId="6" borderId="44" xfId="2" applyFont="1" applyFill="1" applyBorder="1" applyAlignment="1">
      <alignment horizontal="left" vertical="center" shrinkToFit="1"/>
    </xf>
    <xf numFmtId="0" fontId="60" fillId="6" borderId="42" xfId="2" applyFont="1" applyFill="1" applyBorder="1" applyAlignment="1">
      <alignment horizontal="left" vertical="center" shrinkToFit="1"/>
    </xf>
    <xf numFmtId="0" fontId="59" fillId="0" borderId="41" xfId="2" applyFont="1" applyBorder="1" applyAlignment="1">
      <alignment horizontal="left" vertical="center" shrinkToFit="1"/>
    </xf>
    <xf numFmtId="0" fontId="59" fillId="6" borderId="53" xfId="2" applyFont="1" applyFill="1" applyBorder="1" applyAlignment="1">
      <alignment horizontal="left" vertical="center" shrinkToFit="1"/>
    </xf>
    <xf numFmtId="0" fontId="59" fillId="6" borderId="44" xfId="2" applyFont="1" applyFill="1" applyBorder="1" applyAlignment="1">
      <alignment horizontal="left" vertical="center" shrinkToFit="1"/>
    </xf>
    <xf numFmtId="0" fontId="59" fillId="6" borderId="42" xfId="2" applyFont="1" applyFill="1" applyBorder="1" applyAlignment="1">
      <alignment horizontal="left" vertical="center" shrinkToFit="1"/>
    </xf>
    <xf numFmtId="0" fontId="59" fillId="0" borderId="41" xfId="2" applyFont="1" applyFill="1" applyBorder="1" applyAlignment="1">
      <alignment horizontal="left" vertical="center" shrinkToFit="1"/>
    </xf>
    <xf numFmtId="0" fontId="57" fillId="0" borderId="35" xfId="2" applyFont="1" applyFill="1" applyBorder="1" applyAlignment="1">
      <alignment horizontal="center" vertical="center" wrapText="1" shrinkToFit="1"/>
    </xf>
    <xf numFmtId="0" fontId="25" fillId="0" borderId="0" xfId="2" applyFont="1">
      <alignment vertical="center"/>
    </xf>
    <xf numFmtId="0" fontId="24" fillId="0" borderId="0" xfId="2" applyFont="1" applyBorder="1" applyAlignment="1">
      <alignment horizontal="center" vertical="center"/>
    </xf>
    <xf numFmtId="0" fontId="34" fillId="0" borderId="128" xfId="2" applyFont="1" applyBorder="1" applyAlignment="1">
      <alignment horizontal="center" vertical="center"/>
    </xf>
    <xf numFmtId="0" fontId="34" fillId="0" borderId="129" xfId="2" applyFont="1" applyBorder="1" applyAlignment="1">
      <alignment horizontal="center" vertical="center"/>
    </xf>
    <xf numFmtId="0" fontId="34" fillId="0" borderId="130" xfId="2" applyFont="1" applyBorder="1" applyAlignment="1">
      <alignment horizontal="center" vertical="center"/>
    </xf>
    <xf numFmtId="0" fontId="25" fillId="0" borderId="129" xfId="2" applyFont="1" applyFill="1" applyBorder="1" applyAlignment="1">
      <alignment horizontal="center" vertical="center"/>
    </xf>
    <xf numFmtId="0" fontId="25" fillId="0" borderId="129" xfId="2" applyFont="1" applyFill="1" applyBorder="1" applyAlignment="1">
      <alignment horizontal="center" vertical="center" shrinkToFit="1"/>
    </xf>
    <xf numFmtId="0" fontId="25" fillId="0" borderId="131" xfId="2" applyFont="1" applyFill="1" applyBorder="1" applyAlignment="1">
      <alignment horizontal="center" vertical="center"/>
    </xf>
    <xf numFmtId="0" fontId="25" fillId="0" borderId="131" xfId="2" applyFont="1" applyBorder="1" applyAlignment="1">
      <alignment vertical="center" textRotation="255"/>
    </xf>
    <xf numFmtId="0" fontId="34" fillId="0" borderId="132" xfId="2" applyFont="1" applyBorder="1" applyAlignment="1">
      <alignment horizontal="center" vertical="center" textRotation="255"/>
    </xf>
    <xf numFmtId="0" fontId="34" fillId="0" borderId="0" xfId="2" applyFont="1" applyBorder="1" applyAlignment="1">
      <alignment horizontal="center"/>
    </xf>
    <xf numFmtId="0" fontId="34" fillId="0" borderId="0" xfId="2" applyFont="1" applyBorder="1" applyAlignment="1">
      <alignment horizontal="left"/>
    </xf>
    <xf numFmtId="0" fontId="34" fillId="0" borderId="0" xfId="2" applyFont="1" applyBorder="1" applyAlignment="1">
      <alignment horizontal="right"/>
    </xf>
    <xf numFmtId="0" fontId="1" fillId="0" borderId="0" xfId="2" applyFont="1" applyFill="1" applyBorder="1" applyAlignment="1">
      <alignment horizontal="center" shrinkToFit="1"/>
    </xf>
    <xf numFmtId="0" fontId="1" fillId="0" borderId="0" xfId="2" applyFont="1" applyBorder="1" applyAlignment="1">
      <alignment horizontal="center" shrinkToFit="1"/>
    </xf>
    <xf numFmtId="0" fontId="65" fillId="0" borderId="0" xfId="2" applyFont="1" applyBorder="1" applyAlignment="1">
      <alignment horizontal="center" shrinkToFit="1"/>
    </xf>
    <xf numFmtId="0" fontId="65" fillId="0" borderId="0" xfId="2" applyFont="1" applyBorder="1" applyAlignment="1">
      <alignment horizontal="left"/>
    </xf>
    <xf numFmtId="0" fontId="57" fillId="0" borderId="0" xfId="2" applyFont="1" applyBorder="1" applyAlignment="1">
      <alignment horizontal="center" shrinkToFit="1"/>
    </xf>
    <xf numFmtId="0" fontId="34" fillId="0" borderId="0" xfId="2" applyFont="1" applyBorder="1" applyAlignment="1">
      <alignment horizontal="center" shrinkToFit="1"/>
    </xf>
    <xf numFmtId="0" fontId="34" fillId="0" borderId="0" xfId="2" applyFont="1" applyBorder="1" applyAlignment="1">
      <alignment horizontal="left" shrinkToFit="1"/>
    </xf>
    <xf numFmtId="0" fontId="57" fillId="0" borderId="0" xfId="2" applyFont="1" applyFill="1" applyBorder="1" applyAlignment="1">
      <alignment horizontal="center" shrinkToFit="1"/>
    </xf>
    <xf numFmtId="0" fontId="62" fillId="0" borderId="0" xfId="2" applyFont="1" applyBorder="1" applyAlignment="1">
      <alignment horizontal="left" shrinkToFit="1"/>
    </xf>
    <xf numFmtId="0" fontId="62" fillId="0" borderId="0" xfId="2" applyFont="1" applyBorder="1" applyAlignment="1">
      <alignment horizontal="left" shrinkToFit="1"/>
    </xf>
    <xf numFmtId="0" fontId="66" fillId="0" borderId="0" xfId="2" applyFont="1" applyBorder="1" applyAlignment="1">
      <alignment horizontal="left" shrinkToFit="1"/>
    </xf>
    <xf numFmtId="0" fontId="67" fillId="0" borderId="0" xfId="2" applyFont="1" applyBorder="1" applyAlignment="1">
      <alignment horizontal="center" shrinkToFit="1"/>
    </xf>
    <xf numFmtId="0" fontId="34" fillId="6" borderId="115" xfId="2" applyFont="1" applyFill="1" applyBorder="1" applyAlignment="1">
      <alignment horizontal="center" vertical="center"/>
    </xf>
    <xf numFmtId="0" fontId="62" fillId="0" borderId="62" xfId="2" applyFont="1" applyBorder="1" applyAlignment="1">
      <alignment horizontal="left" vertical="center" shrinkToFit="1"/>
    </xf>
    <xf numFmtId="0" fontId="62" fillId="0" borderId="70" xfId="2" applyFont="1" applyFill="1" applyBorder="1" applyAlignment="1">
      <alignment vertical="center" textRotation="180" shrinkToFit="1"/>
    </xf>
    <xf numFmtId="0" fontId="62" fillId="0" borderId="117" xfId="2" applyFont="1" applyBorder="1" applyAlignment="1">
      <alignment horizontal="left" vertical="center" shrinkToFit="1"/>
    </xf>
    <xf numFmtId="0" fontId="62" fillId="0" borderId="116" xfId="2" applyFont="1" applyBorder="1" applyAlignment="1">
      <alignment horizontal="left" vertical="center" shrinkToFit="1"/>
    </xf>
    <xf numFmtId="0" fontId="62" fillId="0" borderId="116" xfId="2" applyFont="1" applyFill="1" applyBorder="1" applyAlignment="1">
      <alignment vertical="center" textRotation="180" shrinkToFit="1"/>
    </xf>
    <xf numFmtId="0" fontId="68" fillId="6" borderId="116" xfId="2" applyFont="1" applyFill="1" applyBorder="1" applyAlignment="1">
      <alignment horizontal="left" vertical="center" shrinkToFit="1"/>
    </xf>
    <xf numFmtId="0" fontId="68" fillId="6" borderId="53" xfId="2" applyFont="1" applyFill="1" applyBorder="1" applyAlignment="1">
      <alignment horizontal="left" vertical="center" shrinkToFit="1"/>
    </xf>
    <xf numFmtId="0" fontId="68" fillId="6" borderId="70" xfId="2" applyFont="1" applyFill="1" applyBorder="1" applyAlignment="1">
      <alignment vertical="center" textRotation="180" shrinkToFit="1"/>
    </xf>
    <xf numFmtId="0" fontId="68" fillId="6" borderId="70" xfId="2" applyFont="1" applyFill="1" applyBorder="1" applyAlignment="1">
      <alignment horizontal="left" vertical="center" shrinkToFit="1"/>
    </xf>
    <xf numFmtId="0" fontId="62" fillId="6" borderId="0" xfId="2" applyFont="1" applyFill="1" applyBorder="1" applyAlignment="1">
      <alignment horizontal="left" vertical="center" shrinkToFit="1"/>
    </xf>
    <xf numFmtId="0" fontId="62" fillId="6" borderId="70" xfId="2" applyFont="1" applyFill="1" applyBorder="1" applyAlignment="1">
      <alignment vertical="center" textRotation="180" shrinkToFit="1"/>
    </xf>
    <xf numFmtId="0" fontId="62" fillId="6" borderId="66" xfId="2" applyFont="1" applyFill="1" applyBorder="1" applyAlignment="1">
      <alignment horizontal="left" vertical="center" shrinkToFit="1"/>
    </xf>
    <xf numFmtId="0" fontId="62" fillId="6" borderId="65" xfId="2" applyFont="1" applyFill="1" applyBorder="1" applyAlignment="1">
      <alignment vertical="center" textRotation="180" shrinkToFit="1"/>
    </xf>
    <xf numFmtId="0" fontId="62" fillId="6" borderId="64" xfId="2" applyFont="1" applyFill="1" applyBorder="1" applyAlignment="1">
      <alignment horizontal="left" vertical="center" shrinkToFit="1"/>
    </xf>
    <xf numFmtId="0" fontId="62" fillId="6" borderId="133" xfId="2" applyFont="1" applyFill="1" applyBorder="1" applyAlignment="1">
      <alignment horizontal="left" vertical="center" shrinkToFit="1"/>
    </xf>
    <xf numFmtId="0" fontId="62" fillId="6" borderId="65" xfId="2" applyFont="1" applyFill="1" applyBorder="1" applyAlignment="1">
      <alignment horizontal="left" vertical="center" shrinkToFit="1"/>
    </xf>
    <xf numFmtId="0" fontId="1" fillId="0" borderId="134" xfId="2" applyFont="1" applyFill="1" applyBorder="1" applyAlignment="1">
      <alignment horizontal="center" vertical="center" shrinkToFit="1"/>
    </xf>
    <xf numFmtId="0" fontId="1" fillId="0" borderId="54" xfId="2" applyFont="1" applyBorder="1">
      <alignment vertical="center"/>
    </xf>
    <xf numFmtId="0" fontId="58" fillId="6" borderId="41" xfId="2" applyFont="1" applyFill="1" applyBorder="1" applyAlignment="1">
      <alignment horizontal="left" vertical="center" wrapText="1" shrinkToFit="1"/>
    </xf>
    <xf numFmtId="0" fontId="25" fillId="0" borderId="67" xfId="2" applyFont="1" applyBorder="1" applyAlignment="1">
      <alignment horizontal="center" vertical="center" textRotation="180" shrinkToFit="1"/>
    </xf>
    <xf numFmtId="0" fontId="34" fillId="6" borderId="123" xfId="2" applyFont="1" applyFill="1" applyBorder="1" applyAlignment="1">
      <alignment horizontal="center" vertical="center"/>
    </xf>
    <xf numFmtId="0" fontId="62" fillId="8" borderId="135" xfId="2" applyFont="1" applyFill="1" applyBorder="1" applyAlignment="1">
      <alignment horizontal="center" vertical="center" shrinkToFit="1"/>
    </xf>
    <xf numFmtId="0" fontId="62" fillId="8" borderId="12" xfId="2" applyFont="1" applyFill="1" applyBorder="1" applyAlignment="1">
      <alignment horizontal="center" vertical="center" shrinkToFit="1"/>
    </xf>
    <xf numFmtId="0" fontId="62" fillId="8" borderId="67" xfId="2" applyFont="1" applyFill="1" applyBorder="1" applyAlignment="1">
      <alignment horizontal="center" vertical="center" shrinkToFit="1"/>
    </xf>
    <xf numFmtId="0" fontId="34" fillId="6" borderId="136" xfId="2" applyFont="1" applyFill="1" applyBorder="1" applyAlignment="1">
      <alignment horizontal="center" vertical="center"/>
    </xf>
    <xf numFmtId="0" fontId="58" fillId="0" borderId="65" xfId="2" applyFont="1" applyBorder="1" applyAlignment="1">
      <alignment horizontal="left" vertical="center" shrinkToFit="1"/>
    </xf>
    <xf numFmtId="0" fontId="58" fillId="0" borderId="65" xfId="2" applyFont="1" applyFill="1" applyBorder="1" applyAlignment="1">
      <alignment vertical="center" textRotation="180" shrinkToFit="1"/>
    </xf>
    <xf numFmtId="0" fontId="34" fillId="0" borderId="137" xfId="2" applyFont="1" applyBorder="1" applyAlignment="1">
      <alignment horizontal="center" vertical="center"/>
    </xf>
    <xf numFmtId="0" fontId="34" fillId="0" borderId="116" xfId="2" applyFont="1" applyBorder="1" applyAlignment="1">
      <alignment horizontal="left" vertical="center"/>
    </xf>
    <xf numFmtId="0" fontId="34" fillId="0" borderId="117" xfId="2" applyFont="1" applyBorder="1" applyAlignment="1">
      <alignment horizontal="right"/>
    </xf>
    <xf numFmtId="0" fontId="34" fillId="0" borderId="138" xfId="2" applyFont="1" applyBorder="1" applyAlignment="1">
      <alignment horizontal="center" vertical="center"/>
    </xf>
    <xf numFmtId="0" fontId="58" fillId="0" borderId="44" xfId="2" applyFont="1" applyFill="1" applyBorder="1" applyAlignment="1">
      <alignment vertical="center" textRotation="180" shrinkToFit="1"/>
    </xf>
    <xf numFmtId="0" fontId="34" fillId="6" borderId="138" xfId="2" applyFont="1" applyFill="1" applyBorder="1" applyAlignment="1">
      <alignment horizontal="center" vertical="center"/>
    </xf>
    <xf numFmtId="0" fontId="60" fillId="6" borderId="39" xfId="2" applyFont="1" applyFill="1" applyBorder="1" applyAlignment="1">
      <alignment horizontal="left" vertical="center" shrinkToFit="1"/>
    </xf>
    <xf numFmtId="0" fontId="58" fillId="0" borderId="35" xfId="2" applyFont="1" applyBorder="1" applyAlignment="1">
      <alignment horizontal="left" vertical="center" shrinkToFit="1"/>
    </xf>
    <xf numFmtId="0" fontId="58" fillId="6" borderId="56" xfId="2" applyFont="1" applyFill="1" applyBorder="1" applyAlignment="1">
      <alignment horizontal="left" vertical="center" shrinkToFit="1"/>
    </xf>
    <xf numFmtId="0" fontId="58" fillId="6" borderId="40" xfId="2" applyFont="1" applyFill="1" applyBorder="1" applyAlignment="1">
      <alignment horizontal="left" vertical="center" shrinkToFit="1"/>
    </xf>
    <xf numFmtId="0" fontId="58" fillId="6" borderId="139" xfId="2" applyFont="1" applyFill="1" applyBorder="1" applyAlignment="1">
      <alignment horizontal="left" vertical="center" shrinkToFit="1"/>
    </xf>
    <xf numFmtId="0" fontId="34" fillId="6" borderId="140" xfId="2" applyFont="1" applyFill="1" applyBorder="1" applyAlignment="1">
      <alignment horizontal="center" vertical="center"/>
    </xf>
    <xf numFmtId="0" fontId="34" fillId="6" borderId="115" xfId="2" applyFont="1" applyFill="1" applyBorder="1" applyAlignment="1">
      <alignment horizontal="center"/>
    </xf>
    <xf numFmtId="0" fontId="58" fillId="6" borderId="70" xfId="2" applyFont="1" applyFill="1" applyBorder="1" applyAlignment="1">
      <alignment vertical="center" textRotation="180" shrinkToFit="1"/>
    </xf>
    <xf numFmtId="0" fontId="62" fillId="6" borderId="41" xfId="2" applyFont="1" applyFill="1" applyBorder="1" applyAlignment="1">
      <alignment horizontal="left" vertical="center" shrinkToFit="1"/>
    </xf>
    <xf numFmtId="0" fontId="62" fillId="8" borderId="141" xfId="2" applyFont="1" applyFill="1" applyBorder="1" applyAlignment="1">
      <alignment horizontal="center" vertical="center" shrinkToFit="1"/>
    </xf>
    <xf numFmtId="0" fontId="59" fillId="0" borderId="0" xfId="2" applyFont="1">
      <alignment vertical="center"/>
    </xf>
    <xf numFmtId="0" fontId="59" fillId="0" borderId="44" xfId="2" applyFont="1" applyBorder="1" applyAlignment="1">
      <alignment vertical="center" shrinkToFit="1"/>
    </xf>
    <xf numFmtId="0" fontId="59" fillId="0" borderId="41" xfId="2" applyFont="1" applyFill="1" applyBorder="1" applyAlignment="1">
      <alignment vertical="center" textRotation="180" shrinkToFit="1"/>
    </xf>
    <xf numFmtId="0" fontId="61" fillId="0" borderId="42" xfId="2" applyFont="1" applyFill="1" applyBorder="1" applyAlignment="1">
      <alignment horizontal="left" vertical="center" shrinkToFit="1"/>
    </xf>
    <xf numFmtId="0" fontId="58" fillId="0" borderId="142" xfId="2" applyFont="1" applyBorder="1" applyAlignment="1">
      <alignment horizontal="left" vertical="center" shrinkToFit="1"/>
    </xf>
    <xf numFmtId="0" fontId="58" fillId="0" borderId="142" xfId="2" applyFont="1" applyFill="1" applyBorder="1" applyAlignment="1">
      <alignment vertical="center" textRotation="180" shrinkToFit="1"/>
    </xf>
    <xf numFmtId="0" fontId="58" fillId="0" borderId="142" xfId="2" applyFont="1" applyFill="1" applyBorder="1" applyAlignment="1">
      <alignment horizontal="left" vertical="center" shrinkToFit="1"/>
    </xf>
    <xf numFmtId="0" fontId="69" fillId="6" borderId="41" xfId="2" applyFont="1" applyFill="1" applyBorder="1" applyAlignment="1">
      <alignment vertical="center" textRotation="180" shrinkToFit="1"/>
    </xf>
    <xf numFmtId="0" fontId="34" fillId="0" borderId="115" xfId="2" applyFont="1" applyBorder="1" applyAlignment="1">
      <alignment horizontal="center" vertical="center"/>
    </xf>
    <xf numFmtId="0" fontId="57" fillId="6" borderId="52" xfId="2" applyFont="1" applyFill="1" applyBorder="1" applyAlignment="1">
      <alignment horizontal="left" vertical="center" shrinkToFit="1"/>
    </xf>
    <xf numFmtId="0" fontId="57" fillId="6" borderId="53" xfId="2" applyFont="1" applyFill="1" applyBorder="1" applyAlignment="1">
      <alignment horizontal="left" vertical="center" shrinkToFit="1"/>
    </xf>
    <xf numFmtId="0" fontId="34" fillId="0" borderId="123" xfId="2" applyFont="1" applyBorder="1" applyAlignment="1">
      <alignment horizontal="center" vertical="center"/>
    </xf>
    <xf numFmtId="0" fontId="25" fillId="8" borderId="32" xfId="2" applyFont="1" applyFill="1" applyBorder="1" applyAlignment="1">
      <alignment horizontal="center" vertical="center" wrapText="1" shrinkToFit="1"/>
    </xf>
    <xf numFmtId="0" fontId="25" fillId="8" borderId="135" xfId="2" applyFont="1" applyFill="1" applyBorder="1" applyAlignment="1">
      <alignment horizontal="center" vertical="center" wrapText="1" shrinkToFit="1"/>
    </xf>
    <xf numFmtId="0" fontId="62" fillId="8" borderId="143" xfId="2" applyFont="1" applyFill="1" applyBorder="1" applyAlignment="1">
      <alignment horizontal="center" vertical="center" shrinkToFit="1"/>
    </xf>
    <xf numFmtId="0" fontId="25" fillId="0" borderId="129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/>
    </xf>
    <xf numFmtId="0" fontId="56" fillId="0" borderId="66" xfId="2" applyFont="1" applyBorder="1" applyAlignment="1">
      <alignment horizontal="center"/>
    </xf>
    <xf numFmtId="0" fontId="34" fillId="0" borderId="65" xfId="2" applyFont="1" applyBorder="1" applyAlignment="1">
      <alignment horizontal="left"/>
    </xf>
    <xf numFmtId="0" fontId="56" fillId="0" borderId="133" xfId="2" applyFont="1" applyBorder="1" applyAlignment="1">
      <alignment horizontal="right"/>
    </xf>
    <xf numFmtId="0" fontId="70" fillId="6" borderId="41" xfId="2" applyFont="1" applyFill="1" applyBorder="1" applyAlignment="1">
      <alignment horizontal="left" vertical="center" shrinkToFit="1"/>
    </xf>
    <xf numFmtId="0" fontId="71" fillId="6" borderId="41" xfId="2" applyFont="1" applyFill="1" applyBorder="1" applyAlignment="1">
      <alignment horizontal="left" vertical="center" shrinkToFit="1"/>
    </xf>
    <xf numFmtId="0" fontId="62" fillId="0" borderId="144" xfId="2" applyFont="1" applyBorder="1" applyAlignment="1">
      <alignment horizontal="left" vertical="center" shrinkToFit="1"/>
    </xf>
    <xf numFmtId="0" fontId="62" fillId="0" borderId="145" xfId="2" applyFont="1" applyFill="1" applyBorder="1" applyAlignment="1">
      <alignment vertical="center" textRotation="180" shrinkToFit="1"/>
    </xf>
    <xf numFmtId="0" fontId="72" fillId="0" borderId="146" xfId="2" applyFont="1" applyFill="1" applyBorder="1" applyAlignment="1">
      <alignment horizontal="left" vertical="center" shrinkToFit="1"/>
    </xf>
    <xf numFmtId="0" fontId="56" fillId="0" borderId="52" xfId="2" applyFont="1" applyBorder="1" applyAlignment="1">
      <alignment horizontal="center" vertical="center"/>
    </xf>
    <xf numFmtId="0" fontId="63" fillId="6" borderId="41" xfId="2" applyFont="1" applyFill="1" applyBorder="1" applyAlignment="1">
      <alignment horizontal="left" vertical="center" shrinkToFit="1"/>
    </xf>
    <xf numFmtId="0" fontId="70" fillId="6" borderId="41" xfId="2" applyFont="1" applyFill="1" applyBorder="1" applyAlignment="1">
      <alignment vertical="center" textRotation="180" shrinkToFit="1"/>
    </xf>
    <xf numFmtId="0" fontId="1" fillId="6" borderId="41" xfId="2" applyFont="1" applyFill="1" applyBorder="1" applyAlignment="1">
      <alignment horizontal="left" vertical="center" shrinkToFit="1"/>
    </xf>
    <xf numFmtId="0" fontId="62" fillId="6" borderId="147" xfId="2" applyFont="1" applyFill="1" applyBorder="1" applyAlignment="1">
      <alignment horizontal="left" vertical="center" shrinkToFit="1"/>
    </xf>
    <xf numFmtId="0" fontId="72" fillId="0" borderId="148" xfId="2" applyFont="1" applyFill="1" applyBorder="1" applyAlignment="1">
      <alignment horizontal="left" vertical="center" shrinkToFit="1"/>
    </xf>
    <xf numFmtId="0" fontId="56" fillId="0" borderId="52" xfId="2" applyFont="1" applyBorder="1" applyAlignment="1">
      <alignment horizontal="center"/>
    </xf>
    <xf numFmtId="0" fontId="62" fillId="0" borderId="41" xfId="2" applyFont="1" applyFill="1" applyBorder="1" applyAlignment="1">
      <alignment horizontal="left" vertical="center" shrinkToFit="1"/>
    </xf>
    <xf numFmtId="0" fontId="62" fillId="0" borderId="41" xfId="2" applyFont="1" applyFill="1" applyBorder="1" applyAlignment="1">
      <alignment vertical="center" textRotation="180" shrinkToFit="1"/>
    </xf>
    <xf numFmtId="0" fontId="62" fillId="0" borderId="41" xfId="2" applyFont="1" applyBorder="1" applyAlignment="1">
      <alignment horizontal="left" vertical="center" shrinkToFit="1"/>
    </xf>
    <xf numFmtId="0" fontId="62" fillId="0" borderId="147" xfId="2" applyFont="1" applyFill="1" applyBorder="1" applyAlignment="1">
      <alignment horizontal="left" vertical="center" shrinkToFit="1"/>
    </xf>
    <xf numFmtId="0" fontId="62" fillId="0" borderId="148" xfId="2" applyFont="1" applyFill="1" applyBorder="1" applyAlignment="1">
      <alignment horizontal="left" vertical="center" shrinkToFit="1"/>
    </xf>
    <xf numFmtId="0" fontId="72" fillId="6" borderId="41" xfId="2" applyFont="1" applyFill="1" applyBorder="1" applyAlignment="1">
      <alignment horizontal="left" vertical="center" shrinkToFit="1"/>
    </xf>
    <xf numFmtId="0" fontId="62" fillId="6" borderId="41" xfId="2" applyFont="1" applyFill="1" applyBorder="1" applyAlignment="1">
      <alignment vertical="center" textRotation="180" shrinkToFit="1"/>
    </xf>
    <xf numFmtId="0" fontId="73" fillId="0" borderId="41" xfId="2" applyFont="1" applyBorder="1" applyAlignment="1">
      <alignment horizontal="left" vertical="center" shrinkToFit="1"/>
    </xf>
    <xf numFmtId="0" fontId="72" fillId="0" borderId="41" xfId="2" applyFont="1" applyBorder="1" applyAlignment="1">
      <alignment horizontal="left" vertical="center" shrinkToFit="1"/>
    </xf>
    <xf numFmtId="0" fontId="74" fillId="6" borderId="41" xfId="2" applyFont="1" applyFill="1" applyBorder="1" applyAlignment="1">
      <alignment horizontal="left" vertical="center" shrinkToFit="1"/>
    </xf>
    <xf numFmtId="0" fontId="62" fillId="0" borderId="53" xfId="2" applyFont="1" applyBorder="1" applyAlignment="1">
      <alignment horizontal="left" vertical="center" shrinkToFit="1"/>
    </xf>
    <xf numFmtId="0" fontId="62" fillId="0" borderId="147" xfId="2" applyFont="1" applyBorder="1" applyAlignment="1">
      <alignment horizontal="left" vertical="center" shrinkToFit="1"/>
    </xf>
    <xf numFmtId="0" fontId="62" fillId="0" borderId="148" xfId="2" applyFont="1" applyBorder="1" applyAlignment="1">
      <alignment horizontal="left" vertical="center" shrinkToFit="1"/>
    </xf>
    <xf numFmtId="0" fontId="62" fillId="0" borderId="149" xfId="2" applyFont="1" applyBorder="1" applyAlignment="1">
      <alignment horizontal="left" vertical="center" shrinkToFit="1"/>
    </xf>
    <xf numFmtId="0" fontId="62" fillId="0" borderId="150" xfId="2" applyFont="1" applyBorder="1" applyAlignment="1">
      <alignment horizontal="left" vertical="center" shrinkToFit="1"/>
    </xf>
    <xf numFmtId="0" fontId="62" fillId="0" borderId="151" xfId="2" applyFont="1" applyBorder="1" applyAlignment="1">
      <alignment horizontal="left" vertical="center" shrinkToFit="1"/>
    </xf>
    <xf numFmtId="0" fontId="56" fillId="0" borderId="56" xfId="2" applyFont="1" applyBorder="1" applyAlignment="1">
      <alignment horizontal="center" vertical="center"/>
    </xf>
    <xf numFmtId="0" fontId="34" fillId="0" borderId="40" xfId="2" applyFont="1" applyBorder="1" applyAlignment="1">
      <alignment horizontal="center" vertical="center"/>
    </xf>
    <xf numFmtId="0" fontId="56" fillId="0" borderId="80" xfId="2" applyFont="1" applyBorder="1">
      <alignment vertical="center"/>
    </xf>
    <xf numFmtId="0" fontId="62" fillId="8" borderId="49" xfId="2" applyFont="1" applyFill="1" applyBorder="1" applyAlignment="1">
      <alignment horizontal="center" vertical="center" shrinkToFit="1"/>
    </xf>
    <xf numFmtId="0" fontId="1" fillId="0" borderId="41" xfId="2" applyFont="1" applyBorder="1" applyAlignment="1">
      <alignment horizontal="left" vertical="center" shrinkToFit="1"/>
    </xf>
    <xf numFmtId="0" fontId="61" fillId="6" borderId="44" xfId="2" applyFont="1" applyFill="1" applyBorder="1" applyAlignment="1">
      <alignment vertical="center" textRotation="180" shrinkToFit="1"/>
    </xf>
    <xf numFmtId="0" fontId="60" fillId="6" borderId="59" xfId="2" applyFont="1" applyFill="1" applyBorder="1" applyAlignment="1">
      <alignment horizontal="left" vertical="center" shrinkToFit="1"/>
    </xf>
    <xf numFmtId="0" fontId="34" fillId="6" borderId="36" xfId="2" applyFont="1" applyFill="1" applyBorder="1">
      <alignment vertical="center"/>
    </xf>
    <xf numFmtId="0" fontId="34" fillId="6" borderId="137" xfId="2" applyFont="1" applyFill="1" applyBorder="1" applyAlignment="1">
      <alignment horizontal="center" vertical="center"/>
    </xf>
    <xf numFmtId="0" fontId="34" fillId="6" borderId="116" xfId="2" applyFont="1" applyFill="1" applyBorder="1" applyAlignment="1">
      <alignment horizontal="left" vertical="center"/>
    </xf>
    <xf numFmtId="0" fontId="58" fillId="0" borderId="152" xfId="2" applyFont="1" applyBorder="1">
      <alignment vertical="center"/>
    </xf>
    <xf numFmtId="0" fontId="58" fillId="6" borderId="65" xfId="2" applyFont="1" applyFill="1" applyBorder="1" applyAlignment="1">
      <alignment horizontal="left" vertical="center" shrinkToFit="1"/>
    </xf>
    <xf numFmtId="0" fontId="34" fillId="6" borderId="41" xfId="2" applyFont="1" applyFill="1" applyBorder="1" applyAlignment="1">
      <alignment horizontal="left" vertical="center"/>
    </xf>
    <xf numFmtId="0" fontId="34" fillId="6" borderId="41" xfId="2" applyFont="1" applyFill="1" applyBorder="1" applyAlignment="1">
      <alignment horizontal="center"/>
    </xf>
    <xf numFmtId="0" fontId="61" fillId="6" borderId="52" xfId="2" applyFont="1" applyFill="1" applyBorder="1" applyAlignment="1">
      <alignment horizontal="left" vertical="center" shrinkToFit="1"/>
    </xf>
    <xf numFmtId="0" fontId="60" fillId="0" borderId="53" xfId="2" applyFont="1" applyFill="1" applyBorder="1" applyAlignment="1">
      <alignment horizontal="left" vertical="center" shrinkToFit="1"/>
    </xf>
    <xf numFmtId="0" fontId="34" fillId="6" borderId="41" xfId="2" applyFont="1" applyFill="1" applyBorder="1" applyAlignment="1">
      <alignment horizontal="center" vertical="center"/>
    </xf>
    <xf numFmtId="0" fontId="61" fillId="0" borderId="147" xfId="2" applyFont="1" applyBorder="1" applyAlignment="1">
      <alignment horizontal="left" vertical="center" shrinkToFit="1"/>
    </xf>
    <xf numFmtId="0" fontId="58" fillId="0" borderId="44" xfId="2" applyFont="1" applyBorder="1" applyAlignment="1">
      <alignment vertical="center" shrinkToFit="1"/>
    </xf>
    <xf numFmtId="0" fontId="58" fillId="6" borderId="0" xfId="2" applyFont="1" applyFill="1">
      <alignment vertical="center"/>
    </xf>
    <xf numFmtId="0" fontId="60" fillId="6" borderId="147" xfId="2" applyFont="1" applyFill="1" applyBorder="1" applyAlignment="1">
      <alignment horizontal="left" vertical="center" shrinkToFit="1"/>
    </xf>
    <xf numFmtId="0" fontId="60" fillId="0" borderId="44" xfId="2" applyFont="1" applyFill="1" applyBorder="1" applyAlignment="1">
      <alignment horizontal="left" vertical="center" shrinkToFit="1"/>
    </xf>
    <xf numFmtId="0" fontId="60" fillId="0" borderId="42" xfId="2" applyFont="1" applyFill="1" applyBorder="1" applyAlignment="1">
      <alignment horizontal="left" vertical="center" shrinkToFit="1"/>
    </xf>
    <xf numFmtId="0" fontId="34" fillId="6" borderId="41" xfId="2" applyFont="1" applyFill="1" applyBorder="1" applyAlignment="1">
      <alignment horizontal="center" vertical="center" shrinkToFit="1"/>
    </xf>
    <xf numFmtId="0" fontId="60" fillId="0" borderId="46" xfId="2" applyFont="1" applyFill="1" applyBorder="1" applyAlignment="1">
      <alignment horizontal="left" vertical="center" shrinkToFit="1"/>
    </xf>
    <xf numFmtId="0" fontId="60" fillId="0" borderId="39" xfId="2" applyFont="1" applyFill="1" applyBorder="1" applyAlignment="1">
      <alignment horizontal="left" vertical="center" shrinkToFit="1"/>
    </xf>
    <xf numFmtId="0" fontId="60" fillId="0" borderId="36" xfId="2" applyFont="1" applyFill="1" applyBorder="1" applyAlignment="1">
      <alignment horizontal="left" vertical="center" shrinkToFit="1"/>
    </xf>
    <xf numFmtId="0" fontId="34" fillId="6" borderId="153" xfId="2" applyFont="1" applyFill="1" applyBorder="1" applyAlignment="1">
      <alignment horizontal="center" vertical="center"/>
    </xf>
    <xf numFmtId="0" fontId="34" fillId="6" borderId="35" xfId="2" applyFont="1" applyFill="1" applyBorder="1" applyAlignment="1">
      <alignment horizontal="center" vertical="center"/>
    </xf>
    <xf numFmtId="0" fontId="34" fillId="6" borderId="41" xfId="2" applyFont="1" applyFill="1" applyBorder="1" applyAlignment="1">
      <alignment horizontal="left"/>
    </xf>
    <xf numFmtId="0" fontId="34" fillId="0" borderId="115" xfId="2" applyFont="1" applyBorder="1" applyAlignment="1">
      <alignment horizontal="center"/>
    </xf>
    <xf numFmtId="0" fontId="35" fillId="0" borderId="0" xfId="2" applyFont="1">
      <alignment vertical="center"/>
    </xf>
    <xf numFmtId="0" fontId="35" fillId="0" borderId="0" xfId="2" applyFont="1" applyBorder="1">
      <alignment vertical="center"/>
    </xf>
    <xf numFmtId="0" fontId="35" fillId="0" borderId="0" xfId="2" applyFont="1" applyBorder="1" applyAlignment="1">
      <alignment horizontal="center" vertical="center"/>
    </xf>
    <xf numFmtId="0" fontId="56" fillId="0" borderId="0" xfId="2" applyFont="1" applyAlignment="1">
      <alignment horizontal="center" vertical="center"/>
    </xf>
    <xf numFmtId="0" fontId="56" fillId="0" borderId="0" xfId="2" applyFont="1">
      <alignment vertical="center"/>
    </xf>
    <xf numFmtId="0" fontId="35" fillId="0" borderId="0" xfId="2" applyFont="1" applyFill="1">
      <alignment vertical="center"/>
    </xf>
    <xf numFmtId="0" fontId="35" fillId="0" borderId="0" xfId="2" applyFont="1" applyAlignment="1">
      <alignment vertical="center" shrinkToFit="1"/>
    </xf>
    <xf numFmtId="0" fontId="35" fillId="0" borderId="0" xfId="2" applyFont="1" applyAlignment="1">
      <alignment horizontal="center" vertical="center"/>
    </xf>
    <xf numFmtId="0" fontId="35" fillId="0" borderId="0" xfId="2" applyFont="1" applyBorder="1" applyAlignment="1">
      <alignment horizontal="right" vertical="top"/>
    </xf>
    <xf numFmtId="0" fontId="75" fillId="0" borderId="114" xfId="2" applyFont="1" applyBorder="1" applyAlignment="1">
      <alignment horizontal="right" vertical="top"/>
    </xf>
    <xf numFmtId="9" fontId="35" fillId="0" borderId="0" xfId="2" applyNumberFormat="1" applyFont="1" applyBorder="1">
      <alignment vertical="center"/>
    </xf>
    <xf numFmtId="0" fontId="35" fillId="0" borderId="0" xfId="2" applyFont="1" applyBorder="1" applyAlignment="1">
      <alignment horizontal="right"/>
    </xf>
    <xf numFmtId="0" fontId="34" fillId="6" borderId="49" xfId="2" applyFont="1" applyFill="1" applyBorder="1" applyAlignment="1">
      <alignment horizontal="left"/>
    </xf>
    <xf numFmtId="0" fontId="56" fillId="6" borderId="42" xfId="2" applyFont="1" applyFill="1" applyBorder="1" applyAlignment="1">
      <alignment horizontal="right"/>
    </xf>
    <xf numFmtId="0" fontId="60" fillId="0" borderId="116" xfId="2" applyFont="1" applyBorder="1" applyAlignment="1">
      <alignment horizontal="left" vertical="center" shrinkToFit="1"/>
    </xf>
    <xf numFmtId="0" fontId="60" fillId="0" borderId="116" xfId="2" applyFont="1" applyFill="1" applyBorder="1" applyAlignment="1">
      <alignment vertical="center" textRotation="180" shrinkToFit="1"/>
    </xf>
    <xf numFmtId="0" fontId="60" fillId="0" borderId="62" xfId="2" applyFont="1" applyBorder="1" applyAlignment="1">
      <alignment horizontal="left" vertical="center" shrinkToFit="1"/>
    </xf>
    <xf numFmtId="0" fontId="60" fillId="6" borderId="66" xfId="2" applyFont="1" applyFill="1" applyBorder="1" applyAlignment="1">
      <alignment horizontal="left" vertical="center" shrinkToFit="1"/>
    </xf>
    <xf numFmtId="0" fontId="60" fillId="0" borderId="65" xfId="2" applyFont="1" applyFill="1" applyBorder="1" applyAlignment="1">
      <alignment vertical="center" textRotation="180" shrinkToFit="1"/>
    </xf>
    <xf numFmtId="0" fontId="58" fillId="0" borderId="64" xfId="2" applyFont="1" applyBorder="1" applyAlignment="1">
      <alignment horizontal="left" vertical="center" shrinkToFit="1"/>
    </xf>
    <xf numFmtId="0" fontId="35" fillId="0" borderId="133" xfId="2" applyFont="1" applyBorder="1" applyAlignment="1">
      <alignment horizontal="right"/>
    </xf>
    <xf numFmtId="0" fontId="35" fillId="0" borderId="134" xfId="2" applyFont="1" applyFill="1" applyBorder="1" applyAlignment="1">
      <alignment horizontal="center" vertical="center" shrinkToFit="1"/>
    </xf>
    <xf numFmtId="0" fontId="56" fillId="6" borderId="42" xfId="2" applyFont="1" applyFill="1" applyBorder="1">
      <alignment vertical="center"/>
    </xf>
    <xf numFmtId="0" fontId="35" fillId="0" borderId="54" xfId="2" applyFont="1" applyBorder="1">
      <alignment vertical="center"/>
    </xf>
    <xf numFmtId="0" fontId="58" fillId="0" borderId="53" xfId="2" applyFont="1" applyBorder="1" applyAlignment="1">
      <alignment horizontal="left" vertical="center" wrapText="1" shrinkToFit="1"/>
    </xf>
    <xf numFmtId="0" fontId="75" fillId="0" borderId="67" xfId="2" applyFont="1" applyBorder="1" applyAlignment="1">
      <alignment horizontal="center" vertical="center" textRotation="180" shrinkToFit="1"/>
    </xf>
    <xf numFmtId="0" fontId="56" fillId="0" borderId="122" xfId="2" applyFont="1" applyBorder="1" applyAlignment="1">
      <alignment horizontal="center" vertical="center" textRotation="255" shrinkToFit="1"/>
    </xf>
    <xf numFmtId="0" fontId="58" fillId="0" borderId="0" xfId="2" applyFont="1" applyAlignment="1">
      <alignment horizontal="left" vertical="center"/>
    </xf>
    <xf numFmtId="0" fontId="76" fillId="6" borderId="41" xfId="2" applyFont="1" applyFill="1" applyBorder="1" applyAlignment="1">
      <alignment horizontal="left" vertical="center" shrinkToFit="1"/>
    </xf>
    <xf numFmtId="0" fontId="56" fillId="0" borderId="122" xfId="2" applyFont="1" applyBorder="1" applyAlignment="1">
      <alignment horizontal="center"/>
    </xf>
    <xf numFmtId="179" fontId="35" fillId="0" borderId="0" xfId="2" applyNumberFormat="1" applyFont="1" applyBorder="1" applyAlignment="1">
      <alignment horizontal="center" vertical="center"/>
    </xf>
    <xf numFmtId="178" fontId="35" fillId="0" borderId="0" xfId="2" applyNumberFormat="1" applyFont="1" applyBorder="1" applyAlignment="1">
      <alignment horizontal="center" vertical="center"/>
    </xf>
    <xf numFmtId="0" fontId="35" fillId="0" borderId="0" xfId="2" applyFont="1" applyFill="1" applyBorder="1" applyAlignment="1">
      <alignment horizontal="left" vertical="center" wrapText="1"/>
    </xf>
    <xf numFmtId="0" fontId="35" fillId="0" borderId="0" xfId="2" applyFont="1" applyFill="1" applyBorder="1" applyAlignment="1">
      <alignment horizontal="center" vertical="center"/>
    </xf>
    <xf numFmtId="0" fontId="77" fillId="0" borderId="0" xfId="2" applyFont="1">
      <alignment vertical="center"/>
    </xf>
    <xf numFmtId="0" fontId="56" fillId="6" borderId="36" xfId="2" applyFont="1" applyFill="1" applyBorder="1">
      <alignment vertical="center"/>
    </xf>
    <xf numFmtId="0" fontId="63" fillId="8" borderId="154" xfId="2" applyFont="1" applyFill="1" applyBorder="1" applyAlignment="1">
      <alignment horizontal="center" vertical="center" shrinkToFit="1"/>
    </xf>
    <xf numFmtId="0" fontId="63" fillId="8" borderId="155" xfId="2" applyFont="1" applyFill="1" applyBorder="1" applyAlignment="1">
      <alignment horizontal="center" vertical="center" shrinkToFit="1"/>
    </xf>
    <xf numFmtId="0" fontId="63" fillId="8" borderId="79" xfId="2" applyFont="1" applyFill="1" applyBorder="1" applyAlignment="1">
      <alignment horizontal="center" vertical="center" shrinkToFit="1"/>
    </xf>
    <xf numFmtId="0" fontId="63" fillId="8" borderId="33" xfId="2" applyFont="1" applyFill="1" applyBorder="1" applyAlignment="1">
      <alignment horizontal="center" vertical="center" shrinkToFit="1"/>
    </xf>
    <xf numFmtId="0" fontId="63" fillId="8" borderId="78" xfId="2" applyFont="1" applyFill="1" applyBorder="1" applyAlignment="1">
      <alignment horizontal="center" vertical="center" shrinkToFit="1"/>
    </xf>
    <xf numFmtId="0" fontId="56" fillId="0" borderId="121" xfId="2" applyFont="1" applyBorder="1" applyAlignment="1">
      <alignment horizontal="center"/>
    </xf>
    <xf numFmtId="0" fontId="35" fillId="0" borderId="53" xfId="2" applyFont="1" applyBorder="1" applyAlignment="1">
      <alignment horizontal="right"/>
    </xf>
    <xf numFmtId="0" fontId="35" fillId="0" borderId="122" xfId="2" applyFont="1" applyFill="1" applyBorder="1" applyAlignment="1">
      <alignment horizontal="center" vertical="center" shrinkToFit="1"/>
    </xf>
    <xf numFmtId="0" fontId="35" fillId="0" borderId="46" xfId="2" applyFont="1" applyBorder="1">
      <alignment vertical="center"/>
    </xf>
    <xf numFmtId="0" fontId="75" fillId="0" borderId="32" xfId="2" applyFont="1" applyBorder="1" applyAlignment="1">
      <alignment horizontal="center" vertical="center" textRotation="180" shrinkToFit="1"/>
    </xf>
    <xf numFmtId="0" fontId="63" fillId="8" borderId="135" xfId="2" applyFont="1" applyFill="1" applyBorder="1" applyAlignment="1">
      <alignment horizontal="center" vertical="center" shrinkToFit="1"/>
    </xf>
    <xf numFmtId="0" fontId="63" fillId="8" borderId="141" xfId="2" applyFont="1" applyFill="1" applyBorder="1" applyAlignment="1">
      <alignment horizontal="center" vertical="center" shrinkToFit="1"/>
    </xf>
    <xf numFmtId="0" fontId="63" fillId="8" borderId="67" xfId="2" applyFont="1" applyFill="1" applyBorder="1" applyAlignment="1">
      <alignment horizontal="center" vertical="center" shrinkToFit="1"/>
    </xf>
    <xf numFmtId="0" fontId="63" fillId="0" borderId="0" xfId="2" applyFont="1">
      <alignment vertical="center"/>
    </xf>
    <xf numFmtId="0" fontId="63" fillId="0" borderId="0" xfId="2" applyFont="1" applyBorder="1">
      <alignment vertical="center"/>
    </xf>
    <xf numFmtId="0" fontId="63" fillId="0" borderId="0" xfId="2" applyFont="1" applyBorder="1" applyAlignment="1">
      <alignment horizontal="center" vertical="center"/>
    </xf>
    <xf numFmtId="0" fontId="63" fillId="0" borderId="0" xfId="2" applyFont="1" applyBorder="1" applyAlignment="1">
      <alignment horizontal="right"/>
    </xf>
    <xf numFmtId="0" fontId="63" fillId="0" borderId="62" xfId="2" applyFont="1" applyBorder="1">
      <alignment vertical="center"/>
    </xf>
    <xf numFmtId="0" fontId="35" fillId="0" borderId="126" xfId="2" applyFont="1" applyBorder="1" applyAlignment="1">
      <alignment horizontal="center" vertical="center" shrinkToFit="1"/>
    </xf>
    <xf numFmtId="0" fontId="63" fillId="0" borderId="46" xfId="2" applyFont="1" applyBorder="1">
      <alignment vertical="center"/>
    </xf>
    <xf numFmtId="0" fontId="56" fillId="0" borderId="122" xfId="2" applyFont="1" applyFill="1" applyBorder="1" applyAlignment="1">
      <alignment horizontal="center" vertical="center" textRotation="255" shrinkToFit="1"/>
    </xf>
    <xf numFmtId="0" fontId="56" fillId="0" borderId="122" xfId="2" applyFont="1" applyFill="1" applyBorder="1" applyAlignment="1">
      <alignment horizontal="center"/>
    </xf>
    <xf numFmtId="0" fontId="63" fillId="8" borderId="49" xfId="2" applyFont="1" applyFill="1" applyBorder="1" applyAlignment="1">
      <alignment horizontal="center" vertical="center" shrinkToFit="1"/>
    </xf>
    <xf numFmtId="0" fontId="63" fillId="8" borderId="48" xfId="2" applyFont="1" applyFill="1" applyBorder="1" applyAlignment="1">
      <alignment horizontal="center" vertical="center" shrinkToFit="1"/>
    </xf>
    <xf numFmtId="0" fontId="63" fillId="8" borderId="86" xfId="2" applyFont="1" applyFill="1" applyBorder="1" applyAlignment="1">
      <alignment horizontal="center" vertical="center" shrinkToFit="1"/>
    </xf>
    <xf numFmtId="0" fontId="63" fillId="8" borderId="70" xfId="2" applyFont="1" applyFill="1" applyBorder="1" applyAlignment="1">
      <alignment horizontal="center" vertical="center" shrinkToFit="1"/>
    </xf>
    <xf numFmtId="0" fontId="63" fillId="8" borderId="133" xfId="2" applyFont="1" applyFill="1" applyBorder="1" applyAlignment="1">
      <alignment horizontal="center" vertical="center" shrinkToFit="1"/>
    </xf>
    <xf numFmtId="0" fontId="63" fillId="8" borderId="65" xfId="2" applyFont="1" applyFill="1" applyBorder="1" applyAlignment="1">
      <alignment horizontal="center" vertical="center" shrinkToFit="1"/>
    </xf>
    <xf numFmtId="0" fontId="63" fillId="8" borderId="119" xfId="2" applyFont="1" applyFill="1" applyBorder="1" applyAlignment="1">
      <alignment horizontal="center" vertical="center" shrinkToFit="1"/>
    </xf>
    <xf numFmtId="0" fontId="63" fillId="8" borderId="156" xfId="2" applyFont="1" applyFill="1" applyBorder="1" applyAlignment="1">
      <alignment horizontal="center" vertical="center" shrinkToFit="1"/>
    </xf>
    <xf numFmtId="0" fontId="63" fillId="8" borderId="157" xfId="2" applyFont="1" applyFill="1" applyBorder="1" applyAlignment="1">
      <alignment horizontal="center" vertical="center" shrinkToFit="1"/>
    </xf>
    <xf numFmtId="0" fontId="63" fillId="8" borderId="64" xfId="2" applyFont="1" applyFill="1" applyBorder="1" applyAlignment="1">
      <alignment horizontal="center" vertical="center" shrinkToFit="1"/>
    </xf>
    <xf numFmtId="0" fontId="56" fillId="0" borderId="121" xfId="2" applyFont="1" applyFill="1" applyBorder="1" applyAlignment="1">
      <alignment horizontal="center"/>
    </xf>
    <xf numFmtId="0" fontId="57" fillId="0" borderId="53" xfId="2" applyFont="1" applyFill="1" applyBorder="1" applyAlignment="1">
      <alignment horizontal="center" vertical="center" wrapText="1" shrinkToFit="1"/>
    </xf>
    <xf numFmtId="0" fontId="62" fillId="0" borderId="66" xfId="2" applyFont="1" applyBorder="1" applyAlignment="1">
      <alignment horizontal="left" vertical="center" shrinkToFit="1"/>
    </xf>
    <xf numFmtId="0" fontId="62" fillId="0" borderId="65" xfId="2" applyFont="1" applyFill="1" applyBorder="1" applyAlignment="1">
      <alignment vertical="center" textRotation="180" shrinkToFit="1"/>
    </xf>
    <xf numFmtId="0" fontId="62" fillId="0" borderId="65" xfId="2" applyFont="1" applyBorder="1" applyAlignment="1">
      <alignment horizontal="left" vertical="center" shrinkToFit="1"/>
    </xf>
    <xf numFmtId="0" fontId="70" fillId="6" borderId="65" xfId="2" applyFont="1" applyFill="1" applyBorder="1" applyAlignment="1">
      <alignment horizontal="left" vertical="center" shrinkToFit="1"/>
    </xf>
    <xf numFmtId="0" fontId="71" fillId="6" borderId="65" xfId="2" applyFont="1" applyFill="1" applyBorder="1" applyAlignment="1">
      <alignment horizontal="left" vertical="center" shrinkToFit="1"/>
    </xf>
    <xf numFmtId="0" fontId="62" fillId="0" borderId="119" xfId="2" applyFont="1" applyBorder="1" applyAlignment="1">
      <alignment horizontal="left" vertical="center" shrinkToFit="1"/>
    </xf>
    <xf numFmtId="0" fontId="62" fillId="0" borderId="156" xfId="2" applyFont="1" applyBorder="1" applyAlignment="1">
      <alignment horizontal="left" vertical="center" shrinkToFit="1"/>
    </xf>
    <xf numFmtId="0" fontId="72" fillId="0" borderId="64" xfId="2" applyFont="1" applyFill="1" applyBorder="1" applyAlignment="1">
      <alignment horizontal="left" vertical="center" shrinkToFit="1"/>
    </xf>
    <xf numFmtId="0" fontId="63" fillId="6" borderId="52" xfId="2" applyFont="1" applyFill="1" applyBorder="1" applyAlignment="1">
      <alignment horizontal="left" vertical="center" shrinkToFit="1"/>
    </xf>
    <xf numFmtId="0" fontId="72" fillId="0" borderId="59" xfId="2" applyFont="1" applyFill="1" applyBorder="1" applyAlignment="1">
      <alignment horizontal="left" vertical="center" shrinkToFit="1"/>
    </xf>
    <xf numFmtId="0" fontId="62" fillId="0" borderId="52" xfId="2" applyFont="1" applyFill="1" applyBorder="1" applyAlignment="1">
      <alignment horizontal="left" vertical="center" shrinkToFit="1"/>
    </xf>
    <xf numFmtId="0" fontId="62" fillId="0" borderId="59" xfId="2" applyFont="1" applyFill="1" applyBorder="1" applyAlignment="1">
      <alignment horizontal="left" vertical="center" shrinkToFit="1"/>
    </xf>
    <xf numFmtId="0" fontId="73" fillId="0" borderId="52" xfId="2" applyFont="1" applyBorder="1" applyAlignment="1">
      <alignment horizontal="left" vertical="center" shrinkToFit="1"/>
    </xf>
    <xf numFmtId="0" fontId="62" fillId="0" borderId="52" xfId="2" applyFont="1" applyBorder="1" applyAlignment="1">
      <alignment horizontal="left" vertical="center" shrinkToFit="1"/>
    </xf>
    <xf numFmtId="0" fontId="62" fillId="0" borderId="59" xfId="2" applyFont="1" applyBorder="1" applyAlignment="1">
      <alignment horizontal="left" vertical="center" shrinkToFit="1"/>
    </xf>
    <xf numFmtId="0" fontId="62" fillId="0" borderId="158" xfId="2" applyFont="1" applyBorder="1" applyAlignment="1">
      <alignment horizontal="left" vertical="center" shrinkToFit="1"/>
    </xf>
    <xf numFmtId="0" fontId="63" fillId="8" borderId="159" xfId="2" applyFont="1" applyFill="1" applyBorder="1" applyAlignment="1">
      <alignment horizontal="center" vertical="center" shrinkToFit="1"/>
    </xf>
    <xf numFmtId="0" fontId="63" fillId="8" borderId="160" xfId="2" applyFont="1" applyFill="1" applyBorder="1" applyAlignment="1">
      <alignment horizontal="center" vertical="center" shrinkToFit="1"/>
    </xf>
    <xf numFmtId="0" fontId="63" fillId="8" borderId="161" xfId="2" applyFont="1" applyFill="1" applyBorder="1" applyAlignment="1">
      <alignment horizontal="center" vertical="center" shrinkToFit="1"/>
    </xf>
    <xf numFmtId="0" fontId="63" fillId="8" borderId="162" xfId="2" applyFont="1" applyFill="1" applyBorder="1" applyAlignment="1">
      <alignment horizontal="center" vertical="center" shrinkToFit="1"/>
    </xf>
    <xf numFmtId="0" fontId="63" fillId="8" borderId="163" xfId="2" applyFont="1" applyFill="1" applyBorder="1" applyAlignment="1">
      <alignment horizontal="center" vertical="center" shrinkToFit="1"/>
    </xf>
    <xf numFmtId="0" fontId="63" fillId="8" borderId="164" xfId="2" applyFont="1" applyFill="1" applyBorder="1" applyAlignment="1">
      <alignment horizontal="center" vertical="center" shrinkToFit="1"/>
    </xf>
    <xf numFmtId="0" fontId="75" fillId="0" borderId="0" xfId="2" applyFont="1">
      <alignment vertical="center"/>
    </xf>
    <xf numFmtId="0" fontId="77" fillId="0" borderId="0" xfId="2" applyFont="1" applyBorder="1" applyAlignment="1">
      <alignment horizontal="center" vertical="center"/>
    </xf>
    <xf numFmtId="0" fontId="56" fillId="0" borderId="128" xfId="2" applyFont="1" applyBorder="1" applyAlignment="1">
      <alignment horizontal="center" vertical="center"/>
    </xf>
    <xf numFmtId="0" fontId="56" fillId="0" borderId="130" xfId="2" applyFont="1" applyBorder="1" applyAlignment="1">
      <alignment horizontal="center" vertical="center"/>
    </xf>
    <xf numFmtId="0" fontId="75" fillId="0" borderId="129" xfId="2" applyFont="1" applyFill="1" applyBorder="1" applyAlignment="1">
      <alignment horizontal="center" vertical="center"/>
    </xf>
    <xf numFmtId="0" fontId="75" fillId="0" borderId="131" xfId="2" applyFont="1" applyFill="1" applyBorder="1" applyAlignment="1">
      <alignment horizontal="center" vertical="center"/>
    </xf>
    <xf numFmtId="0" fontId="75" fillId="0" borderId="129" xfId="2" applyFont="1" applyFill="1" applyBorder="1" applyAlignment="1">
      <alignment horizontal="center" vertical="center" wrapText="1"/>
    </xf>
    <xf numFmtId="0" fontId="75" fillId="0" borderId="131" xfId="2" applyFont="1" applyBorder="1" applyAlignment="1">
      <alignment vertical="center" textRotation="255"/>
    </xf>
    <xf numFmtId="0" fontId="56" fillId="0" borderId="132" xfId="2" applyFont="1" applyBorder="1" applyAlignment="1">
      <alignment horizontal="center" vertical="center" textRotation="255"/>
    </xf>
    <xf numFmtId="0" fontId="56" fillId="0" borderId="0" xfId="2" applyFont="1" applyBorder="1" applyAlignment="1">
      <alignment horizontal="center"/>
    </xf>
    <xf numFmtId="0" fontId="56" fillId="0" borderId="0" xfId="2" applyFont="1" applyBorder="1" applyAlignment="1">
      <alignment horizontal="right"/>
    </xf>
    <xf numFmtId="0" fontId="35" fillId="0" borderId="0" xfId="2" applyFont="1" applyFill="1" applyBorder="1" applyAlignment="1">
      <alignment horizontal="center" shrinkToFit="1"/>
    </xf>
    <xf numFmtId="0" fontId="35" fillId="0" borderId="0" xfId="2" applyFont="1" applyBorder="1" applyAlignment="1">
      <alignment horizontal="center" shrinkToFit="1"/>
    </xf>
    <xf numFmtId="0" fontId="35" fillId="0" borderId="0" xfId="2" applyFont="1" applyBorder="1" applyAlignment="1">
      <alignment horizontal="left"/>
    </xf>
    <xf numFmtId="0" fontId="69" fillId="0" borderId="0" xfId="2" applyFont="1" applyBorder="1" applyAlignment="1">
      <alignment horizontal="center" shrinkToFit="1"/>
    </xf>
    <xf numFmtId="0" fontId="56" fillId="0" borderId="0" xfId="2" applyFont="1" applyBorder="1" applyAlignment="1">
      <alignment horizontal="center" shrinkToFit="1"/>
    </xf>
    <xf numFmtId="0" fontId="69" fillId="0" borderId="0" xfId="2" applyFont="1" applyFill="1" applyBorder="1" applyAlignment="1">
      <alignment horizontal="center" shrinkToFit="1"/>
    </xf>
    <xf numFmtId="0" fontId="63" fillId="0" borderId="0" xfId="2" applyFont="1" applyBorder="1" applyAlignment="1">
      <alignment horizontal="left" shrinkToFit="1"/>
    </xf>
    <xf numFmtId="0" fontId="63" fillId="0" borderId="0" xfId="2" applyFont="1" applyBorder="1" applyAlignment="1">
      <alignment horizontal="left" shrinkToFit="1"/>
    </xf>
    <xf numFmtId="0" fontId="78" fillId="0" borderId="0" xfId="2" applyFont="1" applyBorder="1" applyAlignment="1">
      <alignment horizontal="left" shrinkToFit="1"/>
    </xf>
    <xf numFmtId="0" fontId="56" fillId="0" borderId="0" xfId="2" applyFont="1" applyBorder="1" applyAlignment="1">
      <alignment horizontal="center" vertical="center"/>
    </xf>
    <xf numFmtId="0" fontId="35" fillId="0" borderId="0" xfId="2" applyFont="1" applyFill="1" applyBorder="1">
      <alignment vertical="center"/>
    </xf>
    <xf numFmtId="0" fontId="35" fillId="0" borderId="0" xfId="2" applyFont="1" applyBorder="1" applyAlignment="1">
      <alignment horizontal="left" vertical="center" shrinkToFit="1"/>
    </xf>
    <xf numFmtId="0" fontId="35" fillId="0" borderId="0" xfId="2" applyFont="1" applyBorder="1" applyAlignment="1">
      <alignment horizontal="left" vertical="center"/>
    </xf>
    <xf numFmtId="0" fontId="56" fillId="0" borderId="0" xfId="2" applyFont="1" applyBorder="1" applyAlignment="1">
      <alignment horizontal="left" vertical="center"/>
    </xf>
    <xf numFmtId="0" fontId="75" fillId="0" borderId="0" xfId="2" applyFont="1" applyBorder="1" applyAlignment="1">
      <alignment horizontal="right" vertical="top"/>
    </xf>
    <xf numFmtId="0" fontId="34" fillId="6" borderId="42" xfId="2" applyFont="1" applyFill="1" applyBorder="1" applyAlignment="1">
      <alignment horizontal="right"/>
    </xf>
    <xf numFmtId="0" fontId="57" fillId="0" borderId="62" xfId="2" applyFont="1" applyFill="1" applyBorder="1" applyAlignment="1">
      <alignment horizontal="center" vertical="center" wrapText="1" shrinkToFit="1"/>
    </xf>
    <xf numFmtId="0" fontId="60" fillId="0" borderId="66" xfId="2" applyFont="1" applyBorder="1" applyAlignment="1">
      <alignment horizontal="left" vertical="center" shrinkToFit="1"/>
    </xf>
    <xf numFmtId="0" fontId="60" fillId="0" borderId="65" xfId="2" applyFont="1" applyBorder="1" applyAlignment="1">
      <alignment horizontal="left" vertical="center" shrinkToFit="1"/>
    </xf>
    <xf numFmtId="0" fontId="61" fillId="0" borderId="65" xfId="2" applyFont="1" applyBorder="1" applyAlignment="1">
      <alignment horizontal="left" vertical="center" shrinkToFit="1"/>
    </xf>
    <xf numFmtId="0" fontId="61" fillId="0" borderId="65" xfId="2" applyFont="1" applyFill="1" applyBorder="1" applyAlignment="1">
      <alignment vertical="center" textRotation="180" shrinkToFit="1"/>
    </xf>
    <xf numFmtId="0" fontId="61" fillId="0" borderId="65" xfId="2" applyFont="1" applyFill="1" applyBorder="1" applyAlignment="1">
      <alignment horizontal="left" vertical="center" shrinkToFit="1"/>
    </xf>
    <xf numFmtId="0" fontId="60" fillId="0" borderId="119" xfId="2" applyFont="1" applyBorder="1" applyAlignment="1">
      <alignment horizontal="left" vertical="center" shrinkToFit="1"/>
    </xf>
    <xf numFmtId="0" fontId="60" fillId="0" borderId="70" xfId="2" applyFont="1" applyFill="1" applyBorder="1" applyAlignment="1">
      <alignment vertical="center" textRotation="180" shrinkToFit="1"/>
    </xf>
    <xf numFmtId="0" fontId="60" fillId="0" borderId="133" xfId="2" applyFont="1" applyBorder="1" applyAlignment="1">
      <alignment horizontal="left" vertical="center" shrinkToFit="1"/>
    </xf>
    <xf numFmtId="0" fontId="58" fillId="6" borderId="65" xfId="2" applyFont="1" applyFill="1" applyBorder="1" applyAlignment="1">
      <alignment vertical="center" textRotation="180" shrinkToFit="1"/>
    </xf>
    <xf numFmtId="0" fontId="34" fillId="6" borderId="42" xfId="2" applyFont="1" applyFill="1" applyBorder="1">
      <alignment vertical="center"/>
    </xf>
    <xf numFmtId="0" fontId="60" fillId="0" borderId="52" xfId="2" applyFont="1" applyBorder="1" applyAlignment="1">
      <alignment horizontal="left" vertical="center" shrinkToFit="1"/>
    </xf>
    <xf numFmtId="0" fontId="61" fillId="0" borderId="59" xfId="2" applyFont="1" applyBorder="1" applyAlignment="1">
      <alignment horizontal="left" vertical="center" shrinkToFit="1"/>
    </xf>
    <xf numFmtId="0" fontId="58" fillId="0" borderId="60" xfId="2" applyFont="1" applyBorder="1">
      <alignment vertical="center"/>
    </xf>
    <xf numFmtId="0" fontId="61" fillId="0" borderId="52" xfId="2" applyFont="1" applyBorder="1" applyAlignment="1">
      <alignment horizontal="left" vertical="center" shrinkToFit="1"/>
    </xf>
    <xf numFmtId="0" fontId="60" fillId="6" borderId="40" xfId="2" applyFont="1" applyFill="1" applyBorder="1" applyAlignment="1">
      <alignment horizontal="left" vertical="center" shrinkToFit="1"/>
    </xf>
    <xf numFmtId="0" fontId="60" fillId="6" borderId="139" xfId="2" applyFont="1" applyFill="1" applyBorder="1" applyAlignment="1">
      <alignment horizontal="left" vertical="center" shrinkToFit="1"/>
    </xf>
    <xf numFmtId="0" fontId="58" fillId="6" borderId="57" xfId="2" applyFont="1" applyFill="1" applyBorder="1" applyAlignment="1">
      <alignment horizontal="left" vertical="center" shrinkToFit="1"/>
    </xf>
    <xf numFmtId="0" fontId="63" fillId="8" borderId="10" xfId="2" applyFont="1" applyFill="1" applyBorder="1" applyAlignment="1">
      <alignment horizontal="center" vertical="center" shrinkToFit="1"/>
    </xf>
    <xf numFmtId="0" fontId="63" fillId="8" borderId="12" xfId="2" applyFont="1" applyFill="1" applyBorder="1" applyAlignment="1">
      <alignment horizontal="center" vertical="center" shrinkToFit="1"/>
    </xf>
    <xf numFmtId="0" fontId="63" fillId="8" borderId="11" xfId="2" applyFont="1" applyFill="1" applyBorder="1" applyAlignment="1">
      <alignment horizontal="center" vertical="center" shrinkToFit="1"/>
    </xf>
    <xf numFmtId="0" fontId="63" fillId="8" borderId="36" xfId="2" applyFont="1" applyFill="1" applyBorder="1" applyAlignment="1">
      <alignment horizontal="center" vertical="center" shrinkToFit="1"/>
    </xf>
    <xf numFmtId="0" fontId="63" fillId="8" borderId="35" xfId="2" applyFont="1" applyFill="1" applyBorder="1" applyAlignment="1">
      <alignment horizontal="center" vertical="center" shrinkToFit="1"/>
    </xf>
    <xf numFmtId="0" fontId="63" fillId="8" borderId="34" xfId="2" applyFont="1" applyFill="1" applyBorder="1" applyAlignment="1">
      <alignment horizontal="center" vertical="center" shrinkToFit="1"/>
    </xf>
    <xf numFmtId="0" fontId="63" fillId="8" borderId="165" xfId="2" applyFont="1" applyFill="1" applyBorder="1" applyAlignment="1">
      <alignment horizontal="center" vertical="center" shrinkToFit="1"/>
    </xf>
    <xf numFmtId="0" fontId="63" fillId="8" borderId="166" xfId="2" applyFont="1" applyFill="1" applyBorder="1" applyAlignment="1">
      <alignment horizontal="center" vertical="center" shrinkToFit="1"/>
    </xf>
    <xf numFmtId="0" fontId="79" fillId="6" borderId="136" xfId="2" applyFont="1" applyFill="1" applyBorder="1" applyAlignment="1">
      <alignment horizontal="center" vertical="center"/>
    </xf>
    <xf numFmtId="0" fontId="61" fillId="0" borderId="53" xfId="2" applyFont="1" applyBorder="1" applyAlignment="1">
      <alignment horizontal="left" vertical="center" shrinkToFit="1"/>
    </xf>
    <xf numFmtId="0" fontId="61" fillId="0" borderId="44" xfId="2" applyFont="1" applyFill="1" applyBorder="1" applyAlignment="1">
      <alignment vertical="center" textRotation="180" shrinkToFit="1"/>
    </xf>
    <xf numFmtId="0" fontId="61" fillId="0" borderId="42" xfId="2" applyFont="1" applyBorder="1" applyAlignment="1">
      <alignment horizontal="left" vertical="center" shrinkToFit="1"/>
    </xf>
    <xf numFmtId="0" fontId="79" fillId="6" borderId="115" xfId="2" applyFont="1" applyFill="1" applyBorder="1" applyAlignment="1">
      <alignment horizontal="center" vertical="center"/>
    </xf>
    <xf numFmtId="0" fontId="60" fillId="0" borderId="0" xfId="2" applyFont="1">
      <alignment vertical="center"/>
    </xf>
    <xf numFmtId="0" fontId="60" fillId="0" borderId="125" xfId="2" applyFont="1" applyBorder="1" applyAlignment="1">
      <alignment vertical="center" shrinkToFit="1"/>
    </xf>
    <xf numFmtId="0" fontId="58" fillId="6" borderId="59" xfId="2" applyFont="1" applyFill="1" applyBorder="1" applyAlignment="1">
      <alignment horizontal="left" vertical="center" shrinkToFit="1"/>
    </xf>
    <xf numFmtId="0" fontId="58" fillId="6" borderId="60" xfId="2" applyFont="1" applyFill="1" applyBorder="1" applyAlignment="1">
      <alignment horizontal="left" vertical="center" shrinkToFit="1"/>
    </xf>
    <xf numFmtId="0" fontId="58" fillId="0" borderId="56" xfId="2" applyFont="1" applyBorder="1" applyAlignment="1">
      <alignment horizontal="left" vertical="center" shrinkToFit="1"/>
    </xf>
    <xf numFmtId="0" fontId="63" fillId="8" borderId="167" xfId="2" applyFont="1" applyFill="1" applyBorder="1" applyAlignment="1">
      <alignment horizontal="center" vertical="center" shrinkToFit="1"/>
    </xf>
    <xf numFmtId="0" fontId="63" fillId="8" borderId="143" xfId="2" applyFont="1" applyFill="1" applyBorder="1" applyAlignment="1">
      <alignment horizontal="center" vertical="center" shrinkToFit="1"/>
    </xf>
    <xf numFmtId="0" fontId="34" fillId="6" borderId="86" xfId="2" applyFont="1" applyFill="1" applyBorder="1" applyAlignment="1">
      <alignment horizontal="center" vertical="center"/>
    </xf>
    <xf numFmtId="0" fontId="34" fillId="6" borderId="65" xfId="2" applyFont="1" applyFill="1" applyBorder="1" applyAlignment="1">
      <alignment horizontal="left" vertical="center"/>
    </xf>
    <xf numFmtId="0" fontId="34" fillId="6" borderId="63" xfId="2" applyFont="1" applyFill="1" applyBorder="1" applyAlignment="1">
      <alignment horizontal="right"/>
    </xf>
    <xf numFmtId="0" fontId="34" fillId="6" borderId="60" xfId="2" applyFont="1" applyFill="1" applyBorder="1" applyAlignment="1">
      <alignment horizontal="center" vertical="center"/>
    </xf>
    <xf numFmtId="0" fontId="34" fillId="6" borderId="58" xfId="2" applyFont="1" applyFill="1" applyBorder="1">
      <alignment vertical="center"/>
    </xf>
    <xf numFmtId="0" fontId="61" fillId="6" borderId="0" xfId="2" applyFont="1" applyFill="1" applyBorder="1" applyAlignment="1">
      <alignment horizontal="left" vertical="center" shrinkToFit="1"/>
    </xf>
    <xf numFmtId="0" fontId="34" fillId="6" borderId="58" xfId="2" applyFont="1" applyFill="1" applyBorder="1" applyAlignment="1">
      <alignment horizontal="right"/>
    </xf>
    <xf numFmtId="0" fontId="63" fillId="6" borderId="41" xfId="2" applyFont="1" applyFill="1" applyBorder="1" applyAlignment="1">
      <alignment vertical="center" textRotation="180" shrinkToFit="1"/>
    </xf>
    <xf numFmtId="0" fontId="79" fillId="6" borderId="60" xfId="2" applyFont="1" applyFill="1" applyBorder="1" applyAlignment="1">
      <alignment horizontal="center" vertical="center"/>
    </xf>
    <xf numFmtId="0" fontId="79" fillId="6" borderId="57" xfId="2" applyFont="1" applyFill="1" applyBorder="1" applyAlignment="1">
      <alignment horizontal="center" vertical="center"/>
    </xf>
    <xf numFmtId="0" fontId="34" fillId="6" borderId="40" xfId="2" applyFont="1" applyFill="1" applyBorder="1" applyAlignment="1">
      <alignment horizontal="center" vertical="center"/>
    </xf>
    <xf numFmtId="0" fontId="34" fillId="6" borderId="55" xfId="2" applyFont="1" applyFill="1" applyBorder="1">
      <alignment vertical="center"/>
    </xf>
    <xf numFmtId="0" fontId="58" fillId="6" borderId="44" xfId="2" applyFont="1" applyFill="1" applyBorder="1" applyAlignment="1">
      <alignment vertical="center" shrinkToFit="1"/>
    </xf>
    <xf numFmtId="0" fontId="75" fillId="0" borderId="168" xfId="2" applyFont="1" applyFill="1" applyBorder="1" applyAlignment="1">
      <alignment horizontal="center" vertical="center"/>
    </xf>
    <xf numFmtId="0" fontId="25" fillId="0" borderId="160" xfId="2" applyFont="1" applyFill="1" applyBorder="1" applyAlignment="1">
      <alignment horizontal="center" vertical="center" shrinkToFit="1"/>
    </xf>
    <xf numFmtId="0" fontId="25" fillId="0" borderId="169" xfId="2" applyFont="1" applyFill="1" applyBorder="1" applyAlignment="1">
      <alignment horizontal="center" vertical="center" shrinkToFit="1"/>
    </xf>
    <xf numFmtId="0" fontId="56" fillId="6" borderId="170" xfId="2" applyFont="1" applyFill="1" applyBorder="1" applyAlignment="1">
      <alignment horizontal="center" vertical="center"/>
    </xf>
    <xf numFmtId="0" fontId="34" fillId="6" borderId="65" xfId="2" applyFont="1" applyFill="1" applyBorder="1" applyAlignment="1">
      <alignment horizontal="left"/>
    </xf>
    <xf numFmtId="0" fontId="56" fillId="6" borderId="133" xfId="2" applyFont="1" applyFill="1" applyBorder="1" applyAlignment="1">
      <alignment horizontal="right"/>
    </xf>
    <xf numFmtId="0" fontId="63" fillId="0" borderId="116" xfId="2" applyFont="1" applyBorder="1" applyAlignment="1">
      <alignment horizontal="left" vertical="center" shrinkToFit="1"/>
    </xf>
    <xf numFmtId="0" fontId="63" fillId="0" borderId="116" xfId="2" applyFont="1" applyFill="1" applyBorder="1" applyAlignment="1">
      <alignment vertical="center" textRotation="180" shrinkToFit="1"/>
    </xf>
    <xf numFmtId="0" fontId="63" fillId="0" borderId="62" xfId="2" applyFont="1" applyBorder="1" applyAlignment="1">
      <alignment horizontal="left" vertical="center" shrinkToFit="1"/>
    </xf>
    <xf numFmtId="0" fontId="63" fillId="0" borderId="70" xfId="2" applyFont="1" applyFill="1" applyBorder="1" applyAlignment="1">
      <alignment vertical="center" textRotation="180" shrinkToFit="1"/>
    </xf>
    <xf numFmtId="0" fontId="63" fillId="0" borderId="117" xfId="2" applyFont="1" applyBorder="1" applyAlignment="1">
      <alignment horizontal="left" vertical="center" shrinkToFit="1"/>
    </xf>
    <xf numFmtId="0" fontId="72" fillId="6" borderId="66" xfId="2" applyFont="1" applyFill="1" applyBorder="1" applyAlignment="1">
      <alignment horizontal="left" vertical="center" shrinkToFit="1"/>
    </xf>
    <xf numFmtId="0" fontId="72" fillId="6" borderId="64" xfId="2" applyFont="1" applyFill="1" applyBorder="1" applyAlignment="1">
      <alignment horizontal="left" vertical="center" shrinkToFit="1"/>
    </xf>
    <xf numFmtId="0" fontId="58" fillId="0" borderId="147" xfId="2" applyFont="1" applyBorder="1" applyAlignment="1">
      <alignment horizontal="left" vertical="center" shrinkToFit="1"/>
    </xf>
    <xf numFmtId="0" fontId="58" fillId="0" borderId="148" xfId="2" applyFont="1" applyBorder="1" applyAlignment="1">
      <alignment horizontal="left" vertical="center" shrinkToFit="1"/>
    </xf>
    <xf numFmtId="0" fontId="61" fillId="6" borderId="171" xfId="2" applyFont="1" applyFill="1" applyBorder="1" applyAlignment="1">
      <alignment horizontal="left" vertical="center" shrinkToFit="1"/>
    </xf>
    <xf numFmtId="0" fontId="60" fillId="6" borderId="56" xfId="2" applyFont="1" applyFill="1" applyBorder="1" applyAlignment="1">
      <alignment horizontal="left" vertical="center" shrinkToFit="1"/>
    </xf>
    <xf numFmtId="0" fontId="34" fillId="6" borderId="70" xfId="2" applyFont="1" applyFill="1" applyBorder="1" applyAlignment="1">
      <alignment horizontal="center"/>
    </xf>
    <xf numFmtId="0" fontId="34" fillId="6" borderId="50" xfId="2" applyFont="1" applyFill="1" applyBorder="1" applyAlignment="1">
      <alignment horizontal="left"/>
    </xf>
    <xf numFmtId="0" fontId="60" fillId="0" borderId="44" xfId="2" applyFont="1" applyBorder="1" applyAlignment="1">
      <alignment vertical="center" shrinkToFit="1"/>
    </xf>
    <xf numFmtId="0" fontId="34" fillId="6" borderId="44" xfId="2" applyFont="1" applyFill="1" applyBorder="1" applyAlignment="1">
      <alignment horizontal="center" vertical="center"/>
    </xf>
    <xf numFmtId="0" fontId="34" fillId="6" borderId="42" xfId="2" applyFont="1" applyFill="1" applyBorder="1" applyAlignment="1">
      <alignment horizontal="left" vertical="center"/>
    </xf>
    <xf numFmtId="0" fontId="34" fillId="6" borderId="44" xfId="2" applyFont="1" applyFill="1" applyBorder="1" applyAlignment="1">
      <alignment horizontal="center"/>
    </xf>
    <xf numFmtId="0" fontId="34" fillId="6" borderId="42" xfId="2" applyFont="1" applyFill="1" applyBorder="1" applyAlignment="1">
      <alignment horizontal="center"/>
    </xf>
    <xf numFmtId="0" fontId="34" fillId="6" borderId="42" xfId="2" applyFont="1" applyFill="1" applyBorder="1" applyAlignment="1">
      <alignment horizontal="center" vertical="center"/>
    </xf>
    <xf numFmtId="0" fontId="34" fillId="0" borderId="44" xfId="2" applyFont="1" applyBorder="1" applyAlignment="1">
      <alignment horizontal="center" vertical="center"/>
    </xf>
    <xf numFmtId="0" fontId="34" fillId="6" borderId="42" xfId="2" applyFont="1" applyFill="1" applyBorder="1" applyAlignment="1">
      <alignment horizontal="center" vertical="center" shrinkToFit="1"/>
    </xf>
    <xf numFmtId="0" fontId="34" fillId="6" borderId="39" xfId="2" applyFont="1" applyFill="1" applyBorder="1" applyAlignment="1">
      <alignment horizontal="center" vertical="center"/>
    </xf>
    <xf numFmtId="0" fontId="34" fillId="6" borderId="36" xfId="2" applyFont="1" applyFill="1" applyBorder="1" applyAlignment="1">
      <alignment horizontal="center" vertical="center"/>
    </xf>
    <xf numFmtId="0" fontId="34" fillId="6" borderId="117" xfId="2" applyFont="1" applyFill="1" applyBorder="1" applyAlignment="1">
      <alignment horizontal="right"/>
    </xf>
    <xf numFmtId="0" fontId="60" fillId="0" borderId="53" xfId="2" applyFont="1" applyBorder="1" applyAlignment="1">
      <alignment horizontal="left" vertical="center" shrinkToFit="1"/>
    </xf>
    <xf numFmtId="0" fontId="60" fillId="0" borderId="44" xfId="2" applyFont="1" applyFill="1" applyBorder="1" applyAlignment="1">
      <alignment vertical="center" textRotation="180" shrinkToFit="1"/>
    </xf>
    <xf numFmtId="0" fontId="60" fillId="0" borderId="42" xfId="2" applyFont="1" applyBorder="1" applyAlignment="1">
      <alignment horizontal="left" vertical="center" shrinkToFit="1"/>
    </xf>
    <xf numFmtId="0" fontId="59" fillId="6" borderId="52" xfId="2" applyFont="1" applyFill="1" applyBorder="1" applyAlignment="1">
      <alignment horizontal="left" vertical="center" shrinkToFit="1"/>
    </xf>
    <xf numFmtId="0" fontId="59" fillId="6" borderId="59" xfId="2" applyFont="1" applyFill="1" applyBorder="1" applyAlignment="1">
      <alignment horizontal="left" vertical="center" shrinkToFit="1"/>
    </xf>
    <xf numFmtId="0" fontId="59" fillId="0" borderId="42" xfId="2" applyFont="1" applyFill="1" applyBorder="1" applyAlignment="1">
      <alignment horizontal="left" vertical="center" shrinkToFit="1"/>
    </xf>
    <xf numFmtId="0" fontId="58" fillId="0" borderId="52" xfId="2" applyFont="1" applyBorder="1" applyAlignment="1">
      <alignment horizontal="left" vertical="center" shrinkToFit="1"/>
    </xf>
    <xf numFmtId="0" fontId="61" fillId="6" borderId="57" xfId="2" applyFont="1" applyFill="1" applyBorder="1" applyAlignment="1">
      <alignment horizontal="left" vertical="center" shrinkToFit="1"/>
    </xf>
    <xf numFmtId="0" fontId="60" fillId="6" borderId="94" xfId="2" applyFont="1" applyFill="1" applyBorder="1" applyAlignment="1">
      <alignment horizontal="left" vertical="center" shrinkToFit="1"/>
    </xf>
    <xf numFmtId="0" fontId="63" fillId="8" borderId="172" xfId="2" applyFont="1" applyFill="1" applyBorder="1" applyAlignment="1">
      <alignment horizontal="center" vertical="center" shrinkToFit="1"/>
    </xf>
    <xf numFmtId="0" fontId="58" fillId="6" borderId="41" xfId="2" applyFont="1" applyFill="1" applyBorder="1" applyAlignment="1">
      <alignment vertical="center" shrinkToFit="1"/>
    </xf>
  </cellXfs>
  <cellStyles count="6">
    <cellStyle name="一般" xfId="0" builtinId="0"/>
    <cellStyle name="一般 2 2 3" xfId="2" xr:uid="{9C9EEA28-FF40-4984-91F0-2E5AE602CCE7}"/>
    <cellStyle name="一般 3 2" xfId="4" xr:uid="{C675647A-1DA2-4C3A-9523-4F9A0AA468B4}"/>
    <cellStyle name="一般 3 3" xfId="5" xr:uid="{14C105B6-CC0B-4CEA-B480-AA753BB7FC89}"/>
    <cellStyle name="一般_101.06" xfId="3" xr:uid="{ABB36ACE-6245-4C7E-8201-3803D69239BE}"/>
    <cellStyle name="一般_新增Microsoft Excel 工作表" xfId="1" xr:uid="{CA3C0C1F-8149-4215-AE35-E6982D8AF1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27</xdr:row>
      <xdr:rowOff>146843</xdr:rowOff>
    </xdr:from>
    <xdr:to>
      <xdr:col>7</xdr:col>
      <xdr:colOff>559593</xdr:colOff>
      <xdr:row>35</xdr:row>
      <xdr:rowOff>13493</xdr:rowOff>
    </xdr:to>
    <xdr:sp macro="" textlink="">
      <xdr:nvSpPr>
        <xdr:cNvPr id="2" name="WordArt 20">
          <a:extLst>
            <a:ext uri="{FF2B5EF4-FFF2-40B4-BE49-F238E27FC236}">
              <a16:creationId xmlns:a16="http://schemas.microsoft.com/office/drawing/2014/main" id="{AD86A535-8A6E-4462-A0DB-B700258C6A0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97655" y="5804693"/>
          <a:ext cx="5062538" cy="15430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50000"/>
            </a:avLst>
          </a:prstTxWarp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l" rtl="0"/>
          <a:r>
            <a:rPr lang="zh-TW" altLang="en-US" sz="3600" b="1" kern="10" cap="none" spc="0" baseline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accent4">
                    <a:tint val="80000"/>
                    <a:satMod val="250000"/>
                    <a:alpha val="45000"/>
                  </a:schemeClr>
                </a:outerShdw>
              </a:effectLst>
              <a:latin typeface="華康魏碑體(P)" pitchFamily="2" charset="-120"/>
              <a:ea typeface="華康魏碑體(P)" pitchFamily="2" charset="-120"/>
            </a:rPr>
            <a:t>國華食品工廠</a:t>
          </a:r>
        </a:p>
      </xdr:txBody>
    </xdr:sp>
    <xdr:clientData/>
  </xdr:twoCellAnchor>
  <xdr:oneCellAnchor>
    <xdr:from>
      <xdr:col>16</xdr:col>
      <xdr:colOff>190500</xdr:colOff>
      <xdr:row>18</xdr:row>
      <xdr:rowOff>66675</xdr:rowOff>
    </xdr:from>
    <xdr:ext cx="2937782" cy="1853293"/>
    <xdr:pic>
      <xdr:nvPicPr>
        <xdr:cNvPr id="3" name="圖片 1">
          <a:extLst>
            <a:ext uri="{FF2B5EF4-FFF2-40B4-BE49-F238E27FC236}">
              <a16:creationId xmlns:a16="http://schemas.microsoft.com/office/drawing/2014/main" id="{0828D386-31E5-46FB-9C1D-D96D46F40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3838575"/>
          <a:ext cx="2937782" cy="1853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2.&#20379;&#39135;&#24037;&#22580;\08.&#20491;&#20154;&#27284;&#26696;\12.&#21491;&#26133;\&#23416;&#26657;&#33756;&#21934;\111&#24180;\1.2&#26376;\111.2&#26032;&#282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彰化菜單ok"/>
      <sheetName val="第一週明細"/>
      <sheetName val="第二週明細"/>
      <sheetName val="第三週明細"/>
    </sheetNames>
    <sheetDataSet>
      <sheetData sheetId="0">
        <row r="12">
          <cell r="A12" t="str">
            <v>白飯</v>
          </cell>
          <cell r="E12" t="str">
            <v>蕎麥飯</v>
          </cell>
          <cell r="I12" t="str">
            <v>白飯</v>
          </cell>
          <cell r="M12" t="str">
            <v>小米飯</v>
          </cell>
          <cell r="Q12" t="str">
            <v>夏威夷炒飯</v>
          </cell>
        </row>
        <row r="13">
          <cell r="A13" t="str">
            <v>咕咾肉</v>
          </cell>
          <cell r="E13" t="str">
            <v>滷雞翅</v>
          </cell>
          <cell r="I13" t="str">
            <v>鐵板豬柳</v>
          </cell>
          <cell r="M13" t="str">
            <v>海陸雙拼(炸.海)</v>
          </cell>
          <cell r="Q13" t="str">
            <v>壽喜燒肉片</v>
          </cell>
        </row>
        <row r="14">
          <cell r="A14" t="str">
            <v>醬燒嫩腐(豆.加)</v>
          </cell>
          <cell r="E14" t="str">
            <v>筍干燒肉(醃)</v>
          </cell>
          <cell r="I14" t="str">
            <v>白菜什錦</v>
          </cell>
          <cell r="M14" t="str">
            <v>家常炸醬(豆)</v>
          </cell>
          <cell r="Q14" t="str">
            <v>港式蘿蔔糕(炸.冷)</v>
          </cell>
        </row>
        <row r="15">
          <cell r="A15" t="str">
            <v>雙花炒菇</v>
          </cell>
          <cell r="E15" t="str">
            <v>蕪菁什錦</v>
          </cell>
          <cell r="I15" t="str">
            <v>海帶三絲(豆)</v>
          </cell>
          <cell r="M15" t="str">
            <v>冬瓜鮮菇</v>
          </cell>
          <cell r="Q15" t="str">
            <v>沙茶鮮蔬煲</v>
          </cell>
        </row>
        <row r="17">
          <cell r="A17" t="str">
            <v>什錦羹湯(芡)</v>
          </cell>
          <cell r="E17" t="str">
            <v>味噌湯(豆)</v>
          </cell>
          <cell r="I17" t="str">
            <v>四寶湯(加)</v>
          </cell>
          <cell r="M17" t="str">
            <v>紫菜蛋花湯</v>
          </cell>
          <cell r="Q17" t="str">
            <v>刺瓜豚骨湯</v>
          </cell>
        </row>
        <row r="21">
          <cell r="A21" t="str">
            <v>白飯</v>
          </cell>
          <cell r="E21" t="str">
            <v>糙米飯</v>
          </cell>
          <cell r="I21" t="str">
            <v>白飯</v>
          </cell>
          <cell r="M21" t="str">
            <v>燕麥飯</v>
          </cell>
          <cell r="Q21" t="str">
            <v>鐵板麵</v>
          </cell>
        </row>
        <row r="22">
          <cell r="A22" t="str">
            <v>香香雞(炸)</v>
          </cell>
          <cell r="E22" t="str">
            <v>五味魚(海)</v>
          </cell>
          <cell r="I22" t="str">
            <v>麻香肉片</v>
          </cell>
          <cell r="M22" t="str">
            <v>照燒雞</v>
          </cell>
          <cell r="Q22" t="str">
            <v>淋汁豬排</v>
          </cell>
        </row>
        <row r="23">
          <cell r="A23" t="str">
            <v>花瓜干丁(豆)</v>
          </cell>
          <cell r="E23" t="str">
            <v>紅燒豆腐(豆)</v>
          </cell>
          <cell r="I23" t="str">
            <v>大阪燒高麗</v>
          </cell>
          <cell r="M23" t="str">
            <v>螞蟻上樹</v>
          </cell>
          <cell r="Q23" t="str">
            <v>大瓜什錦</v>
          </cell>
        </row>
        <row r="24">
          <cell r="E24" t="str">
            <v>脆炒花菜</v>
          </cell>
          <cell r="I24" t="str">
            <v>紹子蛋</v>
          </cell>
          <cell r="M24" t="str">
            <v>風味白菜滷</v>
          </cell>
          <cell r="Q24" t="str">
            <v>玉米可樂餅(加.炸)</v>
          </cell>
        </row>
        <row r="26">
          <cell r="A26" t="str">
            <v>南瓜濃湯(芡)</v>
          </cell>
          <cell r="E26" t="str">
            <v>結頭豆皮湯(豆)</v>
          </cell>
          <cell r="I26" t="str">
            <v>鮮蔬湯</v>
          </cell>
          <cell r="M26" t="str">
            <v>薑絲海芽湯</v>
          </cell>
          <cell r="Q26" t="str">
            <v>白玉豚骨湯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DAB2-6769-47AB-872D-69EBCC8070A9}">
  <sheetPr>
    <pageSetUpPr fitToPage="1"/>
  </sheetPr>
  <dimension ref="A1:T54"/>
  <sheetViews>
    <sheetView tabSelected="1" view="pageBreakPreview" topLeftCell="A16" zoomScale="70" zoomScaleNormal="100" zoomScaleSheetLayoutView="70" workbookViewId="0">
      <selection activeCell="E21" sqref="E21:H21"/>
    </sheetView>
  </sheetViews>
  <sheetFormatPr defaultRowHeight="16.5"/>
  <cols>
    <col min="1" max="8" width="10.875" style="295" customWidth="1"/>
    <col min="9" max="12" width="11.125" style="295" customWidth="1"/>
    <col min="13" max="20" width="10.875" style="295" customWidth="1"/>
    <col min="21" max="16384" width="9" style="295"/>
  </cols>
  <sheetData>
    <row r="1" spans="1:20" ht="19.5" customHeight="1">
      <c r="A1" s="308" t="s">
        <v>2</v>
      </c>
      <c r="B1" s="307"/>
      <c r="C1" s="307"/>
      <c r="D1" s="306"/>
      <c r="E1" s="305" t="s">
        <v>3</v>
      </c>
      <c r="F1" s="305"/>
      <c r="G1" s="305"/>
      <c r="H1" s="305"/>
      <c r="I1" s="305" t="s">
        <v>4</v>
      </c>
      <c r="J1" s="305"/>
      <c r="K1" s="305"/>
      <c r="L1" s="305"/>
      <c r="M1" s="305" t="s">
        <v>5</v>
      </c>
      <c r="N1" s="305"/>
      <c r="O1" s="305"/>
      <c r="P1" s="305"/>
      <c r="Q1" s="305" t="s">
        <v>6</v>
      </c>
      <c r="R1" s="305"/>
      <c r="S1" s="305"/>
      <c r="T1" s="305"/>
    </row>
    <row r="2" spans="1:20" s="297" customFormat="1" ht="18.95" customHeight="1">
      <c r="A2" s="304" t="s">
        <v>442</v>
      </c>
      <c r="B2" s="304"/>
      <c r="C2" s="304"/>
      <c r="D2" s="304"/>
      <c r="E2" s="304" t="s">
        <v>465</v>
      </c>
      <c r="F2" s="304"/>
      <c r="G2" s="304"/>
      <c r="H2" s="304"/>
      <c r="I2" s="304" t="s">
        <v>442</v>
      </c>
      <c r="J2" s="304"/>
      <c r="K2" s="304"/>
      <c r="L2" s="304"/>
      <c r="M2" s="304" t="s">
        <v>441</v>
      </c>
      <c r="N2" s="304"/>
      <c r="O2" s="304"/>
      <c r="P2" s="304"/>
      <c r="Q2" s="304" t="s">
        <v>374</v>
      </c>
      <c r="R2" s="304"/>
      <c r="S2" s="304"/>
      <c r="T2" s="304"/>
    </row>
    <row r="3" spans="1:20" s="297" customFormat="1" ht="21" customHeight="1">
      <c r="A3" s="299" t="s">
        <v>531</v>
      </c>
      <c r="B3" s="299"/>
      <c r="C3" s="299"/>
      <c r="D3" s="299"/>
      <c r="E3" s="299" t="s">
        <v>530</v>
      </c>
      <c r="F3" s="299"/>
      <c r="G3" s="299"/>
      <c r="H3" s="299"/>
      <c r="I3" s="299" t="s">
        <v>529</v>
      </c>
      <c r="J3" s="299"/>
      <c r="K3" s="299"/>
      <c r="L3" s="373"/>
      <c r="M3" s="299" t="s">
        <v>528</v>
      </c>
      <c r="N3" s="299"/>
      <c r="O3" s="299"/>
      <c r="P3" s="373"/>
      <c r="Q3" s="311" t="s">
        <v>527</v>
      </c>
      <c r="R3" s="311"/>
      <c r="S3" s="311"/>
      <c r="T3" s="310"/>
    </row>
    <row r="4" spans="1:20" s="297" customFormat="1" ht="21" customHeight="1">
      <c r="A4" s="390" t="s">
        <v>526</v>
      </c>
      <c r="B4" s="390"/>
      <c r="C4" s="390"/>
      <c r="D4" s="390"/>
      <c r="E4" s="390" t="s">
        <v>525</v>
      </c>
      <c r="F4" s="390"/>
      <c r="G4" s="390"/>
      <c r="H4" s="390"/>
      <c r="I4" s="300" t="s">
        <v>524</v>
      </c>
      <c r="J4" s="300"/>
      <c r="K4" s="300"/>
      <c r="L4" s="374"/>
      <c r="M4" s="303" t="s">
        <v>523</v>
      </c>
      <c r="N4" s="302"/>
      <c r="O4" s="302"/>
      <c r="P4" s="388"/>
      <c r="Q4" s="302" t="s">
        <v>522</v>
      </c>
      <c r="R4" s="302"/>
      <c r="S4" s="302"/>
      <c r="T4" s="301"/>
    </row>
    <row r="5" spans="1:20" s="297" customFormat="1" ht="21" customHeight="1">
      <c r="A5" s="300" t="s">
        <v>521</v>
      </c>
      <c r="B5" s="300"/>
      <c r="C5" s="300"/>
      <c r="D5" s="300"/>
      <c r="E5" s="300" t="s">
        <v>520</v>
      </c>
      <c r="F5" s="300"/>
      <c r="G5" s="300"/>
      <c r="H5" s="300"/>
      <c r="I5" s="389" t="s">
        <v>519</v>
      </c>
      <c r="J5" s="300"/>
      <c r="K5" s="300"/>
      <c r="L5" s="374"/>
      <c r="M5" s="303" t="s">
        <v>518</v>
      </c>
      <c r="N5" s="302"/>
      <c r="O5" s="302"/>
      <c r="P5" s="388"/>
      <c r="Q5" s="387" t="s">
        <v>517</v>
      </c>
      <c r="R5" s="302"/>
      <c r="S5" s="302"/>
      <c r="T5" s="301"/>
    </row>
    <row r="6" spans="1:20" s="297" customFormat="1" ht="18.95" customHeight="1">
      <c r="A6" s="386" t="s">
        <v>242</v>
      </c>
      <c r="B6" s="311"/>
      <c r="C6" s="311"/>
      <c r="D6" s="310"/>
      <c r="E6" s="312" t="s">
        <v>241</v>
      </c>
      <c r="F6" s="311"/>
      <c r="G6" s="311"/>
      <c r="H6" s="310"/>
      <c r="I6" s="385" t="s">
        <v>241</v>
      </c>
      <c r="J6" s="299"/>
      <c r="K6" s="299"/>
      <c r="L6" s="373"/>
      <c r="M6" s="385" t="s">
        <v>423</v>
      </c>
      <c r="N6" s="299"/>
      <c r="O6" s="299"/>
      <c r="P6" s="373"/>
      <c r="Q6" s="310" t="s">
        <v>242</v>
      </c>
      <c r="R6" s="299"/>
      <c r="S6" s="299"/>
      <c r="T6" s="299"/>
    </row>
    <row r="7" spans="1:20" s="297" customFormat="1" ht="18.95" customHeight="1">
      <c r="A7" s="298" t="s">
        <v>516</v>
      </c>
      <c r="B7" s="298"/>
      <c r="C7" s="298"/>
      <c r="D7" s="298"/>
      <c r="E7" s="298" t="s">
        <v>515</v>
      </c>
      <c r="F7" s="298"/>
      <c r="G7" s="298"/>
      <c r="H7" s="298"/>
      <c r="I7" s="384" t="s">
        <v>514</v>
      </c>
      <c r="J7" s="298"/>
      <c r="K7" s="298"/>
      <c r="L7" s="383"/>
      <c r="M7" s="384" t="s">
        <v>513</v>
      </c>
      <c r="N7" s="298"/>
      <c r="O7" s="298"/>
      <c r="P7" s="383"/>
      <c r="Q7" s="382" t="s">
        <v>512</v>
      </c>
      <c r="R7" s="298"/>
      <c r="S7" s="298"/>
      <c r="T7" s="298"/>
    </row>
    <row r="8" spans="1:20" ht="8.1" customHeight="1">
      <c r="A8" s="296" t="s">
        <v>31</v>
      </c>
      <c r="B8" s="296" t="str">
        <f>'1月第一週明細)'!W12</f>
        <v>713.5K</v>
      </c>
      <c r="C8" s="296" t="s">
        <v>32</v>
      </c>
      <c r="D8" s="296" t="str">
        <f>'1月第一週明細)'!W8</f>
        <v>23.5g</v>
      </c>
      <c r="E8" s="296" t="s">
        <v>31</v>
      </c>
      <c r="F8" s="296" t="str">
        <f>'1月第一週明細)'!W20</f>
        <v>740.0K</v>
      </c>
      <c r="G8" s="296" t="s">
        <v>32</v>
      </c>
      <c r="H8" s="296" t="str">
        <f>'1月第一週明細)'!W16</f>
        <v>24.0g</v>
      </c>
      <c r="I8" s="296" t="s">
        <v>31</v>
      </c>
      <c r="J8" s="296" t="str">
        <f>'1月第一週明細)'!W28</f>
        <v>713.5K</v>
      </c>
      <c r="K8" s="296" t="s">
        <v>32</v>
      </c>
      <c r="L8" s="296" t="str">
        <f>'1月第一週明細)'!W24</f>
        <v>23.5g</v>
      </c>
      <c r="M8" s="296" t="s">
        <v>31</v>
      </c>
      <c r="N8" s="296" t="str">
        <f>'1月第一週明細)'!W36</f>
        <v>707.0K</v>
      </c>
      <c r="O8" s="296" t="s">
        <v>63</v>
      </c>
      <c r="P8" s="296" t="str">
        <f>'1月第一週明細)'!W32</f>
        <v>23.0g</v>
      </c>
      <c r="Q8" s="296" t="s">
        <v>31</v>
      </c>
      <c r="R8" s="296" t="str">
        <f>'1月第一週明細)'!W44</f>
        <v>745.5K</v>
      </c>
      <c r="S8" s="296" t="s">
        <v>32</v>
      </c>
      <c r="T8" s="296" t="str">
        <f>'1月第一週明細)'!W40</f>
        <v>23.5g</v>
      </c>
    </row>
    <row r="9" spans="1:20" ht="8.1" customHeight="1">
      <c r="A9" s="296" t="s">
        <v>33</v>
      </c>
      <c r="B9" s="296" t="str">
        <f>'1月第一週明細)'!W6</f>
        <v>97.0g</v>
      </c>
      <c r="C9" s="296" t="s">
        <v>34</v>
      </c>
      <c r="D9" s="296" t="str">
        <f>'1月第一週明細)'!W10</f>
        <v>28.5g</v>
      </c>
      <c r="E9" s="296" t="s">
        <v>33</v>
      </c>
      <c r="F9" s="296" t="str">
        <f>'1月第一週明細)'!W14</f>
        <v>100.0g</v>
      </c>
      <c r="G9" s="296" t="s">
        <v>34</v>
      </c>
      <c r="H9" s="296" t="str">
        <f>'1月第一週明細)'!W18</f>
        <v>31.2.g</v>
      </c>
      <c r="I9" s="296" t="s">
        <v>33</v>
      </c>
      <c r="J9" s="296" t="str">
        <f>'1月第一週明細)'!W22</f>
        <v>95.0g</v>
      </c>
      <c r="K9" s="296" t="s">
        <v>34</v>
      </c>
      <c r="L9" s="296" t="str">
        <f>'1月第一週明細)'!W26</f>
        <v>28.5g</v>
      </c>
      <c r="M9" s="296" t="s">
        <v>33</v>
      </c>
      <c r="N9" s="296" t="str">
        <f>'1月第一週明細)'!W30</f>
        <v>93.0g</v>
      </c>
      <c r="O9" s="296" t="s">
        <v>34</v>
      </c>
      <c r="P9" s="296" t="str">
        <f>'1月第一週明細)'!W34</f>
        <v>27.5g</v>
      </c>
      <c r="Q9" s="296" t="s">
        <v>33</v>
      </c>
      <c r="R9" s="296" t="str">
        <f>'1月第一週明細)'!W38</f>
        <v>103.0g</v>
      </c>
      <c r="S9" s="296" t="s">
        <v>34</v>
      </c>
      <c r="T9" s="296" t="str">
        <f>'1月第一週明細)'!W42</f>
        <v>28.7g</v>
      </c>
    </row>
    <row r="10" spans="1:20" ht="19.5" customHeight="1">
      <c r="A10" s="308" t="s">
        <v>36</v>
      </c>
      <c r="B10" s="307"/>
      <c r="C10" s="307"/>
      <c r="D10" s="306"/>
      <c r="E10" s="305" t="s">
        <v>37</v>
      </c>
      <c r="F10" s="305"/>
      <c r="G10" s="305"/>
      <c r="H10" s="305"/>
      <c r="I10" s="305" t="s">
        <v>38</v>
      </c>
      <c r="J10" s="305"/>
      <c r="K10" s="305"/>
      <c r="L10" s="305"/>
      <c r="M10" s="305" t="s">
        <v>39</v>
      </c>
      <c r="N10" s="305"/>
      <c r="O10" s="305"/>
      <c r="P10" s="305"/>
      <c r="Q10" s="305" t="s">
        <v>40</v>
      </c>
      <c r="R10" s="305"/>
      <c r="S10" s="305"/>
      <c r="T10" s="305"/>
    </row>
    <row r="11" spans="1:20" s="297" customFormat="1" ht="18.95" customHeight="1">
      <c r="A11" s="363" t="s">
        <v>442</v>
      </c>
      <c r="B11" s="363"/>
      <c r="C11" s="363"/>
      <c r="D11" s="363"/>
      <c r="E11" s="363" t="s">
        <v>511</v>
      </c>
      <c r="F11" s="363"/>
      <c r="G11" s="363"/>
      <c r="H11" s="381"/>
      <c r="I11" s="364" t="s">
        <v>442</v>
      </c>
      <c r="J11" s="363"/>
      <c r="K11" s="363"/>
      <c r="L11" s="363"/>
      <c r="M11" s="363" t="s">
        <v>441</v>
      </c>
      <c r="N11" s="363"/>
      <c r="O11" s="363"/>
      <c r="P11" s="381"/>
      <c r="Q11" s="364" t="s">
        <v>510</v>
      </c>
      <c r="R11" s="363"/>
      <c r="S11" s="363"/>
      <c r="T11" s="363"/>
    </row>
    <row r="12" spans="1:20" s="297" customFormat="1" ht="21" customHeight="1">
      <c r="A12" s="299" t="s">
        <v>509</v>
      </c>
      <c r="B12" s="299"/>
      <c r="C12" s="299"/>
      <c r="D12" s="299"/>
      <c r="E12" s="380" t="s">
        <v>508</v>
      </c>
      <c r="F12" s="380"/>
      <c r="G12" s="380"/>
      <c r="H12" s="379"/>
      <c r="I12" s="378" t="s">
        <v>507</v>
      </c>
      <c r="J12" s="311"/>
      <c r="K12" s="311"/>
      <c r="L12" s="310"/>
      <c r="M12" s="350" t="s">
        <v>506</v>
      </c>
      <c r="N12" s="350"/>
      <c r="O12" s="350"/>
      <c r="P12" s="377"/>
      <c r="Q12" s="372" t="s">
        <v>505</v>
      </c>
      <c r="R12" s="350"/>
      <c r="S12" s="350"/>
      <c r="T12" s="350"/>
    </row>
    <row r="13" spans="1:20" s="297" customFormat="1" ht="21" customHeight="1">
      <c r="A13" s="376" t="s">
        <v>504</v>
      </c>
      <c r="B13" s="376"/>
      <c r="C13" s="376"/>
      <c r="D13" s="376"/>
      <c r="E13" s="376" t="s">
        <v>503</v>
      </c>
      <c r="F13" s="376"/>
      <c r="G13" s="376"/>
      <c r="H13" s="376"/>
      <c r="I13" s="303" t="s">
        <v>502</v>
      </c>
      <c r="J13" s="302"/>
      <c r="K13" s="302"/>
      <c r="L13" s="301"/>
      <c r="M13" s="300" t="s">
        <v>501</v>
      </c>
      <c r="N13" s="300"/>
      <c r="O13" s="300"/>
      <c r="P13" s="374"/>
      <c r="Q13" s="376" t="s">
        <v>500</v>
      </c>
      <c r="R13" s="376"/>
      <c r="S13" s="376"/>
      <c r="T13" s="376"/>
    </row>
    <row r="14" spans="1:20" s="297" customFormat="1" ht="21" customHeight="1">
      <c r="A14" s="375" t="s">
        <v>499</v>
      </c>
      <c r="B14" s="375"/>
      <c r="C14" s="375"/>
      <c r="D14" s="375"/>
      <c r="E14" s="300" t="s">
        <v>431</v>
      </c>
      <c r="F14" s="300"/>
      <c r="G14" s="300"/>
      <c r="H14" s="300"/>
      <c r="I14" s="303" t="s">
        <v>498</v>
      </c>
      <c r="J14" s="302"/>
      <c r="K14" s="302"/>
      <c r="L14" s="301"/>
      <c r="M14" s="300" t="s">
        <v>497</v>
      </c>
      <c r="N14" s="300"/>
      <c r="O14" s="300"/>
      <c r="P14" s="374"/>
      <c r="Q14" s="354" t="s">
        <v>496</v>
      </c>
      <c r="R14" s="353"/>
      <c r="S14" s="353"/>
      <c r="T14" s="352"/>
    </row>
    <row r="15" spans="1:20" s="297" customFormat="1" ht="18.95" customHeight="1">
      <c r="A15" s="299" t="s">
        <v>242</v>
      </c>
      <c r="B15" s="299"/>
      <c r="C15" s="299"/>
      <c r="D15" s="299"/>
      <c r="E15" s="351" t="s">
        <v>423</v>
      </c>
      <c r="F15" s="351"/>
      <c r="G15" s="351"/>
      <c r="H15" s="351"/>
      <c r="I15" s="350" t="s">
        <v>241</v>
      </c>
      <c r="J15" s="350"/>
      <c r="K15" s="350"/>
      <c r="L15" s="350"/>
      <c r="M15" s="299" t="s">
        <v>242</v>
      </c>
      <c r="N15" s="299"/>
      <c r="O15" s="299"/>
      <c r="P15" s="373"/>
      <c r="Q15" s="372" t="s">
        <v>241</v>
      </c>
      <c r="R15" s="350"/>
      <c r="S15" s="350"/>
      <c r="T15" s="350"/>
    </row>
    <row r="16" spans="1:20" s="297" customFormat="1" ht="18.95" customHeight="1">
      <c r="A16" s="298" t="s">
        <v>495</v>
      </c>
      <c r="B16" s="298"/>
      <c r="C16" s="298"/>
      <c r="D16" s="298"/>
      <c r="E16" s="298" t="s">
        <v>494</v>
      </c>
      <c r="F16" s="298"/>
      <c r="G16" s="298"/>
      <c r="H16" s="298"/>
      <c r="I16" s="369" t="s">
        <v>493</v>
      </c>
      <c r="J16" s="369"/>
      <c r="K16" s="369"/>
      <c r="L16" s="369"/>
      <c r="M16" s="369" t="s">
        <v>492</v>
      </c>
      <c r="N16" s="369"/>
      <c r="O16" s="369"/>
      <c r="P16" s="371"/>
      <c r="Q16" s="370" t="s">
        <v>491</v>
      </c>
      <c r="R16" s="369"/>
      <c r="S16" s="369"/>
      <c r="T16" s="369"/>
    </row>
    <row r="17" spans="1:20" ht="8.1" customHeight="1">
      <c r="A17" s="296" t="s">
        <v>31</v>
      </c>
      <c r="B17" s="296" t="str">
        <f>'1月第二週明細'!W12</f>
        <v>715.8K</v>
      </c>
      <c r="C17" s="296" t="s">
        <v>32</v>
      </c>
      <c r="D17" s="296" t="str">
        <f>'1月第二週明細'!W8</f>
        <v>23.5g</v>
      </c>
      <c r="E17" s="296" t="s">
        <v>31</v>
      </c>
      <c r="F17" s="296" t="str">
        <f>'1月第二週明細'!W20</f>
        <v>757.0K</v>
      </c>
      <c r="G17" s="296" t="s">
        <v>32</v>
      </c>
      <c r="H17" s="296" t="str">
        <f>'1月第二週明細'!W16</f>
        <v>24.0g</v>
      </c>
      <c r="I17" s="296" t="s">
        <v>31</v>
      </c>
      <c r="J17" s="296" t="str">
        <f>'1月第二週明細'!W28</f>
        <v>717.5K</v>
      </c>
      <c r="K17" s="296" t="s">
        <v>32</v>
      </c>
      <c r="L17" s="296" t="str">
        <f>'1月第二週明細'!W24</f>
        <v>23.5g</v>
      </c>
      <c r="M17" s="296" t="s">
        <v>31</v>
      </c>
      <c r="N17" s="296" t="str">
        <f>'1月第二週明細'!W36</f>
        <v>708.0K</v>
      </c>
      <c r="O17" s="296" t="s">
        <v>32</v>
      </c>
      <c r="P17" s="296" t="str">
        <f>'1月第二週明細'!W32</f>
        <v>23.0g</v>
      </c>
      <c r="Q17" s="296" t="s">
        <v>31</v>
      </c>
      <c r="R17" s="296" t="str">
        <f>'1月第二週明細'!W44</f>
        <v>714.0K</v>
      </c>
      <c r="S17" s="296" t="s">
        <v>32</v>
      </c>
      <c r="T17" s="296" t="str">
        <f>'1月第二週明細'!W40</f>
        <v>23.0g</v>
      </c>
    </row>
    <row r="18" spans="1:20" ht="8.1" customHeight="1">
      <c r="A18" s="296" t="s">
        <v>33</v>
      </c>
      <c r="B18" s="296" t="str">
        <f>'1月第二週明細'!W6</f>
        <v>97.0g</v>
      </c>
      <c r="C18" s="296" t="s">
        <v>34</v>
      </c>
      <c r="D18" s="296" t="str">
        <f>'1月第二週明細'!W10</f>
        <v>29.2g</v>
      </c>
      <c r="E18" s="296" t="s">
        <v>33</v>
      </c>
      <c r="F18" s="296" t="str">
        <f>'1月第二週明細'!W14</f>
        <v>104.0g</v>
      </c>
      <c r="G18" s="296" t="s">
        <v>34</v>
      </c>
      <c r="H18" s="296" t="str">
        <f>'1月第二週明細'!W18</f>
        <v>32.0g</v>
      </c>
      <c r="I18" s="296" t="s">
        <v>33</v>
      </c>
      <c r="J18" s="296" t="str">
        <f>'1月第二週明細'!W22</f>
        <v>97.0g</v>
      </c>
      <c r="K18" s="296" t="s">
        <v>34</v>
      </c>
      <c r="L18" s="296" t="str">
        <f>'1月第二週明細'!W26</f>
        <v>29.8g</v>
      </c>
      <c r="M18" s="296" t="s">
        <v>33</v>
      </c>
      <c r="N18" s="296" t="str">
        <f>'1月第二週明細'!W30</f>
        <v>96.0g</v>
      </c>
      <c r="O18" s="296" t="s">
        <v>34</v>
      </c>
      <c r="P18" s="296" t="str">
        <f>'1月第二週明細'!W34</f>
        <v>27.0g</v>
      </c>
      <c r="Q18" s="296" t="s">
        <v>33</v>
      </c>
      <c r="R18" s="296" t="str">
        <f>'1月第二週明細'!W38</f>
        <v>99.0g</v>
      </c>
      <c r="S18" s="296" t="s">
        <v>34</v>
      </c>
      <c r="T18" s="296" t="str">
        <f>'1月第二週明細'!W42</f>
        <v>27.0g</v>
      </c>
    </row>
    <row r="19" spans="1:20" ht="19.5" customHeight="1">
      <c r="A19" s="308" t="s">
        <v>65</v>
      </c>
      <c r="B19" s="307"/>
      <c r="C19" s="307"/>
      <c r="D19" s="306"/>
      <c r="E19" s="308" t="s">
        <v>66</v>
      </c>
      <c r="F19" s="307"/>
      <c r="G19" s="307"/>
      <c r="H19" s="306"/>
      <c r="I19" s="308" t="s">
        <v>67</v>
      </c>
      <c r="J19" s="307"/>
      <c r="K19" s="307"/>
      <c r="L19" s="306"/>
      <c r="M19" s="308" t="s">
        <v>68</v>
      </c>
      <c r="N19" s="307"/>
      <c r="O19" s="307"/>
      <c r="P19" s="306"/>
      <c r="Q19" s="368"/>
      <c r="R19" s="368"/>
      <c r="S19" s="368"/>
      <c r="T19" s="367"/>
    </row>
    <row r="20" spans="1:20" s="297" customFormat="1" ht="18.95" customHeight="1">
      <c r="A20" s="336" t="s">
        <v>442</v>
      </c>
      <c r="B20" s="335"/>
      <c r="C20" s="335"/>
      <c r="D20" s="334"/>
      <c r="E20" s="366" t="s">
        <v>490</v>
      </c>
      <c r="F20" s="365"/>
      <c r="G20" s="365"/>
      <c r="H20" s="364"/>
      <c r="I20" s="364" t="s">
        <v>442</v>
      </c>
      <c r="J20" s="363"/>
      <c r="K20" s="363"/>
      <c r="L20" s="363"/>
      <c r="M20" s="336" t="s">
        <v>489</v>
      </c>
      <c r="N20" s="335"/>
      <c r="O20" s="335"/>
      <c r="P20" s="334"/>
      <c r="Q20" s="349"/>
      <c r="R20" s="349"/>
      <c r="S20" s="349"/>
      <c r="T20" s="348"/>
    </row>
    <row r="21" spans="1:20" s="297" customFormat="1" ht="21" customHeight="1">
      <c r="A21" s="362" t="s">
        <v>488</v>
      </c>
      <c r="B21" s="361"/>
      <c r="C21" s="361"/>
      <c r="D21" s="360"/>
      <c r="E21" s="312" t="s">
        <v>487</v>
      </c>
      <c r="F21" s="311"/>
      <c r="G21" s="311"/>
      <c r="H21" s="310"/>
      <c r="I21" s="312" t="s">
        <v>486</v>
      </c>
      <c r="J21" s="359"/>
      <c r="K21" s="359"/>
      <c r="L21" s="358"/>
      <c r="M21" s="312" t="s">
        <v>485</v>
      </c>
      <c r="N21" s="311"/>
      <c r="O21" s="311"/>
      <c r="P21" s="310"/>
      <c r="Q21" s="349"/>
      <c r="R21" s="349"/>
      <c r="S21" s="349"/>
      <c r="T21" s="348"/>
    </row>
    <row r="22" spans="1:20" s="297" customFormat="1" ht="21" customHeight="1">
      <c r="A22" s="357" t="s">
        <v>484</v>
      </c>
      <c r="B22" s="356"/>
      <c r="C22" s="356"/>
      <c r="D22" s="355"/>
      <c r="E22" s="303" t="s">
        <v>483</v>
      </c>
      <c r="F22" s="302"/>
      <c r="G22" s="302"/>
      <c r="H22" s="301"/>
      <c r="I22" s="300" t="s">
        <v>482</v>
      </c>
      <c r="J22" s="300"/>
      <c r="K22" s="300"/>
      <c r="L22" s="300"/>
      <c r="M22" s="300" t="s">
        <v>481</v>
      </c>
      <c r="N22" s="300"/>
      <c r="O22" s="300"/>
      <c r="P22" s="300"/>
      <c r="Q22" s="349"/>
      <c r="R22" s="349"/>
      <c r="S22" s="349"/>
      <c r="T22" s="348"/>
    </row>
    <row r="23" spans="1:20" s="297" customFormat="1" ht="21" customHeight="1">
      <c r="A23" s="354" t="s">
        <v>480</v>
      </c>
      <c r="B23" s="353"/>
      <c r="C23" s="353"/>
      <c r="D23" s="352"/>
      <c r="E23" s="303" t="s">
        <v>479</v>
      </c>
      <c r="F23" s="302"/>
      <c r="G23" s="302"/>
      <c r="H23" s="301"/>
      <c r="I23" s="300" t="s">
        <v>478</v>
      </c>
      <c r="J23" s="300"/>
      <c r="K23" s="300"/>
      <c r="L23" s="300"/>
      <c r="M23" s="300" t="s">
        <v>477</v>
      </c>
      <c r="N23" s="300"/>
      <c r="O23" s="300"/>
      <c r="P23" s="300"/>
      <c r="Q23" s="349"/>
      <c r="R23" s="349"/>
      <c r="S23" s="349"/>
      <c r="T23" s="348"/>
    </row>
    <row r="24" spans="1:20" s="297" customFormat="1" ht="18.95" customHeight="1">
      <c r="A24" s="299" t="s">
        <v>241</v>
      </c>
      <c r="B24" s="299"/>
      <c r="C24" s="299"/>
      <c r="D24" s="299"/>
      <c r="E24" s="351" t="s">
        <v>423</v>
      </c>
      <c r="F24" s="351"/>
      <c r="G24" s="351"/>
      <c r="H24" s="351"/>
      <c r="I24" s="350" t="s">
        <v>242</v>
      </c>
      <c r="J24" s="350"/>
      <c r="K24" s="350"/>
      <c r="L24" s="350"/>
      <c r="M24" s="312" t="s">
        <v>241</v>
      </c>
      <c r="N24" s="311"/>
      <c r="O24" s="311"/>
      <c r="P24" s="310"/>
      <c r="Q24" s="349"/>
      <c r="R24" s="349"/>
      <c r="S24" s="349"/>
      <c r="T24" s="348"/>
    </row>
    <row r="25" spans="1:20" s="297" customFormat="1" ht="18.95" customHeight="1">
      <c r="A25" s="333" t="s">
        <v>58</v>
      </c>
      <c r="B25" s="332"/>
      <c r="C25" s="332"/>
      <c r="D25" s="331"/>
      <c r="E25" s="333" t="s">
        <v>476</v>
      </c>
      <c r="F25" s="332"/>
      <c r="G25" s="332"/>
      <c r="H25" s="331"/>
      <c r="I25" s="333" t="s">
        <v>475</v>
      </c>
      <c r="J25" s="332"/>
      <c r="K25" s="332"/>
      <c r="L25" s="331"/>
      <c r="M25" s="298" t="s">
        <v>390</v>
      </c>
      <c r="N25" s="298"/>
      <c r="O25" s="298"/>
      <c r="P25" s="298"/>
      <c r="Q25" s="349"/>
      <c r="R25" s="349"/>
      <c r="S25" s="349"/>
      <c r="T25" s="348"/>
    </row>
    <row r="26" spans="1:20" ht="8.1" customHeight="1">
      <c r="A26" s="296" t="s">
        <v>31</v>
      </c>
      <c r="B26" s="296" t="str">
        <f>'1月第三週明細'!W12</f>
        <v>710.0K</v>
      </c>
      <c r="C26" s="296" t="s">
        <v>32</v>
      </c>
      <c r="D26" s="296" t="str">
        <f>'1月第三週明細'!W8</f>
        <v>23.5g</v>
      </c>
      <c r="E26" s="296" t="s">
        <v>31</v>
      </c>
      <c r="F26" s="296" t="str">
        <f>'1月第三週明細'!W20</f>
        <v>725.0K</v>
      </c>
      <c r="G26" s="296" t="s">
        <v>32</v>
      </c>
      <c r="H26" s="296" t="str">
        <f>'1月第三週明細'!W16</f>
        <v>23.5g</v>
      </c>
      <c r="I26" s="296" t="s">
        <v>31</v>
      </c>
      <c r="J26" s="296" t="str">
        <f>'1月第三週明細'!W28</f>
        <v>713.0K</v>
      </c>
      <c r="K26" s="296" t="s">
        <v>32</v>
      </c>
      <c r="L26" s="296" t="str">
        <f>'1月第三週明細'!W24</f>
        <v>23.5g</v>
      </c>
      <c r="M26" s="296" t="s">
        <v>31</v>
      </c>
      <c r="N26" s="296" t="str">
        <f>'1月第三週明細'!W36</f>
        <v>715.0K</v>
      </c>
      <c r="O26" s="296" t="s">
        <v>32</v>
      </c>
      <c r="P26" s="296" t="str">
        <f>'1月第三週明細'!W32</f>
        <v>23.5g</v>
      </c>
      <c r="Q26" s="349"/>
      <c r="R26" s="349"/>
      <c r="S26" s="349"/>
      <c r="T26" s="348"/>
    </row>
    <row r="27" spans="1:20" ht="8.1" customHeight="1">
      <c r="A27" s="296" t="s">
        <v>33</v>
      </c>
      <c r="B27" s="296" t="str">
        <f>'1月第三週明細'!W6</f>
        <v>97.0g</v>
      </c>
      <c r="C27" s="296" t="s">
        <v>34</v>
      </c>
      <c r="D27" s="296" t="str">
        <f>'1月第三週明細'!W10</f>
        <v>27.2g</v>
      </c>
      <c r="E27" s="296" t="s">
        <v>33</v>
      </c>
      <c r="F27" s="296" t="str">
        <f>'1月第三週明細'!W14</f>
        <v>98.0g</v>
      </c>
      <c r="G27" s="296" t="s">
        <v>34</v>
      </c>
      <c r="H27" s="296" t="str">
        <f>'1月第三週明細'!W18</f>
        <v>29.9g</v>
      </c>
      <c r="I27" s="296" t="s">
        <v>33</v>
      </c>
      <c r="J27" s="296" t="str">
        <f>'1月第三週明細'!W22</f>
        <v>95.0g</v>
      </c>
      <c r="K27" s="296" t="s">
        <v>34</v>
      </c>
      <c r="L27" s="296" t="str">
        <f>'1月第三週明細'!W26</f>
        <v>28.1g</v>
      </c>
      <c r="M27" s="296" t="s">
        <v>33</v>
      </c>
      <c r="N27" s="296" t="str">
        <f>'1月第三週明細'!W30</f>
        <v>97.0g</v>
      </c>
      <c r="O27" s="296" t="s">
        <v>34</v>
      </c>
      <c r="P27" s="296" t="str">
        <f>'1月第三週明細'!W34</f>
        <v>27.5g</v>
      </c>
      <c r="Q27" s="347"/>
      <c r="R27" s="347"/>
      <c r="S27" s="347"/>
      <c r="T27" s="346"/>
    </row>
    <row r="28" spans="1:20" ht="19.5" customHeight="1">
      <c r="A28" s="345"/>
      <c r="B28" s="344"/>
      <c r="C28" s="344"/>
      <c r="D28" s="344"/>
      <c r="E28" s="344"/>
      <c r="F28" s="344"/>
      <c r="G28" s="344"/>
      <c r="H28" s="343"/>
      <c r="I28" s="342" t="s">
        <v>474</v>
      </c>
      <c r="J28" s="341"/>
      <c r="K28" s="341"/>
      <c r="L28" s="340"/>
      <c r="M28" s="339" t="s">
        <v>473</v>
      </c>
      <c r="N28" s="338"/>
      <c r="O28" s="338"/>
      <c r="P28" s="337"/>
      <c r="Q28" s="308" t="s">
        <v>253</v>
      </c>
      <c r="R28" s="307"/>
      <c r="S28" s="307"/>
      <c r="T28" s="306"/>
    </row>
    <row r="29" spans="1:20" s="297" customFormat="1" ht="18.95" customHeight="1">
      <c r="A29" s="330"/>
      <c r="B29" s="329"/>
      <c r="C29" s="329"/>
      <c r="D29" s="329"/>
      <c r="E29" s="329"/>
      <c r="F29" s="329"/>
      <c r="G29" s="329"/>
      <c r="H29" s="328"/>
      <c r="I29" s="327"/>
      <c r="J29" s="326"/>
      <c r="K29" s="326"/>
      <c r="L29" s="325"/>
      <c r="M29" s="324"/>
      <c r="N29" s="323"/>
      <c r="O29" s="323"/>
      <c r="P29" s="322"/>
      <c r="Q29" s="336" t="s">
        <v>472</v>
      </c>
      <c r="R29" s="335"/>
      <c r="S29" s="335"/>
      <c r="T29" s="334"/>
    </row>
    <row r="30" spans="1:20" s="297" customFormat="1" ht="21" customHeight="1">
      <c r="A30" s="330"/>
      <c r="B30" s="329"/>
      <c r="C30" s="329"/>
      <c r="D30" s="329"/>
      <c r="E30" s="329"/>
      <c r="F30" s="329"/>
      <c r="G30" s="329"/>
      <c r="H30" s="328"/>
      <c r="I30" s="327"/>
      <c r="J30" s="326"/>
      <c r="K30" s="326"/>
      <c r="L30" s="325"/>
      <c r="M30" s="324"/>
      <c r="N30" s="323"/>
      <c r="O30" s="323"/>
      <c r="P30" s="322"/>
      <c r="Q30" s="312" t="s">
        <v>471</v>
      </c>
      <c r="R30" s="311"/>
      <c r="S30" s="311"/>
      <c r="T30" s="310"/>
    </row>
    <row r="31" spans="1:20" s="297" customFormat="1" ht="21" customHeight="1">
      <c r="A31" s="330"/>
      <c r="B31" s="329"/>
      <c r="C31" s="329"/>
      <c r="D31" s="329"/>
      <c r="E31" s="329"/>
      <c r="F31" s="329"/>
      <c r="G31" s="329"/>
      <c r="H31" s="328"/>
      <c r="I31" s="327"/>
      <c r="J31" s="326"/>
      <c r="K31" s="326"/>
      <c r="L31" s="325"/>
      <c r="M31" s="324"/>
      <c r="N31" s="323"/>
      <c r="O31" s="323"/>
      <c r="P31" s="322"/>
      <c r="Q31" s="303" t="s">
        <v>470</v>
      </c>
      <c r="R31" s="302"/>
      <c r="S31" s="302"/>
      <c r="T31" s="301"/>
    </row>
    <row r="32" spans="1:20" s="297" customFormat="1" ht="21" customHeight="1">
      <c r="A32" s="330"/>
      <c r="B32" s="329"/>
      <c r="C32" s="329"/>
      <c r="D32" s="329"/>
      <c r="E32" s="329"/>
      <c r="F32" s="329"/>
      <c r="G32" s="329"/>
      <c r="H32" s="328"/>
      <c r="I32" s="327"/>
      <c r="J32" s="326"/>
      <c r="K32" s="326"/>
      <c r="L32" s="325"/>
      <c r="M32" s="324"/>
      <c r="N32" s="323"/>
      <c r="O32" s="323"/>
      <c r="P32" s="322"/>
      <c r="Q32" s="303" t="s">
        <v>469</v>
      </c>
      <c r="R32" s="302"/>
      <c r="S32" s="302"/>
      <c r="T32" s="301"/>
    </row>
    <row r="33" spans="1:20" s="297" customFormat="1" ht="18.95" customHeight="1">
      <c r="A33" s="330"/>
      <c r="B33" s="329"/>
      <c r="C33" s="329"/>
      <c r="D33" s="329"/>
      <c r="E33" s="329"/>
      <c r="F33" s="329"/>
      <c r="G33" s="329"/>
      <c r="H33" s="328"/>
      <c r="I33" s="327"/>
      <c r="J33" s="326"/>
      <c r="K33" s="326"/>
      <c r="L33" s="325"/>
      <c r="M33" s="324"/>
      <c r="N33" s="323"/>
      <c r="O33" s="323"/>
      <c r="P33" s="322"/>
      <c r="Q33" s="312" t="s">
        <v>468</v>
      </c>
      <c r="R33" s="311"/>
      <c r="S33" s="311"/>
      <c r="T33" s="310"/>
    </row>
    <row r="34" spans="1:20" s="297" customFormat="1" ht="18.95" customHeight="1">
      <c r="A34" s="330"/>
      <c r="B34" s="329"/>
      <c r="C34" s="329"/>
      <c r="D34" s="329"/>
      <c r="E34" s="329"/>
      <c r="F34" s="329"/>
      <c r="G34" s="329"/>
      <c r="H34" s="328"/>
      <c r="I34" s="327"/>
      <c r="J34" s="326"/>
      <c r="K34" s="326"/>
      <c r="L34" s="325"/>
      <c r="M34" s="324"/>
      <c r="N34" s="323"/>
      <c r="O34" s="323"/>
      <c r="P34" s="322"/>
      <c r="Q34" s="333" t="s">
        <v>467</v>
      </c>
      <c r="R34" s="332"/>
      <c r="S34" s="332"/>
      <c r="T34" s="331"/>
    </row>
    <row r="35" spans="1:20" ht="8.1" customHeight="1">
      <c r="A35" s="330"/>
      <c r="B35" s="329"/>
      <c r="C35" s="329"/>
      <c r="D35" s="329"/>
      <c r="E35" s="329"/>
      <c r="F35" s="329"/>
      <c r="G35" s="329"/>
      <c r="H35" s="328"/>
      <c r="I35" s="327"/>
      <c r="J35" s="326"/>
      <c r="K35" s="326"/>
      <c r="L35" s="325"/>
      <c r="M35" s="324"/>
      <c r="N35" s="323"/>
      <c r="O35" s="323"/>
      <c r="P35" s="322"/>
      <c r="Q35" s="296" t="s">
        <v>31</v>
      </c>
      <c r="R35" s="296" t="str">
        <f>'2月第二週明細 (2)'!W44</f>
        <v>710.5K</v>
      </c>
      <c r="S35" s="296" t="s">
        <v>32</v>
      </c>
      <c r="T35" s="296" t="str">
        <f>'2月第二週明細 (2)'!W40</f>
        <v>23.5g</v>
      </c>
    </row>
    <row r="36" spans="1:20" ht="8.1" customHeight="1">
      <c r="A36" s="321"/>
      <c r="B36" s="320"/>
      <c r="C36" s="320"/>
      <c r="D36" s="320"/>
      <c r="E36" s="320"/>
      <c r="F36" s="320"/>
      <c r="G36" s="320"/>
      <c r="H36" s="319"/>
      <c r="I36" s="318"/>
      <c r="J36" s="317"/>
      <c r="K36" s="317"/>
      <c r="L36" s="316"/>
      <c r="M36" s="315"/>
      <c r="N36" s="314"/>
      <c r="O36" s="314"/>
      <c r="P36" s="313"/>
      <c r="Q36" s="296" t="s">
        <v>33</v>
      </c>
      <c r="R36" s="296" t="str">
        <f>'2月第二週明細 (2)'!W38</f>
        <v>95.0g</v>
      </c>
      <c r="S36" s="296" t="s">
        <v>34</v>
      </c>
      <c r="T36" s="296" t="str">
        <f>'2月第二週明細 (2)'!W42</f>
        <v>28.2g</v>
      </c>
    </row>
    <row r="37" spans="1:20" ht="19.5" customHeight="1">
      <c r="A37" s="308" t="s">
        <v>281</v>
      </c>
      <c r="B37" s="307"/>
      <c r="C37" s="307"/>
      <c r="D37" s="306"/>
      <c r="E37" s="305" t="s">
        <v>282</v>
      </c>
      <c r="F37" s="305"/>
      <c r="G37" s="305"/>
      <c r="H37" s="305"/>
      <c r="I37" s="305" t="s">
        <v>283</v>
      </c>
      <c r="J37" s="305"/>
      <c r="K37" s="305"/>
      <c r="L37" s="305"/>
      <c r="M37" s="305" t="s">
        <v>284</v>
      </c>
      <c r="N37" s="305"/>
      <c r="O37" s="305"/>
      <c r="P37" s="305"/>
      <c r="Q37" s="305" t="s">
        <v>285</v>
      </c>
      <c r="R37" s="305"/>
      <c r="S37" s="305"/>
      <c r="T37" s="305"/>
    </row>
    <row r="38" spans="1:20" s="297" customFormat="1" ht="18.95" customHeight="1">
      <c r="A38" s="304" t="s">
        <v>442</v>
      </c>
      <c r="B38" s="304"/>
      <c r="C38" s="304"/>
      <c r="D38" s="304"/>
      <c r="E38" s="304" t="s">
        <v>466</v>
      </c>
      <c r="F38" s="304"/>
      <c r="G38" s="304"/>
      <c r="H38" s="304"/>
      <c r="I38" s="304" t="s">
        <v>442</v>
      </c>
      <c r="J38" s="304"/>
      <c r="K38" s="304"/>
      <c r="L38" s="304"/>
      <c r="M38" s="304" t="s">
        <v>465</v>
      </c>
      <c r="N38" s="304"/>
      <c r="O38" s="304"/>
      <c r="P38" s="304"/>
      <c r="Q38" s="304" t="s">
        <v>464</v>
      </c>
      <c r="R38" s="304"/>
      <c r="S38" s="304"/>
      <c r="T38" s="304"/>
    </row>
    <row r="39" spans="1:20" s="297" customFormat="1" ht="21" customHeight="1">
      <c r="A39" s="299" t="s">
        <v>463</v>
      </c>
      <c r="B39" s="299"/>
      <c r="C39" s="299"/>
      <c r="D39" s="299"/>
      <c r="E39" s="299" t="s">
        <v>462</v>
      </c>
      <c r="F39" s="299"/>
      <c r="G39" s="299"/>
      <c r="H39" s="299"/>
      <c r="I39" s="299" t="s">
        <v>461</v>
      </c>
      <c r="J39" s="299"/>
      <c r="K39" s="299"/>
      <c r="L39" s="299"/>
      <c r="M39" s="299" t="s">
        <v>460</v>
      </c>
      <c r="N39" s="299"/>
      <c r="O39" s="299"/>
      <c r="P39" s="299"/>
      <c r="Q39" s="299" t="s">
        <v>459</v>
      </c>
      <c r="R39" s="299"/>
      <c r="S39" s="299"/>
      <c r="T39" s="299"/>
    </row>
    <row r="40" spans="1:20" s="297" customFormat="1" ht="21" customHeight="1">
      <c r="A40" s="300" t="s">
        <v>458</v>
      </c>
      <c r="B40" s="300"/>
      <c r="C40" s="300"/>
      <c r="D40" s="300"/>
      <c r="E40" s="300" t="s">
        <v>457</v>
      </c>
      <c r="F40" s="300"/>
      <c r="G40" s="300"/>
      <c r="H40" s="300"/>
      <c r="I40" s="300" t="s">
        <v>456</v>
      </c>
      <c r="J40" s="300"/>
      <c r="K40" s="300"/>
      <c r="L40" s="300"/>
      <c r="M40" s="300" t="s">
        <v>455</v>
      </c>
      <c r="N40" s="300"/>
      <c r="O40" s="300"/>
      <c r="P40" s="300"/>
      <c r="Q40" s="303" t="s">
        <v>454</v>
      </c>
      <c r="R40" s="302"/>
      <c r="S40" s="302"/>
      <c r="T40" s="301"/>
    </row>
    <row r="41" spans="1:20" s="297" customFormat="1" ht="21" customHeight="1">
      <c r="A41" s="300" t="s">
        <v>453</v>
      </c>
      <c r="B41" s="300"/>
      <c r="C41" s="300"/>
      <c r="D41" s="300"/>
      <c r="E41" s="300" t="s">
        <v>452</v>
      </c>
      <c r="F41" s="300"/>
      <c r="G41" s="300"/>
      <c r="H41" s="300"/>
      <c r="I41" s="300" t="s">
        <v>451</v>
      </c>
      <c r="J41" s="300"/>
      <c r="K41" s="300"/>
      <c r="L41" s="300"/>
      <c r="M41" s="300" t="s">
        <v>450</v>
      </c>
      <c r="N41" s="300"/>
      <c r="O41" s="300"/>
      <c r="P41" s="300"/>
      <c r="Q41" s="300" t="s">
        <v>449</v>
      </c>
      <c r="R41" s="300"/>
      <c r="S41" s="300"/>
      <c r="T41" s="300"/>
    </row>
    <row r="42" spans="1:20" s="297" customFormat="1" ht="18.95" customHeight="1">
      <c r="A42" s="309" t="s">
        <v>242</v>
      </c>
      <c r="B42" s="309"/>
      <c r="C42" s="309"/>
      <c r="D42" s="309"/>
      <c r="E42" s="309" t="s">
        <v>448</v>
      </c>
      <c r="F42" s="309"/>
      <c r="G42" s="309"/>
      <c r="H42" s="309"/>
      <c r="I42" s="312" t="s">
        <v>241</v>
      </c>
      <c r="J42" s="311"/>
      <c r="K42" s="311"/>
      <c r="L42" s="310"/>
      <c r="M42" s="309" t="s">
        <v>241</v>
      </c>
      <c r="N42" s="309"/>
      <c r="O42" s="309"/>
      <c r="P42" s="309"/>
      <c r="Q42" s="299" t="s">
        <v>241</v>
      </c>
      <c r="R42" s="299"/>
      <c r="S42" s="299"/>
      <c r="T42" s="299"/>
    </row>
    <row r="43" spans="1:20" s="297" customFormat="1" ht="18.95" customHeight="1">
      <c r="A43" s="298" t="s">
        <v>447</v>
      </c>
      <c r="B43" s="298"/>
      <c r="C43" s="298"/>
      <c r="D43" s="298"/>
      <c r="E43" s="298" t="s">
        <v>446</v>
      </c>
      <c r="F43" s="298"/>
      <c r="G43" s="298"/>
      <c r="H43" s="298"/>
      <c r="I43" s="298" t="s">
        <v>445</v>
      </c>
      <c r="J43" s="298"/>
      <c r="K43" s="298"/>
      <c r="L43" s="298"/>
      <c r="M43" s="298" t="s">
        <v>444</v>
      </c>
      <c r="N43" s="298"/>
      <c r="O43" s="298"/>
      <c r="P43" s="298"/>
      <c r="Q43" s="298" t="s">
        <v>390</v>
      </c>
      <c r="R43" s="298"/>
      <c r="S43" s="298"/>
      <c r="T43" s="298"/>
    </row>
    <row r="44" spans="1:20" ht="8.1" customHeight="1">
      <c r="A44" s="296" t="s">
        <v>31</v>
      </c>
      <c r="B44" s="296" t="str">
        <f>'2月第三週明細 (2)'!W12</f>
        <v>710.0K</v>
      </c>
      <c r="C44" s="296" t="s">
        <v>32</v>
      </c>
      <c r="D44" s="296" t="str">
        <f>'2月第三週明細 (2)'!W8</f>
        <v>23.5g</v>
      </c>
      <c r="E44" s="296" t="s">
        <v>31</v>
      </c>
      <c r="F44" s="296" t="str">
        <f>'2月第三週明細 (2)'!W20</f>
        <v>740.5K</v>
      </c>
      <c r="G44" s="296" t="s">
        <v>32</v>
      </c>
      <c r="H44" s="296" t="str">
        <f>'2月第三週明細 (2)'!W16</f>
        <v>24.5g</v>
      </c>
      <c r="I44" s="296" t="s">
        <v>31</v>
      </c>
      <c r="J44" s="296" t="str">
        <f>'2月第三週明細 (2)'!W28</f>
        <v>718.5K</v>
      </c>
      <c r="K44" s="296" t="s">
        <v>32</v>
      </c>
      <c r="L44" s="296" t="str">
        <f>'2月第三週明細 (2)'!W24</f>
        <v>23.0g</v>
      </c>
      <c r="M44" s="296" t="s">
        <v>31</v>
      </c>
      <c r="N44" s="296" t="str">
        <f>'2月第三週明細 (2)'!W36</f>
        <v>711.5K</v>
      </c>
      <c r="O44" s="296" t="s">
        <v>32</v>
      </c>
      <c r="P44" s="296" t="str">
        <f>'2月第三週明細 (2)'!W32</f>
        <v>23.0g</v>
      </c>
      <c r="Q44" s="296" t="s">
        <v>31</v>
      </c>
      <c r="R44" s="296" t="str">
        <f>'2月第三週明細 (2)'!W44</f>
        <v>704.5K</v>
      </c>
      <c r="S44" s="296" t="s">
        <v>32</v>
      </c>
      <c r="T44" s="296" t="str">
        <f>'2月第三週明細 (2)'!W40</f>
        <v>23.5g</v>
      </c>
    </row>
    <row r="45" spans="1:20" ht="8.1" customHeight="1">
      <c r="A45" s="296" t="s">
        <v>33</v>
      </c>
      <c r="B45" s="296" t="str">
        <f>'2月第三週明細 (2)'!W6</f>
        <v>95.0g</v>
      </c>
      <c r="C45" s="296" t="s">
        <v>34</v>
      </c>
      <c r="D45" s="296" t="str">
        <f>'2月第三週明細 (2)'!W10</f>
        <v>28.5g</v>
      </c>
      <c r="E45" s="296" t="s">
        <v>33</v>
      </c>
      <c r="F45" s="296" t="str">
        <f>'2月第三週明細 (2)'!W14</f>
        <v>99.0g</v>
      </c>
      <c r="G45" s="296" t="s">
        <v>34</v>
      </c>
      <c r="H45" s="296" t="str">
        <f>'2月第三週明細 (2)'!W18</f>
        <v>31.0g</v>
      </c>
      <c r="I45" s="296" t="s">
        <v>33</v>
      </c>
      <c r="J45" s="296" t="str">
        <f>'2月第三週明細 (2)'!W22</f>
        <v>100.0g</v>
      </c>
      <c r="K45" s="296" t="s">
        <v>34</v>
      </c>
      <c r="L45" s="296" t="str">
        <f>'2月第三週明細 (2)'!W26</f>
        <v>27.8g</v>
      </c>
      <c r="M45" s="296" t="s">
        <v>33</v>
      </c>
      <c r="N45" s="296" t="str">
        <f>'2月第三週明細 (2)'!W30</f>
        <v>99.0g</v>
      </c>
      <c r="O45" s="296" t="s">
        <v>34</v>
      </c>
      <c r="P45" s="296" t="str">
        <f>'2月第三週明細 (2)'!W34</f>
        <v>27.1g</v>
      </c>
      <c r="Q45" s="296" t="s">
        <v>33</v>
      </c>
      <c r="R45" s="296" t="str">
        <f>'2月第三週明細 (2)'!W38</f>
        <v>95.0g</v>
      </c>
      <c r="S45" s="296" t="s">
        <v>34</v>
      </c>
      <c r="T45" s="296" t="str">
        <f>'2月第三週明細 (2)'!W42</f>
        <v>27.0g</v>
      </c>
    </row>
    <row r="46" spans="1:20" ht="19.5" customHeight="1">
      <c r="A46" s="308" t="s">
        <v>276</v>
      </c>
      <c r="B46" s="307"/>
      <c r="C46" s="307"/>
      <c r="D46" s="306"/>
      <c r="E46" s="305" t="s">
        <v>277</v>
      </c>
      <c r="F46" s="305"/>
      <c r="G46" s="305"/>
      <c r="H46" s="305"/>
      <c r="I46" s="305" t="s">
        <v>278</v>
      </c>
      <c r="J46" s="305"/>
      <c r="K46" s="305"/>
      <c r="L46" s="305"/>
      <c r="M46" s="305" t="s">
        <v>279</v>
      </c>
      <c r="N46" s="305"/>
      <c r="O46" s="305"/>
      <c r="P46" s="305"/>
      <c r="Q46" s="305" t="s">
        <v>280</v>
      </c>
      <c r="R46" s="305"/>
      <c r="S46" s="305"/>
      <c r="T46" s="305"/>
    </row>
    <row r="47" spans="1:20" s="297" customFormat="1" ht="18.95" customHeight="1">
      <c r="A47" s="304" t="s">
        <v>442</v>
      </c>
      <c r="B47" s="304"/>
      <c r="C47" s="304"/>
      <c r="D47" s="304"/>
      <c r="E47" s="304" t="s">
        <v>443</v>
      </c>
      <c r="F47" s="304"/>
      <c r="G47" s="304"/>
      <c r="H47" s="304"/>
      <c r="I47" s="304" t="s">
        <v>442</v>
      </c>
      <c r="J47" s="304"/>
      <c r="K47" s="304"/>
      <c r="L47" s="304"/>
      <c r="M47" s="304" t="s">
        <v>441</v>
      </c>
      <c r="N47" s="304"/>
      <c r="O47" s="304"/>
      <c r="P47" s="304"/>
      <c r="Q47" s="304" t="s">
        <v>440</v>
      </c>
      <c r="R47" s="304"/>
      <c r="S47" s="304"/>
      <c r="T47" s="304"/>
    </row>
    <row r="48" spans="1:20" s="297" customFormat="1" ht="21" customHeight="1">
      <c r="A48" s="299" t="s">
        <v>439</v>
      </c>
      <c r="B48" s="299"/>
      <c r="C48" s="299"/>
      <c r="D48" s="299"/>
      <c r="E48" s="299" t="s">
        <v>438</v>
      </c>
      <c r="F48" s="299"/>
      <c r="G48" s="299"/>
      <c r="H48" s="299"/>
      <c r="I48" s="299" t="s">
        <v>437</v>
      </c>
      <c r="J48" s="299"/>
      <c r="K48" s="299"/>
      <c r="L48" s="299"/>
      <c r="M48" s="299" t="s">
        <v>436</v>
      </c>
      <c r="N48" s="299"/>
      <c r="O48" s="299"/>
      <c r="P48" s="299"/>
      <c r="Q48" s="299" t="s">
        <v>435</v>
      </c>
      <c r="R48" s="299"/>
      <c r="S48" s="299"/>
      <c r="T48" s="299"/>
    </row>
    <row r="49" spans="1:20" s="297" customFormat="1" ht="21" customHeight="1">
      <c r="A49" s="300" t="s">
        <v>434</v>
      </c>
      <c r="B49" s="300"/>
      <c r="C49" s="300"/>
      <c r="D49" s="300"/>
      <c r="E49" s="300" t="s">
        <v>433</v>
      </c>
      <c r="F49" s="300"/>
      <c r="G49" s="300"/>
      <c r="H49" s="300"/>
      <c r="I49" s="300" t="s">
        <v>432</v>
      </c>
      <c r="J49" s="300"/>
      <c r="K49" s="300"/>
      <c r="L49" s="300"/>
      <c r="M49" s="300" t="s">
        <v>431</v>
      </c>
      <c r="N49" s="300"/>
      <c r="O49" s="300"/>
      <c r="P49" s="300"/>
      <c r="Q49" s="303" t="s">
        <v>430</v>
      </c>
      <c r="R49" s="302"/>
      <c r="S49" s="302"/>
      <c r="T49" s="301"/>
    </row>
    <row r="50" spans="1:20" s="297" customFormat="1" ht="21" customHeight="1">
      <c r="A50" s="300" t="s">
        <v>429</v>
      </c>
      <c r="B50" s="300"/>
      <c r="C50" s="300"/>
      <c r="D50" s="300"/>
      <c r="E50" s="300" t="s">
        <v>428</v>
      </c>
      <c r="F50" s="300"/>
      <c r="G50" s="300"/>
      <c r="H50" s="300"/>
      <c r="I50" s="300" t="s">
        <v>427</v>
      </c>
      <c r="J50" s="300"/>
      <c r="K50" s="300"/>
      <c r="L50" s="300"/>
      <c r="M50" s="300" t="s">
        <v>426</v>
      </c>
      <c r="N50" s="300"/>
      <c r="O50" s="300"/>
      <c r="P50" s="300"/>
      <c r="Q50" s="300" t="s">
        <v>425</v>
      </c>
      <c r="R50" s="300"/>
      <c r="S50" s="300"/>
      <c r="T50" s="300"/>
    </row>
    <row r="51" spans="1:20" s="297" customFormat="1" ht="18.95" customHeight="1">
      <c r="A51" s="299" t="s">
        <v>424</v>
      </c>
      <c r="B51" s="299"/>
      <c r="C51" s="299"/>
      <c r="D51" s="299"/>
      <c r="E51" s="299" t="s">
        <v>423</v>
      </c>
      <c r="F51" s="299"/>
      <c r="G51" s="299"/>
      <c r="H51" s="299"/>
      <c r="I51" s="299" t="s">
        <v>242</v>
      </c>
      <c r="J51" s="299"/>
      <c r="K51" s="299"/>
      <c r="L51" s="299"/>
      <c r="M51" s="299" t="s">
        <v>242</v>
      </c>
      <c r="N51" s="299"/>
      <c r="O51" s="299"/>
      <c r="P51" s="299"/>
      <c r="Q51" s="299" t="s">
        <v>241</v>
      </c>
      <c r="R51" s="299"/>
      <c r="S51" s="299"/>
      <c r="T51" s="299"/>
    </row>
    <row r="52" spans="1:20" s="297" customFormat="1" ht="18.95" customHeight="1">
      <c r="A52" s="298" t="s">
        <v>422</v>
      </c>
      <c r="B52" s="298"/>
      <c r="C52" s="298"/>
      <c r="D52" s="298"/>
      <c r="E52" s="298" t="s">
        <v>421</v>
      </c>
      <c r="F52" s="298"/>
      <c r="G52" s="298"/>
      <c r="H52" s="298"/>
      <c r="I52" s="298" t="s">
        <v>420</v>
      </c>
      <c r="J52" s="298"/>
      <c r="K52" s="298"/>
      <c r="L52" s="298"/>
      <c r="M52" s="298" t="s">
        <v>390</v>
      </c>
      <c r="N52" s="298"/>
      <c r="O52" s="298"/>
      <c r="P52" s="298"/>
      <c r="Q52" s="298" t="s">
        <v>419</v>
      </c>
      <c r="R52" s="298"/>
      <c r="S52" s="298"/>
      <c r="T52" s="298"/>
    </row>
    <row r="53" spans="1:20" ht="8.1" customHeight="1">
      <c r="A53" s="296" t="s">
        <v>31</v>
      </c>
      <c r="B53" s="296" t="str">
        <f>'2月第四週明細'!W12</f>
        <v>705.0K</v>
      </c>
      <c r="C53" s="296" t="s">
        <v>32</v>
      </c>
      <c r="D53" s="296" t="str">
        <f>'2月第四週明細'!W8</f>
        <v>23.5g</v>
      </c>
      <c r="E53" s="296" t="s">
        <v>31</v>
      </c>
      <c r="F53" s="296" t="str">
        <f>'2月第四週明細'!W20</f>
        <v>740.0K</v>
      </c>
      <c r="G53" s="296" t="s">
        <v>32</v>
      </c>
      <c r="H53" s="296" t="str">
        <f>'2月第四週明細'!W16</f>
        <v>24.5g</v>
      </c>
      <c r="I53" s="296" t="s">
        <v>31</v>
      </c>
      <c r="J53" s="296" t="str">
        <f>'2月第四週明細'!W28</f>
        <v>702.0K</v>
      </c>
      <c r="K53" s="296" t="s">
        <v>32</v>
      </c>
      <c r="L53" s="296" t="str">
        <f>'2月第四週明細'!W24</f>
        <v>22.5g</v>
      </c>
      <c r="M53" s="296" t="s">
        <v>31</v>
      </c>
      <c r="N53" s="296" t="str">
        <f>'2月第四週明細'!W36</f>
        <v>710.0K</v>
      </c>
      <c r="O53" s="296" t="s">
        <v>32</v>
      </c>
      <c r="P53" s="296" t="str">
        <f>'2月第四週明細'!W32</f>
        <v>23.5g</v>
      </c>
      <c r="Q53" s="296" t="s">
        <v>31</v>
      </c>
      <c r="R53" s="296" t="str">
        <f>'2月第四週明細'!W44</f>
        <v>722.5K</v>
      </c>
      <c r="S53" s="296" t="s">
        <v>32</v>
      </c>
      <c r="T53" s="296" t="str">
        <f>'2月第四週明細'!W40</f>
        <v>23.5g</v>
      </c>
    </row>
    <row r="54" spans="1:20" ht="8.1" customHeight="1">
      <c r="A54" s="296" t="s">
        <v>33</v>
      </c>
      <c r="B54" s="296" t="str">
        <f>'2月第四週明細'!W6</f>
        <v>95.0g</v>
      </c>
      <c r="C54" s="296" t="s">
        <v>34</v>
      </c>
      <c r="D54" s="296" t="str">
        <f>'2月第四週明細'!W10</f>
        <v>27.5g</v>
      </c>
      <c r="E54" s="296" t="s">
        <v>33</v>
      </c>
      <c r="F54" s="296" t="str">
        <f>'2月第四週明細'!W14</f>
        <v>98.0g</v>
      </c>
      <c r="G54" s="296" t="s">
        <v>34</v>
      </c>
      <c r="H54" s="296" t="str">
        <f>'2月第四週明細'!W18</f>
        <v>31.6g</v>
      </c>
      <c r="I54" s="296" t="s">
        <v>33</v>
      </c>
      <c r="J54" s="296" t="str">
        <f>'2月第四週明細'!W22</f>
        <v>97.5g</v>
      </c>
      <c r="K54" s="296" t="s">
        <v>34</v>
      </c>
      <c r="L54" s="296" t="str">
        <f>'2月第四週明細'!W26</f>
        <v>27.0g</v>
      </c>
      <c r="M54" s="296" t="s">
        <v>33</v>
      </c>
      <c r="N54" s="296" t="str">
        <f>'2月第四週明細'!W30</f>
        <v>95.0g</v>
      </c>
      <c r="O54" s="296" t="s">
        <v>34</v>
      </c>
      <c r="P54" s="296" t="str">
        <f>'2月第四週明細'!W34</f>
        <v>28.9g</v>
      </c>
      <c r="Q54" s="296" t="s">
        <v>33</v>
      </c>
      <c r="R54" s="296" t="str">
        <f>'2月第四週明細'!W38</f>
        <v>100.0g</v>
      </c>
      <c r="S54" s="296" t="s">
        <v>34</v>
      </c>
      <c r="T54" s="296" t="str">
        <f>'2月第四週明細'!W42</f>
        <v>27.8g</v>
      </c>
    </row>
  </sheetData>
  <mergeCells count="179">
    <mergeCell ref="E42:H42"/>
    <mergeCell ref="E43:H43"/>
    <mergeCell ref="Q48:T48"/>
    <mergeCell ref="Q49:T49"/>
    <mergeCell ref="Q28:T28"/>
    <mergeCell ref="A41:D41"/>
    <mergeCell ref="A42:D42"/>
    <mergeCell ref="A43:D43"/>
    <mergeCell ref="E38:H38"/>
    <mergeCell ref="E39:H39"/>
    <mergeCell ref="E41:H41"/>
    <mergeCell ref="Q30:T30"/>
    <mergeCell ref="Q31:T31"/>
    <mergeCell ref="Q32:T32"/>
    <mergeCell ref="Q38:T38"/>
    <mergeCell ref="Q40:T40"/>
    <mergeCell ref="Q46:T46"/>
    <mergeCell ref="Q47:T47"/>
    <mergeCell ref="M20:P20"/>
    <mergeCell ref="M21:P21"/>
    <mergeCell ref="M22:P22"/>
    <mergeCell ref="M23:P23"/>
    <mergeCell ref="M24:P24"/>
    <mergeCell ref="M25:P25"/>
    <mergeCell ref="Q29:T29"/>
    <mergeCell ref="M40:P40"/>
    <mergeCell ref="A1:D1"/>
    <mergeCell ref="A2:D2"/>
    <mergeCell ref="E19:H19"/>
    <mergeCell ref="E20:H20"/>
    <mergeCell ref="E21:H21"/>
    <mergeCell ref="E22:H22"/>
    <mergeCell ref="E1:H1"/>
    <mergeCell ref="E2:H2"/>
    <mergeCell ref="E3:H3"/>
    <mergeCell ref="E4:H4"/>
    <mergeCell ref="E5:H5"/>
    <mergeCell ref="E6:H6"/>
    <mergeCell ref="A6:D6"/>
    <mergeCell ref="Q2:T2"/>
    <mergeCell ref="Q3:T3"/>
    <mergeCell ref="I3:L3"/>
    <mergeCell ref="I4:L4"/>
    <mergeCell ref="Q5:T5"/>
    <mergeCell ref="Q6:T6"/>
    <mergeCell ref="M2:P2"/>
    <mergeCell ref="E7:H7"/>
    <mergeCell ref="A52:D52"/>
    <mergeCell ref="A50:D50"/>
    <mergeCell ref="A51:D51"/>
    <mergeCell ref="A48:D48"/>
    <mergeCell ref="E13:H13"/>
    <mergeCell ref="A20:D20"/>
    <mergeCell ref="A19:D19"/>
    <mergeCell ref="A16:D16"/>
    <mergeCell ref="A38:D38"/>
    <mergeCell ref="A46:D46"/>
    <mergeCell ref="A49:D49"/>
    <mergeCell ref="M11:P11"/>
    <mergeCell ref="A47:D47"/>
    <mergeCell ref="A12:D12"/>
    <mergeCell ref="E12:H12"/>
    <mergeCell ref="A28:H36"/>
    <mergeCell ref="I21:L21"/>
    <mergeCell ref="I22:L22"/>
    <mergeCell ref="I23:L23"/>
    <mergeCell ref="I13:L13"/>
    <mergeCell ref="I11:L11"/>
    <mergeCell ref="A14:D14"/>
    <mergeCell ref="Q10:T10"/>
    <mergeCell ref="A13:D13"/>
    <mergeCell ref="M12:P12"/>
    <mergeCell ref="E14:H14"/>
    <mergeCell ref="I10:L10"/>
    <mergeCell ref="M14:P14"/>
    <mergeCell ref="M10:P10"/>
    <mergeCell ref="Q1:T1"/>
    <mergeCell ref="E11:H11"/>
    <mergeCell ref="I14:L14"/>
    <mergeCell ref="Q4:T4"/>
    <mergeCell ref="I1:L1"/>
    <mergeCell ref="I12:L12"/>
    <mergeCell ref="I2:L2"/>
    <mergeCell ref="E10:H10"/>
    <mergeCell ref="M13:P13"/>
    <mergeCell ref="M1:P1"/>
    <mergeCell ref="A3:D3"/>
    <mergeCell ref="A4:D4"/>
    <mergeCell ref="A5:D5"/>
    <mergeCell ref="A22:D22"/>
    <mergeCell ref="A21:D21"/>
    <mergeCell ref="A15:D15"/>
    <mergeCell ref="A7:D7"/>
    <mergeCell ref="A11:D11"/>
    <mergeCell ref="A10:D10"/>
    <mergeCell ref="E23:H23"/>
    <mergeCell ref="E24:H24"/>
    <mergeCell ref="I19:L19"/>
    <mergeCell ref="I20:L20"/>
    <mergeCell ref="E15:H15"/>
    <mergeCell ref="I15:L15"/>
    <mergeCell ref="E16:H16"/>
    <mergeCell ref="I24:L24"/>
    <mergeCell ref="A25:D25"/>
    <mergeCell ref="A24:D24"/>
    <mergeCell ref="A23:D23"/>
    <mergeCell ref="Q33:T33"/>
    <mergeCell ref="Q34:T34"/>
    <mergeCell ref="M39:P39"/>
    <mergeCell ref="Q39:T39"/>
    <mergeCell ref="I25:L25"/>
    <mergeCell ref="Q19:T27"/>
    <mergeCell ref="M19:P19"/>
    <mergeCell ref="A37:D37"/>
    <mergeCell ref="E37:H37"/>
    <mergeCell ref="I37:L37"/>
    <mergeCell ref="M37:P37"/>
    <mergeCell ref="Q37:T37"/>
    <mergeCell ref="A39:D39"/>
    <mergeCell ref="A40:D40"/>
    <mergeCell ref="M43:P43"/>
    <mergeCell ref="Q43:T43"/>
    <mergeCell ref="I41:L41"/>
    <mergeCell ref="M41:P41"/>
    <mergeCell ref="Q41:T41"/>
    <mergeCell ref="I42:L42"/>
    <mergeCell ref="M42:P42"/>
    <mergeCell ref="Q42:T42"/>
    <mergeCell ref="E40:H40"/>
    <mergeCell ref="M7:P7"/>
    <mergeCell ref="M15:P15"/>
    <mergeCell ref="M16:P16"/>
    <mergeCell ref="Q11:T11"/>
    <mergeCell ref="Q12:T12"/>
    <mergeCell ref="Q13:T13"/>
    <mergeCell ref="Q14:T14"/>
    <mergeCell ref="Q15:T15"/>
    <mergeCell ref="Q16:T16"/>
    <mergeCell ref="Q7:T7"/>
    <mergeCell ref="M3:P3"/>
    <mergeCell ref="M4:P4"/>
    <mergeCell ref="M5:P5"/>
    <mergeCell ref="M6:P6"/>
    <mergeCell ref="E48:H48"/>
    <mergeCell ref="E49:H49"/>
    <mergeCell ref="I38:L38"/>
    <mergeCell ref="M38:P38"/>
    <mergeCell ref="M28:P36"/>
    <mergeCell ref="I28:L36"/>
    <mergeCell ref="E50:H50"/>
    <mergeCell ref="E51:H51"/>
    <mergeCell ref="I5:L5"/>
    <mergeCell ref="I6:L6"/>
    <mergeCell ref="I7:L7"/>
    <mergeCell ref="I43:L43"/>
    <mergeCell ref="I39:L39"/>
    <mergeCell ref="I40:L40"/>
    <mergeCell ref="E25:H25"/>
    <mergeCell ref="I16:L16"/>
    <mergeCell ref="E52:H52"/>
    <mergeCell ref="I46:L46"/>
    <mergeCell ref="I47:L47"/>
    <mergeCell ref="I48:L48"/>
    <mergeCell ref="I49:L49"/>
    <mergeCell ref="I50:L50"/>
    <mergeCell ref="I51:L51"/>
    <mergeCell ref="I52:L52"/>
    <mergeCell ref="E46:H46"/>
    <mergeCell ref="E47:H47"/>
    <mergeCell ref="Q50:T50"/>
    <mergeCell ref="M52:P52"/>
    <mergeCell ref="M46:P46"/>
    <mergeCell ref="M47:P47"/>
    <mergeCell ref="M48:P48"/>
    <mergeCell ref="M49:P49"/>
    <mergeCell ref="M50:P50"/>
    <mergeCell ref="M51:P51"/>
    <mergeCell ref="Q51:T51"/>
    <mergeCell ref="Q52:T52"/>
  </mergeCells>
  <phoneticPr fontId="3" type="noConversion"/>
  <pageMargins left="0.39370078740157483" right="0.39370078740157483" top="0.23622047244094491" bottom="3.937007874015748E-2" header="0.51181102362204722" footer="0.51181102362204722"/>
  <pageSetup paperSize="9" scale="6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83F17-7F9A-4D42-B1C5-51FF3E607E10}">
  <dimension ref="A1:AD47"/>
  <sheetViews>
    <sheetView topLeftCell="A13" zoomScale="80" zoomScaleNormal="80" workbookViewId="0">
      <selection activeCell="E38" sqref="E38:H38"/>
    </sheetView>
  </sheetViews>
  <sheetFormatPr defaultRowHeight="20.25"/>
  <cols>
    <col min="1" max="1" width="5.625" style="23" customWidth="1"/>
    <col min="2" max="2" width="0" style="19" hidden="1" customWidth="1"/>
    <col min="3" max="3" width="12.625" style="19" customWidth="1"/>
    <col min="4" max="4" width="4.625" style="128" customWidth="1"/>
    <col min="5" max="5" width="4.625" style="19" customWidth="1"/>
    <col min="6" max="6" width="12.625" style="19" customWidth="1"/>
    <col min="7" max="7" width="4.625" style="128" customWidth="1"/>
    <col min="8" max="8" width="4.625" style="19" customWidth="1"/>
    <col min="9" max="9" width="12.625" style="19" customWidth="1"/>
    <col min="10" max="10" width="4.625" style="128" customWidth="1"/>
    <col min="11" max="11" width="4.625" style="19" customWidth="1"/>
    <col min="12" max="12" width="12.625" style="19" customWidth="1"/>
    <col min="13" max="13" width="4.625" style="128" customWidth="1"/>
    <col min="14" max="14" width="4.625" style="19" customWidth="1"/>
    <col min="15" max="15" width="12.625" style="19" customWidth="1"/>
    <col min="16" max="16" width="4.625" style="128" customWidth="1"/>
    <col min="17" max="17" width="4.625" style="19" customWidth="1"/>
    <col min="18" max="18" width="12.625" style="19" customWidth="1"/>
    <col min="19" max="19" width="4.625" style="128" customWidth="1"/>
    <col min="20" max="20" width="4.625" style="19" customWidth="1"/>
    <col min="21" max="21" width="5.625" style="19" customWidth="1"/>
    <col min="22" max="22" width="12.625" style="148" customWidth="1"/>
    <col min="23" max="23" width="12.625" style="149" customWidth="1"/>
    <col min="24" max="24" width="5.625" style="150" customWidth="1"/>
    <col min="25" max="25" width="6.625" style="19" customWidth="1"/>
    <col min="26" max="26" width="6" style="19" customWidth="1"/>
    <col min="27" max="27" width="5.5" style="23" customWidth="1"/>
    <col min="28" max="28" width="7.75" style="19" customWidth="1"/>
    <col min="29" max="29" width="8" style="19" customWidth="1"/>
    <col min="30" max="30" width="7.875" style="19" customWidth="1"/>
    <col min="31" max="31" width="7.5" style="19" customWidth="1"/>
    <col min="32" max="16384" width="9" style="19"/>
  </cols>
  <sheetData>
    <row r="1" spans="1:30" s="14" customFormat="1" ht="20.100000000000001" customHeight="1">
      <c r="A1" s="11" t="s">
        <v>0</v>
      </c>
      <c r="B1" s="12"/>
      <c r="C1" s="12"/>
      <c r="D1" s="12"/>
      <c r="E1" s="12"/>
      <c r="F1" s="12"/>
      <c r="G1" s="290" t="s">
        <v>194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3"/>
      <c r="AA1" s="15"/>
    </row>
    <row r="2" spans="1:30" ht="17.100000000000001" customHeight="1" thickBot="1">
      <c r="A2" s="16" t="s">
        <v>97</v>
      </c>
      <c r="B2" s="2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20"/>
      <c r="W2" s="21"/>
      <c r="X2" s="22"/>
      <c r="Y2" s="20"/>
      <c r="AA2" s="19"/>
    </row>
    <row r="3" spans="1:30" ht="17.100000000000001" customHeight="1">
      <c r="A3" s="24" t="s">
        <v>98</v>
      </c>
      <c r="B3" s="25" t="s">
        <v>99</v>
      </c>
      <c r="C3" s="26" t="s">
        <v>100</v>
      </c>
      <c r="D3" s="27" t="s">
        <v>101</v>
      </c>
      <c r="E3" s="27" t="s">
        <v>102</v>
      </c>
      <c r="F3" s="26" t="s">
        <v>103</v>
      </c>
      <c r="G3" s="27" t="s">
        <v>101</v>
      </c>
      <c r="H3" s="27" t="s">
        <v>102</v>
      </c>
      <c r="I3" s="26" t="s">
        <v>104</v>
      </c>
      <c r="J3" s="27" t="s">
        <v>101</v>
      </c>
      <c r="K3" s="27" t="s">
        <v>102</v>
      </c>
      <c r="L3" s="26" t="s">
        <v>104</v>
      </c>
      <c r="M3" s="27" t="s">
        <v>101</v>
      </c>
      <c r="N3" s="27" t="s">
        <v>102</v>
      </c>
      <c r="O3" s="26" t="s">
        <v>104</v>
      </c>
      <c r="P3" s="27" t="s">
        <v>101</v>
      </c>
      <c r="Q3" s="27" t="s">
        <v>102</v>
      </c>
      <c r="R3" s="28" t="s">
        <v>105</v>
      </c>
      <c r="S3" s="27" t="s">
        <v>101</v>
      </c>
      <c r="T3" s="27" t="s">
        <v>102</v>
      </c>
      <c r="U3" s="29" t="s">
        <v>106</v>
      </c>
      <c r="V3" s="30" t="s">
        <v>107</v>
      </c>
      <c r="W3" s="31" t="s">
        <v>108</v>
      </c>
      <c r="X3" s="32" t="s">
        <v>109</v>
      </c>
      <c r="Y3" s="23"/>
      <c r="Z3" s="23"/>
      <c r="AA3" s="19"/>
    </row>
    <row r="4" spans="1:30" ht="17.100000000000001" customHeight="1">
      <c r="A4" s="33">
        <v>1</v>
      </c>
      <c r="B4" s="279"/>
      <c r="C4" s="35" t="str">
        <f>彰化菜單ok!A13</f>
        <v>白飯</v>
      </c>
      <c r="D4" s="38" t="s">
        <v>110</v>
      </c>
      <c r="E4" s="151"/>
      <c r="F4" s="35" t="str">
        <f>彰化菜單ok!A14</f>
        <v>左宗棠雞</v>
      </c>
      <c r="G4" s="38" t="s">
        <v>112</v>
      </c>
      <c r="H4" s="151"/>
      <c r="I4" s="35" t="str">
        <f>彰化菜單ok!A15</f>
        <v>咕咾嫩腐(加.豆)</v>
      </c>
      <c r="J4" s="38" t="s">
        <v>112</v>
      </c>
      <c r="K4" s="151"/>
      <c r="L4" s="35" t="str">
        <f>彰化菜單ok!A16</f>
        <v>麻香鮑菇</v>
      </c>
      <c r="M4" s="38" t="s">
        <v>112</v>
      </c>
      <c r="N4" s="151"/>
      <c r="O4" s="35" t="str">
        <f>彰化菜單ok!A17</f>
        <v>深色蔬菜</v>
      </c>
      <c r="P4" s="39" t="s">
        <v>113</v>
      </c>
      <c r="Q4" s="151"/>
      <c r="R4" s="35" t="str">
        <f>彰化菜單ok!A18</f>
        <v>玉米濃湯(芡)</v>
      </c>
      <c r="S4" s="39" t="s">
        <v>112</v>
      </c>
      <c r="T4" s="151"/>
      <c r="U4" s="281"/>
      <c r="V4" s="40" t="s">
        <v>114</v>
      </c>
      <c r="W4" s="41" t="s">
        <v>115</v>
      </c>
      <c r="X4" s="152">
        <v>6.2</v>
      </c>
      <c r="Z4" s="23"/>
      <c r="AA4" s="19"/>
    </row>
    <row r="5" spans="1:30" ht="17.100000000000001" customHeight="1">
      <c r="A5" s="43" t="s">
        <v>120</v>
      </c>
      <c r="B5" s="280"/>
      <c r="C5" s="49" t="s">
        <v>121</v>
      </c>
      <c r="D5" s="50"/>
      <c r="E5" s="153">
        <v>120</v>
      </c>
      <c r="F5" s="49" t="s">
        <v>174</v>
      </c>
      <c r="G5" s="50"/>
      <c r="H5" s="153">
        <v>60</v>
      </c>
      <c r="I5" s="49" t="s">
        <v>195</v>
      </c>
      <c r="J5" s="154" t="s">
        <v>196</v>
      </c>
      <c r="K5" s="155">
        <v>40</v>
      </c>
      <c r="L5" s="49" t="s">
        <v>169</v>
      </c>
      <c r="M5" s="50"/>
      <c r="N5" s="155">
        <v>30</v>
      </c>
      <c r="O5" s="51" t="s">
        <v>124</v>
      </c>
      <c r="P5" s="52"/>
      <c r="Q5" s="53">
        <v>100</v>
      </c>
      <c r="R5" s="49" t="s">
        <v>129</v>
      </c>
      <c r="S5" s="50"/>
      <c r="T5" s="155">
        <v>15</v>
      </c>
      <c r="U5" s="282"/>
      <c r="V5" s="54">
        <f>X4*15+X6*5</f>
        <v>104</v>
      </c>
      <c r="W5" s="55" t="s">
        <v>126</v>
      </c>
      <c r="X5" s="56">
        <v>2</v>
      </c>
      <c r="Y5" s="20"/>
      <c r="Z5" s="23"/>
      <c r="AB5" s="23"/>
      <c r="AC5" s="23"/>
      <c r="AD5" s="23"/>
    </row>
    <row r="6" spans="1:30" ht="17.100000000000001" customHeight="1">
      <c r="A6" s="43">
        <v>10</v>
      </c>
      <c r="B6" s="280"/>
      <c r="C6" s="60"/>
      <c r="D6" s="61"/>
      <c r="E6" s="156"/>
      <c r="F6" s="60" t="s">
        <v>142</v>
      </c>
      <c r="G6" s="61"/>
      <c r="H6" s="156">
        <v>10</v>
      </c>
      <c r="I6" s="60" t="s">
        <v>142</v>
      </c>
      <c r="J6" s="61"/>
      <c r="K6" s="128">
        <v>5</v>
      </c>
      <c r="L6" s="60" t="s">
        <v>123</v>
      </c>
      <c r="M6" s="61"/>
      <c r="N6" s="128">
        <v>50</v>
      </c>
      <c r="O6" s="64"/>
      <c r="P6" s="64"/>
      <c r="Q6" s="64"/>
      <c r="R6" s="60" t="s">
        <v>122</v>
      </c>
      <c r="S6" s="61"/>
      <c r="T6" s="128">
        <v>10</v>
      </c>
      <c r="U6" s="282"/>
      <c r="V6" s="66" t="s">
        <v>63</v>
      </c>
      <c r="W6" s="67" t="s">
        <v>133</v>
      </c>
      <c r="X6" s="56">
        <v>2.2000000000000002</v>
      </c>
      <c r="Z6" s="23"/>
      <c r="AA6" s="69"/>
      <c r="AB6" s="23"/>
      <c r="AC6" s="23"/>
      <c r="AD6" s="70"/>
    </row>
    <row r="7" spans="1:30" ht="17.100000000000001" customHeight="1">
      <c r="A7" s="43" t="s">
        <v>136</v>
      </c>
      <c r="B7" s="280"/>
      <c r="C7" s="65"/>
      <c r="D7" s="61"/>
      <c r="E7" s="156"/>
      <c r="F7" s="65" t="s">
        <v>197</v>
      </c>
      <c r="G7" s="61"/>
      <c r="H7" s="156">
        <v>3</v>
      </c>
      <c r="I7" s="65" t="s">
        <v>198</v>
      </c>
      <c r="J7" s="61"/>
      <c r="K7" s="128">
        <v>10</v>
      </c>
      <c r="L7" s="65" t="s">
        <v>199</v>
      </c>
      <c r="M7" s="61"/>
      <c r="N7" s="128">
        <v>5</v>
      </c>
      <c r="O7" s="64"/>
      <c r="P7" s="71"/>
      <c r="Q7" s="64"/>
      <c r="R7" s="65" t="s">
        <v>142</v>
      </c>
      <c r="S7" s="61"/>
      <c r="T7" s="128">
        <v>5</v>
      </c>
      <c r="U7" s="282"/>
      <c r="V7" s="54">
        <f>X5*5+X7*5</f>
        <v>22.5</v>
      </c>
      <c r="W7" s="67" t="s">
        <v>138</v>
      </c>
      <c r="X7" s="56">
        <v>2.5</v>
      </c>
      <c r="Y7" s="20"/>
      <c r="Z7" s="23"/>
      <c r="AB7" s="23"/>
      <c r="AC7" s="23"/>
      <c r="AD7" s="23"/>
    </row>
    <row r="8" spans="1:30" ht="17.100000000000001" customHeight="1">
      <c r="A8" s="285" t="s">
        <v>140</v>
      </c>
      <c r="B8" s="280"/>
      <c r="C8" s="60"/>
      <c r="D8" s="61"/>
      <c r="E8" s="157"/>
      <c r="F8" s="60"/>
      <c r="G8" s="61"/>
      <c r="H8" s="157"/>
      <c r="I8" s="60"/>
      <c r="J8" s="61"/>
      <c r="K8" s="128"/>
      <c r="L8" s="60"/>
      <c r="M8" s="61"/>
      <c r="N8" s="128"/>
      <c r="O8" s="64"/>
      <c r="P8" s="71"/>
      <c r="Q8" s="64"/>
      <c r="R8" s="60"/>
      <c r="S8" s="61"/>
      <c r="T8" s="128"/>
      <c r="U8" s="282"/>
      <c r="V8" s="66" t="s">
        <v>143</v>
      </c>
      <c r="W8" s="67" t="s">
        <v>144</v>
      </c>
      <c r="X8" s="56"/>
      <c r="Z8" s="23"/>
      <c r="AB8" s="23"/>
      <c r="AC8" s="23"/>
      <c r="AD8" s="23"/>
    </row>
    <row r="9" spans="1:30" ht="17.100000000000001" customHeight="1">
      <c r="A9" s="285"/>
      <c r="B9" s="280"/>
      <c r="C9" s="60"/>
      <c r="D9" s="61"/>
      <c r="E9" s="80"/>
      <c r="F9" s="60"/>
      <c r="G9" s="61"/>
      <c r="H9" s="80"/>
      <c r="I9" s="60"/>
      <c r="J9" s="61"/>
      <c r="K9" s="80"/>
      <c r="L9" s="60"/>
      <c r="M9" s="61"/>
      <c r="N9" s="80"/>
      <c r="O9" s="64"/>
      <c r="P9" s="71"/>
      <c r="Q9" s="64"/>
      <c r="R9" s="60"/>
      <c r="S9" s="61"/>
      <c r="T9" s="80"/>
      <c r="U9" s="282"/>
      <c r="V9" s="158">
        <f>X4*2+X5*7+X6*1</f>
        <v>28.599999999999998</v>
      </c>
      <c r="W9" s="76" t="s">
        <v>149</v>
      </c>
      <c r="X9" s="77"/>
      <c r="Y9" s="20"/>
      <c r="Z9" s="23"/>
      <c r="AA9" s="19"/>
    </row>
    <row r="10" spans="1:30" ht="17.100000000000001" customHeight="1">
      <c r="A10" s="78" t="s">
        <v>151</v>
      </c>
      <c r="B10" s="79"/>
      <c r="C10" s="64"/>
      <c r="D10" s="71"/>
      <c r="E10" s="64"/>
      <c r="F10" s="64"/>
      <c r="G10" s="71"/>
      <c r="H10" s="64"/>
      <c r="I10" s="64"/>
      <c r="J10" s="71"/>
      <c r="K10" s="64"/>
      <c r="L10" s="64"/>
      <c r="M10" s="71"/>
      <c r="N10" s="64"/>
      <c r="O10" s="64"/>
      <c r="P10" s="71"/>
      <c r="Q10" s="64"/>
      <c r="R10" s="64"/>
      <c r="S10" s="71"/>
      <c r="T10" s="64"/>
      <c r="U10" s="282"/>
      <c r="V10" s="66" t="s">
        <v>152</v>
      </c>
      <c r="W10" s="81"/>
      <c r="X10" s="56"/>
      <c r="Z10" s="23"/>
      <c r="AA10" s="19"/>
    </row>
    <row r="11" spans="1:30" ht="17.100000000000001" customHeight="1">
      <c r="A11" s="93"/>
      <c r="B11" s="94"/>
      <c r="C11" s="64"/>
      <c r="D11" s="71"/>
      <c r="E11" s="64"/>
      <c r="F11" s="64"/>
      <c r="G11" s="71"/>
      <c r="H11" s="64"/>
      <c r="I11" s="64"/>
      <c r="J11" s="71"/>
      <c r="K11" s="64"/>
      <c r="L11" s="64"/>
      <c r="M11" s="71"/>
      <c r="N11" s="64"/>
      <c r="O11" s="64"/>
      <c r="P11" s="71"/>
      <c r="Q11" s="64"/>
      <c r="R11" s="64"/>
      <c r="S11" s="71"/>
      <c r="T11" s="64"/>
      <c r="U11" s="289"/>
      <c r="V11" s="86">
        <f>V5*4+V7*9+V9*4</f>
        <v>732.9</v>
      </c>
      <c r="W11" s="87"/>
      <c r="X11" s="88"/>
      <c r="Y11" s="20"/>
      <c r="Z11" s="23"/>
      <c r="AA11" s="89"/>
      <c r="AB11" s="89"/>
      <c r="AC11" s="89"/>
    </row>
    <row r="12" spans="1:30" ht="17.100000000000001" customHeight="1">
      <c r="A12" s="33">
        <v>1</v>
      </c>
      <c r="B12" s="279"/>
      <c r="C12" s="35" t="str">
        <f>彰化菜單ok!E13</f>
        <v>燕麥飯</v>
      </c>
      <c r="D12" s="38" t="s">
        <v>110</v>
      </c>
      <c r="E12" s="35"/>
      <c r="F12" s="35" t="str">
        <f>彰化菜單ok!E14</f>
        <v>照燒魚柳(海)</v>
      </c>
      <c r="G12" s="159" t="s">
        <v>112</v>
      </c>
      <c r="H12" s="35"/>
      <c r="I12" s="35" t="str">
        <f>彰化菜單ok!E15</f>
        <v>滷翅腿</v>
      </c>
      <c r="J12" s="38" t="s">
        <v>153</v>
      </c>
      <c r="K12" s="35"/>
      <c r="L12" s="35" t="str">
        <f>彰化菜單ok!E16</f>
        <v>風味白菜滷(豆)</v>
      </c>
      <c r="M12" s="38" t="s">
        <v>112</v>
      </c>
      <c r="N12" s="35"/>
      <c r="O12" s="35" t="str">
        <f>彰化菜單ok!E17</f>
        <v>深色蔬菜</v>
      </c>
      <c r="P12" s="39" t="s">
        <v>113</v>
      </c>
      <c r="Q12" s="35"/>
      <c r="R12" s="35" t="str">
        <f>彰化菜單ok!E18</f>
        <v>土瓶蒸湯</v>
      </c>
      <c r="S12" s="39" t="s">
        <v>112</v>
      </c>
      <c r="T12" s="160"/>
      <c r="U12" s="288"/>
      <c r="V12" s="40" t="s">
        <v>114</v>
      </c>
      <c r="W12" s="41" t="s">
        <v>115</v>
      </c>
      <c r="X12" s="152">
        <v>6.4</v>
      </c>
      <c r="AA12" s="19"/>
    </row>
    <row r="13" spans="1:30" ht="17.100000000000001" customHeight="1">
      <c r="A13" s="43" t="s">
        <v>120</v>
      </c>
      <c r="B13" s="280"/>
      <c r="C13" s="49" t="s">
        <v>121</v>
      </c>
      <c r="D13" s="50"/>
      <c r="E13" s="153">
        <v>80</v>
      </c>
      <c r="F13" s="49" t="s">
        <v>200</v>
      </c>
      <c r="G13" s="137" t="s">
        <v>186</v>
      </c>
      <c r="H13" s="153">
        <v>60</v>
      </c>
      <c r="I13" s="101" t="s">
        <v>201</v>
      </c>
      <c r="J13" s="127"/>
      <c r="K13" s="128">
        <v>30</v>
      </c>
      <c r="L13" s="49" t="s">
        <v>202</v>
      </c>
      <c r="N13" s="50">
        <v>80</v>
      </c>
      <c r="O13" s="51" t="s">
        <v>124</v>
      </c>
      <c r="P13" s="52"/>
      <c r="Q13" s="53">
        <v>100</v>
      </c>
      <c r="R13" s="101" t="s">
        <v>167</v>
      </c>
      <c r="S13" s="127"/>
      <c r="T13" s="128">
        <v>35</v>
      </c>
      <c r="U13" s="282"/>
      <c r="V13" s="54">
        <f t="shared" ref="V13" si="0">X12*15+X14*5</f>
        <v>106.5</v>
      </c>
      <c r="W13" s="55" t="s">
        <v>126</v>
      </c>
      <c r="X13" s="56">
        <v>2</v>
      </c>
      <c r="Y13" s="20"/>
      <c r="AA13" s="19"/>
    </row>
    <row r="14" spans="1:30" ht="17.100000000000001" customHeight="1">
      <c r="A14" s="43">
        <v>11</v>
      </c>
      <c r="B14" s="280"/>
      <c r="C14" s="60" t="s">
        <v>203</v>
      </c>
      <c r="D14" s="61"/>
      <c r="E14" s="156">
        <v>40</v>
      </c>
      <c r="F14" s="60" t="s">
        <v>128</v>
      </c>
      <c r="G14" s="61"/>
      <c r="H14" s="156">
        <v>20</v>
      </c>
      <c r="I14" s="161"/>
      <c r="J14" s="63"/>
      <c r="L14" s="65" t="s">
        <v>146</v>
      </c>
      <c r="M14" s="65" t="s">
        <v>147</v>
      </c>
      <c r="N14" s="19">
        <v>3</v>
      </c>
      <c r="O14" s="64"/>
      <c r="P14" s="64"/>
      <c r="Q14" s="64"/>
      <c r="R14" s="108" t="s">
        <v>172</v>
      </c>
      <c r="S14" s="131"/>
      <c r="T14" s="128">
        <v>5</v>
      </c>
      <c r="U14" s="282"/>
      <c r="V14" s="66" t="s">
        <v>63</v>
      </c>
      <c r="W14" s="67" t="s">
        <v>133</v>
      </c>
      <c r="X14" s="56">
        <v>2.1</v>
      </c>
      <c r="AA14" s="19"/>
    </row>
    <row r="15" spans="1:30" ht="17.100000000000001" customHeight="1">
      <c r="A15" s="43" t="s">
        <v>136</v>
      </c>
      <c r="B15" s="280"/>
      <c r="C15" s="65"/>
      <c r="D15" s="61"/>
      <c r="E15" s="156"/>
      <c r="F15" s="65" t="s">
        <v>197</v>
      </c>
      <c r="G15" s="61"/>
      <c r="H15" s="156">
        <v>5</v>
      </c>
      <c r="I15" s="161"/>
      <c r="J15" s="63"/>
      <c r="K15" s="162"/>
      <c r="L15" s="65" t="s">
        <v>130</v>
      </c>
      <c r="M15" s="63"/>
      <c r="N15" s="59">
        <v>5</v>
      </c>
      <c r="O15" s="64"/>
      <c r="P15" s="71"/>
      <c r="Q15" s="64"/>
      <c r="R15" s="161" t="s">
        <v>130</v>
      </c>
      <c r="S15" s="131"/>
      <c r="T15" s="128">
        <v>5</v>
      </c>
      <c r="U15" s="282"/>
      <c r="V15" s="54">
        <f t="shared" ref="V15" si="1">X13*5+X15*5</f>
        <v>22.5</v>
      </c>
      <c r="W15" s="67" t="s">
        <v>138</v>
      </c>
      <c r="X15" s="56">
        <v>2.5</v>
      </c>
      <c r="Y15" s="20"/>
      <c r="AA15" s="19"/>
    </row>
    <row r="16" spans="1:30" ht="17.100000000000001" customHeight="1">
      <c r="A16" s="285" t="s">
        <v>161</v>
      </c>
      <c r="B16" s="280"/>
      <c r="C16" s="60"/>
      <c r="D16" s="61"/>
      <c r="E16" s="157"/>
      <c r="F16" s="60"/>
      <c r="G16" s="61"/>
      <c r="H16" s="157"/>
      <c r="I16" s="104"/>
      <c r="J16" s="63"/>
      <c r="K16" s="163"/>
      <c r="L16" s="63" t="s">
        <v>193</v>
      </c>
      <c r="M16" s="63"/>
      <c r="N16" s="91">
        <v>5</v>
      </c>
      <c r="O16" s="64"/>
      <c r="P16" s="71"/>
      <c r="Q16" s="64"/>
      <c r="R16" s="108" t="s">
        <v>191</v>
      </c>
      <c r="S16" s="131"/>
      <c r="T16" s="128">
        <v>10</v>
      </c>
      <c r="U16" s="282"/>
      <c r="V16" s="66" t="s">
        <v>143</v>
      </c>
      <c r="W16" s="67" t="s">
        <v>144</v>
      </c>
      <c r="X16" s="56"/>
      <c r="AA16" s="19"/>
    </row>
    <row r="17" spans="1:30" ht="17.100000000000001" customHeight="1">
      <c r="A17" s="285"/>
      <c r="B17" s="280"/>
      <c r="C17" s="60"/>
      <c r="D17" s="61"/>
      <c r="E17" s="80"/>
      <c r="F17" s="60"/>
      <c r="G17" s="61"/>
      <c r="H17" s="80"/>
      <c r="I17" s="161"/>
      <c r="J17" s="63"/>
      <c r="K17" s="163"/>
      <c r="L17" s="65"/>
      <c r="M17" s="63"/>
      <c r="N17" s="91"/>
      <c r="O17" s="64"/>
      <c r="P17" s="71"/>
      <c r="Q17" s="64"/>
      <c r="R17" s="118"/>
      <c r="S17" s="131"/>
      <c r="T17" s="164"/>
      <c r="U17" s="282"/>
      <c r="V17" s="158">
        <f t="shared" ref="V17" si="2">X12*2+X13*7+X14*1</f>
        <v>28.900000000000002</v>
      </c>
      <c r="W17" s="76" t="s">
        <v>149</v>
      </c>
      <c r="X17" s="77"/>
      <c r="Y17" s="20"/>
      <c r="AA17" s="19"/>
    </row>
    <row r="18" spans="1:30" ht="17.100000000000001" customHeight="1">
      <c r="A18" s="78" t="s">
        <v>151</v>
      </c>
      <c r="B18" s="79"/>
      <c r="C18" s="64"/>
      <c r="D18" s="71"/>
      <c r="E18" s="64"/>
      <c r="F18" s="64"/>
      <c r="G18" s="71"/>
      <c r="H18" s="64"/>
      <c r="I18" s="165"/>
      <c r="J18" s="166"/>
      <c r="K18" s="163"/>
      <c r="L18" s="73"/>
      <c r="M18" s="71"/>
      <c r="N18" s="91"/>
      <c r="O18" s="64"/>
      <c r="P18" s="71"/>
      <c r="Q18" s="64"/>
      <c r="R18" s="118"/>
      <c r="S18" s="167"/>
      <c r="T18" s="125"/>
      <c r="U18" s="282"/>
      <c r="V18" s="66" t="s">
        <v>152</v>
      </c>
      <c r="W18" s="81"/>
      <c r="X18" s="56"/>
      <c r="AA18" s="19"/>
    </row>
    <row r="19" spans="1:30" ht="17.100000000000001" customHeight="1">
      <c r="A19" s="93"/>
      <c r="B19" s="94"/>
      <c r="C19" s="64"/>
      <c r="D19" s="71"/>
      <c r="E19" s="64"/>
      <c r="F19" s="64"/>
      <c r="G19" s="71"/>
      <c r="H19" s="64"/>
      <c r="I19" s="118"/>
      <c r="J19" s="167"/>
      <c r="K19" s="125"/>
      <c r="L19" s="64"/>
      <c r="M19" s="71"/>
      <c r="N19" s="64"/>
      <c r="O19" s="64"/>
      <c r="P19" s="71"/>
      <c r="Q19" s="64"/>
      <c r="R19" s="64"/>
      <c r="S19" s="71"/>
      <c r="T19" s="64"/>
      <c r="U19" s="289"/>
      <c r="V19" s="86">
        <f t="shared" ref="V19" si="3">V13*4+V15*9+V17*4</f>
        <v>744.1</v>
      </c>
      <c r="W19" s="95"/>
      <c r="X19" s="77"/>
      <c r="Y19" s="20"/>
      <c r="AA19" s="19"/>
    </row>
    <row r="20" spans="1:30" ht="17.100000000000001" customHeight="1">
      <c r="A20" s="33">
        <v>1</v>
      </c>
      <c r="B20" s="280"/>
      <c r="C20" s="39" t="str">
        <f>彰化菜單ok!I13</f>
        <v>白飯</v>
      </c>
      <c r="D20" s="39" t="s">
        <v>110</v>
      </c>
      <c r="E20" s="39"/>
      <c r="F20" s="39" t="str">
        <f>彰化菜單ok!I14</f>
        <v>豆乳雞(炸)</v>
      </c>
      <c r="G20" s="159" t="s">
        <v>182</v>
      </c>
      <c r="H20" s="39"/>
      <c r="I20" s="39" t="str">
        <f>彰化菜單ok!I15</f>
        <v>泰式打拋肉</v>
      </c>
      <c r="J20" s="38" t="s">
        <v>112</v>
      </c>
      <c r="K20" s="96"/>
      <c r="L20" s="39" t="str">
        <f>彰化菜單ok!I16</f>
        <v>脆炒雙花</v>
      </c>
      <c r="M20" s="38" t="s">
        <v>164</v>
      </c>
      <c r="N20" s="39"/>
      <c r="O20" s="39" t="str">
        <f>彰化菜單ok!I17</f>
        <v>深色蔬菜</v>
      </c>
      <c r="P20" s="39" t="s">
        <v>113</v>
      </c>
      <c r="Q20" s="39"/>
      <c r="R20" s="39" t="str">
        <f>彰化菜單ok!I18</f>
        <v>雞蛋豆腐湯(豆)</v>
      </c>
      <c r="S20" s="39" t="s">
        <v>112</v>
      </c>
      <c r="T20" s="96"/>
      <c r="U20" s="288"/>
      <c r="V20" s="40" t="s">
        <v>114</v>
      </c>
      <c r="W20" s="41" t="s">
        <v>115</v>
      </c>
      <c r="X20" s="152">
        <v>6.1</v>
      </c>
      <c r="Z20" s="23"/>
      <c r="AA20" s="19"/>
    </row>
    <row r="21" spans="1:30" ht="17.100000000000001" customHeight="1">
      <c r="A21" s="43" t="s">
        <v>120</v>
      </c>
      <c r="B21" s="280"/>
      <c r="C21" s="44" t="s">
        <v>121</v>
      </c>
      <c r="D21" s="45"/>
      <c r="E21" s="46">
        <v>120</v>
      </c>
      <c r="F21" s="49" t="s">
        <v>174</v>
      </c>
      <c r="G21" s="137"/>
      <c r="H21" s="153">
        <v>65</v>
      </c>
      <c r="I21" s="49" t="s">
        <v>167</v>
      </c>
      <c r="J21" s="50"/>
      <c r="K21" s="50">
        <v>10</v>
      </c>
      <c r="L21" s="49" t="s">
        <v>187</v>
      </c>
      <c r="N21" s="50">
        <v>40</v>
      </c>
      <c r="O21" s="51" t="s">
        <v>124</v>
      </c>
      <c r="P21" s="52"/>
      <c r="Q21" s="53">
        <v>100</v>
      </c>
      <c r="R21" s="49" t="s">
        <v>122</v>
      </c>
      <c r="S21" s="50"/>
      <c r="T21" s="50">
        <v>5</v>
      </c>
      <c r="U21" s="291"/>
      <c r="V21" s="54">
        <f t="shared" ref="V21" si="4">X20*15+X22*5</f>
        <v>103</v>
      </c>
      <c r="W21" s="55" t="s">
        <v>126</v>
      </c>
      <c r="X21" s="56"/>
      <c r="Y21" s="20"/>
      <c r="Z21" s="23"/>
      <c r="AB21" s="23"/>
      <c r="AC21" s="23"/>
      <c r="AD21" s="23"/>
    </row>
    <row r="22" spans="1:30" ht="17.100000000000001" customHeight="1">
      <c r="A22" s="43">
        <v>12</v>
      </c>
      <c r="B22" s="280"/>
      <c r="C22" s="60"/>
      <c r="D22" s="58"/>
      <c r="E22" s="59"/>
      <c r="F22" s="60" t="s">
        <v>204</v>
      </c>
      <c r="G22" s="61"/>
      <c r="H22" s="156">
        <v>5</v>
      </c>
      <c r="I22" s="65" t="s">
        <v>160</v>
      </c>
      <c r="J22" s="63"/>
      <c r="K22" s="63">
        <v>20</v>
      </c>
      <c r="L22" s="65" t="s">
        <v>190</v>
      </c>
      <c r="M22" s="63"/>
      <c r="N22" s="19">
        <v>20</v>
      </c>
      <c r="O22" s="64"/>
      <c r="P22" s="64"/>
      <c r="Q22" s="64"/>
      <c r="R22" s="65" t="s">
        <v>176</v>
      </c>
      <c r="S22" s="65" t="s">
        <v>147</v>
      </c>
      <c r="T22" s="63">
        <v>15</v>
      </c>
      <c r="U22" s="291"/>
      <c r="V22" s="66" t="s">
        <v>63</v>
      </c>
      <c r="W22" s="67" t="s">
        <v>133</v>
      </c>
      <c r="X22" s="56">
        <v>2.2999999999999998</v>
      </c>
      <c r="Z22" s="23"/>
      <c r="AA22" s="69"/>
      <c r="AB22" s="23"/>
      <c r="AC22" s="23"/>
      <c r="AD22" s="70"/>
    </row>
    <row r="23" spans="1:30" ht="17.100000000000001" customHeight="1">
      <c r="A23" s="43" t="s">
        <v>136</v>
      </c>
      <c r="B23" s="280"/>
      <c r="C23" s="60"/>
      <c r="D23" s="61"/>
      <c r="E23" s="90"/>
      <c r="F23" s="65"/>
      <c r="G23" s="61"/>
      <c r="H23" s="156"/>
      <c r="I23" s="65" t="s">
        <v>142</v>
      </c>
      <c r="J23" s="63"/>
      <c r="K23" s="63">
        <v>30</v>
      </c>
      <c r="L23" s="65" t="s">
        <v>130</v>
      </c>
      <c r="M23" s="63"/>
      <c r="N23" s="59">
        <v>5</v>
      </c>
      <c r="O23" s="64"/>
      <c r="P23" s="71"/>
      <c r="Q23" s="64"/>
      <c r="R23" s="65" t="s">
        <v>130</v>
      </c>
      <c r="S23" s="63"/>
      <c r="T23" s="63">
        <v>5</v>
      </c>
      <c r="U23" s="291"/>
      <c r="V23" s="54">
        <f t="shared" ref="V23" si="5">X21*5+X23*5</f>
        <v>12.5</v>
      </c>
      <c r="W23" s="67" t="s">
        <v>138</v>
      </c>
      <c r="X23" s="56">
        <v>2.5</v>
      </c>
      <c r="Y23" s="20"/>
      <c r="Z23" s="23"/>
      <c r="AB23" s="23"/>
      <c r="AC23" s="23"/>
      <c r="AD23" s="23"/>
    </row>
    <row r="24" spans="1:30" ht="17.100000000000001" customHeight="1">
      <c r="A24" s="285" t="s">
        <v>171</v>
      </c>
      <c r="B24" s="280"/>
      <c r="C24" s="60"/>
      <c r="D24" s="61"/>
      <c r="E24" s="59"/>
      <c r="F24" s="60"/>
      <c r="G24" s="61"/>
      <c r="H24" s="157"/>
      <c r="I24" s="62" t="s">
        <v>179</v>
      </c>
      <c r="J24" s="63"/>
      <c r="K24" s="63">
        <v>1</v>
      </c>
      <c r="L24" s="63" t="s">
        <v>172</v>
      </c>
      <c r="M24" s="63"/>
      <c r="N24" s="91">
        <v>5</v>
      </c>
      <c r="O24" s="64"/>
      <c r="P24" s="71"/>
      <c r="Q24" s="118"/>
      <c r="R24" s="60"/>
      <c r="S24" s="61"/>
      <c r="T24" s="168"/>
      <c r="U24" s="291"/>
      <c r="V24" s="66" t="s">
        <v>143</v>
      </c>
      <c r="W24" s="67" t="s">
        <v>144</v>
      </c>
      <c r="X24" s="56"/>
      <c r="Z24" s="23"/>
      <c r="AB24" s="23"/>
      <c r="AC24" s="23"/>
      <c r="AD24" s="23"/>
    </row>
    <row r="25" spans="1:30" ht="17.100000000000001" customHeight="1">
      <c r="A25" s="285"/>
      <c r="B25" s="280"/>
      <c r="C25" s="60"/>
      <c r="D25" s="61"/>
      <c r="E25" s="110"/>
      <c r="F25" s="60"/>
      <c r="G25" s="61"/>
      <c r="H25" s="80"/>
      <c r="I25" s="65" t="s">
        <v>198</v>
      </c>
      <c r="J25" s="63"/>
      <c r="K25" s="63">
        <v>25</v>
      </c>
      <c r="L25" s="65"/>
      <c r="M25" s="63"/>
      <c r="N25" s="91"/>
      <c r="O25" s="64"/>
      <c r="P25" s="71"/>
      <c r="Q25" s="118"/>
      <c r="R25" s="60"/>
      <c r="S25" s="61"/>
      <c r="T25" s="169"/>
      <c r="U25" s="291"/>
      <c r="V25" s="158">
        <f t="shared" ref="V25" si="6">X20*2+X21*7+X22*1</f>
        <v>14.5</v>
      </c>
      <c r="W25" s="76" t="s">
        <v>149</v>
      </c>
      <c r="X25" s="56"/>
      <c r="Y25" s="20"/>
      <c r="Z25" s="23"/>
      <c r="AA25" s="19"/>
    </row>
    <row r="26" spans="1:30" ht="17.100000000000001" customHeight="1">
      <c r="A26" s="78" t="s">
        <v>151</v>
      </c>
      <c r="B26" s="79"/>
      <c r="C26" s="64"/>
      <c r="D26" s="71"/>
      <c r="E26" s="64"/>
      <c r="F26" s="64"/>
      <c r="G26" s="71"/>
      <c r="H26" s="64"/>
      <c r="I26" s="170"/>
      <c r="J26" s="166"/>
      <c r="K26" s="61"/>
      <c r="L26" s="73"/>
      <c r="M26" s="71"/>
      <c r="N26" s="91"/>
      <c r="O26" s="64"/>
      <c r="P26" s="71"/>
      <c r="Q26" s="118"/>
      <c r="R26" s="119"/>
      <c r="S26" s="120"/>
      <c r="T26" s="119"/>
      <c r="U26" s="291"/>
      <c r="V26" s="66" t="s">
        <v>152</v>
      </c>
      <c r="W26" s="81"/>
      <c r="X26" s="56"/>
      <c r="Z26" s="23"/>
      <c r="AA26" s="19"/>
    </row>
    <row r="27" spans="1:30" ht="17.100000000000001" customHeight="1" thickBot="1">
      <c r="A27" s="116"/>
      <c r="B27" s="117"/>
      <c r="C27" s="71"/>
      <c r="D27" s="71"/>
      <c r="E27" s="64"/>
      <c r="F27" s="64"/>
      <c r="G27" s="71"/>
      <c r="H27" s="64"/>
      <c r="I27" s="171"/>
      <c r="J27" s="167"/>
      <c r="K27" s="171"/>
      <c r="L27" s="64"/>
      <c r="M27" s="71"/>
      <c r="N27" s="64"/>
      <c r="O27" s="64"/>
      <c r="P27" s="71"/>
      <c r="Q27" s="118"/>
      <c r="R27" s="171"/>
      <c r="S27" s="120"/>
      <c r="T27" s="171"/>
      <c r="U27" s="292"/>
      <c r="V27" s="86">
        <f t="shared" ref="V27" si="7">V21*4+V23*9+V25*4</f>
        <v>582.5</v>
      </c>
      <c r="W27" s="87"/>
      <c r="X27" s="56"/>
      <c r="Y27" s="20"/>
      <c r="Z27" s="23"/>
      <c r="AA27" s="89"/>
      <c r="AB27" s="89"/>
      <c r="AC27" s="89"/>
    </row>
    <row r="28" spans="1:30" ht="17.100000000000001" customHeight="1">
      <c r="A28" s="33">
        <v>1</v>
      </c>
      <c r="B28" s="280"/>
      <c r="C28" s="39" t="str">
        <f>彰化菜單ok!M13</f>
        <v>小米飯</v>
      </c>
      <c r="D28" s="39" t="s">
        <v>110</v>
      </c>
      <c r="E28" s="39"/>
      <c r="F28" s="39" t="str">
        <f>彰化菜單ok!M14</f>
        <v>*蒜泥白肉</v>
      </c>
      <c r="G28" s="159" t="s">
        <v>113</v>
      </c>
      <c r="H28" s="39"/>
      <c r="I28" s="39" t="str">
        <f>彰化菜單ok!M15</f>
        <v>海苔蒸蛋</v>
      </c>
      <c r="J28" s="172" t="s">
        <v>110</v>
      </c>
      <c r="K28" s="173"/>
      <c r="L28" s="39" t="str">
        <f>彰化菜單ok!M16</f>
        <v>冬瓜什錦(加)</v>
      </c>
      <c r="M28" s="38" t="s">
        <v>112</v>
      </c>
      <c r="N28" s="39"/>
      <c r="O28" s="39" t="str">
        <f>彰化菜單ok!M17</f>
        <v>深色蔬菜</v>
      </c>
      <c r="P28" s="39" t="s">
        <v>113</v>
      </c>
      <c r="Q28" s="39"/>
      <c r="R28" s="39" t="str">
        <f>彰化菜單ok!M18</f>
        <v>榨菜粉絲湯(醃)</v>
      </c>
      <c r="S28" s="39" t="s">
        <v>112</v>
      </c>
      <c r="T28" s="173"/>
      <c r="U28" s="288"/>
      <c r="V28" s="40" t="s">
        <v>114</v>
      </c>
      <c r="W28" s="41" t="s">
        <v>115</v>
      </c>
      <c r="X28" s="152">
        <v>6.3</v>
      </c>
      <c r="Z28" s="23"/>
      <c r="AA28" s="19"/>
    </row>
    <row r="29" spans="1:30" ht="17.100000000000001" customHeight="1">
      <c r="A29" s="43" t="s">
        <v>120</v>
      </c>
      <c r="B29" s="280"/>
      <c r="C29" s="44" t="s">
        <v>121</v>
      </c>
      <c r="D29" s="45"/>
      <c r="E29" s="46">
        <v>80</v>
      </c>
      <c r="F29" s="49" t="s">
        <v>158</v>
      </c>
      <c r="G29" s="50"/>
      <c r="H29" s="50">
        <v>50</v>
      </c>
      <c r="I29" s="49" t="s">
        <v>122</v>
      </c>
      <c r="J29" s="50"/>
      <c r="K29" s="50">
        <v>30</v>
      </c>
      <c r="L29" s="49" t="s">
        <v>189</v>
      </c>
      <c r="N29" s="50">
        <v>50</v>
      </c>
      <c r="O29" s="51" t="s">
        <v>124</v>
      </c>
      <c r="P29" s="52"/>
      <c r="Q29" s="53">
        <v>100</v>
      </c>
      <c r="R29" s="49" t="s">
        <v>205</v>
      </c>
      <c r="S29" s="137" t="s">
        <v>132</v>
      </c>
      <c r="T29" s="50">
        <v>15</v>
      </c>
      <c r="U29" s="282"/>
      <c r="V29" s="54">
        <f t="shared" ref="V29" si="8">X28*15+X30*5</f>
        <v>105.5</v>
      </c>
      <c r="W29" s="55" t="s">
        <v>126</v>
      </c>
      <c r="X29" s="56">
        <v>2</v>
      </c>
      <c r="Y29" s="20"/>
      <c r="Z29" s="23"/>
      <c r="AB29" s="23"/>
      <c r="AC29" s="23"/>
      <c r="AD29" s="23"/>
    </row>
    <row r="30" spans="1:30" ht="17.100000000000001" customHeight="1">
      <c r="A30" s="43">
        <v>13</v>
      </c>
      <c r="B30" s="280"/>
      <c r="C30" s="60" t="s">
        <v>206</v>
      </c>
      <c r="D30" s="58"/>
      <c r="E30" s="59">
        <v>40</v>
      </c>
      <c r="F30" s="65" t="s">
        <v>247</v>
      </c>
      <c r="G30" s="63"/>
      <c r="H30" s="63">
        <v>20</v>
      </c>
      <c r="I30" s="65" t="s">
        <v>207</v>
      </c>
      <c r="J30" s="63"/>
      <c r="K30" s="63">
        <v>5</v>
      </c>
      <c r="L30" s="65" t="s">
        <v>208</v>
      </c>
      <c r="M30" s="65" t="s">
        <v>209</v>
      </c>
      <c r="N30" s="19">
        <v>5</v>
      </c>
      <c r="O30" s="64"/>
      <c r="P30" s="64"/>
      <c r="Q30" s="64"/>
      <c r="R30" s="65" t="s">
        <v>155</v>
      </c>
      <c r="S30" s="63"/>
      <c r="T30" s="63">
        <v>5</v>
      </c>
      <c r="U30" s="282"/>
      <c r="V30" s="66" t="s">
        <v>63</v>
      </c>
      <c r="W30" s="67" t="s">
        <v>133</v>
      </c>
      <c r="X30" s="56">
        <v>2.2000000000000002</v>
      </c>
      <c r="Z30" s="23"/>
      <c r="AA30" s="69"/>
      <c r="AB30" s="23"/>
      <c r="AC30" s="23"/>
      <c r="AD30" s="70"/>
    </row>
    <row r="31" spans="1:30" ht="17.100000000000001" customHeight="1">
      <c r="A31" s="43" t="s">
        <v>136</v>
      </c>
      <c r="B31" s="280"/>
      <c r="C31" s="60"/>
      <c r="D31" s="61"/>
      <c r="E31" s="90"/>
      <c r="F31" s="65" t="s">
        <v>210</v>
      </c>
      <c r="G31" s="63"/>
      <c r="H31" s="63">
        <v>5</v>
      </c>
      <c r="I31" s="65"/>
      <c r="J31" s="63"/>
      <c r="K31" s="63"/>
      <c r="L31" s="65" t="s">
        <v>169</v>
      </c>
      <c r="M31" s="63"/>
      <c r="N31" s="59">
        <v>15</v>
      </c>
      <c r="O31" s="64"/>
      <c r="P31" s="71"/>
      <c r="Q31" s="64"/>
      <c r="R31" s="65" t="s">
        <v>211</v>
      </c>
      <c r="S31" s="63"/>
      <c r="T31" s="63">
        <v>1</v>
      </c>
      <c r="U31" s="282"/>
      <c r="V31" s="54">
        <f t="shared" ref="V31" si="9">X29*5+X31*5</f>
        <v>22.5</v>
      </c>
      <c r="W31" s="67" t="s">
        <v>138</v>
      </c>
      <c r="X31" s="56">
        <v>2.5</v>
      </c>
      <c r="Y31" s="20"/>
      <c r="Z31" s="23"/>
      <c r="AB31" s="23"/>
      <c r="AC31" s="23"/>
      <c r="AD31" s="23"/>
    </row>
    <row r="32" spans="1:30" ht="17.100000000000001" customHeight="1">
      <c r="A32" s="285" t="s">
        <v>181</v>
      </c>
      <c r="B32" s="280"/>
      <c r="C32" s="71"/>
      <c r="D32" s="71"/>
      <c r="E32" s="64"/>
      <c r="F32" s="62"/>
      <c r="G32" s="63"/>
      <c r="H32" s="63"/>
      <c r="I32" s="62"/>
      <c r="J32" s="63"/>
      <c r="K32" s="63"/>
      <c r="L32" s="63" t="s">
        <v>130</v>
      </c>
      <c r="M32" s="63"/>
      <c r="N32" s="91">
        <v>5</v>
      </c>
      <c r="O32" s="64"/>
      <c r="P32" s="71"/>
      <c r="Q32" s="64"/>
      <c r="R32" s="62"/>
      <c r="S32" s="63"/>
      <c r="T32" s="63"/>
      <c r="U32" s="282"/>
      <c r="V32" s="66" t="s">
        <v>143</v>
      </c>
      <c r="W32" s="67" t="s">
        <v>144</v>
      </c>
      <c r="X32" s="129"/>
      <c r="Z32" s="23"/>
      <c r="AB32" s="23"/>
      <c r="AC32" s="23"/>
      <c r="AD32" s="23"/>
    </row>
    <row r="33" spans="1:27" ht="17.100000000000001" customHeight="1">
      <c r="A33" s="285"/>
      <c r="B33" s="280"/>
      <c r="C33" s="71"/>
      <c r="D33" s="71"/>
      <c r="E33" s="64"/>
      <c r="F33" s="65"/>
      <c r="G33" s="63"/>
      <c r="H33" s="63"/>
      <c r="I33" s="65"/>
      <c r="J33" s="63"/>
      <c r="K33" s="63"/>
      <c r="L33" s="65"/>
      <c r="M33" s="63"/>
      <c r="N33" s="91"/>
      <c r="O33" s="64"/>
      <c r="P33" s="71"/>
      <c r="Q33" s="64"/>
      <c r="R33" s="65"/>
      <c r="S33" s="63"/>
      <c r="T33" s="63"/>
      <c r="U33" s="282"/>
      <c r="V33" s="158">
        <f t="shared" ref="V33" si="10">X28*2+X29*7+X30*1</f>
        <v>28.8</v>
      </c>
      <c r="W33" s="76" t="s">
        <v>149</v>
      </c>
      <c r="X33" s="129"/>
      <c r="Y33" s="20"/>
      <c r="Z33" s="23"/>
      <c r="AA33" s="19"/>
    </row>
    <row r="34" spans="1:27" ht="17.100000000000001" customHeight="1">
      <c r="A34" s="78" t="s">
        <v>151</v>
      </c>
      <c r="B34" s="79"/>
      <c r="C34" s="71"/>
      <c r="D34" s="71"/>
      <c r="E34" s="64"/>
      <c r="F34" s="170"/>
      <c r="G34" s="166"/>
      <c r="H34" s="61"/>
      <c r="I34" s="170"/>
      <c r="J34" s="166"/>
      <c r="K34" s="61"/>
      <c r="L34" s="73"/>
      <c r="M34" s="71"/>
      <c r="N34" s="91"/>
      <c r="O34" s="64"/>
      <c r="P34" s="71"/>
      <c r="Q34" s="64"/>
      <c r="R34" s="170"/>
      <c r="S34" s="166"/>
      <c r="T34" s="61"/>
      <c r="U34" s="282"/>
      <c r="V34" s="66" t="s">
        <v>152</v>
      </c>
      <c r="W34" s="81"/>
      <c r="X34" s="129"/>
      <c r="Z34" s="23"/>
      <c r="AA34" s="19"/>
    </row>
    <row r="35" spans="1:27" ht="17.100000000000001" customHeight="1">
      <c r="A35" s="93"/>
      <c r="B35" s="94"/>
      <c r="C35" s="71"/>
      <c r="D35" s="71"/>
      <c r="E35" s="64"/>
      <c r="F35" s="171"/>
      <c r="G35" s="167"/>
      <c r="H35" s="171"/>
      <c r="I35" s="171"/>
      <c r="J35" s="167"/>
      <c r="K35" s="171"/>
      <c r="L35" s="64"/>
      <c r="M35" s="71"/>
      <c r="N35" s="64"/>
      <c r="O35" s="64"/>
      <c r="P35" s="71"/>
      <c r="Q35" s="64"/>
      <c r="R35" s="171"/>
      <c r="S35" s="167"/>
      <c r="T35" s="171"/>
      <c r="U35" s="289"/>
      <c r="V35" s="86">
        <f t="shared" ref="V35" si="11">V29*4+V31*9+V33*4</f>
        <v>739.7</v>
      </c>
      <c r="W35" s="95"/>
      <c r="X35" s="129"/>
      <c r="Y35" s="20"/>
      <c r="AA35" s="19"/>
    </row>
    <row r="36" spans="1:27" ht="17.100000000000001" customHeight="1">
      <c r="A36" s="33">
        <v>1</v>
      </c>
      <c r="B36" s="280"/>
      <c r="C36" s="34" t="str">
        <f>彰化菜單ok!Q13</f>
        <v>台式炒麵</v>
      </c>
      <c r="D36" s="37" t="s">
        <v>164</v>
      </c>
      <c r="E36" s="34"/>
      <c r="F36" s="34" t="str">
        <f>彰化菜單ok!Q14</f>
        <v>烤雞排</v>
      </c>
      <c r="G36" s="159" t="s">
        <v>212</v>
      </c>
      <c r="H36" s="34"/>
      <c r="I36" s="34" t="str">
        <f>彰化菜單ok!Q15</f>
        <v>炒三絲(豆)</v>
      </c>
      <c r="J36" s="38" t="s">
        <v>112</v>
      </c>
      <c r="K36" s="34"/>
      <c r="L36" s="34" t="str">
        <f>彰化菜單ok!Q16</f>
        <v>德式熱馬鈴薯(炸)</v>
      </c>
      <c r="M36" s="38" t="s">
        <v>182</v>
      </c>
      <c r="N36" s="34"/>
      <c r="O36" s="34" t="str">
        <f>彰化菜單ok!Q17</f>
        <v>淺色蔬菜</v>
      </c>
      <c r="P36" s="34" t="s">
        <v>113</v>
      </c>
      <c r="Q36" s="34"/>
      <c r="R36" s="34" t="str">
        <f>彰化菜單ok!Q18</f>
        <v>結頭湯</v>
      </c>
      <c r="S36" s="34" t="s">
        <v>112</v>
      </c>
      <c r="T36" s="34"/>
      <c r="U36" s="288"/>
      <c r="V36" s="40" t="s">
        <v>114</v>
      </c>
      <c r="W36" s="41" t="s">
        <v>115</v>
      </c>
      <c r="X36" s="152">
        <v>6.1</v>
      </c>
      <c r="AA36" s="19"/>
    </row>
    <row r="37" spans="1:27" ht="17.100000000000001" customHeight="1">
      <c r="A37" s="43" t="s">
        <v>120</v>
      </c>
      <c r="B37" s="280"/>
      <c r="C37" s="49" t="s">
        <v>213</v>
      </c>
      <c r="E37" s="49">
        <v>245</v>
      </c>
      <c r="F37" s="49" t="s">
        <v>214</v>
      </c>
      <c r="H37" s="49">
        <v>100</v>
      </c>
      <c r="I37" s="49" t="s">
        <v>215</v>
      </c>
      <c r="J37" s="50"/>
      <c r="K37" s="50">
        <v>20</v>
      </c>
      <c r="L37" s="49" t="s">
        <v>128</v>
      </c>
      <c r="M37" s="50"/>
      <c r="N37" s="50">
        <v>40</v>
      </c>
      <c r="O37" s="51" t="s">
        <v>124</v>
      </c>
      <c r="P37" s="52"/>
      <c r="Q37" s="53">
        <v>100</v>
      </c>
      <c r="R37" s="49" t="s">
        <v>175</v>
      </c>
      <c r="S37" s="50"/>
      <c r="T37" s="50">
        <v>40</v>
      </c>
      <c r="U37" s="291"/>
      <c r="V37" s="54">
        <f t="shared" ref="V37" si="12">X36*15+X38*5</f>
        <v>102</v>
      </c>
      <c r="W37" s="55" t="s">
        <v>126</v>
      </c>
      <c r="X37" s="56">
        <v>2</v>
      </c>
      <c r="Y37" s="20"/>
      <c r="AA37" s="19"/>
    </row>
    <row r="38" spans="1:27" ht="17.100000000000001" customHeight="1">
      <c r="A38" s="43">
        <v>14</v>
      </c>
      <c r="B38" s="280"/>
      <c r="C38" s="62" t="s">
        <v>123</v>
      </c>
      <c r="D38" s="63"/>
      <c r="E38" s="61">
        <v>25</v>
      </c>
      <c r="F38" s="62" t="s">
        <v>141</v>
      </c>
      <c r="G38" s="63"/>
      <c r="H38" s="61">
        <v>1</v>
      </c>
      <c r="I38" s="65" t="s">
        <v>216</v>
      </c>
      <c r="J38" s="65" t="s">
        <v>147</v>
      </c>
      <c r="K38" s="63">
        <v>10</v>
      </c>
      <c r="L38" s="65" t="s">
        <v>217</v>
      </c>
      <c r="M38" s="63"/>
      <c r="N38" s="63">
        <v>20</v>
      </c>
      <c r="O38" s="64"/>
      <c r="P38" s="64"/>
      <c r="Q38" s="64"/>
      <c r="R38" s="65" t="s">
        <v>191</v>
      </c>
      <c r="S38" s="63"/>
      <c r="T38" s="63">
        <v>15</v>
      </c>
      <c r="U38" s="291"/>
      <c r="V38" s="66" t="s">
        <v>63</v>
      </c>
      <c r="W38" s="67" t="s">
        <v>133</v>
      </c>
      <c r="X38" s="56">
        <v>2.1</v>
      </c>
      <c r="AA38" s="19"/>
    </row>
    <row r="39" spans="1:27" ht="17.100000000000001" customHeight="1">
      <c r="A39" s="43" t="s">
        <v>136</v>
      </c>
      <c r="B39" s="280"/>
      <c r="C39" s="65" t="s">
        <v>218</v>
      </c>
      <c r="D39" s="63"/>
      <c r="E39" s="61">
        <v>5</v>
      </c>
      <c r="F39" s="65"/>
      <c r="G39" s="63"/>
      <c r="H39" s="61"/>
      <c r="I39" s="65" t="s">
        <v>218</v>
      </c>
      <c r="J39" s="63"/>
      <c r="K39" s="63">
        <v>5</v>
      </c>
      <c r="L39" s="65" t="s">
        <v>219</v>
      </c>
      <c r="M39" s="63"/>
      <c r="N39" s="63">
        <v>5</v>
      </c>
      <c r="O39" s="64"/>
      <c r="P39" s="71"/>
      <c r="Q39" s="64"/>
      <c r="R39" s="65" t="s">
        <v>130</v>
      </c>
      <c r="S39" s="63"/>
      <c r="T39" s="63">
        <v>5</v>
      </c>
      <c r="U39" s="291"/>
      <c r="V39" s="54">
        <f t="shared" ref="V39" si="13">X37*5+X39*5</f>
        <v>22.5</v>
      </c>
      <c r="W39" s="67" t="s">
        <v>138</v>
      </c>
      <c r="X39" s="56">
        <v>2.5</v>
      </c>
      <c r="Y39" s="20"/>
      <c r="AA39" s="19"/>
    </row>
    <row r="40" spans="1:27" ht="17.100000000000001" customHeight="1">
      <c r="A40" s="285" t="s">
        <v>192</v>
      </c>
      <c r="B40" s="280"/>
      <c r="C40" s="60" t="s">
        <v>130</v>
      </c>
      <c r="D40" s="61"/>
      <c r="E40" s="61">
        <v>5</v>
      </c>
      <c r="F40" s="60"/>
      <c r="G40" s="61"/>
      <c r="H40" s="61"/>
      <c r="I40" s="62" t="s">
        <v>220</v>
      </c>
      <c r="J40" s="63"/>
      <c r="K40" s="63">
        <v>5</v>
      </c>
      <c r="L40" s="62"/>
      <c r="M40" s="63"/>
      <c r="N40" s="63"/>
      <c r="O40" s="119"/>
      <c r="P40" s="119"/>
      <c r="Q40" s="119"/>
      <c r="R40" s="62"/>
      <c r="S40" s="63"/>
      <c r="T40" s="63"/>
      <c r="U40" s="291"/>
      <c r="V40" s="66" t="s">
        <v>143</v>
      </c>
      <c r="W40" s="67" t="s">
        <v>144</v>
      </c>
      <c r="X40" s="129"/>
      <c r="AA40" s="19"/>
    </row>
    <row r="41" spans="1:27" ht="17.100000000000001" customHeight="1">
      <c r="A41" s="285"/>
      <c r="B41" s="280"/>
      <c r="C41" s="119" t="s">
        <v>142</v>
      </c>
      <c r="D41" s="166"/>
      <c r="E41" s="174">
        <v>10</v>
      </c>
      <c r="F41" s="119"/>
      <c r="G41" s="166"/>
      <c r="H41" s="119"/>
      <c r="I41" s="65" t="s">
        <v>221</v>
      </c>
      <c r="J41" s="63"/>
      <c r="K41" s="63">
        <v>5</v>
      </c>
      <c r="L41" s="65"/>
      <c r="M41" s="63"/>
      <c r="N41" s="63"/>
      <c r="O41" s="119"/>
      <c r="P41" s="166"/>
      <c r="Q41" s="119"/>
      <c r="R41" s="65"/>
      <c r="S41" s="63"/>
      <c r="T41" s="63"/>
      <c r="U41" s="291"/>
      <c r="V41" s="158">
        <f t="shared" ref="V41" si="14">X36*2+X37*7+X38*1</f>
        <v>28.3</v>
      </c>
      <c r="W41" s="76" t="s">
        <v>149</v>
      </c>
      <c r="X41" s="129"/>
      <c r="Y41" s="20"/>
      <c r="AA41" s="19"/>
    </row>
    <row r="42" spans="1:27" ht="17.100000000000001" customHeight="1">
      <c r="A42" s="78" t="s">
        <v>151</v>
      </c>
      <c r="B42" s="79"/>
      <c r="C42" s="119" t="s">
        <v>148</v>
      </c>
      <c r="D42" s="166"/>
      <c r="E42" s="174">
        <v>3</v>
      </c>
      <c r="F42" s="119"/>
      <c r="G42" s="166"/>
      <c r="H42" s="119"/>
      <c r="I42" s="170"/>
      <c r="J42" s="166"/>
      <c r="K42" s="61"/>
      <c r="L42" s="170"/>
      <c r="M42" s="166"/>
      <c r="N42" s="61"/>
      <c r="O42" s="119"/>
      <c r="P42" s="166"/>
      <c r="Q42" s="119"/>
      <c r="R42" s="170"/>
      <c r="S42" s="166"/>
      <c r="T42" s="61"/>
      <c r="U42" s="282"/>
      <c r="V42" s="66" t="s">
        <v>152</v>
      </c>
      <c r="W42" s="81"/>
      <c r="X42" s="129"/>
      <c r="AA42" s="19"/>
    </row>
    <row r="43" spans="1:27" ht="17.100000000000001" customHeight="1" thickBot="1">
      <c r="A43" s="138"/>
      <c r="B43" s="139"/>
      <c r="C43" s="140"/>
      <c r="D43" s="140"/>
      <c r="E43" s="141"/>
      <c r="F43" s="141"/>
      <c r="G43" s="140"/>
      <c r="H43" s="141"/>
      <c r="I43" s="175"/>
      <c r="J43" s="176"/>
      <c r="K43" s="175"/>
      <c r="L43" s="175"/>
      <c r="M43" s="176"/>
      <c r="N43" s="175"/>
      <c r="O43" s="141"/>
      <c r="P43" s="140"/>
      <c r="Q43" s="141"/>
      <c r="R43" s="175"/>
      <c r="S43" s="176"/>
      <c r="T43" s="175"/>
      <c r="U43" s="283"/>
      <c r="V43" s="142">
        <f t="shared" ref="V43" si="15">V37*4+V39*9+V41*4</f>
        <v>723.7</v>
      </c>
      <c r="W43" s="143"/>
      <c r="X43" s="144"/>
      <c r="Y43" s="20"/>
      <c r="AA43" s="19"/>
    </row>
    <row r="44" spans="1:27">
      <c r="AA44" s="19"/>
    </row>
    <row r="45" spans="1:27">
      <c r="V45" s="19"/>
      <c r="X45" s="23"/>
      <c r="AA45" s="19"/>
    </row>
    <row r="46" spans="1:27">
      <c r="V46" s="19"/>
      <c r="X46" s="23"/>
      <c r="AA46" s="19"/>
    </row>
    <row r="47" spans="1:27">
      <c r="V47" s="19"/>
      <c r="X47" s="23"/>
      <c r="AA47" s="19"/>
    </row>
  </sheetData>
  <mergeCells count="16">
    <mergeCell ref="G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F46E-7765-4E85-94A3-B3EA42087C29}">
  <dimension ref="A1:AK47"/>
  <sheetViews>
    <sheetView view="pageBreakPreview" topLeftCell="D1" zoomScale="80" zoomScaleNormal="85" zoomScaleSheetLayoutView="80" workbookViewId="0">
      <selection activeCell="E38" sqref="E38:H38"/>
    </sheetView>
  </sheetViews>
  <sheetFormatPr defaultRowHeight="20.25"/>
  <cols>
    <col min="1" max="1" width="5.625" style="23" customWidth="1"/>
    <col min="2" max="2" width="0" style="19" hidden="1" customWidth="1"/>
    <col min="3" max="3" width="12.625" style="19" customWidth="1"/>
    <col min="4" max="4" width="4.625" style="128" customWidth="1"/>
    <col min="5" max="5" width="4.625" style="19" customWidth="1"/>
    <col min="6" max="6" width="12.625" style="19" customWidth="1"/>
    <col min="7" max="7" width="4.625" style="128" customWidth="1"/>
    <col min="8" max="8" width="4.625" style="19" customWidth="1"/>
    <col min="9" max="9" width="12.625" style="19" customWidth="1"/>
    <col min="10" max="10" width="4.625" style="128" customWidth="1"/>
    <col min="11" max="11" width="4.625" style="19" customWidth="1"/>
    <col min="12" max="12" width="12.625" style="19" customWidth="1"/>
    <col min="13" max="13" width="4.625" style="128" customWidth="1"/>
    <col min="14" max="14" width="4.625" style="19" customWidth="1"/>
    <col min="15" max="15" width="12.625" style="19" customWidth="1"/>
    <col min="16" max="16" width="4.625" style="128" customWidth="1"/>
    <col min="17" max="17" width="4.625" style="19" customWidth="1"/>
    <col min="18" max="18" width="12.625" style="19" customWidth="1"/>
    <col min="19" max="19" width="4.625" style="128" customWidth="1"/>
    <col min="20" max="20" width="4.625" style="19" customWidth="1"/>
    <col min="21" max="21" width="5.625" style="19" customWidth="1"/>
    <col min="22" max="22" width="12.625" style="148" customWidth="1"/>
    <col min="23" max="23" width="12.625" style="149" customWidth="1"/>
    <col min="24" max="24" width="5.625" style="150" customWidth="1"/>
    <col min="25" max="25" width="6.625" style="19" hidden="1" customWidth="1"/>
    <col min="26" max="26" width="6" style="19" hidden="1" customWidth="1"/>
    <col min="27" max="27" width="5.5" style="23" hidden="1" customWidth="1"/>
    <col min="28" max="28" width="7.75" style="19" hidden="1" customWidth="1"/>
    <col min="29" max="29" width="8" style="19" hidden="1" customWidth="1"/>
    <col min="30" max="30" width="7.875" style="19" hidden="1" customWidth="1"/>
    <col min="31" max="31" width="7.5" style="19" hidden="1" customWidth="1"/>
    <col min="32" max="16384" width="9" style="19"/>
  </cols>
  <sheetData>
    <row r="1" spans="1:37" s="14" customFormat="1" ht="20.100000000000001" customHeight="1">
      <c r="A1" s="11" t="s">
        <v>0</v>
      </c>
      <c r="B1" s="12"/>
      <c r="C1" s="12"/>
      <c r="D1" s="12"/>
      <c r="E1" s="12"/>
      <c r="F1" s="12"/>
      <c r="G1" s="290" t="s">
        <v>222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3"/>
      <c r="AA1" s="15"/>
    </row>
    <row r="2" spans="1:37" ht="17.100000000000001" customHeight="1" thickBot="1">
      <c r="A2" s="16" t="s">
        <v>97</v>
      </c>
      <c r="B2" s="2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20"/>
      <c r="W2" s="21"/>
      <c r="X2" s="22"/>
      <c r="Y2" s="20"/>
    </row>
    <row r="3" spans="1:37" ht="17.100000000000001" customHeight="1">
      <c r="A3" s="24" t="s">
        <v>98</v>
      </c>
      <c r="B3" s="25" t="s">
        <v>99</v>
      </c>
      <c r="C3" s="26" t="s">
        <v>100</v>
      </c>
      <c r="D3" s="27" t="s">
        <v>101</v>
      </c>
      <c r="E3" s="27" t="s">
        <v>102</v>
      </c>
      <c r="F3" s="26" t="s">
        <v>103</v>
      </c>
      <c r="G3" s="27" t="s">
        <v>101</v>
      </c>
      <c r="H3" s="27" t="s">
        <v>102</v>
      </c>
      <c r="I3" s="26" t="s">
        <v>104</v>
      </c>
      <c r="J3" s="27" t="s">
        <v>101</v>
      </c>
      <c r="K3" s="27" t="s">
        <v>102</v>
      </c>
      <c r="L3" s="26" t="s">
        <v>104</v>
      </c>
      <c r="M3" s="27" t="s">
        <v>101</v>
      </c>
      <c r="N3" s="27" t="s">
        <v>102</v>
      </c>
      <c r="O3" s="26" t="s">
        <v>104</v>
      </c>
      <c r="P3" s="27" t="s">
        <v>101</v>
      </c>
      <c r="Q3" s="27" t="s">
        <v>102</v>
      </c>
      <c r="R3" s="28" t="s">
        <v>105</v>
      </c>
      <c r="S3" s="27" t="s">
        <v>101</v>
      </c>
      <c r="T3" s="27" t="s">
        <v>102</v>
      </c>
      <c r="U3" s="29" t="s">
        <v>106</v>
      </c>
      <c r="V3" s="30" t="s">
        <v>107</v>
      </c>
      <c r="W3" s="31" t="s">
        <v>108</v>
      </c>
      <c r="X3" s="32" t="s">
        <v>109</v>
      </c>
      <c r="Y3" s="23"/>
      <c r="Z3" s="23"/>
      <c r="AG3" s="23"/>
    </row>
    <row r="4" spans="1:37" ht="17.100000000000001" customHeight="1">
      <c r="A4" s="33">
        <v>1</v>
      </c>
      <c r="B4" s="279"/>
      <c r="C4" s="177" t="str">
        <f>彰化菜單ok!A23</f>
        <v>白飯</v>
      </c>
      <c r="D4" s="34" t="s">
        <v>110</v>
      </c>
      <c r="E4" s="178"/>
      <c r="F4" s="177" t="str">
        <f>彰化菜單ok!A24</f>
        <v>炸魚排(加.海.炸)</v>
      </c>
      <c r="G4" s="37" t="s">
        <v>182</v>
      </c>
      <c r="H4" s="178"/>
      <c r="I4" s="177" t="str">
        <f>彰化菜單ok!A25</f>
        <v>木須炒蛋</v>
      </c>
      <c r="J4" s="37" t="s">
        <v>164</v>
      </c>
      <c r="K4" s="178"/>
      <c r="L4" s="177" t="str">
        <f>彰化菜單ok!A26</f>
        <v>蘿蔔燒豆輪(豆)</v>
      </c>
      <c r="M4" s="37" t="s">
        <v>112</v>
      </c>
      <c r="N4" s="178"/>
      <c r="O4" s="177" t="str">
        <f>彰化菜單ok!A27</f>
        <v>深色蔬菜</v>
      </c>
      <c r="P4" s="34" t="s">
        <v>113</v>
      </c>
      <c r="Q4" s="178"/>
      <c r="R4" s="177" t="str">
        <f>彰化菜單ok!A28</f>
        <v>酸辣湯(豆.芡.醃)</v>
      </c>
      <c r="S4" s="34" t="s">
        <v>112</v>
      </c>
      <c r="T4" s="179"/>
      <c r="U4" s="281"/>
      <c r="V4" s="40" t="s">
        <v>114</v>
      </c>
      <c r="W4" s="41" t="s">
        <v>115</v>
      </c>
      <c r="X4" s="42">
        <v>6</v>
      </c>
      <c r="AG4" s="23"/>
    </row>
    <row r="5" spans="1:37" ht="17.100000000000001" customHeight="1">
      <c r="A5" s="43" t="s">
        <v>120</v>
      </c>
      <c r="B5" s="280"/>
      <c r="C5" s="44" t="s">
        <v>121</v>
      </c>
      <c r="D5" s="45"/>
      <c r="E5" s="46">
        <v>120</v>
      </c>
      <c r="F5" s="47" t="s">
        <v>223</v>
      </c>
      <c r="G5" s="180" t="s">
        <v>224</v>
      </c>
      <c r="H5" s="153">
        <v>60</v>
      </c>
      <c r="I5" s="49" t="s">
        <v>122</v>
      </c>
      <c r="J5" s="190"/>
      <c r="K5" s="50">
        <v>35</v>
      </c>
      <c r="L5" s="49" t="s">
        <v>156</v>
      </c>
      <c r="M5" s="190"/>
      <c r="N5" s="50">
        <v>60</v>
      </c>
      <c r="O5" s="51" t="s">
        <v>124</v>
      </c>
      <c r="P5" s="52"/>
      <c r="Q5" s="53">
        <v>100</v>
      </c>
      <c r="R5" s="51" t="s">
        <v>225</v>
      </c>
      <c r="S5" s="181" t="s">
        <v>147</v>
      </c>
      <c r="T5" s="53">
        <v>10</v>
      </c>
      <c r="U5" s="282"/>
      <c r="V5" s="54">
        <f>X4*15+X6*5</f>
        <v>100.5</v>
      </c>
      <c r="W5" s="55" t="s">
        <v>126</v>
      </c>
      <c r="X5" s="56">
        <v>2</v>
      </c>
      <c r="Y5" s="20"/>
      <c r="Z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7.100000000000001" customHeight="1">
      <c r="A6" s="43">
        <v>17</v>
      </c>
      <c r="B6" s="280"/>
      <c r="C6" s="60"/>
      <c r="D6" s="58"/>
      <c r="E6" s="59"/>
      <c r="F6" s="60"/>
      <c r="G6" s="61"/>
      <c r="H6" s="156"/>
      <c r="I6" s="62" t="s">
        <v>148</v>
      </c>
      <c r="J6" s="190"/>
      <c r="K6" s="63">
        <v>20</v>
      </c>
      <c r="L6" s="62" t="s">
        <v>226</v>
      </c>
      <c r="M6" s="190" t="s">
        <v>147</v>
      </c>
      <c r="N6" s="63">
        <v>3</v>
      </c>
      <c r="O6" s="64"/>
      <c r="P6" s="64"/>
      <c r="Q6" s="64"/>
      <c r="R6" s="64" t="s">
        <v>131</v>
      </c>
      <c r="S6" s="73" t="s">
        <v>132</v>
      </c>
      <c r="T6" s="91">
        <v>10</v>
      </c>
      <c r="U6" s="282"/>
      <c r="V6" s="66" t="s">
        <v>63</v>
      </c>
      <c r="W6" s="67" t="s">
        <v>133</v>
      </c>
      <c r="X6" s="56">
        <v>2.1</v>
      </c>
      <c r="Z6" s="68"/>
      <c r="AB6" s="69"/>
      <c r="AC6" s="23"/>
      <c r="AD6" s="23"/>
      <c r="AE6" s="70"/>
      <c r="AF6" s="68"/>
      <c r="AG6" s="23"/>
      <c r="AH6" s="69"/>
      <c r="AI6" s="23"/>
      <c r="AJ6" s="23"/>
      <c r="AK6" s="70"/>
    </row>
    <row r="7" spans="1:37" ht="17.100000000000001" customHeight="1">
      <c r="A7" s="43" t="s">
        <v>136</v>
      </c>
      <c r="B7" s="280"/>
      <c r="C7" s="60"/>
      <c r="D7" s="61"/>
      <c r="E7" s="90"/>
      <c r="F7" s="60"/>
      <c r="G7" s="61"/>
      <c r="H7" s="156"/>
      <c r="I7" s="62" t="s">
        <v>130</v>
      </c>
      <c r="J7" s="190"/>
      <c r="K7" s="63">
        <v>5</v>
      </c>
      <c r="L7" s="62" t="s">
        <v>130</v>
      </c>
      <c r="M7" s="190"/>
      <c r="N7" s="63">
        <v>5</v>
      </c>
      <c r="O7" s="64"/>
      <c r="P7" s="71"/>
      <c r="Q7" s="64"/>
      <c r="R7" s="64" t="s">
        <v>122</v>
      </c>
      <c r="S7" s="71"/>
      <c r="T7" s="91">
        <v>5</v>
      </c>
      <c r="U7" s="282"/>
      <c r="V7" s="54">
        <f>X5*5+X7*5</f>
        <v>22.5</v>
      </c>
      <c r="W7" s="67" t="s">
        <v>138</v>
      </c>
      <c r="X7" s="56">
        <v>2.5</v>
      </c>
      <c r="Y7" s="20"/>
      <c r="AB7" s="23"/>
      <c r="AC7" s="23"/>
      <c r="AD7" s="23"/>
      <c r="AE7" s="23"/>
      <c r="AG7" s="23"/>
      <c r="AH7" s="23"/>
      <c r="AI7" s="23"/>
      <c r="AJ7" s="23"/>
      <c r="AK7" s="23"/>
    </row>
    <row r="8" spans="1:37" ht="17.100000000000001" customHeight="1">
      <c r="A8" s="285" t="s">
        <v>140</v>
      </c>
      <c r="B8" s="280"/>
      <c r="C8" s="73"/>
      <c r="D8" s="73"/>
      <c r="E8" s="73"/>
      <c r="F8" s="61"/>
      <c r="G8" s="61"/>
      <c r="H8" s="74"/>
      <c r="I8" s="65"/>
      <c r="J8" s="190"/>
      <c r="K8" s="61"/>
      <c r="L8" s="65"/>
      <c r="M8" s="190"/>
      <c r="N8" s="61"/>
      <c r="O8" s="73"/>
      <c r="P8" s="75"/>
      <c r="Q8" s="73"/>
      <c r="R8" s="73" t="s">
        <v>130</v>
      </c>
      <c r="S8" s="75"/>
      <c r="T8" s="74">
        <v>5</v>
      </c>
      <c r="U8" s="282"/>
      <c r="V8" s="66" t="s">
        <v>143</v>
      </c>
      <c r="W8" s="67" t="s">
        <v>144</v>
      </c>
      <c r="X8" s="56"/>
      <c r="AB8" s="23"/>
      <c r="AC8" s="23"/>
      <c r="AD8" s="23"/>
      <c r="AE8" s="23"/>
      <c r="AG8" s="23"/>
      <c r="AH8" s="23"/>
      <c r="AI8" s="23"/>
      <c r="AJ8" s="23"/>
      <c r="AK8" s="23"/>
    </row>
    <row r="9" spans="1:37" ht="17.100000000000001" customHeight="1">
      <c r="A9" s="285"/>
      <c r="B9" s="280"/>
      <c r="C9" s="73"/>
      <c r="D9" s="73"/>
      <c r="E9" s="73"/>
      <c r="F9" s="156"/>
      <c r="G9" s="156"/>
      <c r="H9" s="74"/>
      <c r="I9" s="65"/>
      <c r="J9" s="190"/>
      <c r="K9" s="61"/>
      <c r="L9" s="65"/>
      <c r="M9" s="190"/>
      <c r="N9" s="61"/>
      <c r="O9" s="73"/>
      <c r="P9" s="75"/>
      <c r="Q9" s="73"/>
      <c r="R9" s="73" t="s">
        <v>148</v>
      </c>
      <c r="S9" s="75"/>
      <c r="T9" s="74">
        <v>3</v>
      </c>
      <c r="U9" s="282"/>
      <c r="V9" s="54">
        <f>X4*2+X5*7+X6*1</f>
        <v>28.1</v>
      </c>
      <c r="W9" s="76" t="s">
        <v>149</v>
      </c>
      <c r="X9" s="77"/>
      <c r="Y9" s="20"/>
      <c r="AG9" s="23"/>
    </row>
    <row r="10" spans="1:37" ht="17.100000000000001" customHeight="1">
      <c r="A10" s="78" t="s">
        <v>151</v>
      </c>
      <c r="B10" s="79"/>
      <c r="C10" s="73"/>
      <c r="D10" s="75"/>
      <c r="E10" s="73"/>
      <c r="F10" s="73"/>
      <c r="G10" s="75"/>
      <c r="H10" s="73"/>
      <c r="I10" s="156"/>
      <c r="J10" s="156"/>
      <c r="K10" s="156"/>
      <c r="L10" s="156"/>
      <c r="M10" s="156"/>
      <c r="N10" s="156"/>
      <c r="O10" s="73"/>
      <c r="P10" s="75"/>
      <c r="Q10" s="73"/>
      <c r="R10" s="73"/>
      <c r="S10" s="75"/>
      <c r="T10" s="73"/>
      <c r="U10" s="282"/>
      <c r="V10" s="66" t="s">
        <v>152</v>
      </c>
      <c r="W10" s="81"/>
      <c r="X10" s="56"/>
      <c r="AG10" s="23"/>
    </row>
    <row r="11" spans="1:37" ht="17.100000000000001" customHeight="1">
      <c r="A11" s="93"/>
      <c r="B11" s="94"/>
      <c r="C11" s="123"/>
      <c r="D11" s="123"/>
      <c r="E11" s="133"/>
      <c r="F11" s="133"/>
      <c r="G11" s="123"/>
      <c r="H11" s="133"/>
      <c r="I11" s="133"/>
      <c r="J11" s="123"/>
      <c r="K11" s="133"/>
      <c r="L11" s="133"/>
      <c r="M11" s="123"/>
      <c r="N11" s="133"/>
      <c r="O11" s="133"/>
      <c r="P11" s="123"/>
      <c r="Q11" s="133"/>
      <c r="R11" s="133"/>
      <c r="S11" s="123"/>
      <c r="T11" s="133"/>
      <c r="U11" s="289"/>
      <c r="V11" s="86">
        <f>V5*4+V7*9+V9*4</f>
        <v>716.9</v>
      </c>
      <c r="W11" s="87"/>
      <c r="X11" s="88"/>
      <c r="Y11" s="20"/>
      <c r="AB11" s="89"/>
      <c r="AC11" s="89"/>
      <c r="AD11" s="89"/>
    </row>
    <row r="12" spans="1:37" ht="17.100000000000001" customHeight="1">
      <c r="A12" s="33">
        <v>1</v>
      </c>
      <c r="B12" s="279"/>
      <c r="C12" s="35" t="str">
        <f>彰化菜單ok!E23</f>
        <v>糙米飯</v>
      </c>
      <c r="D12" s="35" t="s">
        <v>110</v>
      </c>
      <c r="E12" s="35"/>
      <c r="F12" s="35" t="str">
        <f>彰化菜單ok!E24</f>
        <v>蜜汁雞</v>
      </c>
      <c r="G12" s="38" t="s">
        <v>173</v>
      </c>
      <c r="H12" s="35"/>
      <c r="I12" s="35" t="str">
        <f>彰化菜單ok!E25</f>
        <v>五香肉燥(醃)</v>
      </c>
      <c r="J12" s="38" t="s">
        <v>112</v>
      </c>
      <c r="K12" s="35"/>
      <c r="L12" s="35" t="str">
        <f>彰化菜單ok!E26</f>
        <v>奶香花菜</v>
      </c>
      <c r="M12" s="38" t="s">
        <v>112</v>
      </c>
      <c r="N12" s="35"/>
      <c r="O12" s="35" t="str">
        <f>彰化菜單ok!E27</f>
        <v>深色蔬菜</v>
      </c>
      <c r="P12" s="35" t="s">
        <v>113</v>
      </c>
      <c r="Q12" s="35"/>
      <c r="R12" s="35" t="str">
        <f>彰化菜單ok!E28</f>
        <v>番茄蛋花湯</v>
      </c>
      <c r="S12" s="35" t="s">
        <v>112</v>
      </c>
      <c r="T12" s="35"/>
      <c r="U12" s="281"/>
      <c r="V12" s="40" t="s">
        <v>114</v>
      </c>
      <c r="W12" s="41" t="s">
        <v>115</v>
      </c>
      <c r="X12" s="42">
        <v>6.4</v>
      </c>
    </row>
    <row r="13" spans="1:37" ht="17.100000000000001" customHeight="1">
      <c r="A13" s="43" t="s">
        <v>120</v>
      </c>
      <c r="B13" s="280"/>
      <c r="C13" s="44" t="s">
        <v>121</v>
      </c>
      <c r="D13" s="45"/>
      <c r="E13" s="46">
        <v>80</v>
      </c>
      <c r="F13" s="47" t="s">
        <v>227</v>
      </c>
      <c r="G13" s="137"/>
      <c r="H13" s="190">
        <v>70</v>
      </c>
      <c r="I13" s="47" t="s">
        <v>228</v>
      </c>
      <c r="J13" s="137"/>
      <c r="K13" s="190">
        <v>20</v>
      </c>
      <c r="L13" s="47" t="s">
        <v>229</v>
      </c>
      <c r="M13" s="137"/>
      <c r="N13" s="190">
        <v>40</v>
      </c>
      <c r="O13" s="51" t="s">
        <v>124</v>
      </c>
      <c r="P13" s="52"/>
      <c r="Q13" s="53">
        <v>100</v>
      </c>
      <c r="R13" s="51" t="s">
        <v>230</v>
      </c>
      <c r="S13" s="181"/>
      <c r="T13" s="53">
        <v>15</v>
      </c>
      <c r="U13" s="282"/>
      <c r="V13" s="54">
        <f t="shared" ref="V13" si="0">X12*15+X14*5</f>
        <v>106</v>
      </c>
      <c r="W13" s="55" t="s">
        <v>126</v>
      </c>
      <c r="X13" s="56">
        <v>2</v>
      </c>
      <c r="Y13" s="20"/>
      <c r="Z13" s="23"/>
      <c r="AB13" s="23"/>
      <c r="AC13" s="23"/>
      <c r="AD13" s="23"/>
      <c r="AE13" s="23"/>
    </row>
    <row r="14" spans="1:37" ht="17.100000000000001" customHeight="1">
      <c r="A14" s="43">
        <v>18</v>
      </c>
      <c r="B14" s="280"/>
      <c r="C14" s="60" t="s">
        <v>178</v>
      </c>
      <c r="D14" s="58"/>
      <c r="E14" s="59">
        <v>40</v>
      </c>
      <c r="F14" s="60" t="s">
        <v>168</v>
      </c>
      <c r="G14" s="61"/>
      <c r="H14" s="190">
        <v>20</v>
      </c>
      <c r="I14" s="60" t="s">
        <v>160</v>
      </c>
      <c r="J14" s="61"/>
      <c r="K14" s="190">
        <v>20</v>
      </c>
      <c r="L14" s="60" t="s">
        <v>190</v>
      </c>
      <c r="M14" s="61"/>
      <c r="N14" s="191">
        <v>20</v>
      </c>
      <c r="O14" s="64"/>
      <c r="P14" s="64"/>
      <c r="Q14" s="64"/>
      <c r="R14" s="64" t="s">
        <v>122</v>
      </c>
      <c r="S14" s="73"/>
      <c r="T14" s="64">
        <v>10</v>
      </c>
      <c r="U14" s="282"/>
      <c r="V14" s="66" t="s">
        <v>63</v>
      </c>
      <c r="W14" s="67" t="s">
        <v>133</v>
      </c>
      <c r="X14" s="56">
        <v>2</v>
      </c>
      <c r="Z14" s="68"/>
      <c r="AB14" s="69"/>
      <c r="AC14" s="23"/>
      <c r="AD14" s="23"/>
      <c r="AE14" s="70"/>
    </row>
    <row r="15" spans="1:37" ht="17.100000000000001" customHeight="1">
      <c r="A15" s="43" t="s">
        <v>136</v>
      </c>
      <c r="B15" s="280"/>
      <c r="C15" s="60"/>
      <c r="D15" s="61"/>
      <c r="E15" s="90"/>
      <c r="F15" s="60" t="s">
        <v>130</v>
      </c>
      <c r="G15" s="61"/>
      <c r="H15" s="190">
        <v>5</v>
      </c>
      <c r="I15" s="60" t="s">
        <v>231</v>
      </c>
      <c r="J15" s="65" t="s">
        <v>132</v>
      </c>
      <c r="K15" s="191">
        <v>10</v>
      </c>
      <c r="L15" s="60" t="s">
        <v>142</v>
      </c>
      <c r="M15" s="61"/>
      <c r="N15" s="190">
        <v>5</v>
      </c>
      <c r="O15" s="64"/>
      <c r="P15" s="71"/>
      <c r="Q15" s="64"/>
      <c r="R15" s="64"/>
      <c r="S15" s="71"/>
      <c r="T15" s="64"/>
      <c r="U15" s="282"/>
      <c r="V15" s="54">
        <f t="shared" ref="V15" si="1">X13*5+X15*5</f>
        <v>22.5</v>
      </c>
      <c r="W15" s="67" t="s">
        <v>138</v>
      </c>
      <c r="X15" s="56">
        <v>2.5</v>
      </c>
      <c r="Y15" s="20"/>
      <c r="AB15" s="23"/>
      <c r="AC15" s="23"/>
      <c r="AD15" s="23"/>
      <c r="AE15" s="23"/>
    </row>
    <row r="16" spans="1:37" ht="17.100000000000001" customHeight="1">
      <c r="A16" s="285" t="s">
        <v>161</v>
      </c>
      <c r="B16" s="280"/>
      <c r="C16" s="71"/>
      <c r="D16" s="71"/>
      <c r="E16" s="64"/>
      <c r="F16" s="61" t="s">
        <v>232</v>
      </c>
      <c r="G16" s="61"/>
      <c r="H16" s="190">
        <v>1</v>
      </c>
      <c r="I16" s="61" t="s">
        <v>233</v>
      </c>
      <c r="J16" s="61"/>
      <c r="K16" s="190">
        <v>1</v>
      </c>
      <c r="L16" s="61" t="s">
        <v>130</v>
      </c>
      <c r="M16" s="61"/>
      <c r="N16" s="190">
        <v>5</v>
      </c>
      <c r="O16" s="64"/>
      <c r="P16" s="71"/>
      <c r="Q16" s="64"/>
      <c r="R16" s="73"/>
      <c r="S16" s="75"/>
      <c r="T16" s="73"/>
      <c r="U16" s="282"/>
      <c r="V16" s="66" t="s">
        <v>143</v>
      </c>
      <c r="W16" s="67" t="s">
        <v>144</v>
      </c>
      <c r="X16" s="56"/>
      <c r="AB16" s="23"/>
      <c r="AC16" s="23"/>
      <c r="AD16" s="23"/>
      <c r="AE16" s="23"/>
    </row>
    <row r="17" spans="1:37" ht="17.100000000000001" customHeight="1">
      <c r="A17" s="285"/>
      <c r="B17" s="280"/>
      <c r="C17" s="71"/>
      <c r="D17" s="71"/>
      <c r="E17" s="64"/>
      <c r="F17" s="156"/>
      <c r="G17" s="156"/>
      <c r="H17" s="190"/>
      <c r="I17" s="156"/>
      <c r="J17" s="156"/>
      <c r="K17" s="190"/>
      <c r="L17" s="156" t="s">
        <v>234</v>
      </c>
      <c r="M17" s="156"/>
      <c r="N17" s="61">
        <v>5</v>
      </c>
      <c r="O17" s="64"/>
      <c r="P17" s="71"/>
      <c r="Q17" s="64"/>
      <c r="R17" s="73"/>
      <c r="S17" s="75"/>
      <c r="T17" s="73"/>
      <c r="U17" s="282"/>
      <c r="V17" s="54">
        <f t="shared" ref="V17" si="2">X12*2+X13*7+X14*1</f>
        <v>28.8</v>
      </c>
      <c r="W17" s="76" t="s">
        <v>149</v>
      </c>
      <c r="X17" s="77"/>
      <c r="Y17" s="20"/>
    </row>
    <row r="18" spans="1:37" ht="17.100000000000001" customHeight="1">
      <c r="A18" s="78" t="s">
        <v>151</v>
      </c>
      <c r="B18" s="79"/>
      <c r="C18" s="71"/>
      <c r="D18" s="71"/>
      <c r="E18" s="64"/>
      <c r="F18" s="73"/>
      <c r="G18" s="75"/>
      <c r="H18" s="71"/>
      <c r="I18" s="73"/>
      <c r="J18" s="75"/>
      <c r="K18" s="91"/>
      <c r="L18" s="73"/>
      <c r="M18" s="75"/>
      <c r="N18" s="182"/>
      <c r="O18" s="64"/>
      <c r="P18" s="71"/>
      <c r="Q18" s="64"/>
      <c r="R18" s="73"/>
      <c r="S18" s="75"/>
      <c r="T18" s="73"/>
      <c r="U18" s="282"/>
      <c r="V18" s="66" t="s">
        <v>152</v>
      </c>
      <c r="W18" s="81"/>
      <c r="X18" s="56"/>
    </row>
    <row r="19" spans="1:37" ht="17.100000000000001" customHeight="1">
      <c r="A19" s="93"/>
      <c r="B19" s="94"/>
      <c r="C19" s="123"/>
      <c r="D19" s="123"/>
      <c r="E19" s="133"/>
      <c r="F19" s="133"/>
      <c r="G19" s="123"/>
      <c r="H19" s="133"/>
      <c r="I19" s="133"/>
      <c r="J19" s="123"/>
      <c r="K19" s="133"/>
      <c r="L19" s="133"/>
      <c r="M19" s="123"/>
      <c r="N19" s="133"/>
      <c r="O19" s="133"/>
      <c r="P19" s="123"/>
      <c r="Q19" s="133"/>
      <c r="R19" s="133"/>
      <c r="S19" s="123"/>
      <c r="T19" s="133"/>
      <c r="U19" s="289"/>
      <c r="V19" s="86">
        <f t="shared" ref="V19" si="3">V13*4+V15*9+V17*4</f>
        <v>741.7</v>
      </c>
      <c r="W19" s="95"/>
      <c r="X19" s="77"/>
      <c r="Y19" s="20"/>
      <c r="AB19" s="89"/>
      <c r="AC19" s="89"/>
      <c r="AD19" s="89"/>
    </row>
    <row r="20" spans="1:37" ht="17.100000000000001" customHeight="1">
      <c r="A20" s="33">
        <v>1</v>
      </c>
      <c r="B20" s="279"/>
      <c r="C20" s="35" t="str">
        <f>彰化菜單ok!I23</f>
        <v>白飯</v>
      </c>
      <c r="D20" s="35" t="s">
        <v>110</v>
      </c>
      <c r="E20" s="35"/>
      <c r="F20" s="35" t="str">
        <f>彰化菜單ok!I24</f>
        <v>岩燒肉丁</v>
      </c>
      <c r="G20" s="38" t="s">
        <v>111</v>
      </c>
      <c r="H20" s="35"/>
      <c r="I20" s="35" t="str">
        <f>彰化菜單ok!I25</f>
        <v>白菜什錦</v>
      </c>
      <c r="J20" s="38" t="s">
        <v>112</v>
      </c>
      <c r="K20" s="35"/>
      <c r="L20" s="35" t="str">
        <f>彰化菜單ok!I26</f>
        <v>金茸粉絲</v>
      </c>
      <c r="M20" s="38" t="s">
        <v>112</v>
      </c>
      <c r="N20" s="35"/>
      <c r="O20" s="35" t="str">
        <f>彰化菜單ok!I27</f>
        <v>深色蔬菜</v>
      </c>
      <c r="P20" s="35" t="s">
        <v>113</v>
      </c>
      <c r="Q20" s="35"/>
      <c r="R20" s="35" t="str">
        <f>彰化菜單ok!I28</f>
        <v>一品冬瓜湯(豆)</v>
      </c>
      <c r="S20" s="35" t="s">
        <v>112</v>
      </c>
      <c r="T20" s="35"/>
      <c r="U20" s="281"/>
      <c r="V20" s="40" t="s">
        <v>114</v>
      </c>
      <c r="W20" s="41" t="s">
        <v>115</v>
      </c>
      <c r="X20" s="42">
        <v>6.7</v>
      </c>
      <c r="AG20" s="23"/>
    </row>
    <row r="21" spans="1:37" ht="17.100000000000001" customHeight="1">
      <c r="A21" s="43" t="s">
        <v>120</v>
      </c>
      <c r="B21" s="280"/>
      <c r="C21" s="44" t="s">
        <v>121</v>
      </c>
      <c r="D21" s="45"/>
      <c r="E21" s="46">
        <v>120</v>
      </c>
      <c r="F21" s="49" t="s">
        <v>235</v>
      </c>
      <c r="G21" s="50"/>
      <c r="H21" s="50">
        <v>60</v>
      </c>
      <c r="I21" s="49" t="s">
        <v>202</v>
      </c>
      <c r="J21" s="50"/>
      <c r="K21" s="50">
        <v>60</v>
      </c>
      <c r="L21" s="49" t="s">
        <v>123</v>
      </c>
      <c r="M21" s="50"/>
      <c r="N21" s="50">
        <v>20</v>
      </c>
      <c r="O21" s="51" t="s">
        <v>124</v>
      </c>
      <c r="P21" s="52"/>
      <c r="Q21" s="53">
        <v>100</v>
      </c>
      <c r="R21" s="49" t="s">
        <v>189</v>
      </c>
      <c r="S21" s="50"/>
      <c r="T21" s="50">
        <v>40</v>
      </c>
      <c r="U21" s="291"/>
      <c r="V21" s="54">
        <f t="shared" ref="V21" si="4">X20*15+X22*5</f>
        <v>114</v>
      </c>
      <c r="W21" s="55" t="s">
        <v>126</v>
      </c>
      <c r="X21" s="56">
        <v>2</v>
      </c>
      <c r="Y21" s="20"/>
      <c r="Z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17.100000000000001" customHeight="1">
      <c r="A22" s="43">
        <v>19</v>
      </c>
      <c r="B22" s="280"/>
      <c r="C22" s="60"/>
      <c r="D22" s="58"/>
      <c r="E22" s="59"/>
      <c r="F22" s="60" t="s">
        <v>142</v>
      </c>
      <c r="G22" s="61"/>
      <c r="H22" s="61">
        <v>10</v>
      </c>
      <c r="I22" s="62" t="s">
        <v>193</v>
      </c>
      <c r="J22" s="63"/>
      <c r="K22" s="63">
        <v>5</v>
      </c>
      <c r="L22" s="60" t="s">
        <v>155</v>
      </c>
      <c r="M22" s="61"/>
      <c r="N22" s="61">
        <v>10</v>
      </c>
      <c r="O22" s="64"/>
      <c r="P22" s="64"/>
      <c r="Q22" s="64"/>
      <c r="R22" s="65" t="s">
        <v>146</v>
      </c>
      <c r="S22" s="65" t="s">
        <v>147</v>
      </c>
      <c r="T22" s="63">
        <v>3</v>
      </c>
      <c r="U22" s="291"/>
      <c r="V22" s="66" t="s">
        <v>63</v>
      </c>
      <c r="W22" s="67" t="s">
        <v>133</v>
      </c>
      <c r="X22" s="56">
        <v>2.7</v>
      </c>
      <c r="Z22" s="68"/>
      <c r="AB22" s="69"/>
      <c r="AC22" s="23"/>
      <c r="AD22" s="23"/>
      <c r="AE22" s="70"/>
      <c r="AF22" s="68"/>
      <c r="AG22" s="23"/>
      <c r="AH22" s="69"/>
      <c r="AI22" s="23"/>
      <c r="AJ22" s="23"/>
      <c r="AK22" s="70"/>
    </row>
    <row r="23" spans="1:37" ht="17.100000000000001" customHeight="1">
      <c r="A23" s="43" t="s">
        <v>136</v>
      </c>
      <c r="B23" s="280"/>
      <c r="C23" s="60"/>
      <c r="D23" s="61"/>
      <c r="E23" s="90"/>
      <c r="F23" s="65" t="s">
        <v>130</v>
      </c>
      <c r="G23" s="61"/>
      <c r="H23" s="61">
        <v>5</v>
      </c>
      <c r="I23" s="65" t="s">
        <v>158</v>
      </c>
      <c r="J23" s="63"/>
      <c r="K23" s="63">
        <v>5</v>
      </c>
      <c r="L23" s="65" t="s">
        <v>130</v>
      </c>
      <c r="M23" s="61"/>
      <c r="N23" s="61">
        <v>5</v>
      </c>
      <c r="O23" s="64"/>
      <c r="P23" s="71"/>
      <c r="Q23" s="64"/>
      <c r="R23" s="65" t="s">
        <v>211</v>
      </c>
      <c r="S23" s="63"/>
      <c r="T23" s="63">
        <v>1</v>
      </c>
      <c r="U23" s="291"/>
      <c r="V23" s="54">
        <f t="shared" ref="V23" si="5">X21*5+X23*5</f>
        <v>22.5</v>
      </c>
      <c r="W23" s="67" t="s">
        <v>138</v>
      </c>
      <c r="X23" s="56">
        <v>2.5</v>
      </c>
      <c r="Y23" s="20"/>
      <c r="AB23" s="23"/>
      <c r="AC23" s="23"/>
      <c r="AD23" s="23"/>
      <c r="AE23" s="23"/>
      <c r="AG23" s="23"/>
      <c r="AH23" s="23"/>
      <c r="AI23" s="23"/>
      <c r="AJ23" s="23"/>
      <c r="AK23" s="23"/>
    </row>
    <row r="24" spans="1:37" ht="17.100000000000001" customHeight="1">
      <c r="A24" s="285" t="s">
        <v>171</v>
      </c>
      <c r="B24" s="280"/>
      <c r="C24" s="156"/>
      <c r="D24" s="156"/>
      <c r="E24" s="156"/>
      <c r="F24" s="60" t="s">
        <v>232</v>
      </c>
      <c r="G24" s="61"/>
      <c r="H24" s="61">
        <v>1</v>
      </c>
      <c r="I24" s="63" t="s">
        <v>130</v>
      </c>
      <c r="J24" s="63"/>
      <c r="K24" s="63">
        <v>5</v>
      </c>
      <c r="L24" s="60" t="s">
        <v>172</v>
      </c>
      <c r="M24" s="61"/>
      <c r="N24" s="61">
        <v>10</v>
      </c>
      <c r="O24" s="170"/>
      <c r="P24" s="183"/>
      <c r="Q24" s="170"/>
      <c r="R24" s="60"/>
      <c r="S24" s="61"/>
      <c r="T24" s="61"/>
      <c r="U24" s="291"/>
      <c r="V24" s="66" t="s">
        <v>143</v>
      </c>
      <c r="W24" s="67" t="s">
        <v>144</v>
      </c>
      <c r="X24" s="56"/>
      <c r="AB24" s="23"/>
      <c r="AC24" s="23"/>
      <c r="AD24" s="23"/>
      <c r="AE24" s="23"/>
      <c r="AG24" s="23"/>
      <c r="AH24" s="23"/>
      <c r="AI24" s="23"/>
      <c r="AJ24" s="23"/>
      <c r="AK24" s="23"/>
    </row>
    <row r="25" spans="1:37" ht="17.100000000000001" customHeight="1">
      <c r="A25" s="285"/>
      <c r="B25" s="280"/>
      <c r="C25" s="156"/>
      <c r="D25" s="156"/>
      <c r="E25" s="156"/>
      <c r="F25" s="184"/>
      <c r="G25" s="183"/>
      <c r="H25" s="170"/>
      <c r="I25" s="65"/>
      <c r="J25" s="61"/>
      <c r="K25" s="61"/>
      <c r="L25" s="184" t="s">
        <v>193</v>
      </c>
      <c r="M25" s="183"/>
      <c r="N25" s="170">
        <v>5</v>
      </c>
      <c r="O25" s="170"/>
      <c r="P25" s="183"/>
      <c r="Q25" s="170"/>
      <c r="R25" s="61"/>
      <c r="S25" s="61"/>
      <c r="T25" s="157"/>
      <c r="U25" s="291"/>
      <c r="V25" s="54">
        <f t="shared" ref="V25" si="6">X20*2+X21*7+X22*1</f>
        <v>30.099999999999998</v>
      </c>
      <c r="W25" s="76" t="s">
        <v>149</v>
      </c>
      <c r="X25" s="56"/>
      <c r="Y25" s="20"/>
      <c r="AG25" s="23"/>
    </row>
    <row r="26" spans="1:37" ht="17.100000000000001" customHeight="1">
      <c r="A26" s="78" t="s">
        <v>151</v>
      </c>
      <c r="B26" s="79"/>
      <c r="C26" s="156"/>
      <c r="D26" s="156"/>
      <c r="E26" s="157"/>
      <c r="F26" s="170"/>
      <c r="G26" s="183"/>
      <c r="H26" s="170"/>
      <c r="I26" s="61"/>
      <c r="J26" s="61"/>
      <c r="K26" s="156"/>
      <c r="L26" s="170"/>
      <c r="M26" s="183"/>
      <c r="N26" s="170"/>
      <c r="O26" s="170"/>
      <c r="P26" s="183"/>
      <c r="Q26" s="170"/>
      <c r="R26" s="170"/>
      <c r="S26" s="183"/>
      <c r="T26" s="170"/>
      <c r="U26" s="291"/>
      <c r="V26" s="66" t="s">
        <v>152</v>
      </c>
      <c r="W26" s="81"/>
      <c r="X26" s="56"/>
      <c r="AG26" s="23"/>
    </row>
    <row r="27" spans="1:37" ht="17.100000000000001" customHeight="1" thickBot="1">
      <c r="A27" s="116"/>
      <c r="B27" s="117"/>
      <c r="C27" s="71"/>
      <c r="D27" s="71"/>
      <c r="E27" s="64"/>
      <c r="F27" s="64"/>
      <c r="G27" s="71"/>
      <c r="H27" s="64"/>
      <c r="I27" s="64"/>
      <c r="J27" s="71"/>
      <c r="K27" s="118"/>
      <c r="L27" s="64"/>
      <c r="M27" s="71"/>
      <c r="N27" s="64"/>
      <c r="O27" s="125"/>
      <c r="P27" s="71"/>
      <c r="Q27" s="64"/>
      <c r="R27" s="64"/>
      <c r="S27" s="71"/>
      <c r="T27" s="64"/>
      <c r="U27" s="289"/>
      <c r="V27" s="86">
        <f t="shared" ref="V27" si="7">V21*4+V23*9+V25*4</f>
        <v>778.9</v>
      </c>
      <c r="W27" s="87"/>
      <c r="X27" s="56"/>
      <c r="Y27" s="20"/>
      <c r="AB27" s="89"/>
      <c r="AC27" s="89"/>
      <c r="AD27" s="89"/>
      <c r="AG27" s="23"/>
      <c r="AH27" s="89"/>
      <c r="AI27" s="89"/>
      <c r="AJ27" s="89"/>
    </row>
    <row r="28" spans="1:37" ht="17.100000000000001" customHeight="1">
      <c r="A28" s="33">
        <v>1</v>
      </c>
      <c r="B28" s="280"/>
      <c r="C28" s="39" t="str">
        <f>彰化菜單ok!M23</f>
        <v>胚芽飯</v>
      </c>
      <c r="D28" s="39" t="s">
        <v>110</v>
      </c>
      <c r="E28" s="39"/>
      <c r="F28" s="39" t="str">
        <f>彰化菜單ok!M24</f>
        <v>麻油雞</v>
      </c>
      <c r="G28" s="159" t="s">
        <v>112</v>
      </c>
      <c r="H28" s="39"/>
      <c r="I28" s="39" t="str">
        <f>彰化菜單ok!M25</f>
        <v>沙茶高麗</v>
      </c>
      <c r="J28" s="38" t="s">
        <v>112</v>
      </c>
      <c r="K28" s="39"/>
      <c r="L28" s="39" t="str">
        <f>彰化菜單ok!M26</f>
        <v>烤地瓜條</v>
      </c>
      <c r="M28" s="159" t="s">
        <v>212</v>
      </c>
      <c r="N28" s="39"/>
      <c r="O28" s="39" t="str">
        <f>彰化菜單ok!M27</f>
        <v>淺色蔬菜</v>
      </c>
      <c r="P28" s="39" t="s">
        <v>113</v>
      </c>
      <c r="Q28" s="39"/>
      <c r="R28" s="39" t="str">
        <f>彰化菜單ok!M28</f>
        <v>味噌豆腐湯(豆)</v>
      </c>
      <c r="S28" s="39" t="s">
        <v>112</v>
      </c>
      <c r="T28" s="39"/>
      <c r="U28" s="288"/>
      <c r="V28" s="40" t="s">
        <v>114</v>
      </c>
      <c r="W28" s="41" t="s">
        <v>115</v>
      </c>
      <c r="X28" s="126">
        <v>6.9</v>
      </c>
      <c r="AG28" s="23"/>
    </row>
    <row r="29" spans="1:37" ht="17.100000000000001" customHeight="1">
      <c r="A29" s="43" t="s">
        <v>120</v>
      </c>
      <c r="B29" s="280"/>
      <c r="C29" s="44" t="s">
        <v>121</v>
      </c>
      <c r="D29" s="45"/>
      <c r="E29" s="46">
        <v>80</v>
      </c>
      <c r="F29" s="49" t="s">
        <v>174</v>
      </c>
      <c r="G29" s="50"/>
      <c r="H29" s="50">
        <v>80</v>
      </c>
      <c r="I29" s="49" t="s">
        <v>123</v>
      </c>
      <c r="J29" s="50"/>
      <c r="K29" s="190">
        <v>70</v>
      </c>
      <c r="L29" s="50" t="s">
        <v>236</v>
      </c>
      <c r="M29" s="190">
        <v>50</v>
      </c>
      <c r="N29" s="50"/>
      <c r="O29" s="51" t="s">
        <v>124</v>
      </c>
      <c r="P29" s="52"/>
      <c r="Q29" s="53">
        <v>100</v>
      </c>
      <c r="R29" s="49" t="s">
        <v>176</v>
      </c>
      <c r="S29" s="137" t="s">
        <v>147</v>
      </c>
      <c r="T29" s="50">
        <v>25</v>
      </c>
      <c r="U29" s="291"/>
      <c r="V29" s="54">
        <f t="shared" ref="V29" si="8">X28*15+X30*5</f>
        <v>114</v>
      </c>
      <c r="W29" s="55" t="s">
        <v>126</v>
      </c>
      <c r="X29" s="129">
        <v>2</v>
      </c>
      <c r="Y29" s="20"/>
      <c r="Z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7.100000000000001" customHeight="1">
      <c r="A30" s="43">
        <v>20</v>
      </c>
      <c r="B30" s="280"/>
      <c r="C30" s="60" t="s">
        <v>237</v>
      </c>
      <c r="D30" s="58"/>
      <c r="E30" s="59">
        <v>40</v>
      </c>
      <c r="F30" s="60" t="s">
        <v>169</v>
      </c>
      <c r="G30" s="61"/>
      <c r="H30" s="61">
        <v>20</v>
      </c>
      <c r="I30" s="62" t="s">
        <v>130</v>
      </c>
      <c r="J30" s="63"/>
      <c r="K30" s="190">
        <v>5</v>
      </c>
      <c r="L30" s="130"/>
      <c r="M30" s="190"/>
      <c r="N30" s="63"/>
      <c r="O30" s="64"/>
      <c r="P30" s="64"/>
      <c r="Q30" s="64"/>
      <c r="R30" s="60" t="s">
        <v>142</v>
      </c>
      <c r="S30" s="61"/>
      <c r="T30" s="61">
        <v>10</v>
      </c>
      <c r="U30" s="291"/>
      <c r="V30" s="66" t="s">
        <v>63</v>
      </c>
      <c r="W30" s="67" t="s">
        <v>133</v>
      </c>
      <c r="X30" s="129">
        <v>2.1</v>
      </c>
      <c r="Z30" s="68"/>
      <c r="AB30" s="69"/>
      <c r="AC30" s="23"/>
      <c r="AD30" s="23"/>
      <c r="AE30" s="70"/>
      <c r="AF30" s="68"/>
      <c r="AG30" s="23"/>
      <c r="AH30" s="69"/>
      <c r="AI30" s="23"/>
      <c r="AJ30" s="23"/>
      <c r="AK30" s="70"/>
    </row>
    <row r="31" spans="1:37" ht="17.100000000000001" customHeight="1">
      <c r="A31" s="43" t="s">
        <v>136</v>
      </c>
      <c r="B31" s="280"/>
      <c r="C31" s="60"/>
      <c r="D31" s="61"/>
      <c r="E31" s="90"/>
      <c r="F31" s="65"/>
      <c r="G31" s="61"/>
      <c r="H31" s="61"/>
      <c r="I31" s="65" t="s">
        <v>158</v>
      </c>
      <c r="J31" s="63"/>
      <c r="K31" s="190">
        <v>8</v>
      </c>
      <c r="L31" s="61"/>
      <c r="M31" s="190"/>
      <c r="N31" s="61"/>
      <c r="O31" s="64"/>
      <c r="P31" s="71"/>
      <c r="Q31" s="64"/>
      <c r="R31" s="65" t="s">
        <v>159</v>
      </c>
      <c r="S31" s="61"/>
      <c r="T31" s="61">
        <v>5</v>
      </c>
      <c r="U31" s="291"/>
      <c r="V31" s="54">
        <f t="shared" ref="V31" si="9">X29*5+X31*5</f>
        <v>22.5</v>
      </c>
      <c r="W31" s="67" t="s">
        <v>138</v>
      </c>
      <c r="X31" s="56">
        <v>2.5</v>
      </c>
      <c r="Y31" s="20"/>
      <c r="AB31" s="23"/>
      <c r="AC31" s="23"/>
      <c r="AD31" s="23"/>
      <c r="AE31" s="23"/>
      <c r="AG31" s="23"/>
      <c r="AH31" s="23"/>
      <c r="AI31" s="23"/>
      <c r="AJ31" s="23"/>
      <c r="AK31" s="23"/>
    </row>
    <row r="32" spans="1:37" ht="17.100000000000001" customHeight="1">
      <c r="A32" s="285" t="s">
        <v>181</v>
      </c>
      <c r="B32" s="280"/>
      <c r="C32" s="185"/>
      <c r="D32" s="166"/>
      <c r="E32" s="119"/>
      <c r="F32" s="60"/>
      <c r="G32" s="61"/>
      <c r="H32" s="61"/>
      <c r="I32" s="63" t="s">
        <v>165</v>
      </c>
      <c r="J32" s="63"/>
      <c r="K32" s="190">
        <v>3</v>
      </c>
      <c r="L32" s="60"/>
      <c r="M32" s="60"/>
      <c r="N32" s="156"/>
      <c r="O32" s="119"/>
      <c r="P32" s="166"/>
      <c r="Q32" s="119"/>
      <c r="R32" s="60"/>
      <c r="S32" s="61"/>
      <c r="T32" s="61"/>
      <c r="U32" s="291"/>
      <c r="V32" s="66" t="s">
        <v>143</v>
      </c>
      <c r="W32" s="67" t="s">
        <v>144</v>
      </c>
      <c r="X32" s="129"/>
      <c r="AB32" s="23"/>
      <c r="AC32" s="23"/>
      <c r="AD32" s="23"/>
      <c r="AE32" s="23"/>
      <c r="AG32" s="23"/>
      <c r="AH32" s="23"/>
      <c r="AI32" s="23"/>
      <c r="AJ32" s="23"/>
      <c r="AK32" s="23"/>
    </row>
    <row r="33" spans="1:33" ht="17.100000000000001" customHeight="1">
      <c r="A33" s="285"/>
      <c r="B33" s="280"/>
      <c r="C33" s="185"/>
      <c r="D33" s="166"/>
      <c r="E33" s="119"/>
      <c r="F33" s="184"/>
      <c r="G33" s="183"/>
      <c r="H33" s="170"/>
      <c r="I33" s="65" t="s">
        <v>238</v>
      </c>
      <c r="J33" s="61"/>
      <c r="K33" s="190">
        <v>5</v>
      </c>
      <c r="L33" s="61"/>
      <c r="M33" s="61"/>
      <c r="N33" s="156"/>
      <c r="O33" s="119"/>
      <c r="P33" s="166"/>
      <c r="Q33" s="119"/>
      <c r="R33" s="184"/>
      <c r="S33" s="183"/>
      <c r="T33" s="170"/>
      <c r="U33" s="291"/>
      <c r="V33" s="54">
        <f t="shared" ref="V33" si="10">X28*2+X29*7+X30*1</f>
        <v>29.900000000000002</v>
      </c>
      <c r="W33" s="76" t="s">
        <v>149</v>
      </c>
      <c r="X33" s="129"/>
      <c r="Y33" s="20"/>
      <c r="AG33" s="23"/>
    </row>
    <row r="34" spans="1:33" ht="17.100000000000001" customHeight="1">
      <c r="A34" s="78" t="s">
        <v>151</v>
      </c>
      <c r="B34" s="79"/>
      <c r="C34" s="71"/>
      <c r="D34" s="71"/>
      <c r="E34" s="64"/>
      <c r="F34" s="170"/>
      <c r="G34" s="183"/>
      <c r="H34" s="170"/>
      <c r="I34" s="61"/>
      <c r="J34" s="61"/>
      <c r="K34" s="61"/>
      <c r="L34" s="156"/>
      <c r="M34" s="156"/>
      <c r="N34" s="156"/>
      <c r="O34" s="64"/>
      <c r="P34" s="71"/>
      <c r="Q34" s="64"/>
      <c r="R34" s="170"/>
      <c r="S34" s="183"/>
      <c r="T34" s="170"/>
      <c r="U34" s="282"/>
      <c r="V34" s="66" t="s">
        <v>152</v>
      </c>
      <c r="W34" s="81"/>
      <c r="X34" s="129"/>
      <c r="AG34" s="23"/>
    </row>
    <row r="35" spans="1:33" ht="17.100000000000001" customHeight="1">
      <c r="A35" s="93"/>
      <c r="B35" s="94"/>
      <c r="C35" s="71"/>
      <c r="D35" s="71"/>
      <c r="E35" s="64"/>
      <c r="F35" s="64"/>
      <c r="G35" s="71"/>
      <c r="H35" s="64"/>
      <c r="I35" s="64"/>
      <c r="J35" s="71"/>
      <c r="K35" s="64"/>
      <c r="L35" s="64"/>
      <c r="M35" s="71"/>
      <c r="N35" s="64"/>
      <c r="O35" s="64"/>
      <c r="P35" s="71"/>
      <c r="Q35" s="64"/>
      <c r="R35" s="64"/>
      <c r="S35" s="71"/>
      <c r="T35" s="64"/>
      <c r="U35" s="289"/>
      <c r="V35" s="86">
        <f t="shared" ref="V35" si="11">V29*4+V31*9+V33*4</f>
        <v>778.1</v>
      </c>
      <c r="W35" s="95"/>
      <c r="X35" s="129"/>
      <c r="Y35" s="20"/>
      <c r="AB35" s="89"/>
      <c r="AC35" s="89"/>
      <c r="AD35" s="89"/>
    </row>
    <row r="36" spans="1:33" ht="17.100000000000001" customHeight="1">
      <c r="A36" s="33">
        <v>2</v>
      </c>
      <c r="B36" s="280"/>
      <c r="C36" s="39" t="str">
        <f>彰化菜單ok!Q23</f>
        <v>日式烏龍麵</v>
      </c>
      <c r="D36" s="39" t="s">
        <v>164</v>
      </c>
      <c r="E36" s="39"/>
      <c r="F36" s="39" t="str">
        <f>彰化菜單ok!Q24</f>
        <v>海苔炸雞(炸)</v>
      </c>
      <c r="G36" s="159" t="s">
        <v>182</v>
      </c>
      <c r="H36" s="39"/>
      <c r="I36" s="39" t="str">
        <f>彰化菜單ok!Q25</f>
        <v>鍋貼(加)</v>
      </c>
      <c r="J36" s="159" t="s">
        <v>110</v>
      </c>
      <c r="K36" s="39"/>
      <c r="L36" s="39" t="str">
        <f>彰化菜單ok!Q26</f>
        <v>鮮蔬總匯(豆)</v>
      </c>
      <c r="M36" s="159" t="s">
        <v>112</v>
      </c>
      <c r="N36" s="39"/>
      <c r="O36" s="39" t="str">
        <f>彰化菜單ok!Q27</f>
        <v>深色蔬菜</v>
      </c>
      <c r="P36" s="39" t="s">
        <v>113</v>
      </c>
      <c r="Q36" s="39"/>
      <c r="R36" s="39" t="str">
        <f>彰化菜單ok!Q28</f>
        <v>一品冬瓜湯</v>
      </c>
      <c r="S36" s="39" t="s">
        <v>112</v>
      </c>
      <c r="T36" s="39"/>
      <c r="U36" s="288"/>
      <c r="V36" s="40" t="s">
        <v>114</v>
      </c>
      <c r="W36" s="41" t="s">
        <v>115</v>
      </c>
      <c r="X36" s="136">
        <v>6.5</v>
      </c>
    </row>
    <row r="37" spans="1:33" ht="17.100000000000001" customHeight="1">
      <c r="A37" s="43" t="s">
        <v>120</v>
      </c>
      <c r="B37" s="280"/>
      <c r="C37" s="44" t="s">
        <v>313</v>
      </c>
      <c r="D37" s="45"/>
      <c r="E37" s="46">
        <v>280</v>
      </c>
      <c r="F37" s="49" t="s">
        <v>174</v>
      </c>
      <c r="G37" s="50"/>
      <c r="H37" s="50">
        <v>60</v>
      </c>
      <c r="I37" s="49" t="s">
        <v>308</v>
      </c>
      <c r="J37" s="50" t="s">
        <v>309</v>
      </c>
      <c r="K37" s="190">
        <v>20</v>
      </c>
      <c r="L37" s="50" t="s">
        <v>202</v>
      </c>
      <c r="M37" s="190"/>
      <c r="N37" s="50">
        <v>70</v>
      </c>
      <c r="O37" s="51" t="s">
        <v>124</v>
      </c>
      <c r="P37" s="52"/>
      <c r="Q37" s="53">
        <v>100</v>
      </c>
      <c r="R37" s="49" t="s">
        <v>189</v>
      </c>
      <c r="S37" s="137"/>
      <c r="T37" s="50">
        <v>40</v>
      </c>
      <c r="U37" s="291"/>
      <c r="V37" s="54">
        <f t="shared" ref="V37" si="12">X36*15+X38*5</f>
        <v>110.5</v>
      </c>
      <c r="W37" s="55" t="s">
        <v>126</v>
      </c>
      <c r="X37" s="129">
        <v>2</v>
      </c>
      <c r="Y37" s="20"/>
      <c r="Z37" s="23"/>
      <c r="AB37" s="23"/>
      <c r="AC37" s="23"/>
      <c r="AD37" s="23"/>
      <c r="AE37" s="23"/>
    </row>
    <row r="38" spans="1:33" ht="17.100000000000001" customHeight="1">
      <c r="A38" s="43">
        <v>11</v>
      </c>
      <c r="B38" s="280"/>
      <c r="C38" s="60" t="s">
        <v>314</v>
      </c>
      <c r="D38" s="58"/>
      <c r="E38" s="59">
        <v>20</v>
      </c>
      <c r="F38" s="60" t="s">
        <v>310</v>
      </c>
      <c r="G38" s="61"/>
      <c r="H38" s="61">
        <v>1</v>
      </c>
      <c r="I38" s="62"/>
      <c r="J38" s="63"/>
      <c r="K38" s="190"/>
      <c r="L38" s="130" t="s">
        <v>130</v>
      </c>
      <c r="M38" s="190"/>
      <c r="N38" s="63">
        <v>5</v>
      </c>
      <c r="O38" s="64"/>
      <c r="P38" s="64"/>
      <c r="Q38" s="64"/>
      <c r="R38" s="60" t="s">
        <v>211</v>
      </c>
      <c r="S38" s="61"/>
      <c r="T38" s="61">
        <v>1</v>
      </c>
      <c r="U38" s="291"/>
      <c r="V38" s="66" t="s">
        <v>63</v>
      </c>
      <c r="W38" s="67" t="s">
        <v>133</v>
      </c>
      <c r="X38" s="129">
        <v>2.6</v>
      </c>
      <c r="Z38" s="68"/>
      <c r="AB38" s="69"/>
      <c r="AC38" s="23"/>
      <c r="AD38" s="23"/>
      <c r="AE38" s="70"/>
    </row>
    <row r="39" spans="1:33" ht="17.100000000000001" customHeight="1">
      <c r="A39" s="43" t="s">
        <v>136</v>
      </c>
      <c r="B39" s="280"/>
      <c r="C39" s="60" t="s">
        <v>218</v>
      </c>
      <c r="D39" s="61"/>
      <c r="E39" s="90">
        <v>10</v>
      </c>
      <c r="F39" s="65"/>
      <c r="G39" s="61"/>
      <c r="H39" s="61"/>
      <c r="I39" s="65"/>
      <c r="J39" s="63"/>
      <c r="K39" s="190"/>
      <c r="L39" s="61" t="s">
        <v>148</v>
      </c>
      <c r="M39" s="190"/>
      <c r="N39" s="61">
        <v>3</v>
      </c>
      <c r="O39" s="64"/>
      <c r="P39" s="71"/>
      <c r="Q39" s="64"/>
      <c r="R39" s="65" t="s">
        <v>191</v>
      </c>
      <c r="S39" s="61"/>
      <c r="T39" s="61">
        <v>15</v>
      </c>
      <c r="U39" s="291"/>
      <c r="V39" s="54">
        <f t="shared" ref="V39" si="13">X37*5+X39*5</f>
        <v>22.5</v>
      </c>
      <c r="W39" s="67" t="s">
        <v>138</v>
      </c>
      <c r="X39" s="56">
        <v>2.5</v>
      </c>
      <c r="Y39" s="20"/>
      <c r="AB39" s="23"/>
      <c r="AC39" s="23"/>
      <c r="AD39" s="23"/>
      <c r="AE39" s="23"/>
    </row>
    <row r="40" spans="1:33" ht="17.100000000000001" customHeight="1">
      <c r="A40" s="285" t="s">
        <v>192</v>
      </c>
      <c r="B40" s="280"/>
      <c r="C40" s="60" t="s">
        <v>315</v>
      </c>
      <c r="D40" s="58"/>
      <c r="E40" s="59">
        <v>10</v>
      </c>
      <c r="F40" s="60"/>
      <c r="G40" s="58"/>
      <c r="H40" s="59"/>
      <c r="I40" s="63"/>
      <c r="J40" s="63"/>
      <c r="K40" s="190"/>
      <c r="L40" s="60" t="s">
        <v>311</v>
      </c>
      <c r="M40" s="60" t="s">
        <v>312</v>
      </c>
      <c r="N40" s="156">
        <v>3</v>
      </c>
      <c r="O40" s="119"/>
      <c r="P40" s="166"/>
      <c r="Q40" s="119"/>
      <c r="R40" s="60"/>
      <c r="S40" s="61"/>
      <c r="T40" s="61"/>
      <c r="U40" s="291"/>
      <c r="V40" s="66" t="s">
        <v>143</v>
      </c>
      <c r="W40" s="67" t="s">
        <v>144</v>
      </c>
      <c r="X40" s="129"/>
      <c r="AB40" s="23"/>
      <c r="AC40" s="23"/>
      <c r="AD40" s="23"/>
      <c r="AE40" s="23"/>
    </row>
    <row r="41" spans="1:33" ht="17.100000000000001" customHeight="1">
      <c r="A41" s="285"/>
      <c r="B41" s="280"/>
      <c r="C41" s="60" t="s">
        <v>316</v>
      </c>
      <c r="D41" s="58"/>
      <c r="E41" s="59">
        <v>5</v>
      </c>
      <c r="F41" s="60"/>
      <c r="G41" s="71"/>
      <c r="H41" s="64"/>
      <c r="I41" s="156"/>
      <c r="J41" s="71"/>
      <c r="K41" s="156"/>
      <c r="L41" s="61"/>
      <c r="M41" s="61"/>
      <c r="N41" s="156"/>
      <c r="O41" s="64"/>
      <c r="P41" s="71"/>
      <c r="Q41" s="64"/>
      <c r="R41" s="60"/>
      <c r="S41" s="61"/>
      <c r="T41" s="91"/>
      <c r="U41" s="282"/>
      <c r="V41" s="54">
        <f t="shared" ref="V41" si="14">X36*2+X37*7+X38*1</f>
        <v>29.6</v>
      </c>
      <c r="W41" s="76" t="s">
        <v>149</v>
      </c>
      <c r="X41" s="129"/>
      <c r="Y41" s="20"/>
      <c r="Z41" s="19" t="s">
        <v>150</v>
      </c>
      <c r="AD41" s="19">
        <f>AA41*15</f>
        <v>0</v>
      </c>
    </row>
    <row r="42" spans="1:33" ht="17.100000000000001" customHeight="1">
      <c r="A42" s="78" t="s">
        <v>151</v>
      </c>
      <c r="B42" s="79"/>
      <c r="C42" s="60" t="s">
        <v>317</v>
      </c>
      <c r="D42" s="58"/>
      <c r="E42" s="59">
        <v>3</v>
      </c>
      <c r="F42" s="60"/>
      <c r="G42" s="71"/>
      <c r="H42" s="64"/>
      <c r="I42" s="156"/>
      <c r="J42" s="71"/>
      <c r="K42" s="156"/>
      <c r="L42" s="156"/>
      <c r="M42" s="156"/>
      <c r="N42" s="186"/>
      <c r="O42" s="64"/>
      <c r="P42" s="71"/>
      <c r="Q42" s="64"/>
      <c r="R42" s="61"/>
      <c r="S42" s="61"/>
      <c r="T42" s="91"/>
      <c r="U42" s="282"/>
      <c r="V42" s="66" t="s">
        <v>152</v>
      </c>
      <c r="W42" s="81"/>
      <c r="X42" s="129"/>
      <c r="AB42" s="19">
        <f>SUM(AB37:AB41)</f>
        <v>0</v>
      </c>
      <c r="AC42" s="19">
        <f>SUM(AC37:AC41)</f>
        <v>0</v>
      </c>
      <c r="AD42" s="19">
        <f>SUM(AD37:AD41)</f>
        <v>0</v>
      </c>
      <c r="AE42" s="19">
        <f>AB42*4+AC42*9+AD42*4</f>
        <v>0</v>
      </c>
    </row>
    <row r="43" spans="1:33" ht="17.100000000000001" customHeight="1" thickBot="1">
      <c r="A43" s="138"/>
      <c r="B43" s="139"/>
      <c r="C43" s="192"/>
      <c r="D43" s="193"/>
      <c r="E43" s="194"/>
      <c r="F43" s="192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3"/>
      <c r="V43" s="142">
        <f t="shared" ref="V43" si="15">V37*4+V39*9+V41*4</f>
        <v>762.9</v>
      </c>
      <c r="W43" s="143"/>
      <c r="X43" s="144"/>
      <c r="Y43" s="20"/>
      <c r="AB43" s="89" t="e">
        <f>AB42*4/AE42</f>
        <v>#DIV/0!</v>
      </c>
      <c r="AC43" s="89" t="e">
        <f>AC42*9/AE42</f>
        <v>#DIV/0!</v>
      </c>
      <c r="AD43" s="89" t="e">
        <f>AD42*4/AE42</f>
        <v>#DIV/0!</v>
      </c>
    </row>
    <row r="44" spans="1:33" ht="21.75" customHeight="1"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145"/>
    </row>
    <row r="45" spans="1:33">
      <c r="C45" s="294"/>
      <c r="D45" s="294"/>
      <c r="E45" s="287"/>
      <c r="F45" s="287"/>
      <c r="G45" s="146"/>
      <c r="J45" s="146"/>
      <c r="M45" s="146"/>
      <c r="P45" s="146"/>
      <c r="S45" s="146"/>
      <c r="V45" s="19"/>
      <c r="X45" s="23"/>
    </row>
    <row r="46" spans="1:33">
      <c r="V46" s="19"/>
      <c r="X46" s="23"/>
    </row>
    <row r="47" spans="1:33">
      <c r="V47" s="19"/>
      <c r="X47" s="23"/>
    </row>
  </sheetData>
  <mergeCells count="18"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7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A812-948C-4BCF-A0B2-C6BB6B87F9C8}">
  <dimension ref="A1:AD47"/>
  <sheetViews>
    <sheetView zoomScale="80" zoomScaleNormal="80" workbookViewId="0">
      <selection activeCell="E38" sqref="E38:H38"/>
    </sheetView>
  </sheetViews>
  <sheetFormatPr defaultRowHeight="20.25"/>
  <cols>
    <col min="1" max="1" width="5.625" style="23" customWidth="1"/>
    <col min="2" max="2" width="0" style="19" hidden="1" customWidth="1"/>
    <col min="3" max="3" width="12.625" style="19" customWidth="1"/>
    <col min="4" max="4" width="4.625" style="128" customWidth="1"/>
    <col min="5" max="5" width="4.625" style="19" customWidth="1"/>
    <col min="6" max="6" width="12.625" style="19" customWidth="1"/>
    <col min="7" max="7" width="4.625" style="128" customWidth="1"/>
    <col min="8" max="8" width="4.625" style="19" customWidth="1"/>
    <col min="9" max="9" width="12.625" style="19" customWidth="1"/>
    <col min="10" max="10" width="4.625" style="128" customWidth="1"/>
    <col min="11" max="11" width="4.625" style="19" customWidth="1"/>
    <col min="12" max="12" width="12.625" style="19" customWidth="1"/>
    <col min="13" max="13" width="4.625" style="128" customWidth="1"/>
    <col min="14" max="14" width="4.625" style="19" customWidth="1"/>
    <col min="15" max="15" width="12.625" style="19" customWidth="1"/>
    <col min="16" max="16" width="4.625" style="128" customWidth="1"/>
    <col min="17" max="17" width="4.625" style="19" customWidth="1"/>
    <col min="18" max="18" width="12.625" style="19" customWidth="1"/>
    <col min="19" max="19" width="4.625" style="128" customWidth="1"/>
    <col min="20" max="20" width="4.625" style="19" customWidth="1"/>
    <col min="21" max="21" width="5.625" style="19" customWidth="1"/>
    <col min="22" max="22" width="12.625" style="148" customWidth="1"/>
    <col min="23" max="23" width="12.625" style="189" customWidth="1"/>
    <col min="24" max="24" width="5.625" style="150" customWidth="1"/>
    <col min="25" max="25" width="6.625" style="19" customWidth="1"/>
    <col min="26" max="26" width="6" style="19" customWidth="1"/>
    <col min="27" max="27" width="5.5" style="23" customWidth="1"/>
    <col min="28" max="28" width="7.75" style="19" customWidth="1"/>
    <col min="29" max="29" width="8" style="19" customWidth="1"/>
    <col min="30" max="30" width="7.875" style="19" customWidth="1"/>
    <col min="31" max="31" width="7.5" style="19" customWidth="1"/>
    <col min="32" max="16384" width="9" style="19"/>
  </cols>
  <sheetData>
    <row r="1" spans="1:30" s="14" customFormat="1" ht="20.100000000000001" customHeight="1">
      <c r="A1" s="11" t="s">
        <v>0</v>
      </c>
      <c r="B1" s="12"/>
      <c r="C1" s="12"/>
      <c r="D1" s="12"/>
      <c r="E1" s="12"/>
      <c r="F1" s="12"/>
      <c r="G1" s="290" t="s">
        <v>318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3"/>
      <c r="AA1" s="15"/>
    </row>
    <row r="2" spans="1:30" ht="17.100000000000001" customHeight="1" thickBot="1">
      <c r="A2" s="16" t="s">
        <v>97</v>
      </c>
      <c r="B2" s="2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20"/>
      <c r="W2" s="21"/>
      <c r="X2" s="22"/>
      <c r="Y2" s="20"/>
      <c r="AA2" s="19"/>
    </row>
    <row r="3" spans="1:30" ht="17.100000000000001" customHeight="1">
      <c r="A3" s="24" t="s">
        <v>98</v>
      </c>
      <c r="B3" s="25" t="s">
        <v>99</v>
      </c>
      <c r="C3" s="26" t="s">
        <v>100</v>
      </c>
      <c r="D3" s="27" t="s">
        <v>101</v>
      </c>
      <c r="E3" s="27" t="s">
        <v>102</v>
      </c>
      <c r="F3" s="26" t="s">
        <v>103</v>
      </c>
      <c r="G3" s="27" t="s">
        <v>101</v>
      </c>
      <c r="H3" s="27" t="s">
        <v>102</v>
      </c>
      <c r="I3" s="26" t="s">
        <v>104</v>
      </c>
      <c r="J3" s="27" t="s">
        <v>101</v>
      </c>
      <c r="K3" s="27" t="s">
        <v>102</v>
      </c>
      <c r="L3" s="26" t="s">
        <v>104</v>
      </c>
      <c r="M3" s="27" t="s">
        <v>101</v>
      </c>
      <c r="N3" s="27" t="s">
        <v>102</v>
      </c>
      <c r="O3" s="26" t="s">
        <v>104</v>
      </c>
      <c r="P3" s="27" t="s">
        <v>101</v>
      </c>
      <c r="Q3" s="27" t="s">
        <v>102</v>
      </c>
      <c r="R3" s="28" t="s">
        <v>105</v>
      </c>
      <c r="S3" s="27" t="s">
        <v>101</v>
      </c>
      <c r="T3" s="27" t="s">
        <v>102</v>
      </c>
      <c r="U3" s="29" t="s">
        <v>106</v>
      </c>
      <c r="V3" s="30" t="s">
        <v>107</v>
      </c>
      <c r="W3" s="31" t="s">
        <v>108</v>
      </c>
      <c r="X3" s="32" t="s">
        <v>109</v>
      </c>
      <c r="Y3" s="23"/>
      <c r="Z3" s="23"/>
      <c r="AA3" s="19"/>
    </row>
    <row r="4" spans="1:30" ht="17.100000000000001" customHeight="1">
      <c r="A4" s="33">
        <v>2</v>
      </c>
      <c r="B4" s="279"/>
      <c r="C4" s="35" t="str">
        <f>[1]彰化菜單ok!A12</f>
        <v>白飯</v>
      </c>
      <c r="D4" s="38" t="s">
        <v>110</v>
      </c>
      <c r="E4" s="151"/>
      <c r="F4" s="35" t="str">
        <f>[1]彰化菜單ok!A13</f>
        <v>咕咾肉</v>
      </c>
      <c r="G4" s="38" t="s">
        <v>112</v>
      </c>
      <c r="H4" s="151"/>
      <c r="I4" s="35" t="str">
        <f>[1]彰化菜單ok!A14</f>
        <v>醬燒嫩腐(豆.加)</v>
      </c>
      <c r="J4" s="38" t="s">
        <v>111</v>
      </c>
      <c r="K4" s="151"/>
      <c r="L4" s="35" t="str">
        <f>[1]彰化菜單ok!A15</f>
        <v>雙花炒菇</v>
      </c>
      <c r="M4" s="38" t="s">
        <v>112</v>
      </c>
      <c r="N4" s="151"/>
      <c r="O4" s="35" t="str">
        <f>彰化菜單ok!A37</f>
        <v>深色蔬菜</v>
      </c>
      <c r="P4" s="39" t="s">
        <v>113</v>
      </c>
      <c r="Q4" s="151"/>
      <c r="R4" s="35" t="str">
        <f>[1]彰化菜單ok!A17</f>
        <v>什錦羹湯(芡)</v>
      </c>
      <c r="S4" s="39" t="s">
        <v>112</v>
      </c>
      <c r="T4" s="151"/>
      <c r="U4" s="281"/>
      <c r="V4" s="40" t="s">
        <v>114</v>
      </c>
      <c r="W4" s="41" t="s">
        <v>115</v>
      </c>
      <c r="X4" s="152">
        <v>6</v>
      </c>
      <c r="Z4" s="23"/>
      <c r="AA4" s="19"/>
    </row>
    <row r="5" spans="1:30" ht="17.100000000000001" customHeight="1">
      <c r="A5" s="43" t="s">
        <v>120</v>
      </c>
      <c r="B5" s="280"/>
      <c r="C5" s="49" t="s">
        <v>121</v>
      </c>
      <c r="D5" s="50"/>
      <c r="E5" s="153">
        <v>120</v>
      </c>
      <c r="F5" s="49" t="s">
        <v>319</v>
      </c>
      <c r="G5" s="50"/>
      <c r="H5" s="153">
        <v>45</v>
      </c>
      <c r="I5" s="49" t="s">
        <v>320</v>
      </c>
      <c r="J5" s="195" t="s">
        <v>321</v>
      </c>
      <c r="K5" s="196">
        <v>35</v>
      </c>
      <c r="L5" s="49" t="s">
        <v>187</v>
      </c>
      <c r="M5" s="50"/>
      <c r="N5" s="50">
        <v>35</v>
      </c>
      <c r="O5" s="51" t="s">
        <v>124</v>
      </c>
      <c r="P5" s="52"/>
      <c r="Q5" s="53">
        <v>100</v>
      </c>
      <c r="R5" s="49" t="s">
        <v>123</v>
      </c>
      <c r="S5" s="50"/>
      <c r="T5" s="50">
        <v>20</v>
      </c>
      <c r="U5" s="282"/>
      <c r="V5" s="54">
        <f>X4*15+X6*5</f>
        <v>102</v>
      </c>
      <c r="W5" s="55" t="s">
        <v>126</v>
      </c>
      <c r="X5" s="56">
        <v>2</v>
      </c>
      <c r="Y5" s="20"/>
      <c r="Z5" s="23"/>
      <c r="AB5" s="23"/>
      <c r="AC5" s="23"/>
      <c r="AD5" s="23"/>
    </row>
    <row r="6" spans="1:30" ht="17.100000000000001" customHeight="1">
      <c r="A6" s="43">
        <v>14</v>
      </c>
      <c r="B6" s="280"/>
      <c r="C6" s="60"/>
      <c r="D6" s="61"/>
      <c r="E6" s="156"/>
      <c r="F6" s="60" t="s">
        <v>315</v>
      </c>
      <c r="G6" s="61"/>
      <c r="H6" s="156">
        <v>10</v>
      </c>
      <c r="I6" s="60" t="s">
        <v>142</v>
      </c>
      <c r="J6" s="61"/>
      <c r="K6" s="61">
        <v>10</v>
      </c>
      <c r="L6" s="60" t="s">
        <v>190</v>
      </c>
      <c r="M6" s="61"/>
      <c r="N6" s="61">
        <v>25</v>
      </c>
      <c r="O6" s="64"/>
      <c r="P6" s="64"/>
      <c r="Q6" s="64"/>
      <c r="R6" s="60" t="s">
        <v>130</v>
      </c>
      <c r="S6" s="61"/>
      <c r="T6" s="61">
        <v>5</v>
      </c>
      <c r="U6" s="282"/>
      <c r="V6" s="66" t="s">
        <v>63</v>
      </c>
      <c r="W6" s="67" t="s">
        <v>133</v>
      </c>
      <c r="X6" s="56">
        <v>2.4</v>
      </c>
      <c r="Z6" s="23"/>
      <c r="AA6" s="69"/>
      <c r="AB6" s="23"/>
      <c r="AC6" s="23"/>
      <c r="AD6" s="70"/>
    </row>
    <row r="7" spans="1:30" ht="17.100000000000001" customHeight="1">
      <c r="A7" s="43" t="s">
        <v>136</v>
      </c>
      <c r="B7" s="280"/>
      <c r="C7" s="65"/>
      <c r="D7" s="61"/>
      <c r="E7" s="156"/>
      <c r="F7" s="65" t="s">
        <v>322</v>
      </c>
      <c r="G7" s="61"/>
      <c r="H7" s="156">
        <v>5</v>
      </c>
      <c r="I7" s="65" t="s">
        <v>323</v>
      </c>
      <c r="J7" s="61"/>
      <c r="K7" s="61">
        <v>1</v>
      </c>
      <c r="L7" s="65" t="s">
        <v>234</v>
      </c>
      <c r="M7" s="61"/>
      <c r="N7" s="61">
        <v>10</v>
      </c>
      <c r="O7" s="64"/>
      <c r="P7" s="71"/>
      <c r="Q7" s="64"/>
      <c r="R7" s="65" t="s">
        <v>122</v>
      </c>
      <c r="S7" s="61"/>
      <c r="T7" s="61">
        <v>5</v>
      </c>
      <c r="U7" s="282"/>
      <c r="V7" s="54">
        <f>X5*5+X7*5</f>
        <v>22.5</v>
      </c>
      <c r="W7" s="67" t="s">
        <v>138</v>
      </c>
      <c r="X7" s="56">
        <v>2.5</v>
      </c>
      <c r="Y7" s="20"/>
      <c r="Z7" s="23"/>
      <c r="AB7" s="23"/>
      <c r="AC7" s="23"/>
      <c r="AD7" s="23"/>
    </row>
    <row r="8" spans="1:30" ht="17.100000000000001" customHeight="1">
      <c r="A8" s="285" t="s">
        <v>140</v>
      </c>
      <c r="B8" s="280"/>
      <c r="C8" s="60"/>
      <c r="D8" s="61"/>
      <c r="E8" s="157"/>
      <c r="F8" s="60"/>
      <c r="G8" s="61"/>
      <c r="H8" s="157"/>
      <c r="I8" s="60"/>
      <c r="J8" s="61"/>
      <c r="K8" s="61"/>
      <c r="L8" s="60" t="s">
        <v>130</v>
      </c>
      <c r="M8" s="61"/>
      <c r="N8" s="61">
        <v>5</v>
      </c>
      <c r="O8" s="64"/>
      <c r="P8" s="71"/>
      <c r="Q8" s="64"/>
      <c r="R8" s="60" t="s">
        <v>172</v>
      </c>
      <c r="S8" s="61"/>
      <c r="T8" s="61">
        <v>3</v>
      </c>
      <c r="U8" s="282"/>
      <c r="V8" s="66" t="s">
        <v>143</v>
      </c>
      <c r="W8" s="67" t="s">
        <v>144</v>
      </c>
      <c r="X8" s="56"/>
      <c r="Z8" s="23"/>
      <c r="AB8" s="23"/>
      <c r="AC8" s="23"/>
      <c r="AD8" s="23"/>
    </row>
    <row r="9" spans="1:30" ht="17.100000000000001" customHeight="1">
      <c r="A9" s="285"/>
      <c r="B9" s="280"/>
      <c r="C9" s="60"/>
      <c r="D9" s="61"/>
      <c r="E9" s="80"/>
      <c r="F9" s="60"/>
      <c r="G9" s="61"/>
      <c r="H9" s="80"/>
      <c r="I9" s="60"/>
      <c r="J9" s="61"/>
      <c r="K9" s="80"/>
      <c r="L9" s="60" t="s">
        <v>148</v>
      </c>
      <c r="M9" s="61"/>
      <c r="N9" s="61">
        <v>5</v>
      </c>
      <c r="O9" s="64"/>
      <c r="P9" s="71"/>
      <c r="Q9" s="64"/>
      <c r="R9" s="60" t="s">
        <v>148</v>
      </c>
      <c r="S9" s="61"/>
      <c r="T9" s="61">
        <v>3</v>
      </c>
      <c r="U9" s="282"/>
      <c r="V9" s="158">
        <f>X4*2+X5*7+X6*1</f>
        <v>28.4</v>
      </c>
      <c r="W9" s="76" t="s">
        <v>149</v>
      </c>
      <c r="X9" s="77"/>
      <c r="Y9" s="20"/>
      <c r="Z9" s="23"/>
      <c r="AA9" s="19"/>
    </row>
    <row r="10" spans="1:30" ht="17.100000000000001" customHeight="1">
      <c r="A10" s="78" t="s">
        <v>151</v>
      </c>
      <c r="B10" s="79"/>
      <c r="C10" s="64"/>
      <c r="D10" s="71"/>
      <c r="E10" s="64"/>
      <c r="F10" s="64"/>
      <c r="G10" s="71"/>
      <c r="H10" s="64"/>
      <c r="I10" s="64"/>
      <c r="J10" s="71"/>
      <c r="K10" s="64"/>
      <c r="L10" s="64"/>
      <c r="M10" s="71"/>
      <c r="N10" s="64"/>
      <c r="O10" s="64"/>
      <c r="P10" s="71"/>
      <c r="Q10" s="64"/>
      <c r="R10" s="64"/>
      <c r="S10" s="71"/>
      <c r="T10" s="64"/>
      <c r="U10" s="282"/>
      <c r="V10" s="66" t="s">
        <v>152</v>
      </c>
      <c r="W10" s="81"/>
      <c r="X10" s="56"/>
      <c r="Z10" s="23"/>
      <c r="AA10" s="19"/>
    </row>
    <row r="11" spans="1:30" ht="17.100000000000001" customHeight="1">
      <c r="A11" s="93"/>
      <c r="B11" s="94"/>
      <c r="C11" s="64"/>
      <c r="D11" s="71"/>
      <c r="E11" s="64"/>
      <c r="F11" s="64"/>
      <c r="G11" s="71"/>
      <c r="H11" s="64"/>
      <c r="I11" s="64"/>
      <c r="J11" s="71"/>
      <c r="K11" s="64"/>
      <c r="L11" s="64"/>
      <c r="M11" s="71"/>
      <c r="N11" s="64"/>
      <c r="O11" s="64"/>
      <c r="P11" s="71"/>
      <c r="Q11" s="64"/>
      <c r="R11" s="64"/>
      <c r="S11" s="71"/>
      <c r="T11" s="64"/>
      <c r="U11" s="289"/>
      <c r="V11" s="86">
        <f>V5*4+V7*9+V9*4</f>
        <v>724.1</v>
      </c>
      <c r="W11" s="87"/>
      <c r="X11" s="88"/>
      <c r="Y11" s="20"/>
      <c r="Z11" s="23"/>
      <c r="AA11" s="89"/>
      <c r="AB11" s="89"/>
      <c r="AC11" s="89"/>
    </row>
    <row r="12" spans="1:30" ht="17.100000000000001" customHeight="1">
      <c r="A12" s="33">
        <v>2</v>
      </c>
      <c r="B12" s="279"/>
      <c r="C12" s="35" t="str">
        <f>[1]彰化菜單ok!E12</f>
        <v>蕎麥飯</v>
      </c>
      <c r="D12" s="38" t="s">
        <v>110</v>
      </c>
      <c r="E12" s="35"/>
      <c r="F12" s="35" t="str">
        <f>[1]彰化菜單ok!E13</f>
        <v>滷雞翅</v>
      </c>
      <c r="G12" s="159" t="s">
        <v>153</v>
      </c>
      <c r="H12" s="35"/>
      <c r="I12" s="35" t="str">
        <f>[1]彰化菜單ok!E14</f>
        <v>筍干燒肉(醃)</v>
      </c>
      <c r="J12" s="38" t="s">
        <v>111</v>
      </c>
      <c r="K12" s="35"/>
      <c r="L12" s="35" t="str">
        <f>[1]彰化菜單ok!E15</f>
        <v>蕪菁什錦</v>
      </c>
      <c r="M12" s="38" t="s">
        <v>112</v>
      </c>
      <c r="N12" s="35"/>
      <c r="O12" s="35" t="str">
        <f>彰化菜單ok!E37</f>
        <v>淺色蔬菜</v>
      </c>
      <c r="P12" s="39" t="s">
        <v>113</v>
      </c>
      <c r="Q12" s="35"/>
      <c r="R12" s="35" t="str">
        <f>[1]彰化菜單ok!E17</f>
        <v>味噌湯(豆)</v>
      </c>
      <c r="S12" s="39" t="s">
        <v>112</v>
      </c>
      <c r="T12" s="160"/>
      <c r="U12" s="288"/>
      <c r="V12" s="40" t="s">
        <v>114</v>
      </c>
      <c r="W12" s="41" t="s">
        <v>115</v>
      </c>
      <c r="X12" s="152">
        <v>6</v>
      </c>
      <c r="AA12" s="19"/>
    </row>
    <row r="13" spans="1:30" ht="17.100000000000001" customHeight="1">
      <c r="A13" s="43" t="s">
        <v>120</v>
      </c>
      <c r="B13" s="280"/>
      <c r="C13" s="49" t="s">
        <v>184</v>
      </c>
      <c r="D13" s="50"/>
      <c r="E13" s="50">
        <v>90</v>
      </c>
      <c r="F13" s="49" t="s">
        <v>154</v>
      </c>
      <c r="G13" s="137"/>
      <c r="H13" s="137">
        <v>90</v>
      </c>
      <c r="I13" s="101" t="s">
        <v>324</v>
      </c>
      <c r="J13" s="197" t="s">
        <v>132</v>
      </c>
      <c r="K13" s="127">
        <v>40</v>
      </c>
      <c r="L13" s="49" t="s">
        <v>325</v>
      </c>
      <c r="N13" s="128">
        <v>40</v>
      </c>
      <c r="O13" s="51" t="s">
        <v>124</v>
      </c>
      <c r="P13" s="52"/>
      <c r="Q13" s="198">
        <v>100</v>
      </c>
      <c r="R13" s="49" t="s">
        <v>176</v>
      </c>
      <c r="S13" s="199" t="s">
        <v>147</v>
      </c>
      <c r="T13" s="127">
        <v>20</v>
      </c>
      <c r="U13" s="282"/>
      <c r="V13" s="54">
        <f t="shared" ref="V13" si="0">X12*15+X14*5</f>
        <v>101.5</v>
      </c>
      <c r="W13" s="55" t="s">
        <v>126</v>
      </c>
      <c r="X13" s="56">
        <v>2</v>
      </c>
      <c r="Y13" s="20"/>
      <c r="AA13" s="19"/>
    </row>
    <row r="14" spans="1:30" ht="17.100000000000001" customHeight="1">
      <c r="A14" s="43">
        <v>15</v>
      </c>
      <c r="B14" s="280"/>
      <c r="C14" s="60" t="s">
        <v>326</v>
      </c>
      <c r="D14" s="61"/>
      <c r="E14" s="61">
        <v>30</v>
      </c>
      <c r="F14" s="60"/>
      <c r="G14" s="61"/>
      <c r="H14" s="61"/>
      <c r="I14" s="161" t="s">
        <v>235</v>
      </c>
      <c r="J14" s="63"/>
      <c r="K14" s="63">
        <v>13</v>
      </c>
      <c r="L14" s="65" t="s">
        <v>165</v>
      </c>
      <c r="M14" s="65"/>
      <c r="N14" s="65">
        <v>20</v>
      </c>
      <c r="O14" s="64"/>
      <c r="P14" s="64"/>
      <c r="Q14" s="118"/>
      <c r="R14" s="62" t="s">
        <v>142</v>
      </c>
      <c r="S14" s="200"/>
      <c r="T14" s="131">
        <v>10</v>
      </c>
      <c r="U14" s="282"/>
      <c r="V14" s="66" t="s">
        <v>63</v>
      </c>
      <c r="W14" s="67" t="s">
        <v>133</v>
      </c>
      <c r="X14" s="56">
        <v>2.2999999999999998</v>
      </c>
      <c r="AA14" s="19"/>
    </row>
    <row r="15" spans="1:30" ht="17.100000000000001" customHeight="1">
      <c r="A15" s="43" t="s">
        <v>136</v>
      </c>
      <c r="B15" s="280"/>
      <c r="C15" s="65"/>
      <c r="D15" s="61"/>
      <c r="E15" s="61"/>
      <c r="F15" s="65"/>
      <c r="G15" s="61"/>
      <c r="H15" s="61"/>
      <c r="I15" s="161"/>
      <c r="J15" s="63"/>
      <c r="K15" s="63"/>
      <c r="L15" s="65" t="s">
        <v>169</v>
      </c>
      <c r="M15" s="63"/>
      <c r="N15" s="63">
        <v>10</v>
      </c>
      <c r="O15" s="64"/>
      <c r="P15" s="71"/>
      <c r="Q15" s="118"/>
      <c r="R15" s="65" t="s">
        <v>159</v>
      </c>
      <c r="S15" s="200"/>
      <c r="T15" s="131">
        <v>5</v>
      </c>
      <c r="U15" s="282"/>
      <c r="V15" s="54">
        <f t="shared" ref="V15" si="1">X13*5+X15*5</f>
        <v>22.5</v>
      </c>
      <c r="W15" s="67" t="s">
        <v>138</v>
      </c>
      <c r="X15" s="56">
        <v>2.5</v>
      </c>
      <c r="Y15" s="20"/>
      <c r="AA15" s="19"/>
    </row>
    <row r="16" spans="1:30" ht="17.100000000000001" customHeight="1">
      <c r="A16" s="285" t="s">
        <v>161</v>
      </c>
      <c r="B16" s="280"/>
      <c r="C16" s="60"/>
      <c r="D16" s="61"/>
      <c r="E16" s="61"/>
      <c r="F16" s="60"/>
      <c r="G16" s="61"/>
      <c r="H16" s="61"/>
      <c r="I16" s="104"/>
      <c r="J16" s="63"/>
      <c r="K16" s="163"/>
      <c r="L16" s="63" t="s">
        <v>130</v>
      </c>
      <c r="M16" s="63"/>
      <c r="N16" s="63">
        <v>5</v>
      </c>
      <c r="O16" s="64"/>
      <c r="P16" s="71"/>
      <c r="Q16" s="118"/>
      <c r="R16" s="62"/>
      <c r="S16" s="200"/>
      <c r="T16" s="131"/>
      <c r="U16" s="282"/>
      <c r="V16" s="66" t="s">
        <v>143</v>
      </c>
      <c r="W16" s="67" t="s">
        <v>144</v>
      </c>
      <c r="X16" s="56"/>
      <c r="AA16" s="19"/>
    </row>
    <row r="17" spans="1:30" ht="17.100000000000001" customHeight="1">
      <c r="A17" s="285"/>
      <c r="B17" s="280"/>
      <c r="C17" s="60"/>
      <c r="D17" s="61"/>
      <c r="E17" s="80"/>
      <c r="F17" s="60"/>
      <c r="G17" s="61"/>
      <c r="H17" s="80"/>
      <c r="I17" s="161"/>
      <c r="J17" s="63"/>
      <c r="K17" s="163"/>
      <c r="L17" s="65" t="s">
        <v>158</v>
      </c>
      <c r="M17" s="63"/>
      <c r="N17" s="63">
        <v>5</v>
      </c>
      <c r="O17" s="64"/>
      <c r="P17" s="71"/>
      <c r="Q17" s="118"/>
      <c r="R17" s="119"/>
      <c r="S17" s="200"/>
      <c r="T17" s="131"/>
      <c r="U17" s="282"/>
      <c r="V17" s="158">
        <f t="shared" ref="V17" si="2">X12*2+X13*7+X14*1</f>
        <v>28.3</v>
      </c>
      <c r="W17" s="76" t="s">
        <v>149</v>
      </c>
      <c r="X17" s="77"/>
      <c r="Y17" s="20"/>
      <c r="AA17" s="19"/>
    </row>
    <row r="18" spans="1:30" ht="17.100000000000001" customHeight="1">
      <c r="A18" s="78" t="s">
        <v>151</v>
      </c>
      <c r="B18" s="79"/>
      <c r="C18" s="64"/>
      <c r="D18" s="71"/>
      <c r="E18" s="64"/>
      <c r="F18" s="64"/>
      <c r="G18" s="71"/>
      <c r="H18" s="64"/>
      <c r="I18" s="165"/>
      <c r="J18" s="166"/>
      <c r="K18" s="163"/>
      <c r="L18" s="73"/>
      <c r="M18" s="71"/>
      <c r="N18" s="91"/>
      <c r="O18" s="64"/>
      <c r="P18" s="71"/>
      <c r="Q18" s="118"/>
      <c r="R18" s="119"/>
      <c r="S18" s="125"/>
      <c r="T18" s="125"/>
      <c r="U18" s="282"/>
      <c r="V18" s="66" t="s">
        <v>152</v>
      </c>
      <c r="W18" s="81"/>
      <c r="X18" s="56"/>
      <c r="AA18" s="19"/>
    </row>
    <row r="19" spans="1:30" ht="17.100000000000001" customHeight="1">
      <c r="A19" s="93"/>
      <c r="B19" s="94"/>
      <c r="C19" s="64"/>
      <c r="D19" s="71"/>
      <c r="E19" s="64"/>
      <c r="F19" s="64"/>
      <c r="G19" s="71"/>
      <c r="H19" s="64"/>
      <c r="I19" s="118"/>
      <c r="J19" s="167"/>
      <c r="K19" s="125"/>
      <c r="L19" s="64"/>
      <c r="M19" s="71"/>
      <c r="N19" s="64"/>
      <c r="O19" s="64"/>
      <c r="P19" s="71"/>
      <c r="Q19" s="118"/>
      <c r="R19" s="171"/>
      <c r="S19" s="125"/>
      <c r="T19" s="64"/>
      <c r="U19" s="289"/>
      <c r="V19" s="86">
        <f t="shared" ref="V19" si="3">V13*4+V15*9+V17*4</f>
        <v>721.7</v>
      </c>
      <c r="W19" s="95"/>
      <c r="X19" s="77"/>
      <c r="Y19" s="20"/>
      <c r="AA19" s="19"/>
    </row>
    <row r="20" spans="1:30" ht="17.100000000000001" customHeight="1">
      <c r="A20" s="33">
        <v>2</v>
      </c>
      <c r="B20" s="280"/>
      <c r="C20" s="39" t="str">
        <f>[1]彰化菜單ok!I12</f>
        <v>白飯</v>
      </c>
      <c r="D20" s="39" t="s">
        <v>110</v>
      </c>
      <c r="E20" s="39"/>
      <c r="F20" s="39" t="str">
        <f>[1]彰化菜單ok!I13</f>
        <v>鐵板豬柳</v>
      </c>
      <c r="G20" s="159" t="s">
        <v>112</v>
      </c>
      <c r="H20" s="39"/>
      <c r="I20" s="39" t="str">
        <f>[1]彰化菜單ok!I14</f>
        <v>白菜什錦</v>
      </c>
      <c r="J20" s="38" t="s">
        <v>112</v>
      </c>
      <c r="K20" s="96"/>
      <c r="L20" s="39" t="str">
        <f>[1]彰化菜單ok!I15</f>
        <v>海帶三絲(豆)</v>
      </c>
      <c r="M20" s="38" t="s">
        <v>112</v>
      </c>
      <c r="N20" s="39"/>
      <c r="O20" s="39" t="str">
        <f>彰化菜單ok!I37</f>
        <v>深色蔬菜</v>
      </c>
      <c r="P20" s="39" t="s">
        <v>113</v>
      </c>
      <c r="Q20" s="39"/>
      <c r="R20" s="173" t="str">
        <f>[1]彰化菜單ok!I17</f>
        <v>四寶湯(加)</v>
      </c>
      <c r="S20" s="39" t="s">
        <v>112</v>
      </c>
      <c r="T20" s="96"/>
      <c r="U20" s="288"/>
      <c r="V20" s="40" t="s">
        <v>114</v>
      </c>
      <c r="W20" s="41" t="s">
        <v>115</v>
      </c>
      <c r="X20" s="152">
        <v>6.1</v>
      </c>
      <c r="Z20" s="23"/>
      <c r="AA20" s="19"/>
    </row>
    <row r="21" spans="1:30" ht="17.100000000000001" customHeight="1">
      <c r="A21" s="43" t="s">
        <v>120</v>
      </c>
      <c r="B21" s="280"/>
      <c r="C21" s="49" t="s">
        <v>121</v>
      </c>
      <c r="D21" s="50"/>
      <c r="E21" s="153">
        <v>120</v>
      </c>
      <c r="F21" s="49" t="s">
        <v>327</v>
      </c>
      <c r="G21" s="137"/>
      <c r="H21" s="137">
        <v>45</v>
      </c>
      <c r="I21" s="49" t="s">
        <v>202</v>
      </c>
      <c r="J21" s="50"/>
      <c r="K21" s="50">
        <v>60</v>
      </c>
      <c r="L21" s="49" t="s">
        <v>215</v>
      </c>
      <c r="N21" s="50">
        <v>30</v>
      </c>
      <c r="O21" s="51" t="s">
        <v>124</v>
      </c>
      <c r="P21" s="52"/>
      <c r="Q21" s="53">
        <v>100</v>
      </c>
      <c r="R21" s="49" t="s">
        <v>156</v>
      </c>
      <c r="S21" s="50"/>
      <c r="T21" s="50">
        <v>25</v>
      </c>
      <c r="U21" s="291"/>
      <c r="V21" s="54">
        <f t="shared" ref="V21" si="4">X20*15+X22*5</f>
        <v>104</v>
      </c>
      <c r="W21" s="55" t="s">
        <v>126</v>
      </c>
      <c r="X21" s="56">
        <v>2</v>
      </c>
      <c r="Y21" s="20"/>
      <c r="Z21" s="23"/>
      <c r="AB21" s="23"/>
      <c r="AC21" s="23"/>
      <c r="AD21" s="23"/>
    </row>
    <row r="22" spans="1:30" ht="17.100000000000001" customHeight="1">
      <c r="A22" s="43">
        <v>16</v>
      </c>
      <c r="B22" s="280"/>
      <c r="C22" s="60"/>
      <c r="D22" s="61"/>
      <c r="E22" s="156"/>
      <c r="F22" s="60" t="s">
        <v>142</v>
      </c>
      <c r="G22" s="61"/>
      <c r="H22" s="61">
        <v>10</v>
      </c>
      <c r="I22" s="65" t="s">
        <v>158</v>
      </c>
      <c r="J22" s="63"/>
      <c r="K22" s="63">
        <v>5</v>
      </c>
      <c r="L22" s="65" t="s">
        <v>216</v>
      </c>
      <c r="M22" s="62" t="s">
        <v>147</v>
      </c>
      <c r="N22" s="19">
        <v>20</v>
      </c>
      <c r="O22" s="64"/>
      <c r="P22" s="64"/>
      <c r="Q22" s="64"/>
      <c r="R22" s="65" t="s">
        <v>130</v>
      </c>
      <c r="S22" s="65"/>
      <c r="T22" s="63">
        <v>5</v>
      </c>
      <c r="U22" s="291"/>
      <c r="V22" s="66" t="s">
        <v>63</v>
      </c>
      <c r="W22" s="67" t="s">
        <v>133</v>
      </c>
      <c r="X22" s="56">
        <v>2.5</v>
      </c>
      <c r="Z22" s="23"/>
      <c r="AA22" s="69"/>
      <c r="AB22" s="23"/>
      <c r="AC22" s="23"/>
      <c r="AD22" s="70"/>
    </row>
    <row r="23" spans="1:30" ht="17.100000000000001" customHeight="1">
      <c r="A23" s="43" t="s">
        <v>136</v>
      </c>
      <c r="B23" s="280"/>
      <c r="C23" s="65"/>
      <c r="D23" s="61"/>
      <c r="E23" s="156"/>
      <c r="F23" s="65" t="s">
        <v>328</v>
      </c>
      <c r="G23" s="61"/>
      <c r="H23" s="156">
        <v>1</v>
      </c>
      <c r="I23" s="65" t="s">
        <v>130</v>
      </c>
      <c r="J23" s="63"/>
      <c r="K23" s="63">
        <v>5</v>
      </c>
      <c r="L23" s="65" t="s">
        <v>220</v>
      </c>
      <c r="M23" s="63"/>
      <c r="N23" s="59">
        <v>5</v>
      </c>
      <c r="O23" s="64"/>
      <c r="P23" s="71"/>
      <c r="Q23" s="64"/>
      <c r="R23" s="65" t="s">
        <v>329</v>
      </c>
      <c r="S23" s="63"/>
      <c r="T23" s="63">
        <v>10</v>
      </c>
      <c r="U23" s="291"/>
      <c r="V23" s="54">
        <f t="shared" ref="V23" si="5">X21*5+X23*5</f>
        <v>22.5</v>
      </c>
      <c r="W23" s="67" t="s">
        <v>138</v>
      </c>
      <c r="X23" s="56">
        <v>2.5</v>
      </c>
      <c r="Y23" s="20"/>
      <c r="Z23" s="23"/>
      <c r="AB23" s="23"/>
      <c r="AC23" s="23"/>
      <c r="AD23" s="23"/>
    </row>
    <row r="24" spans="1:30" ht="17.100000000000001" customHeight="1">
      <c r="A24" s="285" t="s">
        <v>171</v>
      </c>
      <c r="B24" s="280"/>
      <c r="C24" s="60"/>
      <c r="D24" s="61"/>
      <c r="E24" s="157"/>
      <c r="F24" s="60"/>
      <c r="G24" s="61"/>
      <c r="H24" s="157"/>
      <c r="I24" s="62" t="s">
        <v>193</v>
      </c>
      <c r="J24" s="63"/>
      <c r="K24" s="63">
        <v>5</v>
      </c>
      <c r="L24" s="63"/>
      <c r="M24" s="63"/>
      <c r="N24" s="91"/>
      <c r="O24" s="64"/>
      <c r="P24" s="71"/>
      <c r="Q24" s="118"/>
      <c r="R24" s="60" t="s">
        <v>208</v>
      </c>
      <c r="S24" s="60" t="s">
        <v>209</v>
      </c>
      <c r="T24" s="168">
        <v>3</v>
      </c>
      <c r="U24" s="291"/>
      <c r="V24" s="66" t="s">
        <v>143</v>
      </c>
      <c r="W24" s="67" t="s">
        <v>144</v>
      </c>
      <c r="X24" s="56"/>
      <c r="Z24" s="23"/>
      <c r="AB24" s="23"/>
      <c r="AC24" s="23"/>
      <c r="AD24" s="23"/>
    </row>
    <row r="25" spans="1:30" ht="17.100000000000001" customHeight="1">
      <c r="A25" s="285"/>
      <c r="B25" s="280"/>
      <c r="C25" s="60"/>
      <c r="D25" s="61"/>
      <c r="E25" s="110"/>
      <c r="F25" s="60"/>
      <c r="G25" s="61"/>
      <c r="H25" s="80"/>
      <c r="I25" s="65"/>
      <c r="J25" s="63"/>
      <c r="K25" s="63"/>
      <c r="L25" s="65"/>
      <c r="M25" s="63"/>
      <c r="N25" s="91"/>
      <c r="O25" s="64"/>
      <c r="P25" s="71"/>
      <c r="Q25" s="118"/>
      <c r="R25" s="60"/>
      <c r="S25" s="61"/>
      <c r="T25" s="169"/>
      <c r="U25" s="291"/>
      <c r="V25" s="158">
        <f t="shared" ref="V25" si="6">X20*2+X21*7+X22*1</f>
        <v>28.7</v>
      </c>
      <c r="W25" s="76" t="s">
        <v>149</v>
      </c>
      <c r="X25" s="56"/>
      <c r="Y25" s="20"/>
      <c r="Z25" s="23"/>
      <c r="AA25" s="19"/>
    </row>
    <row r="26" spans="1:30" ht="17.100000000000001" customHeight="1">
      <c r="A26" s="78" t="s">
        <v>151</v>
      </c>
      <c r="B26" s="79"/>
      <c r="C26" s="64"/>
      <c r="D26" s="71"/>
      <c r="E26" s="64"/>
      <c r="F26" s="64"/>
      <c r="G26" s="71"/>
      <c r="H26" s="64"/>
      <c r="I26" s="170"/>
      <c r="J26" s="166"/>
      <c r="K26" s="61"/>
      <c r="L26" s="73"/>
      <c r="M26" s="71"/>
      <c r="N26" s="91"/>
      <c r="O26" s="64"/>
      <c r="P26" s="71"/>
      <c r="Q26" s="118"/>
      <c r="R26" s="119"/>
      <c r="S26" s="120"/>
      <c r="T26" s="119"/>
      <c r="U26" s="291"/>
      <c r="V26" s="66" t="s">
        <v>152</v>
      </c>
      <c r="W26" s="81"/>
      <c r="X26" s="56"/>
      <c r="Z26" s="23"/>
      <c r="AA26" s="19"/>
    </row>
    <row r="27" spans="1:30" ht="17.100000000000001" customHeight="1" thickBot="1">
      <c r="A27" s="116"/>
      <c r="B27" s="117"/>
      <c r="C27" s="71"/>
      <c r="D27" s="71"/>
      <c r="E27" s="64"/>
      <c r="F27" s="64"/>
      <c r="G27" s="71"/>
      <c r="H27" s="64"/>
      <c r="I27" s="171"/>
      <c r="J27" s="167"/>
      <c r="K27" s="171"/>
      <c r="L27" s="64"/>
      <c r="M27" s="71"/>
      <c r="N27" s="64"/>
      <c r="O27" s="64"/>
      <c r="P27" s="71"/>
      <c r="Q27" s="118"/>
      <c r="R27" s="171"/>
      <c r="S27" s="120"/>
      <c r="T27" s="171"/>
      <c r="U27" s="292"/>
      <c r="V27" s="86">
        <f t="shared" ref="V27" si="7">V21*4+V23*9+V25*4</f>
        <v>733.3</v>
      </c>
      <c r="W27" s="87"/>
      <c r="X27" s="56"/>
      <c r="Y27" s="20"/>
      <c r="Z27" s="23"/>
      <c r="AA27" s="89"/>
      <c r="AB27" s="89"/>
      <c r="AC27" s="89"/>
    </row>
    <row r="28" spans="1:30" ht="17.100000000000001" customHeight="1">
      <c r="A28" s="33">
        <v>2</v>
      </c>
      <c r="B28" s="280"/>
      <c r="C28" s="39" t="str">
        <f>[1]彰化菜單ok!M12</f>
        <v>小米飯</v>
      </c>
      <c r="D28" s="39" t="s">
        <v>110</v>
      </c>
      <c r="E28" s="39"/>
      <c r="F28" s="39" t="str">
        <f>[1]彰化菜單ok!M13</f>
        <v>海陸雙拼(炸.海)</v>
      </c>
      <c r="G28" s="159" t="s">
        <v>182</v>
      </c>
      <c r="H28" s="39"/>
      <c r="I28" s="39" t="str">
        <f>[1]彰化菜單ok!M14</f>
        <v>家常炸醬(豆)</v>
      </c>
      <c r="J28" s="172" t="s">
        <v>112</v>
      </c>
      <c r="K28" s="173"/>
      <c r="L28" s="39" t="str">
        <f>[1]彰化菜單ok!M15</f>
        <v>冬瓜鮮菇</v>
      </c>
      <c r="M28" s="38" t="s">
        <v>112</v>
      </c>
      <c r="N28" s="39"/>
      <c r="O28" s="39" t="str">
        <f>彰化菜單ok!M37</f>
        <v>深色蔬菜</v>
      </c>
      <c r="P28" s="39" t="s">
        <v>113</v>
      </c>
      <c r="Q28" s="39"/>
      <c r="R28" s="39" t="str">
        <f>[1]彰化菜單ok!M17</f>
        <v>紫菜蛋花湯</v>
      </c>
      <c r="S28" s="39" t="s">
        <v>112</v>
      </c>
      <c r="T28" s="173"/>
      <c r="U28" s="288"/>
      <c r="V28" s="40" t="s">
        <v>114</v>
      </c>
      <c r="W28" s="41" t="s">
        <v>115</v>
      </c>
      <c r="X28" s="152">
        <v>6</v>
      </c>
      <c r="Z28" s="23"/>
      <c r="AA28" s="19"/>
    </row>
    <row r="29" spans="1:30" ht="17.100000000000001" customHeight="1">
      <c r="A29" s="43" t="s">
        <v>120</v>
      </c>
      <c r="B29" s="280"/>
      <c r="C29" s="49" t="s">
        <v>184</v>
      </c>
      <c r="D29" s="50"/>
      <c r="E29" s="50">
        <v>90</v>
      </c>
      <c r="F29" s="49" t="s">
        <v>185</v>
      </c>
      <c r="G29" s="49" t="s">
        <v>186</v>
      </c>
      <c r="H29" s="50">
        <v>20</v>
      </c>
      <c r="I29" s="49" t="s">
        <v>330</v>
      </c>
      <c r="J29" s="49" t="s">
        <v>147</v>
      </c>
      <c r="K29" s="50">
        <v>25</v>
      </c>
      <c r="L29" s="49" t="s">
        <v>189</v>
      </c>
      <c r="N29" s="128">
        <v>50</v>
      </c>
      <c r="O29" s="51" t="s">
        <v>124</v>
      </c>
      <c r="P29" s="52"/>
      <c r="Q29" s="53">
        <v>100</v>
      </c>
      <c r="R29" s="49" t="s">
        <v>122</v>
      </c>
      <c r="S29" s="137"/>
      <c r="T29" s="137">
        <v>10</v>
      </c>
      <c r="U29" s="282"/>
      <c r="V29" s="54">
        <f t="shared" ref="V29" si="8">X28*15+X30*5</f>
        <v>100</v>
      </c>
      <c r="W29" s="55" t="s">
        <v>126</v>
      </c>
      <c r="X29" s="56">
        <v>2</v>
      </c>
      <c r="Y29" s="20"/>
      <c r="Z29" s="23"/>
      <c r="AB29" s="23"/>
      <c r="AC29" s="23"/>
      <c r="AD29" s="23"/>
    </row>
    <row r="30" spans="1:30" ht="17.100000000000001" customHeight="1">
      <c r="A30" s="43">
        <v>17</v>
      </c>
      <c r="B30" s="280"/>
      <c r="C30" s="60" t="s">
        <v>206</v>
      </c>
      <c r="D30" s="61"/>
      <c r="E30" s="61">
        <v>30</v>
      </c>
      <c r="F30" s="65" t="s">
        <v>331</v>
      </c>
      <c r="G30" s="63"/>
      <c r="H30" s="63">
        <v>40</v>
      </c>
      <c r="I30" s="65" t="s">
        <v>142</v>
      </c>
      <c r="J30" s="63"/>
      <c r="K30" s="63">
        <v>15</v>
      </c>
      <c r="L30" s="65" t="s">
        <v>169</v>
      </c>
      <c r="M30" s="65"/>
      <c r="N30" s="65">
        <v>15</v>
      </c>
      <c r="O30" s="64"/>
      <c r="P30" s="64"/>
      <c r="Q30" s="64"/>
      <c r="R30" s="65" t="s">
        <v>332</v>
      </c>
      <c r="S30" s="63"/>
      <c r="T30" s="63">
        <v>5</v>
      </c>
      <c r="U30" s="282"/>
      <c r="V30" s="66" t="s">
        <v>63</v>
      </c>
      <c r="W30" s="67" t="s">
        <v>133</v>
      </c>
      <c r="X30" s="56">
        <v>2</v>
      </c>
      <c r="Z30" s="23"/>
      <c r="AA30" s="69"/>
      <c r="AB30" s="23"/>
      <c r="AC30" s="23"/>
      <c r="AD30" s="70"/>
    </row>
    <row r="31" spans="1:30" ht="17.100000000000001" customHeight="1">
      <c r="A31" s="43" t="s">
        <v>136</v>
      </c>
      <c r="B31" s="280"/>
      <c r="C31" s="65"/>
      <c r="D31" s="61"/>
      <c r="E31" s="61"/>
      <c r="F31" s="65"/>
      <c r="G31" s="63"/>
      <c r="H31" s="63"/>
      <c r="I31" s="65" t="s">
        <v>160</v>
      </c>
      <c r="J31" s="63"/>
      <c r="K31" s="63">
        <v>10</v>
      </c>
      <c r="L31" s="65" t="s">
        <v>130</v>
      </c>
      <c r="M31" s="63"/>
      <c r="N31" s="63">
        <v>5</v>
      </c>
      <c r="O31" s="64"/>
      <c r="P31" s="71"/>
      <c r="Q31" s="64"/>
      <c r="R31" s="65"/>
      <c r="S31" s="63"/>
      <c r="T31" s="63"/>
      <c r="U31" s="282"/>
      <c r="V31" s="54">
        <f t="shared" ref="V31" si="9">X29*5+X31*5</f>
        <v>22.5</v>
      </c>
      <c r="W31" s="67" t="s">
        <v>138</v>
      </c>
      <c r="X31" s="56">
        <v>2.5</v>
      </c>
      <c r="Y31" s="20"/>
      <c r="Z31" s="23"/>
      <c r="AB31" s="23"/>
      <c r="AC31" s="23"/>
      <c r="AD31" s="23"/>
    </row>
    <row r="32" spans="1:30" ht="17.100000000000001" customHeight="1">
      <c r="A32" s="285" t="s">
        <v>181</v>
      </c>
      <c r="B32" s="280"/>
      <c r="C32" s="71"/>
      <c r="D32" s="71"/>
      <c r="E32" s="64"/>
      <c r="F32" s="62"/>
      <c r="G32" s="63"/>
      <c r="H32" s="63"/>
      <c r="I32" s="62" t="s">
        <v>219</v>
      </c>
      <c r="J32" s="63"/>
      <c r="K32" s="63">
        <v>5</v>
      </c>
      <c r="L32" s="63" t="s">
        <v>172</v>
      </c>
      <c r="M32" s="63"/>
      <c r="N32" s="63">
        <v>5</v>
      </c>
      <c r="O32" s="64"/>
      <c r="P32" s="71"/>
      <c r="Q32" s="64"/>
      <c r="R32" s="62"/>
      <c r="S32" s="63"/>
      <c r="T32" s="63"/>
      <c r="U32" s="282"/>
      <c r="V32" s="66" t="s">
        <v>143</v>
      </c>
      <c r="W32" s="67" t="s">
        <v>144</v>
      </c>
      <c r="X32" s="129"/>
      <c r="Z32" s="23"/>
      <c r="AB32" s="23"/>
      <c r="AC32" s="23"/>
      <c r="AD32" s="23"/>
    </row>
    <row r="33" spans="1:27" ht="17.100000000000001" customHeight="1">
      <c r="A33" s="285"/>
      <c r="B33" s="280"/>
      <c r="C33" s="71"/>
      <c r="D33" s="71"/>
      <c r="E33" s="64"/>
      <c r="F33" s="65"/>
      <c r="G33" s="63"/>
      <c r="H33" s="63"/>
      <c r="I33" s="65" t="s">
        <v>130</v>
      </c>
      <c r="J33" s="63"/>
      <c r="K33" s="63">
        <v>5</v>
      </c>
      <c r="L33" s="65" t="s">
        <v>333</v>
      </c>
      <c r="M33" s="63"/>
      <c r="N33" s="63">
        <v>1</v>
      </c>
      <c r="O33" s="64"/>
      <c r="P33" s="71"/>
      <c r="Q33" s="64"/>
      <c r="R33" s="65"/>
      <c r="S33" s="63"/>
      <c r="T33" s="63"/>
      <c r="U33" s="282"/>
      <c r="V33" s="158">
        <f t="shared" ref="V33" si="10">X28*2+X29*7+X30*1</f>
        <v>28</v>
      </c>
      <c r="W33" s="76" t="s">
        <v>149</v>
      </c>
      <c r="X33" s="129"/>
      <c r="Y33" s="20"/>
      <c r="Z33" s="23"/>
      <c r="AA33" s="19"/>
    </row>
    <row r="34" spans="1:27" ht="17.100000000000001" customHeight="1">
      <c r="A34" s="78" t="s">
        <v>151</v>
      </c>
      <c r="B34" s="79"/>
      <c r="C34" s="71"/>
      <c r="D34" s="71"/>
      <c r="E34" s="64"/>
      <c r="F34" s="170"/>
      <c r="G34" s="166"/>
      <c r="H34" s="61"/>
      <c r="I34" s="170"/>
      <c r="J34" s="166"/>
      <c r="K34" s="166"/>
      <c r="L34" s="73"/>
      <c r="M34" s="71"/>
      <c r="N34" s="91"/>
      <c r="O34" s="64"/>
      <c r="P34" s="71"/>
      <c r="Q34" s="64"/>
      <c r="R34" s="170"/>
      <c r="S34" s="166"/>
      <c r="T34" s="61"/>
      <c r="U34" s="282"/>
      <c r="V34" s="66" t="s">
        <v>152</v>
      </c>
      <c r="W34" s="81"/>
      <c r="X34" s="129"/>
      <c r="Z34" s="23"/>
      <c r="AA34" s="19"/>
    </row>
    <row r="35" spans="1:27" ht="17.100000000000001" customHeight="1">
      <c r="A35" s="93"/>
      <c r="B35" s="94"/>
      <c r="C35" s="71"/>
      <c r="D35" s="71"/>
      <c r="E35" s="64"/>
      <c r="F35" s="171"/>
      <c r="G35" s="167"/>
      <c r="H35" s="171"/>
      <c r="I35" s="171"/>
      <c r="J35" s="167"/>
      <c r="K35" s="171"/>
      <c r="L35" s="64"/>
      <c r="M35" s="71"/>
      <c r="N35" s="64"/>
      <c r="O35" s="64"/>
      <c r="P35" s="71"/>
      <c r="Q35" s="64"/>
      <c r="R35" s="171"/>
      <c r="S35" s="167"/>
      <c r="T35" s="171"/>
      <c r="U35" s="289"/>
      <c r="V35" s="86">
        <f t="shared" ref="V35" si="11">V29*4+V31*9+V33*4</f>
        <v>714.5</v>
      </c>
      <c r="W35" s="95"/>
      <c r="X35" s="129"/>
      <c r="Y35" s="20"/>
      <c r="AA35" s="19"/>
    </row>
    <row r="36" spans="1:27" ht="17.100000000000001" customHeight="1">
      <c r="A36" s="33">
        <v>2</v>
      </c>
      <c r="B36" s="280"/>
      <c r="C36" s="34" t="str">
        <f>[1]彰化菜單ok!Q12</f>
        <v>夏威夷炒飯</v>
      </c>
      <c r="D36" s="37" t="s">
        <v>164</v>
      </c>
      <c r="E36" s="34"/>
      <c r="F36" s="34" t="str">
        <f>[1]彰化菜單ok!Q13</f>
        <v>壽喜燒肉片</v>
      </c>
      <c r="G36" s="159" t="s">
        <v>112</v>
      </c>
      <c r="H36" s="34"/>
      <c r="I36" s="34" t="str">
        <f>[1]彰化菜單ok!Q14</f>
        <v>港式蘿蔔糕(炸.冷)</v>
      </c>
      <c r="J36" s="38" t="s">
        <v>182</v>
      </c>
      <c r="K36" s="34"/>
      <c r="L36" s="34" t="str">
        <f>[1]彰化菜單ok!Q15</f>
        <v>沙茶鮮蔬煲</v>
      </c>
      <c r="M36" s="38" t="s">
        <v>112</v>
      </c>
      <c r="N36" s="34"/>
      <c r="O36" s="34" t="str">
        <f>彰化菜單ok!Q37</f>
        <v>深色蔬菜</v>
      </c>
      <c r="P36" s="34" t="s">
        <v>113</v>
      </c>
      <c r="Q36" s="34"/>
      <c r="R36" s="34" t="str">
        <f>[1]彰化菜單ok!Q17</f>
        <v>刺瓜豚骨湯</v>
      </c>
      <c r="S36" s="34" t="s">
        <v>112</v>
      </c>
      <c r="T36" s="34"/>
      <c r="U36" s="288"/>
      <c r="V36" s="40" t="s">
        <v>114</v>
      </c>
      <c r="W36" s="41" t="s">
        <v>115</v>
      </c>
      <c r="X36" s="152">
        <v>6</v>
      </c>
      <c r="AA36" s="19"/>
    </row>
    <row r="37" spans="1:27" ht="17.100000000000001" customHeight="1">
      <c r="A37" s="43" t="s">
        <v>120</v>
      </c>
      <c r="B37" s="280"/>
      <c r="C37" s="49" t="s">
        <v>184</v>
      </c>
      <c r="D37" s="50"/>
      <c r="E37" s="50">
        <v>100</v>
      </c>
      <c r="F37" s="49" t="s">
        <v>158</v>
      </c>
      <c r="G37" s="50"/>
      <c r="H37" s="50">
        <v>60</v>
      </c>
      <c r="I37" s="49" t="s">
        <v>334</v>
      </c>
      <c r="J37" s="49" t="s">
        <v>335</v>
      </c>
      <c r="K37" s="50">
        <v>50</v>
      </c>
      <c r="L37" s="49" t="s">
        <v>123</v>
      </c>
      <c r="M37" s="50"/>
      <c r="N37" s="50">
        <v>50</v>
      </c>
      <c r="O37" s="51" t="s">
        <v>124</v>
      </c>
      <c r="P37" s="52"/>
      <c r="Q37" s="53">
        <v>100</v>
      </c>
      <c r="R37" s="49" t="s">
        <v>336</v>
      </c>
      <c r="S37" s="50"/>
      <c r="T37" s="50">
        <v>30</v>
      </c>
      <c r="U37" s="291"/>
      <c r="V37" s="54">
        <f t="shared" ref="V37" si="12">X36*15+X38*5</f>
        <v>102.5</v>
      </c>
      <c r="W37" s="55" t="s">
        <v>126</v>
      </c>
      <c r="X37" s="56">
        <v>2</v>
      </c>
      <c r="Y37" s="20"/>
      <c r="AA37" s="19"/>
    </row>
    <row r="38" spans="1:27" ht="17.100000000000001" customHeight="1">
      <c r="A38" s="43">
        <v>18</v>
      </c>
      <c r="B38" s="280"/>
      <c r="C38" s="62" t="s">
        <v>180</v>
      </c>
      <c r="D38" s="63"/>
      <c r="E38" s="63">
        <v>8</v>
      </c>
      <c r="F38" s="62" t="s">
        <v>142</v>
      </c>
      <c r="G38" s="63"/>
      <c r="H38" s="63">
        <v>15</v>
      </c>
      <c r="I38" s="65"/>
      <c r="J38" s="65"/>
      <c r="K38" s="63"/>
      <c r="L38" s="65" t="s">
        <v>142</v>
      </c>
      <c r="M38" s="63"/>
      <c r="N38" s="63">
        <v>10</v>
      </c>
      <c r="O38" s="64"/>
      <c r="P38" s="64"/>
      <c r="Q38" s="64"/>
      <c r="R38" s="65" t="s">
        <v>191</v>
      </c>
      <c r="S38" s="63"/>
      <c r="T38" s="63">
        <v>15</v>
      </c>
      <c r="U38" s="291"/>
      <c r="V38" s="66" t="s">
        <v>63</v>
      </c>
      <c r="W38" s="67" t="s">
        <v>133</v>
      </c>
      <c r="X38" s="56">
        <v>2.5</v>
      </c>
      <c r="AA38" s="19"/>
    </row>
    <row r="39" spans="1:27" ht="17.100000000000001" customHeight="1">
      <c r="A39" s="43" t="s">
        <v>136</v>
      </c>
      <c r="B39" s="280"/>
      <c r="C39" s="65" t="s">
        <v>130</v>
      </c>
      <c r="D39" s="63"/>
      <c r="E39" s="63">
        <v>5</v>
      </c>
      <c r="F39" s="65" t="s">
        <v>130</v>
      </c>
      <c r="G39" s="63"/>
      <c r="H39" s="63">
        <v>5</v>
      </c>
      <c r="I39" s="65"/>
      <c r="J39" s="63"/>
      <c r="K39" s="63"/>
      <c r="L39" s="65" t="s">
        <v>137</v>
      </c>
      <c r="M39" s="63"/>
      <c r="N39" s="63">
        <v>10</v>
      </c>
      <c r="O39" s="64"/>
      <c r="P39" s="71"/>
      <c r="Q39" s="64"/>
      <c r="R39" s="65" t="s">
        <v>193</v>
      </c>
      <c r="S39" s="63"/>
      <c r="T39" s="63">
        <v>3</v>
      </c>
      <c r="U39" s="291"/>
      <c r="V39" s="54">
        <f t="shared" ref="V39" si="13">X37*5+X39*5</f>
        <v>22.5</v>
      </c>
      <c r="W39" s="67" t="s">
        <v>138</v>
      </c>
      <c r="X39" s="56">
        <v>2.5</v>
      </c>
      <c r="Y39" s="20"/>
      <c r="AA39" s="19"/>
    </row>
    <row r="40" spans="1:27" ht="17.100000000000001" customHeight="1">
      <c r="A40" s="285" t="s">
        <v>192</v>
      </c>
      <c r="B40" s="280"/>
      <c r="C40" s="60" t="s">
        <v>337</v>
      </c>
      <c r="D40" s="63"/>
      <c r="E40" s="63">
        <v>15</v>
      </c>
      <c r="F40" s="60" t="s">
        <v>163</v>
      </c>
      <c r="G40" s="63"/>
      <c r="H40" s="63">
        <v>1</v>
      </c>
      <c r="I40" s="62"/>
      <c r="J40" s="63"/>
      <c r="K40" s="63"/>
      <c r="L40" s="62" t="s">
        <v>130</v>
      </c>
      <c r="M40" s="63"/>
      <c r="N40" s="63">
        <v>5</v>
      </c>
      <c r="O40" s="119"/>
      <c r="P40" s="119"/>
      <c r="Q40" s="119"/>
      <c r="R40" s="62"/>
      <c r="S40" s="63"/>
      <c r="T40" s="63"/>
      <c r="U40" s="291"/>
      <c r="V40" s="66" t="s">
        <v>143</v>
      </c>
      <c r="W40" s="67" t="s">
        <v>144</v>
      </c>
      <c r="X40" s="129"/>
      <c r="AA40" s="19"/>
    </row>
    <row r="41" spans="1:27" ht="17.100000000000001" customHeight="1">
      <c r="A41" s="285"/>
      <c r="B41" s="280"/>
      <c r="C41" s="119" t="s">
        <v>142</v>
      </c>
      <c r="D41" s="63"/>
      <c r="E41" s="63">
        <v>10</v>
      </c>
      <c r="F41" s="119"/>
      <c r="G41" s="63"/>
      <c r="H41" s="63"/>
      <c r="I41" s="65"/>
      <c r="J41" s="63"/>
      <c r="K41" s="63"/>
      <c r="L41" s="65" t="s">
        <v>221</v>
      </c>
      <c r="M41" s="63"/>
      <c r="N41" s="63">
        <v>3</v>
      </c>
      <c r="O41" s="119"/>
      <c r="P41" s="166"/>
      <c r="Q41" s="119"/>
      <c r="R41" s="65"/>
      <c r="S41" s="63"/>
      <c r="T41" s="63"/>
      <c r="U41" s="291"/>
      <c r="V41" s="158">
        <f t="shared" ref="V41" si="14">X36*2+X37*7+X38*1</f>
        <v>28.5</v>
      </c>
      <c r="W41" s="76" t="s">
        <v>149</v>
      </c>
      <c r="X41" s="129"/>
      <c r="Y41" s="20"/>
      <c r="AA41" s="19"/>
    </row>
    <row r="42" spans="1:27" ht="17.100000000000001" customHeight="1">
      <c r="A42" s="78" t="s">
        <v>151</v>
      </c>
      <c r="B42" s="79"/>
      <c r="C42" s="119"/>
      <c r="D42" s="61"/>
      <c r="E42" s="61"/>
      <c r="F42" s="119"/>
      <c r="G42" s="61"/>
      <c r="H42" s="61"/>
      <c r="I42" s="170"/>
      <c r="J42" s="166"/>
      <c r="K42" s="61"/>
      <c r="L42" s="170" t="s">
        <v>238</v>
      </c>
      <c r="M42" s="166"/>
      <c r="N42" s="63">
        <v>1</v>
      </c>
      <c r="O42" s="119"/>
      <c r="P42" s="166"/>
      <c r="Q42" s="119"/>
      <c r="R42" s="170"/>
      <c r="S42" s="166"/>
      <c r="T42" s="61"/>
      <c r="U42" s="282"/>
      <c r="V42" s="66" t="s">
        <v>152</v>
      </c>
      <c r="W42" s="81"/>
      <c r="X42" s="129"/>
      <c r="AA42" s="19"/>
    </row>
    <row r="43" spans="1:27" ht="17.100000000000001" customHeight="1" thickBot="1">
      <c r="A43" s="138"/>
      <c r="B43" s="139"/>
      <c r="C43" s="140"/>
      <c r="D43" s="175"/>
      <c r="E43" s="175"/>
      <c r="F43" s="141"/>
      <c r="G43" s="175"/>
      <c r="H43" s="175"/>
      <c r="I43" s="175"/>
      <c r="J43" s="176"/>
      <c r="K43" s="175"/>
      <c r="L43" s="175"/>
      <c r="M43" s="176"/>
      <c r="N43" s="175"/>
      <c r="O43" s="141"/>
      <c r="P43" s="140"/>
      <c r="Q43" s="141"/>
      <c r="R43" s="175"/>
      <c r="S43" s="176"/>
      <c r="T43" s="175"/>
      <c r="U43" s="283"/>
      <c r="V43" s="142">
        <f t="shared" ref="V43" si="15">V37*4+V39*9+V41*4</f>
        <v>726.5</v>
      </c>
      <c r="W43" s="143"/>
      <c r="X43" s="144"/>
      <c r="Y43" s="20"/>
      <c r="AA43" s="19"/>
    </row>
    <row r="44" spans="1:27">
      <c r="AA44" s="19"/>
    </row>
    <row r="45" spans="1:27">
      <c r="V45" s="19"/>
      <c r="X45" s="23"/>
      <c r="AA45" s="19"/>
    </row>
    <row r="46" spans="1:27">
      <c r="V46" s="19"/>
      <c r="X46" s="23"/>
      <c r="AA46" s="19"/>
    </row>
    <row r="47" spans="1:27">
      <c r="V47" s="19"/>
      <c r="X47" s="23"/>
      <c r="AA47" s="19"/>
    </row>
  </sheetData>
  <mergeCells count="16">
    <mergeCell ref="G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7C8B1-0A2C-4A33-9EB5-5E021659B29C}">
  <dimension ref="A1:AK47"/>
  <sheetViews>
    <sheetView zoomScale="80" zoomScaleNormal="80" workbookViewId="0">
      <selection activeCell="O45" sqref="O45"/>
    </sheetView>
  </sheetViews>
  <sheetFormatPr defaultRowHeight="20.25"/>
  <cols>
    <col min="1" max="1" width="5.625" style="23" customWidth="1"/>
    <col min="2" max="2" width="0" style="19" hidden="1" customWidth="1"/>
    <col min="3" max="3" width="12.625" style="19" customWidth="1"/>
    <col min="4" max="4" width="4.625" style="128" customWidth="1"/>
    <col min="5" max="5" width="4.625" style="19" customWidth="1"/>
    <col min="6" max="6" width="12.625" style="19" customWidth="1"/>
    <col min="7" max="7" width="4.625" style="128" customWidth="1"/>
    <col min="8" max="8" width="4.625" style="19" customWidth="1"/>
    <col min="9" max="9" width="12.625" style="19" customWidth="1"/>
    <col min="10" max="10" width="4.625" style="128" customWidth="1"/>
    <col min="11" max="11" width="4.625" style="19" customWidth="1"/>
    <col min="12" max="12" width="12.625" style="19" customWidth="1"/>
    <col min="13" max="13" width="4.625" style="128" customWidth="1"/>
    <col min="14" max="14" width="4.625" style="19" customWidth="1"/>
    <col min="15" max="15" width="12.625" style="19" customWidth="1"/>
    <col min="16" max="16" width="4.625" style="128" customWidth="1"/>
    <col min="17" max="17" width="4.625" style="19" customWidth="1"/>
    <col min="18" max="18" width="12.625" style="19" customWidth="1"/>
    <col min="19" max="19" width="4.625" style="128" customWidth="1"/>
    <col min="20" max="20" width="4.625" style="19" customWidth="1"/>
    <col min="21" max="21" width="5.625" style="19" customWidth="1"/>
    <col min="22" max="22" width="12.625" style="148" customWidth="1"/>
    <col min="23" max="23" width="12.625" style="189" customWidth="1"/>
    <col min="24" max="24" width="5.625" style="150" customWidth="1"/>
    <col min="25" max="25" width="6.625" style="19" hidden="1" customWidth="1"/>
    <col min="26" max="26" width="6" style="19" hidden="1" customWidth="1"/>
    <col min="27" max="27" width="5.5" style="23" hidden="1" customWidth="1"/>
    <col min="28" max="28" width="7.75" style="19" hidden="1" customWidth="1"/>
    <col min="29" max="29" width="8" style="19" hidden="1" customWidth="1"/>
    <col min="30" max="30" width="7.875" style="19" hidden="1" customWidth="1"/>
    <col min="31" max="31" width="7.5" style="19" hidden="1" customWidth="1"/>
    <col min="32" max="16384" width="9" style="19"/>
  </cols>
  <sheetData>
    <row r="1" spans="1:37" s="14" customFormat="1" ht="20.100000000000001" customHeight="1">
      <c r="A1" s="11" t="s">
        <v>0</v>
      </c>
      <c r="B1" s="12"/>
      <c r="C1" s="12"/>
      <c r="D1" s="12"/>
      <c r="E1" s="12"/>
      <c r="F1" s="12"/>
      <c r="G1" s="290" t="s">
        <v>338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3"/>
      <c r="AA1" s="15"/>
    </row>
    <row r="2" spans="1:37" ht="17.100000000000001" customHeight="1" thickBot="1">
      <c r="A2" s="16" t="s">
        <v>97</v>
      </c>
      <c r="B2" s="21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20"/>
      <c r="W2" s="21"/>
      <c r="X2" s="22"/>
      <c r="Y2" s="20"/>
    </row>
    <row r="3" spans="1:37" ht="17.100000000000001" customHeight="1">
      <c r="A3" s="33">
        <v>2</v>
      </c>
      <c r="B3" s="25" t="s">
        <v>99</v>
      </c>
      <c r="C3" s="26" t="s">
        <v>100</v>
      </c>
      <c r="D3" s="27" t="s">
        <v>101</v>
      </c>
      <c r="E3" s="27" t="s">
        <v>102</v>
      </c>
      <c r="F3" s="26" t="s">
        <v>103</v>
      </c>
      <c r="G3" s="27" t="s">
        <v>101</v>
      </c>
      <c r="H3" s="27" t="s">
        <v>102</v>
      </c>
      <c r="I3" s="26" t="s">
        <v>104</v>
      </c>
      <c r="J3" s="27" t="s">
        <v>101</v>
      </c>
      <c r="K3" s="27" t="s">
        <v>102</v>
      </c>
      <c r="L3" s="26" t="s">
        <v>104</v>
      </c>
      <c r="M3" s="27" t="s">
        <v>101</v>
      </c>
      <c r="N3" s="27" t="s">
        <v>102</v>
      </c>
      <c r="O3" s="26" t="s">
        <v>104</v>
      </c>
      <c r="P3" s="27" t="s">
        <v>101</v>
      </c>
      <c r="Q3" s="27" t="s">
        <v>102</v>
      </c>
      <c r="R3" s="28" t="s">
        <v>105</v>
      </c>
      <c r="S3" s="27" t="s">
        <v>101</v>
      </c>
      <c r="T3" s="27" t="s">
        <v>102</v>
      </c>
      <c r="U3" s="29" t="s">
        <v>106</v>
      </c>
      <c r="V3" s="30" t="s">
        <v>107</v>
      </c>
      <c r="W3" s="31" t="s">
        <v>108</v>
      </c>
      <c r="X3" s="32" t="s">
        <v>109</v>
      </c>
      <c r="Y3" s="23"/>
      <c r="Z3" s="23"/>
      <c r="AG3" s="23"/>
    </row>
    <row r="4" spans="1:37" ht="17.100000000000001" customHeight="1">
      <c r="A4" s="43" t="s">
        <v>120</v>
      </c>
      <c r="B4" s="279"/>
      <c r="C4" s="177" t="str">
        <f>[1]彰化菜單ok!A21</f>
        <v>白飯</v>
      </c>
      <c r="D4" s="34" t="s">
        <v>110</v>
      </c>
      <c r="E4" s="178"/>
      <c r="F4" s="177" t="str">
        <f>[1]彰化菜單ok!A22</f>
        <v>香香雞(炸)</v>
      </c>
      <c r="G4" s="37" t="s">
        <v>182</v>
      </c>
      <c r="H4" s="178"/>
      <c r="I4" s="177" t="str">
        <f>[1]彰化菜單ok!A23</f>
        <v>花瓜干丁(豆)</v>
      </c>
      <c r="J4" s="37" t="s">
        <v>164</v>
      </c>
      <c r="K4" s="178"/>
      <c r="L4" s="177" t="str">
        <f>彰化菜單ok!A46</f>
        <v>紅顏炒蛋</v>
      </c>
      <c r="M4" s="37" t="s">
        <v>112</v>
      </c>
      <c r="N4" s="178"/>
      <c r="O4" s="177" t="str">
        <f>彰化菜單ok!A47</f>
        <v>淺色蔬菜</v>
      </c>
      <c r="P4" s="34" t="s">
        <v>113</v>
      </c>
      <c r="Q4" s="178"/>
      <c r="R4" s="177" t="str">
        <f>[1]彰化菜單ok!A26</f>
        <v>南瓜濃湯(芡)</v>
      </c>
      <c r="S4" s="34" t="s">
        <v>112</v>
      </c>
      <c r="T4" s="179"/>
      <c r="U4" s="281"/>
      <c r="V4" s="40" t="s">
        <v>114</v>
      </c>
      <c r="W4" s="41" t="s">
        <v>115</v>
      </c>
      <c r="X4" s="42">
        <v>6.4</v>
      </c>
      <c r="AG4" s="23"/>
    </row>
    <row r="5" spans="1:37" ht="17.100000000000001" customHeight="1">
      <c r="A5" s="43">
        <v>21</v>
      </c>
      <c r="B5" s="280"/>
      <c r="C5" s="47" t="s">
        <v>121</v>
      </c>
      <c r="D5" s="180"/>
      <c r="E5" s="153">
        <v>120</v>
      </c>
      <c r="F5" s="47" t="s">
        <v>227</v>
      </c>
      <c r="G5" s="180"/>
      <c r="H5" s="153">
        <v>60</v>
      </c>
      <c r="I5" s="49" t="s">
        <v>339</v>
      </c>
      <c r="J5" s="137" t="s">
        <v>147</v>
      </c>
      <c r="K5" s="128">
        <v>25</v>
      </c>
      <c r="L5" s="49" t="s">
        <v>122</v>
      </c>
      <c r="M5" s="137"/>
      <c r="N5" s="128">
        <v>25</v>
      </c>
      <c r="O5" s="51" t="s">
        <v>124</v>
      </c>
      <c r="P5" s="52"/>
      <c r="Q5" s="53">
        <v>100</v>
      </c>
      <c r="R5" s="51" t="s">
        <v>217</v>
      </c>
      <c r="S5" s="181"/>
      <c r="T5" s="181">
        <v>20</v>
      </c>
      <c r="U5" s="282"/>
      <c r="V5" s="54">
        <f>X4*15+X6*5</f>
        <v>106</v>
      </c>
      <c r="W5" s="55" t="s">
        <v>126</v>
      </c>
      <c r="X5" s="56">
        <v>2</v>
      </c>
      <c r="Y5" s="20"/>
      <c r="Z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7" ht="17.100000000000001" customHeight="1">
      <c r="A6" s="43" t="s">
        <v>136</v>
      </c>
      <c r="B6" s="280"/>
      <c r="C6" s="60"/>
      <c r="D6" s="61"/>
      <c r="E6" s="156"/>
      <c r="F6" s="60"/>
      <c r="G6" s="61"/>
      <c r="H6" s="156"/>
      <c r="I6" s="62" t="s">
        <v>231</v>
      </c>
      <c r="J6" s="60" t="s">
        <v>132</v>
      </c>
      <c r="K6" s="155">
        <v>10</v>
      </c>
      <c r="L6" s="62" t="s">
        <v>130</v>
      </c>
      <c r="M6" s="61"/>
      <c r="N6" s="155">
        <v>15</v>
      </c>
      <c r="O6" s="64"/>
      <c r="P6" s="64"/>
      <c r="Q6" s="64"/>
      <c r="R6" s="64" t="s">
        <v>128</v>
      </c>
      <c r="S6" s="73"/>
      <c r="T6" s="73">
        <v>15</v>
      </c>
      <c r="U6" s="282"/>
      <c r="V6" s="66" t="s">
        <v>63</v>
      </c>
      <c r="W6" s="67" t="s">
        <v>133</v>
      </c>
      <c r="X6" s="56">
        <v>2</v>
      </c>
      <c r="Z6" s="68"/>
      <c r="AB6" s="69"/>
      <c r="AC6" s="23"/>
      <c r="AD6" s="23"/>
      <c r="AE6" s="70"/>
      <c r="AF6" s="68"/>
      <c r="AG6" s="23"/>
      <c r="AH6" s="69"/>
      <c r="AI6" s="23"/>
      <c r="AJ6" s="23"/>
      <c r="AK6" s="70"/>
    </row>
    <row r="7" spans="1:37" ht="17.100000000000001" customHeight="1">
      <c r="A7" s="285" t="s">
        <v>140</v>
      </c>
      <c r="B7" s="280"/>
      <c r="C7" s="60"/>
      <c r="D7" s="61"/>
      <c r="E7" s="156"/>
      <c r="F7" s="60"/>
      <c r="G7" s="61"/>
      <c r="H7" s="156"/>
      <c r="I7" s="62" t="s">
        <v>226</v>
      </c>
      <c r="J7" s="61"/>
      <c r="K7" s="128">
        <v>5</v>
      </c>
      <c r="L7" s="62" t="s">
        <v>142</v>
      </c>
      <c r="M7" s="61"/>
      <c r="N7" s="128">
        <v>25</v>
      </c>
      <c r="O7" s="64"/>
      <c r="P7" s="71"/>
      <c r="Q7" s="64"/>
      <c r="R7" s="64" t="s">
        <v>142</v>
      </c>
      <c r="S7" s="71"/>
      <c r="T7" s="73">
        <v>25</v>
      </c>
      <c r="U7" s="282"/>
      <c r="V7" s="54">
        <f>X5*5+X7*5</f>
        <v>22.5</v>
      </c>
      <c r="W7" s="67" t="s">
        <v>138</v>
      </c>
      <c r="X7" s="56">
        <v>2.5</v>
      </c>
      <c r="Y7" s="20"/>
      <c r="AB7" s="23"/>
      <c r="AC7" s="23"/>
      <c r="AD7" s="23"/>
      <c r="AE7" s="23"/>
      <c r="AG7" s="23"/>
      <c r="AH7" s="23"/>
      <c r="AI7" s="23"/>
      <c r="AJ7" s="23"/>
      <c r="AK7" s="23"/>
    </row>
    <row r="8" spans="1:37" ht="17.100000000000001" customHeight="1">
      <c r="A8" s="285"/>
      <c r="B8" s="280"/>
      <c r="C8" s="61"/>
      <c r="D8" s="61"/>
      <c r="E8" s="74"/>
      <c r="F8" s="61"/>
      <c r="G8" s="61"/>
      <c r="H8" s="74"/>
      <c r="I8" s="65" t="s">
        <v>162</v>
      </c>
      <c r="J8" s="61"/>
      <c r="K8" s="128">
        <v>1</v>
      </c>
      <c r="L8" s="65"/>
      <c r="M8" s="61"/>
      <c r="N8" s="128"/>
      <c r="O8" s="73"/>
      <c r="P8" s="75"/>
      <c r="Q8" s="73"/>
      <c r="R8" s="73"/>
      <c r="S8" s="75"/>
      <c r="T8" s="75"/>
      <c r="U8" s="282"/>
      <c r="V8" s="66" t="s">
        <v>143</v>
      </c>
      <c r="W8" s="67" t="s">
        <v>144</v>
      </c>
      <c r="X8" s="56"/>
      <c r="AB8" s="23"/>
      <c r="AC8" s="23"/>
      <c r="AD8" s="23"/>
      <c r="AE8" s="23"/>
      <c r="AG8" s="23"/>
      <c r="AH8" s="23"/>
      <c r="AI8" s="23"/>
      <c r="AJ8" s="23"/>
      <c r="AK8" s="23"/>
    </row>
    <row r="9" spans="1:37" ht="17.100000000000001" customHeight="1">
      <c r="A9" s="78" t="s">
        <v>151</v>
      </c>
      <c r="B9" s="280"/>
      <c r="C9" s="156"/>
      <c r="D9" s="156"/>
      <c r="E9" s="74"/>
      <c r="F9" s="156"/>
      <c r="G9" s="156"/>
      <c r="H9" s="74"/>
      <c r="I9" s="65" t="s">
        <v>233</v>
      </c>
      <c r="J9" s="156"/>
      <c r="K9" s="61">
        <v>1</v>
      </c>
      <c r="L9" s="65"/>
      <c r="M9" s="156"/>
      <c r="N9" s="61"/>
      <c r="O9" s="73"/>
      <c r="P9" s="75"/>
      <c r="Q9" s="73"/>
      <c r="R9" s="73"/>
      <c r="S9" s="75"/>
      <c r="T9" s="74"/>
      <c r="U9" s="282"/>
      <c r="V9" s="54">
        <f>X4*2+X5*7+X6*1</f>
        <v>28.8</v>
      </c>
      <c r="W9" s="76" t="s">
        <v>149</v>
      </c>
      <c r="X9" s="77"/>
      <c r="Y9" s="20"/>
      <c r="AG9" s="23"/>
    </row>
    <row r="10" spans="1:37" ht="17.100000000000001" customHeight="1">
      <c r="A10" s="93"/>
      <c r="B10" s="79"/>
      <c r="C10" s="73"/>
      <c r="D10" s="75"/>
      <c r="E10" s="73"/>
      <c r="F10" s="73"/>
      <c r="G10" s="75"/>
      <c r="H10" s="73"/>
      <c r="I10" s="156"/>
      <c r="J10" s="75"/>
      <c r="K10" s="182"/>
      <c r="L10" s="156"/>
      <c r="M10" s="75"/>
      <c r="N10" s="182"/>
      <c r="O10" s="73"/>
      <c r="P10" s="75"/>
      <c r="Q10" s="73"/>
      <c r="R10" s="73"/>
      <c r="S10" s="75"/>
      <c r="T10" s="73"/>
      <c r="U10" s="282"/>
      <c r="V10" s="66" t="s">
        <v>152</v>
      </c>
      <c r="W10" s="81"/>
      <c r="X10" s="56"/>
      <c r="AG10" s="23"/>
    </row>
    <row r="11" spans="1:37" ht="17.100000000000001" customHeight="1">
      <c r="A11" s="33">
        <v>2</v>
      </c>
      <c r="B11" s="94"/>
      <c r="C11" s="133"/>
      <c r="D11" s="123"/>
      <c r="E11" s="133"/>
      <c r="F11" s="133"/>
      <c r="G11" s="123"/>
      <c r="H11" s="133"/>
      <c r="I11" s="133"/>
      <c r="J11" s="123"/>
      <c r="K11" s="133"/>
      <c r="L11" s="133"/>
      <c r="M11" s="123"/>
      <c r="N11" s="133"/>
      <c r="O11" s="133"/>
      <c r="P11" s="123"/>
      <c r="Q11" s="133"/>
      <c r="R11" s="133"/>
      <c r="S11" s="123"/>
      <c r="T11" s="133"/>
      <c r="U11" s="289"/>
      <c r="V11" s="86">
        <f>V5*4+V7*9+V9*4</f>
        <v>741.7</v>
      </c>
      <c r="W11" s="87"/>
      <c r="X11" s="88"/>
      <c r="Y11" s="20"/>
      <c r="AB11" s="89"/>
      <c r="AC11" s="89"/>
      <c r="AD11" s="89"/>
    </row>
    <row r="12" spans="1:37" ht="17.100000000000001" customHeight="1">
      <c r="A12" s="43" t="s">
        <v>120</v>
      </c>
      <c r="B12" s="279"/>
      <c r="C12" s="35" t="str">
        <f>[1]彰化菜單ok!E21</f>
        <v>糙米飯</v>
      </c>
      <c r="D12" s="35" t="s">
        <v>110</v>
      </c>
      <c r="E12" s="35"/>
      <c r="F12" s="35" t="str">
        <f>[1]彰化菜單ok!E22</f>
        <v>五味魚(海)</v>
      </c>
      <c r="G12" s="38" t="s">
        <v>112</v>
      </c>
      <c r="H12" s="35"/>
      <c r="I12" s="35" t="str">
        <f>[1]彰化菜單ok!E23</f>
        <v>紅燒豆腐(豆)</v>
      </c>
      <c r="J12" s="38" t="s">
        <v>112</v>
      </c>
      <c r="K12" s="35"/>
      <c r="L12" s="35" t="str">
        <f>[1]彰化菜單ok!E24</f>
        <v>脆炒花菜</v>
      </c>
      <c r="M12" s="38" t="s">
        <v>164</v>
      </c>
      <c r="N12" s="35"/>
      <c r="O12" s="35" t="str">
        <f>彰化菜單ok!E47</f>
        <v>深色蔬菜</v>
      </c>
      <c r="P12" s="35" t="s">
        <v>113</v>
      </c>
      <c r="Q12" s="35"/>
      <c r="R12" s="35" t="str">
        <f>[1]彰化菜單ok!E26</f>
        <v>結頭豆皮湯(豆)</v>
      </c>
      <c r="S12" s="35" t="s">
        <v>112</v>
      </c>
      <c r="T12" s="35"/>
      <c r="U12" s="281"/>
      <c r="V12" s="40" t="s">
        <v>114</v>
      </c>
      <c r="W12" s="41" t="s">
        <v>115</v>
      </c>
      <c r="X12" s="42">
        <v>6.2</v>
      </c>
    </row>
    <row r="13" spans="1:37" ht="17.100000000000001" customHeight="1">
      <c r="A13" s="43">
        <v>22</v>
      </c>
      <c r="B13" s="280"/>
      <c r="C13" s="47" t="s">
        <v>121</v>
      </c>
      <c r="D13" s="180"/>
      <c r="E13" s="153">
        <v>90</v>
      </c>
      <c r="F13" s="47" t="s">
        <v>200</v>
      </c>
      <c r="G13" s="155" t="s">
        <v>186</v>
      </c>
      <c r="H13" s="137">
        <v>60</v>
      </c>
      <c r="I13" s="47" t="s">
        <v>176</v>
      </c>
      <c r="J13" s="155" t="s">
        <v>147</v>
      </c>
      <c r="K13" s="137">
        <v>50</v>
      </c>
      <c r="L13" s="47" t="s">
        <v>187</v>
      </c>
      <c r="N13" s="137">
        <v>35</v>
      </c>
      <c r="O13" s="51" t="s">
        <v>124</v>
      </c>
      <c r="P13" s="52"/>
      <c r="Q13" s="53">
        <v>100</v>
      </c>
      <c r="R13" s="51" t="s">
        <v>189</v>
      </c>
      <c r="T13" s="181">
        <v>30</v>
      </c>
      <c r="U13" s="282"/>
      <c r="V13" s="54">
        <f t="shared" ref="V13" si="0">X12*15+X14*5</f>
        <v>104</v>
      </c>
      <c r="W13" s="55" t="s">
        <v>126</v>
      </c>
      <c r="X13" s="56">
        <v>2</v>
      </c>
      <c r="Y13" s="20"/>
      <c r="Z13" s="23"/>
      <c r="AB13" s="23"/>
      <c r="AC13" s="23"/>
      <c r="AD13" s="23"/>
      <c r="AE13" s="23"/>
    </row>
    <row r="14" spans="1:37" ht="17.100000000000001" customHeight="1">
      <c r="A14" s="43" t="s">
        <v>136</v>
      </c>
      <c r="B14" s="280"/>
      <c r="C14" s="60" t="s">
        <v>178</v>
      </c>
      <c r="D14" s="61"/>
      <c r="E14" s="156">
        <v>30</v>
      </c>
      <c r="F14" s="60" t="s">
        <v>340</v>
      </c>
      <c r="H14" s="61">
        <v>20</v>
      </c>
      <c r="I14" s="60" t="s">
        <v>180</v>
      </c>
      <c r="K14" s="61">
        <v>5</v>
      </c>
      <c r="L14" s="60" t="s">
        <v>190</v>
      </c>
      <c r="N14" s="61">
        <v>35</v>
      </c>
      <c r="O14" s="64"/>
      <c r="P14" s="64"/>
      <c r="Q14" s="64"/>
      <c r="R14" s="64" t="s">
        <v>146</v>
      </c>
      <c r="S14" s="155" t="s">
        <v>147</v>
      </c>
      <c r="T14" s="73">
        <v>1</v>
      </c>
      <c r="U14" s="282"/>
      <c r="V14" s="66" t="s">
        <v>63</v>
      </c>
      <c r="W14" s="67" t="s">
        <v>133</v>
      </c>
      <c r="X14" s="56">
        <v>2.2000000000000002</v>
      </c>
      <c r="Z14" s="68"/>
      <c r="AB14" s="69"/>
      <c r="AC14" s="23"/>
      <c r="AD14" s="23"/>
      <c r="AE14" s="70"/>
    </row>
    <row r="15" spans="1:37" ht="17.100000000000001" customHeight="1">
      <c r="A15" s="285" t="s">
        <v>161</v>
      </c>
      <c r="B15" s="280"/>
      <c r="C15" s="60"/>
      <c r="D15" s="61"/>
      <c r="E15" s="156"/>
      <c r="F15" s="60" t="s">
        <v>197</v>
      </c>
      <c r="H15" s="61">
        <v>5</v>
      </c>
      <c r="I15" s="60" t="s">
        <v>130</v>
      </c>
      <c r="K15" s="65">
        <v>5</v>
      </c>
      <c r="L15" s="60" t="s">
        <v>130</v>
      </c>
      <c r="N15" s="61">
        <v>5</v>
      </c>
      <c r="O15" s="64"/>
      <c r="P15" s="71"/>
      <c r="Q15" s="64"/>
      <c r="R15" s="64" t="s">
        <v>172</v>
      </c>
      <c r="T15" s="73">
        <v>5</v>
      </c>
      <c r="U15" s="282"/>
      <c r="V15" s="54">
        <f t="shared" ref="V15" si="1">X13*5+X15*5</f>
        <v>22.5</v>
      </c>
      <c r="W15" s="67" t="s">
        <v>138</v>
      </c>
      <c r="X15" s="56">
        <v>2.5</v>
      </c>
      <c r="Y15" s="20"/>
      <c r="AB15" s="23"/>
      <c r="AC15" s="23"/>
      <c r="AD15" s="23"/>
      <c r="AE15" s="23"/>
    </row>
    <row r="16" spans="1:37" ht="17.100000000000001" customHeight="1">
      <c r="A16" s="285"/>
      <c r="B16" s="280"/>
      <c r="C16" s="61"/>
      <c r="D16" s="61"/>
      <c r="E16" s="74"/>
      <c r="F16" s="61"/>
      <c r="H16" s="61"/>
      <c r="I16" s="61"/>
      <c r="K16" s="61"/>
      <c r="L16" s="61" t="s">
        <v>193</v>
      </c>
      <c r="N16" s="61">
        <v>3</v>
      </c>
      <c r="O16" s="64"/>
      <c r="P16" s="71"/>
      <c r="Q16" s="64"/>
      <c r="R16" s="73"/>
      <c r="S16" s="75"/>
      <c r="T16" s="73"/>
      <c r="U16" s="282"/>
      <c r="V16" s="66" t="s">
        <v>143</v>
      </c>
      <c r="W16" s="67" t="s">
        <v>144</v>
      </c>
      <c r="X16" s="56"/>
      <c r="AB16" s="23"/>
      <c r="AC16" s="23"/>
      <c r="AD16" s="23"/>
      <c r="AE16" s="23"/>
    </row>
    <row r="17" spans="1:37" ht="17.100000000000001" customHeight="1">
      <c r="A17" s="78" t="s">
        <v>151</v>
      </c>
      <c r="B17" s="280"/>
      <c r="C17" s="156"/>
      <c r="D17" s="156"/>
      <c r="E17" s="74"/>
      <c r="F17" s="156"/>
      <c r="G17" s="156"/>
      <c r="H17" s="128"/>
      <c r="I17" s="156"/>
      <c r="J17" s="156"/>
      <c r="K17" s="128"/>
      <c r="L17" s="156"/>
      <c r="N17" s="156"/>
      <c r="O17" s="64"/>
      <c r="P17" s="71"/>
      <c r="Q17" s="64"/>
      <c r="R17" s="73"/>
      <c r="S17" s="75"/>
      <c r="T17" s="73"/>
      <c r="U17" s="282"/>
      <c r="V17" s="54">
        <f t="shared" ref="V17" si="2">X12*2+X13*7+X14*1</f>
        <v>28.599999999999998</v>
      </c>
      <c r="W17" s="76" t="s">
        <v>149</v>
      </c>
      <c r="X17" s="77"/>
      <c r="Y17" s="20"/>
    </row>
    <row r="18" spans="1:37" ht="17.100000000000001" customHeight="1">
      <c r="A18" s="93"/>
      <c r="B18" s="79"/>
      <c r="C18" s="73"/>
      <c r="D18" s="75"/>
      <c r="E18" s="73"/>
      <c r="F18" s="73"/>
      <c r="G18" s="75"/>
      <c r="H18" s="71"/>
      <c r="I18" s="73"/>
      <c r="J18" s="75"/>
      <c r="K18" s="91"/>
      <c r="L18" s="73"/>
      <c r="M18" s="75"/>
      <c r="N18" s="182"/>
      <c r="O18" s="64"/>
      <c r="P18" s="71"/>
      <c r="Q18" s="64"/>
      <c r="R18" s="73"/>
      <c r="S18" s="75"/>
      <c r="T18" s="73"/>
      <c r="U18" s="282"/>
      <c r="V18" s="66" t="s">
        <v>152</v>
      </c>
      <c r="W18" s="81"/>
      <c r="X18" s="56"/>
    </row>
    <row r="19" spans="1:37" ht="17.100000000000001" customHeight="1">
      <c r="A19" s="33">
        <v>2</v>
      </c>
      <c r="B19" s="94"/>
      <c r="C19" s="133"/>
      <c r="D19" s="123"/>
      <c r="E19" s="133"/>
      <c r="F19" s="133"/>
      <c r="G19" s="123"/>
      <c r="H19" s="133"/>
      <c r="I19" s="133"/>
      <c r="J19" s="123"/>
      <c r="K19" s="133"/>
      <c r="L19" s="133"/>
      <c r="M19" s="123"/>
      <c r="N19" s="133"/>
      <c r="O19" s="133"/>
      <c r="P19" s="123"/>
      <c r="Q19" s="133"/>
      <c r="R19" s="133"/>
      <c r="S19" s="123"/>
      <c r="T19" s="133"/>
      <c r="U19" s="289"/>
      <c r="V19" s="86">
        <f t="shared" ref="V19" si="3">V13*4+V15*9+V17*4</f>
        <v>732.9</v>
      </c>
      <c r="W19" s="95"/>
      <c r="X19" s="77"/>
      <c r="Y19" s="20"/>
      <c r="AB19" s="89"/>
      <c r="AC19" s="89"/>
      <c r="AD19" s="89"/>
    </row>
    <row r="20" spans="1:37" ht="17.100000000000001" customHeight="1">
      <c r="A20" s="43" t="s">
        <v>120</v>
      </c>
      <c r="B20" s="279"/>
      <c r="C20" s="35" t="str">
        <f>[1]彰化菜單ok!I21</f>
        <v>白飯</v>
      </c>
      <c r="D20" s="35" t="s">
        <v>110</v>
      </c>
      <c r="E20" s="35"/>
      <c r="F20" s="35" t="str">
        <f>[1]彰化菜單ok!I22</f>
        <v>麻香肉片</v>
      </c>
      <c r="G20" s="38" t="s">
        <v>112</v>
      </c>
      <c r="H20" s="35"/>
      <c r="I20" s="35" t="str">
        <f>[1]彰化菜單ok!I23</f>
        <v>大阪燒高麗</v>
      </c>
      <c r="J20" s="38" t="s">
        <v>112</v>
      </c>
      <c r="K20" s="35"/>
      <c r="L20" s="35" t="str">
        <f>[1]彰化菜單ok!I24</f>
        <v>紹子蛋</v>
      </c>
      <c r="M20" s="38" t="s">
        <v>164</v>
      </c>
      <c r="N20" s="35"/>
      <c r="O20" s="35" t="str">
        <f>彰化菜單ok!I47</f>
        <v>深色蔬菜</v>
      </c>
      <c r="P20" s="35" t="s">
        <v>113</v>
      </c>
      <c r="Q20" s="35"/>
      <c r="R20" s="35" t="str">
        <f>[1]彰化菜單ok!I26</f>
        <v>鮮蔬湯</v>
      </c>
      <c r="S20" s="35" t="s">
        <v>112</v>
      </c>
      <c r="T20" s="35"/>
      <c r="U20" s="281"/>
      <c r="V20" s="40" t="s">
        <v>114</v>
      </c>
      <c r="W20" s="41" t="s">
        <v>115</v>
      </c>
      <c r="X20" s="42">
        <v>6</v>
      </c>
      <c r="AG20" s="23"/>
    </row>
    <row r="21" spans="1:37" ht="17.100000000000001" customHeight="1">
      <c r="A21" s="43">
        <v>23</v>
      </c>
      <c r="B21" s="280"/>
      <c r="C21" s="49" t="s">
        <v>121</v>
      </c>
      <c r="D21" s="50"/>
      <c r="E21" s="153">
        <v>120</v>
      </c>
      <c r="F21" s="49" t="s">
        <v>341</v>
      </c>
      <c r="G21" s="50"/>
      <c r="H21" s="50">
        <v>50</v>
      </c>
      <c r="I21" s="49" t="s">
        <v>123</v>
      </c>
      <c r="J21" s="50"/>
      <c r="K21" s="50">
        <v>80</v>
      </c>
      <c r="L21" s="49" t="s">
        <v>342</v>
      </c>
      <c r="M21" s="50"/>
      <c r="N21" s="50">
        <v>30</v>
      </c>
      <c r="O21" s="51" t="s">
        <v>124</v>
      </c>
      <c r="P21" s="52"/>
      <c r="Q21" s="53">
        <v>100</v>
      </c>
      <c r="R21" s="49" t="s">
        <v>343</v>
      </c>
      <c r="S21" s="50"/>
      <c r="T21" s="50">
        <v>20</v>
      </c>
      <c r="U21" s="291"/>
      <c r="V21" s="54">
        <f t="shared" ref="V21" si="4">X20*15+X22*5</f>
        <v>103</v>
      </c>
      <c r="W21" s="55" t="s">
        <v>126</v>
      </c>
      <c r="X21" s="56">
        <v>2</v>
      </c>
      <c r="Y21" s="20"/>
      <c r="Z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17.100000000000001" customHeight="1">
      <c r="A22" s="43" t="s">
        <v>136</v>
      </c>
      <c r="B22" s="280"/>
      <c r="C22" s="60"/>
      <c r="D22" s="61"/>
      <c r="E22" s="156"/>
      <c r="F22" s="60" t="s">
        <v>344</v>
      </c>
      <c r="G22" s="61"/>
      <c r="H22" s="61">
        <v>20</v>
      </c>
      <c r="I22" s="62" t="s">
        <v>130</v>
      </c>
      <c r="J22" s="63"/>
      <c r="K22" s="63">
        <v>10</v>
      </c>
      <c r="L22" s="60" t="s">
        <v>345</v>
      </c>
      <c r="M22" s="61"/>
      <c r="N22" s="61">
        <v>10</v>
      </c>
      <c r="O22" s="64"/>
      <c r="P22" s="64"/>
      <c r="Q22" s="64"/>
      <c r="R22" s="65" t="s">
        <v>315</v>
      </c>
      <c r="S22" s="65"/>
      <c r="T22" s="63">
        <v>10</v>
      </c>
      <c r="U22" s="291"/>
      <c r="V22" s="66" t="s">
        <v>63</v>
      </c>
      <c r="W22" s="67" t="s">
        <v>133</v>
      </c>
      <c r="X22" s="56">
        <v>2.6</v>
      </c>
      <c r="Z22" s="68"/>
      <c r="AB22" s="69"/>
      <c r="AC22" s="23"/>
      <c r="AD22" s="23"/>
      <c r="AE22" s="70"/>
      <c r="AF22" s="68"/>
      <c r="AG22" s="23"/>
      <c r="AH22" s="69"/>
      <c r="AI22" s="23"/>
      <c r="AJ22" s="23"/>
      <c r="AK22" s="70"/>
    </row>
    <row r="23" spans="1:37" ht="17.100000000000001" customHeight="1">
      <c r="A23" s="285" t="s">
        <v>171</v>
      </c>
      <c r="B23" s="280"/>
      <c r="C23" s="65"/>
      <c r="D23" s="61"/>
      <c r="E23" s="156"/>
      <c r="F23" s="65"/>
      <c r="G23" s="61"/>
      <c r="H23" s="61"/>
      <c r="I23" s="65" t="s">
        <v>158</v>
      </c>
      <c r="J23" s="63"/>
      <c r="K23" s="63">
        <v>12</v>
      </c>
      <c r="L23" s="65" t="s">
        <v>315</v>
      </c>
      <c r="M23" s="61"/>
      <c r="N23" s="61">
        <v>10</v>
      </c>
      <c r="O23" s="64"/>
      <c r="P23" s="71"/>
      <c r="Q23" s="64"/>
      <c r="R23" s="65" t="s">
        <v>346</v>
      </c>
      <c r="S23" s="63"/>
      <c r="T23" s="63">
        <v>3</v>
      </c>
      <c r="U23" s="291"/>
      <c r="V23" s="54">
        <f t="shared" ref="V23" si="5">X21*5+X23*5</f>
        <v>22.5</v>
      </c>
      <c r="W23" s="67" t="s">
        <v>138</v>
      </c>
      <c r="X23" s="56">
        <v>2.5</v>
      </c>
      <c r="Y23" s="20"/>
      <c r="AB23" s="23"/>
      <c r="AC23" s="23"/>
      <c r="AD23" s="23"/>
      <c r="AE23" s="23"/>
      <c r="AG23" s="23"/>
      <c r="AH23" s="23"/>
      <c r="AI23" s="23"/>
      <c r="AJ23" s="23"/>
      <c r="AK23" s="23"/>
    </row>
    <row r="24" spans="1:37" ht="17.100000000000001" customHeight="1">
      <c r="A24" s="285"/>
      <c r="B24" s="280"/>
      <c r="C24" s="60"/>
      <c r="D24" s="61"/>
      <c r="E24" s="157"/>
      <c r="F24" s="60"/>
      <c r="G24" s="61"/>
      <c r="H24" s="61"/>
      <c r="I24" s="63" t="s">
        <v>193</v>
      </c>
      <c r="J24" s="63"/>
      <c r="K24" s="63">
        <v>5</v>
      </c>
      <c r="L24" s="60"/>
      <c r="M24" s="61"/>
      <c r="N24" s="61"/>
      <c r="O24" s="170"/>
      <c r="P24" s="183"/>
      <c r="Q24" s="170"/>
      <c r="R24" s="60" t="s">
        <v>347</v>
      </c>
      <c r="S24" s="61"/>
      <c r="T24" s="61">
        <v>3</v>
      </c>
      <c r="U24" s="291"/>
      <c r="V24" s="66" t="s">
        <v>143</v>
      </c>
      <c r="W24" s="67" t="s">
        <v>144</v>
      </c>
      <c r="X24" s="56"/>
      <c r="AB24" s="23"/>
      <c r="AC24" s="23"/>
      <c r="AD24" s="23"/>
      <c r="AE24" s="23"/>
      <c r="AG24" s="23"/>
      <c r="AH24" s="23"/>
      <c r="AI24" s="23"/>
      <c r="AJ24" s="23"/>
      <c r="AK24" s="23"/>
    </row>
    <row r="25" spans="1:37" ht="17.100000000000001" customHeight="1">
      <c r="A25" s="78" t="s">
        <v>151</v>
      </c>
      <c r="B25" s="280"/>
      <c r="C25" s="156"/>
      <c r="D25" s="156"/>
      <c r="E25" s="156"/>
      <c r="F25" s="184"/>
      <c r="G25" s="183"/>
      <c r="H25" s="170"/>
      <c r="I25" s="65" t="s">
        <v>333</v>
      </c>
      <c r="J25" s="61"/>
      <c r="K25" s="61">
        <v>1</v>
      </c>
      <c r="L25" s="184"/>
      <c r="M25" s="183"/>
      <c r="N25" s="170"/>
      <c r="O25" s="170"/>
      <c r="P25" s="183"/>
      <c r="Q25" s="170"/>
      <c r="R25" s="61"/>
      <c r="S25" s="61"/>
      <c r="T25" s="157"/>
      <c r="U25" s="291"/>
      <c r="V25" s="54">
        <f t="shared" ref="V25" si="6">X20*2+X21*7+X22*1</f>
        <v>28.6</v>
      </c>
      <c r="W25" s="76" t="s">
        <v>149</v>
      </c>
      <c r="X25" s="56"/>
      <c r="Y25" s="20"/>
      <c r="AG25" s="23"/>
    </row>
    <row r="26" spans="1:37" ht="17.100000000000001" customHeight="1">
      <c r="A26" s="116"/>
      <c r="B26" s="79"/>
      <c r="C26" s="156"/>
      <c r="D26" s="156"/>
      <c r="E26" s="157"/>
      <c r="F26" s="170"/>
      <c r="G26" s="183"/>
      <c r="H26" s="170"/>
      <c r="I26" s="61"/>
      <c r="J26" s="61"/>
      <c r="K26" s="156"/>
      <c r="L26" s="170"/>
      <c r="M26" s="183"/>
      <c r="N26" s="170"/>
      <c r="O26" s="170"/>
      <c r="P26" s="183"/>
      <c r="Q26" s="170"/>
      <c r="R26" s="170"/>
      <c r="S26" s="183"/>
      <c r="T26" s="170"/>
      <c r="U26" s="291"/>
      <c r="V26" s="66" t="s">
        <v>152</v>
      </c>
      <c r="W26" s="81"/>
      <c r="X26" s="56"/>
      <c r="AG26" s="23"/>
    </row>
    <row r="27" spans="1:37" ht="17.100000000000001" customHeight="1" thickBot="1">
      <c r="A27" s="33">
        <v>2</v>
      </c>
      <c r="B27" s="117"/>
      <c r="C27" s="71"/>
      <c r="D27" s="71"/>
      <c r="E27" s="64"/>
      <c r="F27" s="64"/>
      <c r="G27" s="71"/>
      <c r="H27" s="64"/>
      <c r="I27" s="64"/>
      <c r="J27" s="71"/>
      <c r="K27" s="118"/>
      <c r="L27" s="64"/>
      <c r="M27" s="71"/>
      <c r="N27" s="64"/>
      <c r="O27" s="125"/>
      <c r="P27" s="71"/>
      <c r="Q27" s="64"/>
      <c r="R27" s="64"/>
      <c r="S27" s="71"/>
      <c r="T27" s="64"/>
      <c r="U27" s="289"/>
      <c r="V27" s="86">
        <f t="shared" ref="V27" si="7">V21*4+V23*9+V25*4</f>
        <v>728.9</v>
      </c>
      <c r="W27" s="87"/>
      <c r="X27" s="56"/>
      <c r="Y27" s="20"/>
      <c r="AB27" s="89"/>
      <c r="AC27" s="89"/>
      <c r="AD27" s="89"/>
      <c r="AG27" s="23"/>
      <c r="AH27" s="89"/>
      <c r="AI27" s="89"/>
      <c r="AJ27" s="89"/>
    </row>
    <row r="28" spans="1:37" ht="17.100000000000001" customHeight="1">
      <c r="A28" s="43" t="s">
        <v>120</v>
      </c>
      <c r="B28" s="280"/>
      <c r="C28" s="39" t="str">
        <f>[1]彰化菜單ok!M21</f>
        <v>燕麥飯</v>
      </c>
      <c r="D28" s="39" t="s">
        <v>110</v>
      </c>
      <c r="E28" s="39"/>
      <c r="F28" s="39" t="str">
        <f>[1]彰化菜單ok!M22</f>
        <v>照燒雞</v>
      </c>
      <c r="G28" s="159" t="s">
        <v>112</v>
      </c>
      <c r="H28" s="39"/>
      <c r="I28" s="39" t="str">
        <f>[1]彰化菜單ok!M23</f>
        <v>螞蟻上樹</v>
      </c>
      <c r="J28" s="38" t="s">
        <v>112</v>
      </c>
      <c r="K28" s="39"/>
      <c r="L28" s="39" t="str">
        <f>[1]彰化菜單ok!M24</f>
        <v>風味白菜滷</v>
      </c>
      <c r="M28" s="159" t="s">
        <v>112</v>
      </c>
      <c r="N28" s="39"/>
      <c r="O28" s="39" t="str">
        <f>彰化菜單ok!M47</f>
        <v>深色蔬菜</v>
      </c>
      <c r="P28" s="39" t="s">
        <v>113</v>
      </c>
      <c r="Q28" s="39"/>
      <c r="R28" s="39" t="str">
        <f>[1]彰化菜單ok!M26</f>
        <v>薑絲海芽湯</v>
      </c>
      <c r="S28" s="39" t="s">
        <v>112</v>
      </c>
      <c r="T28" s="39"/>
      <c r="U28" s="288"/>
      <c r="V28" s="40" t="s">
        <v>114</v>
      </c>
      <c r="W28" s="41" t="s">
        <v>115</v>
      </c>
      <c r="X28" s="126">
        <v>6.7</v>
      </c>
      <c r="AG28" s="23"/>
    </row>
    <row r="29" spans="1:37" ht="17.100000000000001" customHeight="1">
      <c r="A29" s="43">
        <v>24</v>
      </c>
      <c r="B29" s="280"/>
      <c r="C29" s="49" t="s">
        <v>121</v>
      </c>
      <c r="D29" s="50"/>
      <c r="E29" s="153">
        <v>90</v>
      </c>
      <c r="F29" s="49" t="s">
        <v>227</v>
      </c>
      <c r="G29" s="50"/>
      <c r="H29" s="50">
        <v>70</v>
      </c>
      <c r="I29" s="49" t="s">
        <v>155</v>
      </c>
      <c r="J29" s="50"/>
      <c r="K29" s="50">
        <v>10</v>
      </c>
      <c r="L29" s="49" t="s">
        <v>348</v>
      </c>
      <c r="M29" s="50"/>
      <c r="N29" s="50">
        <v>70</v>
      </c>
      <c r="O29" s="51" t="s">
        <v>124</v>
      </c>
      <c r="P29" s="52"/>
      <c r="Q29" s="53">
        <v>100</v>
      </c>
      <c r="R29" s="49" t="s">
        <v>416</v>
      </c>
      <c r="S29" s="50"/>
      <c r="T29" s="50">
        <v>5</v>
      </c>
      <c r="U29" s="291"/>
      <c r="V29" s="54">
        <f t="shared" ref="V29" si="8">X28*15+X30*5</f>
        <v>112</v>
      </c>
      <c r="W29" s="55" t="s">
        <v>126</v>
      </c>
      <c r="X29" s="129">
        <v>2</v>
      </c>
      <c r="Y29" s="20"/>
      <c r="Z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ht="17.100000000000001" customHeight="1">
      <c r="A30" s="43" t="s">
        <v>136</v>
      </c>
      <c r="B30" s="280"/>
      <c r="C30" s="60" t="s">
        <v>203</v>
      </c>
      <c r="D30" s="61"/>
      <c r="E30" s="156">
        <v>30</v>
      </c>
      <c r="F30" s="60" t="s">
        <v>315</v>
      </c>
      <c r="G30" s="61"/>
      <c r="H30" s="61">
        <v>15</v>
      </c>
      <c r="I30" s="62" t="s">
        <v>130</v>
      </c>
      <c r="J30" s="63"/>
      <c r="K30" s="63">
        <v>5</v>
      </c>
      <c r="L30" s="60" t="s">
        <v>417</v>
      </c>
      <c r="M30" s="61"/>
      <c r="N30" s="61">
        <v>10</v>
      </c>
      <c r="O30" s="64"/>
      <c r="P30" s="64"/>
      <c r="Q30" s="64"/>
      <c r="R30" s="65" t="s">
        <v>418</v>
      </c>
      <c r="S30" s="65"/>
      <c r="T30" s="63">
        <v>1</v>
      </c>
      <c r="U30" s="291"/>
      <c r="V30" s="66" t="s">
        <v>63</v>
      </c>
      <c r="W30" s="67" t="s">
        <v>133</v>
      </c>
      <c r="X30" s="129">
        <v>2.2999999999999998</v>
      </c>
      <c r="Z30" s="68"/>
      <c r="AB30" s="69"/>
      <c r="AC30" s="23"/>
      <c r="AD30" s="23"/>
      <c r="AE30" s="70"/>
      <c r="AF30" s="68"/>
      <c r="AG30" s="23"/>
      <c r="AH30" s="69"/>
      <c r="AI30" s="23"/>
      <c r="AJ30" s="23"/>
      <c r="AK30" s="70"/>
    </row>
    <row r="31" spans="1:37" ht="17.100000000000001" customHeight="1">
      <c r="A31" s="285" t="s">
        <v>181</v>
      </c>
      <c r="B31" s="280"/>
      <c r="C31" s="65"/>
      <c r="D31" s="61"/>
      <c r="E31" s="156"/>
      <c r="F31" s="65" t="s">
        <v>197</v>
      </c>
      <c r="G31" s="61"/>
      <c r="H31" s="61">
        <v>3</v>
      </c>
      <c r="I31" s="65" t="s">
        <v>180</v>
      </c>
      <c r="J31" s="63"/>
      <c r="K31" s="63">
        <v>10</v>
      </c>
      <c r="L31" s="65" t="s">
        <v>316</v>
      </c>
      <c r="M31" s="61"/>
      <c r="N31" s="61">
        <v>5</v>
      </c>
      <c r="O31" s="64"/>
      <c r="P31" s="71"/>
      <c r="Q31" s="64"/>
      <c r="R31" s="65"/>
      <c r="S31" s="63"/>
      <c r="T31" s="63"/>
      <c r="U31" s="291"/>
      <c r="V31" s="54">
        <f t="shared" ref="V31" si="9">X29*5+X31*5</f>
        <v>22.5</v>
      </c>
      <c r="W31" s="67" t="s">
        <v>138</v>
      </c>
      <c r="X31" s="56">
        <v>2.5</v>
      </c>
      <c r="Y31" s="20"/>
      <c r="AB31" s="23"/>
      <c r="AC31" s="23"/>
      <c r="AD31" s="23"/>
      <c r="AE31" s="23"/>
      <c r="AG31" s="23"/>
      <c r="AH31" s="23"/>
      <c r="AI31" s="23"/>
      <c r="AJ31" s="23"/>
      <c r="AK31" s="23"/>
    </row>
    <row r="32" spans="1:37" ht="17.100000000000001" customHeight="1">
      <c r="A32" s="285"/>
      <c r="B32" s="280"/>
      <c r="C32" s="60"/>
      <c r="D32" s="61"/>
      <c r="E32" s="157"/>
      <c r="F32" s="60"/>
      <c r="G32" s="61"/>
      <c r="H32" s="61"/>
      <c r="I32" s="63" t="s">
        <v>123</v>
      </c>
      <c r="J32" s="63"/>
      <c r="K32" s="63">
        <v>10</v>
      </c>
      <c r="L32" s="60" t="s">
        <v>148</v>
      </c>
      <c r="M32" s="61"/>
      <c r="N32" s="61">
        <v>3</v>
      </c>
      <c r="O32" s="170"/>
      <c r="P32" s="183"/>
      <c r="Q32" s="170"/>
      <c r="R32" s="60"/>
      <c r="S32" s="61"/>
      <c r="T32" s="61"/>
      <c r="U32" s="291"/>
      <c r="V32" s="66" t="s">
        <v>143</v>
      </c>
      <c r="W32" s="67" t="s">
        <v>144</v>
      </c>
      <c r="X32" s="129"/>
      <c r="AB32" s="23"/>
      <c r="AC32" s="23"/>
      <c r="AD32" s="23"/>
      <c r="AE32" s="23"/>
      <c r="AG32" s="23"/>
      <c r="AH32" s="23"/>
      <c r="AI32" s="23"/>
      <c r="AJ32" s="23"/>
      <c r="AK32" s="23"/>
    </row>
    <row r="33" spans="1:33" ht="17.100000000000001" customHeight="1">
      <c r="A33" s="78" t="s">
        <v>151</v>
      </c>
      <c r="B33" s="280"/>
      <c r="C33" s="156"/>
      <c r="D33" s="156"/>
      <c r="E33" s="156"/>
      <c r="F33" s="184"/>
      <c r="G33" s="183"/>
      <c r="H33" s="170"/>
      <c r="I33" s="65" t="s">
        <v>148</v>
      </c>
      <c r="J33" s="61"/>
      <c r="K33" s="61">
        <v>3</v>
      </c>
      <c r="L33" s="184" t="s">
        <v>158</v>
      </c>
      <c r="M33" s="183"/>
      <c r="N33" s="170">
        <v>15</v>
      </c>
      <c r="O33" s="170"/>
      <c r="P33" s="183"/>
      <c r="Q33" s="170"/>
      <c r="R33" s="61"/>
      <c r="S33" s="61"/>
      <c r="T33" s="157"/>
      <c r="U33" s="291"/>
      <c r="V33" s="54">
        <f t="shared" ref="V33" si="10">X28*2+X29*7+X30*1</f>
        <v>29.7</v>
      </c>
      <c r="W33" s="76" t="s">
        <v>149</v>
      </c>
      <c r="X33" s="129"/>
      <c r="Y33" s="20"/>
      <c r="AG33" s="23"/>
    </row>
    <row r="34" spans="1:33" ht="17.100000000000001" customHeight="1">
      <c r="A34" s="93"/>
      <c r="B34" s="79"/>
      <c r="C34" s="156"/>
      <c r="D34" s="156"/>
      <c r="E34" s="157"/>
      <c r="F34" s="170"/>
      <c r="G34" s="183"/>
      <c r="H34" s="170"/>
      <c r="I34" s="61"/>
      <c r="J34" s="61"/>
      <c r="K34" s="156"/>
      <c r="L34" s="170"/>
      <c r="M34" s="183"/>
      <c r="N34" s="170"/>
      <c r="O34" s="170"/>
      <c r="P34" s="183"/>
      <c r="Q34" s="170"/>
      <c r="R34" s="170"/>
      <c r="S34" s="183"/>
      <c r="T34" s="170"/>
      <c r="U34" s="282"/>
      <c r="V34" s="66" t="s">
        <v>152</v>
      </c>
      <c r="W34" s="81"/>
      <c r="X34" s="129"/>
      <c r="AG34" s="23"/>
    </row>
    <row r="35" spans="1:33" ht="17.100000000000001" customHeight="1">
      <c r="A35" s="33">
        <v>2</v>
      </c>
      <c r="B35" s="94"/>
      <c r="C35" s="71"/>
      <c r="D35" s="71"/>
      <c r="E35" s="64"/>
      <c r="F35" s="64"/>
      <c r="G35" s="71"/>
      <c r="H35" s="64"/>
      <c r="I35" s="64"/>
      <c r="J35" s="71"/>
      <c r="K35" s="118"/>
      <c r="L35" s="64"/>
      <c r="M35" s="71"/>
      <c r="N35" s="64"/>
      <c r="O35" s="125"/>
      <c r="P35" s="71"/>
      <c r="Q35" s="64"/>
      <c r="R35" s="64"/>
      <c r="S35" s="71"/>
      <c r="T35" s="64"/>
      <c r="U35" s="289"/>
      <c r="V35" s="86">
        <f t="shared" ref="V35" si="11">V29*4+V31*9+V33*4</f>
        <v>769.3</v>
      </c>
      <c r="W35" s="95"/>
      <c r="X35" s="129"/>
      <c r="Y35" s="20"/>
      <c r="AB35" s="89"/>
      <c r="AC35" s="89"/>
      <c r="AD35" s="89"/>
    </row>
    <row r="36" spans="1:33" ht="17.100000000000001" customHeight="1">
      <c r="A36" s="43" t="s">
        <v>120</v>
      </c>
      <c r="B36" s="280"/>
      <c r="C36" s="39" t="str">
        <f>[1]彰化菜單ok!Q21</f>
        <v>鐵板麵</v>
      </c>
      <c r="D36" s="159" t="s">
        <v>164</v>
      </c>
      <c r="E36" s="39"/>
      <c r="F36" s="39" t="str">
        <f>[1]彰化菜單ok!Q22</f>
        <v>淋汁豬排</v>
      </c>
      <c r="G36" s="159" t="s">
        <v>112</v>
      </c>
      <c r="H36" s="39"/>
      <c r="I36" s="39" t="str">
        <f>[1]彰化菜單ok!Q23</f>
        <v>大瓜什錦</v>
      </c>
      <c r="J36" s="159" t="s">
        <v>112</v>
      </c>
      <c r="K36" s="39"/>
      <c r="L36" s="39" t="str">
        <f>[1]彰化菜單ok!Q24</f>
        <v>玉米可樂餅(加.炸)</v>
      </c>
      <c r="M36" s="159" t="s">
        <v>182</v>
      </c>
      <c r="N36" s="39"/>
      <c r="O36" s="39" t="str">
        <f>彰化菜單ok!Q47</f>
        <v>深色蔬菜</v>
      </c>
      <c r="P36" s="39" t="s">
        <v>113</v>
      </c>
      <c r="Q36" s="39"/>
      <c r="R36" s="39" t="str">
        <f>[1]彰化菜單ok!Q26</f>
        <v>白玉豚骨湯</v>
      </c>
      <c r="S36" s="39" t="s">
        <v>112</v>
      </c>
      <c r="T36" s="39"/>
      <c r="U36" s="288"/>
      <c r="V36" s="40" t="s">
        <v>114</v>
      </c>
      <c r="W36" s="41" t="s">
        <v>115</v>
      </c>
      <c r="X36" s="136">
        <v>6.5</v>
      </c>
    </row>
    <row r="37" spans="1:33" ht="17.100000000000001" customHeight="1">
      <c r="A37" s="43">
        <v>25</v>
      </c>
      <c r="B37" s="280"/>
      <c r="C37" s="47" t="s">
        <v>286</v>
      </c>
      <c r="E37" s="137">
        <v>245</v>
      </c>
      <c r="F37" s="49" t="s">
        <v>349</v>
      </c>
      <c r="G37" s="155"/>
      <c r="H37" s="49">
        <v>60</v>
      </c>
      <c r="I37" s="49" t="s">
        <v>350</v>
      </c>
      <c r="J37" s="155"/>
      <c r="K37" s="49">
        <v>60</v>
      </c>
      <c r="L37" s="49" t="s">
        <v>351</v>
      </c>
      <c r="M37" s="155" t="s">
        <v>209</v>
      </c>
      <c r="N37" s="49">
        <v>30</v>
      </c>
      <c r="O37" s="49" t="s">
        <v>124</v>
      </c>
      <c r="P37" s="155"/>
      <c r="Q37" s="49">
        <v>100</v>
      </c>
      <c r="R37" s="49" t="s">
        <v>352</v>
      </c>
      <c r="S37" s="155"/>
      <c r="T37" s="49">
        <v>40</v>
      </c>
      <c r="U37" s="291"/>
      <c r="V37" s="54">
        <f t="shared" ref="V37" si="12">X36*15+X38*5</f>
        <v>109</v>
      </c>
      <c r="W37" s="55" t="s">
        <v>126</v>
      </c>
      <c r="X37" s="129"/>
      <c r="Y37" s="20"/>
      <c r="Z37" s="23"/>
      <c r="AB37" s="23"/>
      <c r="AC37" s="23"/>
      <c r="AD37" s="23"/>
      <c r="AE37" s="23"/>
    </row>
    <row r="38" spans="1:33" ht="17.100000000000001" customHeight="1">
      <c r="A38" s="43" t="s">
        <v>136</v>
      </c>
      <c r="B38" s="280"/>
      <c r="C38" s="60" t="s">
        <v>353</v>
      </c>
      <c r="E38" s="61">
        <v>10</v>
      </c>
      <c r="F38" s="62"/>
      <c r="H38" s="63"/>
      <c r="I38" s="62" t="s">
        <v>130</v>
      </c>
      <c r="K38" s="63">
        <v>5</v>
      </c>
      <c r="L38" s="62"/>
      <c r="N38" s="63"/>
      <c r="O38" s="62"/>
      <c r="Q38" s="63"/>
      <c r="R38" s="62" t="s">
        <v>191</v>
      </c>
      <c r="T38" s="63">
        <v>15</v>
      </c>
      <c r="U38" s="291"/>
      <c r="V38" s="66" t="s">
        <v>63</v>
      </c>
      <c r="W38" s="67" t="s">
        <v>133</v>
      </c>
      <c r="X38" s="129">
        <v>2.2999999999999998</v>
      </c>
      <c r="Z38" s="68"/>
      <c r="AB38" s="69"/>
      <c r="AC38" s="23"/>
      <c r="AD38" s="23"/>
      <c r="AE38" s="70"/>
    </row>
    <row r="39" spans="1:33" ht="17.100000000000001" customHeight="1">
      <c r="A39" s="285" t="s">
        <v>192</v>
      </c>
      <c r="B39" s="280"/>
      <c r="C39" s="60" t="s">
        <v>180</v>
      </c>
      <c r="E39" s="61">
        <v>5</v>
      </c>
      <c r="F39" s="65"/>
      <c r="H39" s="63"/>
      <c r="I39" s="65" t="s">
        <v>354</v>
      </c>
      <c r="K39" s="63">
        <v>5</v>
      </c>
      <c r="L39" s="65"/>
      <c r="N39" s="63"/>
      <c r="O39" s="65"/>
      <c r="Q39" s="63"/>
      <c r="R39" s="65" t="s">
        <v>129</v>
      </c>
      <c r="T39" s="63">
        <v>5</v>
      </c>
      <c r="U39" s="291"/>
      <c r="V39" s="54">
        <f t="shared" ref="V39" si="13">X37*5+X39*5</f>
        <v>12.5</v>
      </c>
      <c r="W39" s="67" t="s">
        <v>138</v>
      </c>
      <c r="X39" s="56">
        <v>2.5</v>
      </c>
      <c r="Y39" s="20"/>
      <c r="AB39" s="23"/>
      <c r="AC39" s="23"/>
      <c r="AD39" s="23"/>
      <c r="AE39" s="23"/>
    </row>
    <row r="40" spans="1:33" ht="17.100000000000001" customHeight="1">
      <c r="A40" s="285"/>
      <c r="B40" s="280"/>
      <c r="C40" s="156" t="s">
        <v>355</v>
      </c>
      <c r="E40" s="156">
        <v>5</v>
      </c>
      <c r="F40" s="65"/>
      <c r="G40" s="63"/>
      <c r="H40" s="174"/>
      <c r="I40" s="65" t="s">
        <v>356</v>
      </c>
      <c r="J40" s="63"/>
      <c r="K40" s="174">
        <v>10</v>
      </c>
      <c r="L40" s="65"/>
      <c r="M40" s="63"/>
      <c r="N40" s="174"/>
      <c r="O40" s="65"/>
      <c r="P40" s="63"/>
      <c r="Q40" s="174"/>
      <c r="R40" s="65"/>
      <c r="S40" s="63"/>
      <c r="T40" s="174"/>
      <c r="U40" s="291"/>
      <c r="V40" s="66" t="s">
        <v>143</v>
      </c>
      <c r="W40" s="67" t="s">
        <v>144</v>
      </c>
      <c r="X40" s="129"/>
      <c r="AB40" s="23"/>
      <c r="AC40" s="23"/>
      <c r="AD40" s="23"/>
      <c r="AE40" s="23"/>
    </row>
    <row r="41" spans="1:33" ht="17.100000000000001" customHeight="1">
      <c r="A41" s="78" t="s">
        <v>151</v>
      </c>
      <c r="B41" s="280"/>
      <c r="C41" s="156"/>
      <c r="D41" s="156"/>
      <c r="E41" s="156"/>
      <c r="F41" s="64"/>
      <c r="G41" s="71"/>
      <c r="H41" s="64"/>
      <c r="I41" s="64"/>
      <c r="J41" s="71"/>
      <c r="K41" s="64"/>
      <c r="L41" s="64"/>
      <c r="M41" s="71"/>
      <c r="N41" s="64"/>
      <c r="O41" s="64"/>
      <c r="P41" s="71"/>
      <c r="Q41" s="64"/>
      <c r="R41" s="64"/>
      <c r="S41" s="71"/>
      <c r="T41" s="64"/>
      <c r="U41" s="282"/>
      <c r="V41" s="54">
        <f t="shared" ref="V41" si="14">X36*2+X37*7+X38*1</f>
        <v>15.3</v>
      </c>
      <c r="W41" s="76" t="s">
        <v>149</v>
      </c>
      <c r="X41" s="129"/>
      <c r="Y41" s="20"/>
      <c r="Z41" s="19" t="s">
        <v>150</v>
      </c>
      <c r="AD41" s="19">
        <f>AA41*15</f>
        <v>0</v>
      </c>
    </row>
    <row r="42" spans="1:33" ht="17.100000000000001" customHeight="1" thickBot="1">
      <c r="A42" s="138"/>
      <c r="B42" s="79"/>
      <c r="C42" s="71"/>
      <c r="D42" s="71"/>
      <c r="E42" s="64"/>
      <c r="F42" s="64"/>
      <c r="G42" s="71"/>
      <c r="H42" s="64"/>
      <c r="I42" s="64"/>
      <c r="J42" s="71"/>
      <c r="K42" s="64"/>
      <c r="L42" s="64"/>
      <c r="M42" s="71"/>
      <c r="N42" s="64"/>
      <c r="O42" s="64"/>
      <c r="P42" s="71"/>
      <c r="Q42" s="64"/>
      <c r="R42" s="64"/>
      <c r="S42" s="71"/>
      <c r="T42" s="64"/>
      <c r="U42" s="282"/>
      <c r="V42" s="66" t="s">
        <v>152</v>
      </c>
      <c r="W42" s="81"/>
      <c r="X42" s="129"/>
      <c r="AB42" s="19">
        <f>SUM(AB37:AB41)</f>
        <v>0</v>
      </c>
      <c r="AC42" s="19">
        <f>SUM(AC37:AC41)</f>
        <v>0</v>
      </c>
      <c r="AD42" s="19">
        <f>SUM(AD37:AD41)</f>
        <v>0</v>
      </c>
      <c r="AE42" s="19">
        <f>AB42*4+AC42*9+AD42*4</f>
        <v>0</v>
      </c>
    </row>
    <row r="43" spans="1:33" ht="17.100000000000001" customHeight="1" thickBot="1">
      <c r="A43" s="138"/>
      <c r="B43" s="139"/>
      <c r="C43" s="140"/>
      <c r="D43" s="140"/>
      <c r="E43" s="141"/>
      <c r="F43" s="141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3"/>
      <c r="V43" s="142">
        <f t="shared" ref="V43" si="15">V37*4+V39*9+V41*4</f>
        <v>609.70000000000005</v>
      </c>
      <c r="W43" s="143"/>
      <c r="X43" s="144"/>
      <c r="Y43" s="20"/>
      <c r="AB43" s="89" t="e">
        <f>AB42*4/AE42</f>
        <v>#DIV/0!</v>
      </c>
      <c r="AC43" s="89" t="e">
        <f>AC42*9/AE42</f>
        <v>#DIV/0!</v>
      </c>
      <c r="AD43" s="89" t="e">
        <f>AD42*4/AE42</f>
        <v>#DIV/0!</v>
      </c>
    </row>
    <row r="44" spans="1:33" ht="21.75" customHeight="1"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188"/>
    </row>
    <row r="45" spans="1:33">
      <c r="C45" s="294"/>
      <c r="D45" s="294"/>
      <c r="E45" s="287"/>
      <c r="F45" s="287"/>
      <c r="G45" s="146"/>
      <c r="J45" s="146"/>
      <c r="M45" s="146"/>
      <c r="P45" s="146"/>
      <c r="S45" s="146"/>
      <c r="V45" s="19"/>
      <c r="X45" s="23"/>
    </row>
    <row r="46" spans="1:33">
      <c r="V46" s="19"/>
      <c r="X46" s="23"/>
    </row>
    <row r="47" spans="1:33">
      <c r="V47" s="19"/>
      <c r="X47" s="23"/>
    </row>
  </sheetData>
  <mergeCells count="18">
    <mergeCell ref="G1:X1"/>
    <mergeCell ref="B4:B9"/>
    <mergeCell ref="U4:U11"/>
    <mergeCell ref="A7:A8"/>
    <mergeCell ref="B12:B17"/>
    <mergeCell ref="U12:U19"/>
    <mergeCell ref="A15:A16"/>
    <mergeCell ref="B20:B25"/>
    <mergeCell ref="U20:U27"/>
    <mergeCell ref="A23:A24"/>
    <mergeCell ref="B28:B33"/>
    <mergeCell ref="U28:U35"/>
    <mergeCell ref="A31:A32"/>
    <mergeCell ref="B36:B41"/>
    <mergeCell ref="U36:U43"/>
    <mergeCell ref="A39:A40"/>
    <mergeCell ref="I44:X44"/>
    <mergeCell ref="C45:F45"/>
  </mergeCells>
  <phoneticPr fontId="7" type="noConversion"/>
  <pageMargins left="0.39370078740157483" right="0.39370078740157483" top="0.19685039370078741" bottom="0.19685039370078741" header="0.11811023622047245" footer="0.11811023622047245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CF585-6761-41FA-8A4E-8385DB2205D1}">
  <sheetPr>
    <pageSetUpPr fitToPage="1"/>
  </sheetPr>
  <dimension ref="B1:AF52"/>
  <sheetViews>
    <sheetView topLeftCell="A28" zoomScale="50" zoomScaleNormal="50" workbookViewId="0">
      <selection activeCell="E21" sqref="E21:H21"/>
    </sheetView>
  </sheetViews>
  <sheetFormatPr defaultRowHeight="20.25"/>
  <cols>
    <col min="1" max="1" width="1.875" style="391" customWidth="1"/>
    <col min="2" max="2" width="4.875" style="396" customWidth="1"/>
    <col min="3" max="3" width="0" style="391" hidden="1" customWidth="1"/>
    <col min="4" max="4" width="28.625" style="391" customWidth="1"/>
    <col min="5" max="5" width="5.625" style="395" customWidth="1"/>
    <col min="6" max="6" width="9.625" style="391" customWidth="1"/>
    <col min="7" max="7" width="28.625" style="391" customWidth="1"/>
    <col min="8" max="8" width="5.625" style="395" customWidth="1"/>
    <col min="9" max="9" width="9.625" style="391" customWidth="1"/>
    <col min="10" max="10" width="28.625" style="391" customWidth="1"/>
    <col min="11" max="11" width="5.625" style="395" customWidth="1"/>
    <col min="12" max="12" width="9.625" style="391" customWidth="1"/>
    <col min="13" max="13" width="28.625" style="391" customWidth="1"/>
    <col min="14" max="14" width="5.625" style="395" customWidth="1"/>
    <col min="15" max="15" width="9.625" style="391" customWidth="1"/>
    <col min="16" max="16" width="28.625" style="391" customWidth="1"/>
    <col min="17" max="17" width="5.625" style="395" customWidth="1"/>
    <col min="18" max="18" width="9.625" style="391" customWidth="1"/>
    <col min="19" max="19" width="28.625" style="391" customWidth="1"/>
    <col min="20" max="20" width="5.625" style="395" customWidth="1"/>
    <col min="21" max="21" width="9.625" style="391" customWidth="1"/>
    <col min="22" max="22" width="12.125" style="394" customWidth="1"/>
    <col min="23" max="23" width="11.75" style="148" customWidth="1"/>
    <col min="24" max="24" width="11.25" style="211" customWidth="1"/>
    <col min="25" max="25" width="6.625" style="150" customWidth="1"/>
    <col min="26" max="26" width="6.625" style="391" customWidth="1"/>
    <col min="27" max="27" width="6" style="392" hidden="1" customWidth="1"/>
    <col min="28" max="28" width="5.5" style="393" hidden="1" customWidth="1"/>
    <col min="29" max="29" width="7.75" style="392" hidden="1" customWidth="1"/>
    <col min="30" max="30" width="8" style="392" hidden="1" customWidth="1"/>
    <col min="31" max="31" width="7.875" style="392" hidden="1" customWidth="1"/>
    <col min="32" max="32" width="7.5" style="392" hidden="1" customWidth="1"/>
    <col min="33" max="16384" width="9" style="391"/>
  </cols>
  <sheetData>
    <row r="1" spans="2:32" s="392" customFormat="1" ht="38.25">
      <c r="B1" s="550" t="s">
        <v>593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43"/>
      <c r="AB1" s="393"/>
    </row>
    <row r="2" spans="2:32" s="392" customFormat="1" ht="18.95" customHeight="1">
      <c r="B2" s="549"/>
      <c r="C2" s="548"/>
      <c r="D2" s="548"/>
      <c r="E2" s="548"/>
      <c r="F2" s="548"/>
      <c r="G2" s="548"/>
      <c r="H2" s="547"/>
      <c r="I2" s="543"/>
      <c r="J2" s="543"/>
      <c r="K2" s="547"/>
      <c r="L2" s="543"/>
      <c r="M2" s="543"/>
      <c r="N2" s="547"/>
      <c r="O2" s="543"/>
      <c r="P2" s="543"/>
      <c r="Q2" s="547"/>
      <c r="R2" s="543"/>
      <c r="S2" s="543"/>
      <c r="T2" s="547"/>
      <c r="U2" s="543"/>
      <c r="V2" s="546"/>
      <c r="W2" s="544"/>
      <c r="X2" s="545"/>
      <c r="Y2" s="544"/>
      <c r="Z2" s="543"/>
      <c r="AB2" s="393"/>
    </row>
    <row r="3" spans="2:32" s="392" customFormat="1" ht="30" customHeight="1" thickBot="1">
      <c r="B3" s="542" t="s">
        <v>97</v>
      </c>
      <c r="C3" s="542"/>
      <c r="D3" s="541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T3" s="540"/>
      <c r="U3" s="540"/>
      <c r="V3" s="539"/>
      <c r="W3" s="538"/>
      <c r="X3" s="537"/>
      <c r="Y3" s="536"/>
      <c r="Z3" s="406"/>
      <c r="AB3" s="393"/>
    </row>
    <row r="4" spans="2:32" s="526" customFormat="1" ht="43.5">
      <c r="B4" s="535" t="s">
        <v>98</v>
      </c>
      <c r="C4" s="534" t="s">
        <v>99</v>
      </c>
      <c r="D4" s="531" t="s">
        <v>100</v>
      </c>
      <c r="E4" s="532" t="s">
        <v>101</v>
      </c>
      <c r="F4" s="531"/>
      <c r="G4" s="531" t="s">
        <v>592</v>
      </c>
      <c r="H4" s="532" t="s">
        <v>101</v>
      </c>
      <c r="I4" s="531"/>
      <c r="J4" s="531" t="s">
        <v>104</v>
      </c>
      <c r="K4" s="532" t="s">
        <v>101</v>
      </c>
      <c r="L4" s="531"/>
      <c r="M4" s="531" t="s">
        <v>104</v>
      </c>
      <c r="N4" s="532" t="s">
        <v>101</v>
      </c>
      <c r="O4" s="531"/>
      <c r="P4" s="531" t="s">
        <v>104</v>
      </c>
      <c r="Q4" s="532" t="s">
        <v>101</v>
      </c>
      <c r="R4" s="531"/>
      <c r="S4" s="533" t="s">
        <v>105</v>
      </c>
      <c r="T4" s="532" t="s">
        <v>101</v>
      </c>
      <c r="U4" s="531"/>
      <c r="V4" s="530" t="s">
        <v>106</v>
      </c>
      <c r="W4" s="530" t="s">
        <v>591</v>
      </c>
      <c r="X4" s="529" t="s">
        <v>108</v>
      </c>
      <c r="Y4" s="528" t="s">
        <v>109</v>
      </c>
      <c r="Z4" s="527"/>
      <c r="AA4" s="464"/>
      <c r="AB4" s="393"/>
      <c r="AC4" s="392"/>
      <c r="AD4" s="392"/>
      <c r="AE4" s="392"/>
      <c r="AF4" s="392"/>
    </row>
    <row r="5" spans="2:32" s="14" customFormat="1" ht="42" customHeight="1">
      <c r="B5" s="474">
        <v>1</v>
      </c>
      <c r="C5" s="444"/>
      <c r="D5" s="471" t="str">
        <f>國華!A2</f>
        <v>香Q米飯</v>
      </c>
      <c r="E5" s="471" t="s">
        <v>110</v>
      </c>
      <c r="F5" s="471"/>
      <c r="G5" s="471" t="str">
        <f>國華!A3</f>
        <v>筍乾軟排(醃)</v>
      </c>
      <c r="H5" s="471" t="s">
        <v>112</v>
      </c>
      <c r="I5" s="471"/>
      <c r="J5" s="471" t="str">
        <f>國華!A4</f>
        <v xml:space="preserve">彩燴什錦豬  </v>
      </c>
      <c r="K5" s="471" t="s">
        <v>112</v>
      </c>
      <c r="L5" s="471"/>
      <c r="M5" s="471" t="str">
        <f>國華!A5</f>
        <v xml:space="preserve">  小瓜細腐(豆)  </v>
      </c>
      <c r="N5" s="471" t="s">
        <v>112</v>
      </c>
      <c r="O5" s="471"/>
      <c r="P5" s="471" t="str">
        <f>國華!A6</f>
        <v>淺色蔬菜</v>
      </c>
      <c r="Q5" s="471" t="s">
        <v>164</v>
      </c>
      <c r="R5" s="471"/>
      <c r="S5" s="471" t="str">
        <f>國華!A7</f>
        <v xml:space="preserve"> 玉米濃湯(芡) </v>
      </c>
      <c r="T5" s="471" t="s">
        <v>590</v>
      </c>
      <c r="U5" s="471"/>
      <c r="V5" s="525" t="s">
        <v>589</v>
      </c>
      <c r="W5" s="506" t="s">
        <v>33</v>
      </c>
      <c r="X5" s="469" t="s">
        <v>115</v>
      </c>
      <c r="Y5" s="468">
        <v>5.2</v>
      </c>
      <c r="Z5" s="392"/>
      <c r="AA5" s="392"/>
      <c r="AB5" s="393"/>
      <c r="AC5" s="392" t="s">
        <v>116</v>
      </c>
      <c r="AD5" s="392" t="s">
        <v>117</v>
      </c>
      <c r="AE5" s="392" t="s">
        <v>118</v>
      </c>
      <c r="AF5" s="392" t="s">
        <v>119</v>
      </c>
    </row>
    <row r="6" spans="2:32" ht="27.95" customHeight="1">
      <c r="B6" s="459" t="s">
        <v>120</v>
      </c>
      <c r="C6" s="444"/>
      <c r="D6" s="508" t="s">
        <v>121</v>
      </c>
      <c r="E6" s="508"/>
      <c r="F6" s="508">
        <v>100</v>
      </c>
      <c r="G6" s="427" t="s">
        <v>588</v>
      </c>
      <c r="H6" s="427" t="s">
        <v>132</v>
      </c>
      <c r="I6" s="427">
        <v>20</v>
      </c>
      <c r="J6" s="427" t="s">
        <v>587</v>
      </c>
      <c r="K6" s="447"/>
      <c r="L6" s="427">
        <v>50</v>
      </c>
      <c r="M6" s="427" t="s">
        <v>225</v>
      </c>
      <c r="N6" s="427" t="s">
        <v>147</v>
      </c>
      <c r="O6" s="427">
        <v>40</v>
      </c>
      <c r="P6" s="467" t="s">
        <v>242</v>
      </c>
      <c r="Q6" s="467"/>
      <c r="R6" s="467">
        <v>100</v>
      </c>
      <c r="S6" s="467" t="s">
        <v>572</v>
      </c>
      <c r="T6" s="467"/>
      <c r="U6" s="467">
        <v>15</v>
      </c>
      <c r="V6" s="426"/>
      <c r="W6" s="497" t="s">
        <v>586</v>
      </c>
      <c r="X6" s="465" t="s">
        <v>126</v>
      </c>
      <c r="Y6" s="475">
        <v>2.4</v>
      </c>
      <c r="Z6" s="406"/>
      <c r="AA6" s="464" t="s">
        <v>127</v>
      </c>
      <c r="AB6" s="393">
        <v>6</v>
      </c>
      <c r="AC6" s="393">
        <f>AB6*2</f>
        <v>12</v>
      </c>
      <c r="AD6" s="393"/>
      <c r="AE6" s="393">
        <f>AB6*15</f>
        <v>90</v>
      </c>
      <c r="AF6" s="393">
        <f>AC6*4+AE6*4</f>
        <v>408</v>
      </c>
    </row>
    <row r="7" spans="2:32" ht="27.95" customHeight="1">
      <c r="B7" s="459">
        <v>3</v>
      </c>
      <c r="C7" s="444"/>
      <c r="D7" s="508"/>
      <c r="E7" s="508"/>
      <c r="F7" s="508"/>
      <c r="G7" s="427" t="s">
        <v>585</v>
      </c>
      <c r="H7" s="427"/>
      <c r="I7" s="427">
        <v>20</v>
      </c>
      <c r="J7" s="427" t="s">
        <v>584</v>
      </c>
      <c r="K7" s="449"/>
      <c r="L7" s="427">
        <v>7</v>
      </c>
      <c r="M7" s="427" t="s">
        <v>583</v>
      </c>
      <c r="N7" s="427"/>
      <c r="O7" s="427">
        <v>20</v>
      </c>
      <c r="P7" s="452"/>
      <c r="Q7" s="451"/>
      <c r="R7" s="452"/>
      <c r="S7" s="467" t="s">
        <v>315</v>
      </c>
      <c r="T7" s="467"/>
      <c r="U7" s="467">
        <v>5</v>
      </c>
      <c r="V7" s="426"/>
      <c r="W7" s="501" t="s">
        <v>32</v>
      </c>
      <c r="X7" s="446" t="s">
        <v>133</v>
      </c>
      <c r="Y7" s="407">
        <v>1.9</v>
      </c>
      <c r="Z7" s="392"/>
      <c r="AA7" s="462" t="s">
        <v>134</v>
      </c>
      <c r="AB7" s="393">
        <v>2</v>
      </c>
      <c r="AC7" s="461">
        <f>AB7*7</f>
        <v>14</v>
      </c>
      <c r="AD7" s="393">
        <f>AB7*5</f>
        <v>10</v>
      </c>
      <c r="AE7" s="393" t="s">
        <v>135</v>
      </c>
      <c r="AF7" s="460">
        <f>AC7*4+AD7*9</f>
        <v>146</v>
      </c>
    </row>
    <row r="8" spans="2:32" ht="27.95" customHeight="1">
      <c r="B8" s="459" t="s">
        <v>136</v>
      </c>
      <c r="C8" s="444"/>
      <c r="D8" s="508"/>
      <c r="E8" s="508"/>
      <c r="F8" s="508"/>
      <c r="G8" s="427" t="s">
        <v>582</v>
      </c>
      <c r="H8" s="427"/>
      <c r="I8" s="427">
        <v>30</v>
      </c>
      <c r="J8" s="427" t="s">
        <v>316</v>
      </c>
      <c r="K8" s="447"/>
      <c r="L8" s="427">
        <v>2</v>
      </c>
      <c r="M8" s="450"/>
      <c r="N8" s="481"/>
      <c r="O8" s="450"/>
      <c r="P8" s="452"/>
      <c r="Q8" s="451"/>
      <c r="R8" s="452"/>
      <c r="S8" s="467" t="s">
        <v>581</v>
      </c>
      <c r="T8" s="467"/>
      <c r="U8" s="467">
        <v>8</v>
      </c>
      <c r="V8" s="426"/>
      <c r="W8" s="497" t="s">
        <v>537</v>
      </c>
      <c r="X8" s="446" t="s">
        <v>138</v>
      </c>
      <c r="Y8" s="407">
        <v>2.2999999999999998</v>
      </c>
      <c r="Z8" s="406"/>
      <c r="AA8" s="392" t="s">
        <v>139</v>
      </c>
      <c r="AB8" s="393">
        <v>1.8</v>
      </c>
      <c r="AC8" s="393">
        <f>AB8*1</f>
        <v>1.8</v>
      </c>
      <c r="AD8" s="393" t="s">
        <v>135</v>
      </c>
      <c r="AE8" s="393">
        <f>AB8*5</f>
        <v>9</v>
      </c>
      <c r="AF8" s="393">
        <f>AC8*4+AE8*4</f>
        <v>43.2</v>
      </c>
    </row>
    <row r="9" spans="2:32" ht="27.95" customHeight="1">
      <c r="B9" s="445" t="s">
        <v>140</v>
      </c>
      <c r="C9" s="444"/>
      <c r="D9" s="508"/>
      <c r="E9" s="508"/>
      <c r="F9" s="508"/>
      <c r="G9" s="524"/>
      <c r="H9" s="463"/>
      <c r="I9" s="524"/>
      <c r="J9" s="427" t="s">
        <v>559</v>
      </c>
      <c r="K9" s="447"/>
      <c r="L9" s="427">
        <v>3</v>
      </c>
      <c r="M9" s="450"/>
      <c r="N9" s="450"/>
      <c r="O9" s="450"/>
      <c r="P9" s="452"/>
      <c r="Q9" s="451"/>
      <c r="R9" s="452"/>
      <c r="S9" s="467" t="s">
        <v>316</v>
      </c>
      <c r="T9" s="467"/>
      <c r="U9" s="467">
        <v>5</v>
      </c>
      <c r="V9" s="426"/>
      <c r="W9" s="501" t="s">
        <v>34</v>
      </c>
      <c r="X9" s="446" t="s">
        <v>144</v>
      </c>
      <c r="Y9" s="407">
        <v>0</v>
      </c>
      <c r="Z9" s="392"/>
      <c r="AA9" s="392" t="s">
        <v>145</v>
      </c>
      <c r="AB9" s="393">
        <v>2.5</v>
      </c>
      <c r="AC9" s="393"/>
      <c r="AD9" s="393">
        <f>AB9*5</f>
        <v>12.5</v>
      </c>
      <c r="AE9" s="393" t="s">
        <v>135</v>
      </c>
      <c r="AF9" s="393">
        <f>AD9*9</f>
        <v>112.5</v>
      </c>
    </row>
    <row r="10" spans="2:32" ht="27.95" customHeight="1">
      <c r="B10" s="445"/>
      <c r="C10" s="444"/>
      <c r="D10" s="508"/>
      <c r="E10" s="508"/>
      <c r="F10" s="508"/>
      <c r="G10" s="427"/>
      <c r="H10" s="467"/>
      <c r="I10" s="427"/>
      <c r="J10" s="450" t="s">
        <v>538</v>
      </c>
      <c r="K10" s="450"/>
      <c r="L10" s="450">
        <v>0.05</v>
      </c>
      <c r="M10" s="520"/>
      <c r="N10" s="432"/>
      <c r="O10" s="463"/>
      <c r="P10" s="452"/>
      <c r="Q10" s="451"/>
      <c r="R10" s="452"/>
      <c r="S10" s="523"/>
      <c r="T10" s="522"/>
      <c r="U10" s="521"/>
      <c r="V10" s="426"/>
      <c r="W10" s="497" t="s">
        <v>558</v>
      </c>
      <c r="X10" s="436" t="s">
        <v>149</v>
      </c>
      <c r="Y10" s="496">
        <v>0</v>
      </c>
      <c r="Z10" s="406"/>
      <c r="AA10" s="392" t="s">
        <v>150</v>
      </c>
      <c r="AB10" s="393">
        <v>1</v>
      </c>
      <c r="AE10" s="392">
        <f>AB10*15</f>
        <v>15</v>
      </c>
    </row>
    <row r="11" spans="2:32" ht="27.95" customHeight="1">
      <c r="B11" s="435" t="s">
        <v>151</v>
      </c>
      <c r="C11" s="434"/>
      <c r="D11" s="508"/>
      <c r="E11" s="508"/>
      <c r="F11" s="508"/>
      <c r="G11" s="427"/>
      <c r="H11" s="437"/>
      <c r="I11" s="427"/>
      <c r="J11" s="450"/>
      <c r="K11" s="450"/>
      <c r="L11" s="450"/>
      <c r="M11" s="520"/>
      <c r="N11" s="432"/>
      <c r="O11" s="416"/>
      <c r="P11" s="452"/>
      <c r="Q11" s="451"/>
      <c r="R11" s="452"/>
      <c r="S11" s="519"/>
      <c r="T11" s="518"/>
      <c r="U11" s="505"/>
      <c r="V11" s="426"/>
      <c r="W11" s="501" t="s">
        <v>152</v>
      </c>
      <c r="X11" s="424"/>
      <c r="Y11" s="407"/>
      <c r="Z11" s="392"/>
      <c r="AC11" s="392">
        <f>SUM(AC6:AC10)</f>
        <v>27.8</v>
      </c>
      <c r="AD11" s="392">
        <f>SUM(AD6:AD10)</f>
        <v>22.5</v>
      </c>
      <c r="AE11" s="392">
        <f>SUM(AE6:AE10)</f>
        <v>114</v>
      </c>
      <c r="AF11" s="392">
        <f>AC11*4+AD11*9+AE11*4</f>
        <v>769.7</v>
      </c>
    </row>
    <row r="12" spans="2:32" ht="27.95" customHeight="1">
      <c r="B12" s="517"/>
      <c r="C12" s="516"/>
      <c r="D12" s="515"/>
      <c r="E12" s="515"/>
      <c r="F12" s="514"/>
      <c r="G12" s="514"/>
      <c r="H12" s="515"/>
      <c r="I12" s="514"/>
      <c r="J12" s="514"/>
      <c r="K12" s="515"/>
      <c r="L12" s="514"/>
      <c r="M12" s="514"/>
      <c r="N12" s="515"/>
      <c r="O12" s="514"/>
      <c r="P12" s="452"/>
      <c r="Q12" s="451"/>
      <c r="R12" s="452"/>
      <c r="S12" s="514"/>
      <c r="T12" s="515"/>
      <c r="U12" s="514"/>
      <c r="V12" s="426"/>
      <c r="W12" s="497" t="s">
        <v>557</v>
      </c>
      <c r="X12" s="408"/>
      <c r="Y12" s="496"/>
      <c r="Z12" s="406"/>
      <c r="AC12" s="405">
        <f>AC11*4/AF11</f>
        <v>0.14447187215798363</v>
      </c>
      <c r="AD12" s="405">
        <f>AD11*9/AF11</f>
        <v>0.26308951539560865</v>
      </c>
      <c r="AE12" s="405">
        <f>AE11*4/AF11</f>
        <v>0.59243861244640761</v>
      </c>
    </row>
    <row r="13" spans="2:32" s="14" customFormat="1" ht="27.95" customHeight="1">
      <c r="B13" s="474">
        <v>1</v>
      </c>
      <c r="C13" s="444"/>
      <c r="D13" s="471" t="str">
        <f>國華!E2</f>
        <v>燕麥Q飯</v>
      </c>
      <c r="E13" s="471" t="s">
        <v>110</v>
      </c>
      <c r="F13" s="471"/>
      <c r="G13" s="471" t="str">
        <f>國華!E3</f>
        <v>嫩煎雞排</v>
      </c>
      <c r="H13" s="471" t="s">
        <v>580</v>
      </c>
      <c r="I13" s="471"/>
      <c r="J13" s="471" t="str">
        <f>國華!E4</f>
        <v xml:space="preserve">輪輪醬肉+港式燒賣(加) </v>
      </c>
      <c r="K13" s="471" t="s">
        <v>112</v>
      </c>
      <c r="L13" s="471"/>
      <c r="M13" s="471" t="str">
        <f>國華!E5</f>
        <v>奶香焗汁洋芋燒</v>
      </c>
      <c r="N13" s="471" t="s">
        <v>112</v>
      </c>
      <c r="O13" s="471"/>
      <c r="P13" s="471" t="str">
        <f>國華!E6</f>
        <v>深色蔬菜</v>
      </c>
      <c r="Q13" s="471" t="s">
        <v>164</v>
      </c>
      <c r="R13" s="471"/>
      <c r="S13" s="471" t="str">
        <f>國華!E7</f>
        <v>竹筍金菇湯</v>
      </c>
      <c r="T13" s="471" t="s">
        <v>112</v>
      </c>
      <c r="U13" s="471"/>
      <c r="V13" s="426"/>
      <c r="W13" s="506" t="s">
        <v>33</v>
      </c>
      <c r="X13" s="469" t="s">
        <v>115</v>
      </c>
      <c r="Y13" s="490">
        <v>5.7</v>
      </c>
      <c r="Z13" s="392"/>
      <c r="AA13" s="392"/>
      <c r="AB13" s="393"/>
      <c r="AC13" s="392" t="s">
        <v>116</v>
      </c>
      <c r="AD13" s="392" t="s">
        <v>117</v>
      </c>
      <c r="AE13" s="392" t="s">
        <v>118</v>
      </c>
      <c r="AF13" s="392" t="s">
        <v>119</v>
      </c>
    </row>
    <row r="14" spans="2:32" ht="27.95" customHeight="1">
      <c r="B14" s="459" t="s">
        <v>120</v>
      </c>
      <c r="C14" s="444"/>
      <c r="D14" s="508" t="s">
        <v>121</v>
      </c>
      <c r="E14" s="463"/>
      <c r="F14" s="427">
        <v>66</v>
      </c>
      <c r="G14" s="427" t="s">
        <v>579</v>
      </c>
      <c r="H14" s="427"/>
      <c r="I14" s="427">
        <v>60</v>
      </c>
      <c r="J14" s="505" t="s">
        <v>539</v>
      </c>
      <c r="K14" s="437"/>
      <c r="L14" s="467">
        <v>35</v>
      </c>
      <c r="M14" s="509" t="s">
        <v>578</v>
      </c>
      <c r="N14" s="509"/>
      <c r="O14" s="509">
        <v>45</v>
      </c>
      <c r="P14" s="467" t="s">
        <v>241</v>
      </c>
      <c r="Q14" s="467"/>
      <c r="R14" s="467">
        <v>100</v>
      </c>
      <c r="S14" s="484" t="s">
        <v>577</v>
      </c>
      <c r="T14" s="427"/>
      <c r="U14" s="427">
        <v>32</v>
      </c>
      <c r="V14" s="426"/>
      <c r="W14" s="497" t="s">
        <v>576</v>
      </c>
      <c r="X14" s="465" t="s">
        <v>126</v>
      </c>
      <c r="Y14" s="407">
        <v>2.8</v>
      </c>
      <c r="Z14" s="406"/>
      <c r="AA14" s="464" t="s">
        <v>127</v>
      </c>
      <c r="AB14" s="393">
        <v>6.2</v>
      </c>
      <c r="AC14" s="393">
        <f>AB14*2</f>
        <v>12.4</v>
      </c>
      <c r="AD14" s="393"/>
      <c r="AE14" s="393">
        <f>AB14*15</f>
        <v>93</v>
      </c>
      <c r="AF14" s="393">
        <f>AC14*4+AE14*4</f>
        <v>421.6</v>
      </c>
    </row>
    <row r="15" spans="2:32" ht="27.95" customHeight="1">
      <c r="B15" s="459">
        <v>4</v>
      </c>
      <c r="C15" s="444"/>
      <c r="D15" s="463" t="s">
        <v>575</v>
      </c>
      <c r="E15" s="432"/>
      <c r="F15" s="427">
        <v>34</v>
      </c>
      <c r="G15" s="427"/>
      <c r="H15" s="467"/>
      <c r="I15" s="427"/>
      <c r="J15" s="450" t="s">
        <v>574</v>
      </c>
      <c r="K15" s="467"/>
      <c r="L15" s="467">
        <v>20</v>
      </c>
      <c r="M15" s="509" t="s">
        <v>316</v>
      </c>
      <c r="N15" s="510"/>
      <c r="O15" s="509">
        <v>10</v>
      </c>
      <c r="P15" s="463"/>
      <c r="Q15" s="463"/>
      <c r="R15" s="463"/>
      <c r="S15" s="427" t="s">
        <v>573</v>
      </c>
      <c r="T15" s="427"/>
      <c r="U15" s="427">
        <v>2</v>
      </c>
      <c r="V15" s="426"/>
      <c r="W15" s="501" t="s">
        <v>32</v>
      </c>
      <c r="X15" s="446" t="s">
        <v>133</v>
      </c>
      <c r="Y15" s="407">
        <v>1.8</v>
      </c>
      <c r="Z15" s="392"/>
      <c r="AA15" s="462" t="s">
        <v>134</v>
      </c>
      <c r="AB15" s="393">
        <v>2</v>
      </c>
      <c r="AC15" s="461">
        <f>AB15*7</f>
        <v>14</v>
      </c>
      <c r="AD15" s="393">
        <f>AB15*5</f>
        <v>10</v>
      </c>
      <c r="AE15" s="393" t="s">
        <v>135</v>
      </c>
      <c r="AF15" s="460">
        <f>AC15*4+AD15*9</f>
        <v>146</v>
      </c>
    </row>
    <row r="16" spans="2:32" ht="27.95" customHeight="1">
      <c r="B16" s="459" t="s">
        <v>136</v>
      </c>
      <c r="C16" s="444"/>
      <c r="D16" s="463"/>
      <c r="E16" s="432"/>
      <c r="F16" s="427"/>
      <c r="G16" s="427"/>
      <c r="H16" s="467"/>
      <c r="I16" s="427"/>
      <c r="J16" s="430" t="s">
        <v>315</v>
      </c>
      <c r="K16" s="429"/>
      <c r="L16" s="513">
        <v>20</v>
      </c>
      <c r="M16" s="511" t="s">
        <v>572</v>
      </c>
      <c r="N16" s="512"/>
      <c r="O16" s="511">
        <v>5</v>
      </c>
      <c r="P16" s="463"/>
      <c r="Q16" s="463"/>
      <c r="R16" s="463"/>
      <c r="S16" s="427" t="s">
        <v>417</v>
      </c>
      <c r="T16" s="427"/>
      <c r="U16" s="427">
        <v>3</v>
      </c>
      <c r="V16" s="426"/>
      <c r="W16" s="497" t="s">
        <v>571</v>
      </c>
      <c r="X16" s="446" t="s">
        <v>138</v>
      </c>
      <c r="Y16" s="407">
        <v>2.2999999999999998</v>
      </c>
      <c r="Z16" s="406"/>
      <c r="AA16" s="392" t="s">
        <v>139</v>
      </c>
      <c r="AB16" s="393">
        <v>1.6</v>
      </c>
      <c r="AC16" s="393">
        <f>AB16*1</f>
        <v>1.6</v>
      </c>
      <c r="AD16" s="393" t="s">
        <v>135</v>
      </c>
      <c r="AE16" s="393">
        <f>AB16*5</f>
        <v>8</v>
      </c>
      <c r="AF16" s="393">
        <f>AC16*4+AE16*4</f>
        <v>38.4</v>
      </c>
    </row>
    <row r="17" spans="2:32" ht="27.95" customHeight="1">
      <c r="B17" s="445" t="s">
        <v>161</v>
      </c>
      <c r="C17" s="444"/>
      <c r="D17" s="463"/>
      <c r="E17" s="463"/>
      <c r="F17" s="463"/>
      <c r="G17" s="427"/>
      <c r="H17" s="467"/>
      <c r="I17" s="427"/>
      <c r="J17" s="452"/>
      <c r="K17" s="451"/>
      <c r="L17" s="452"/>
      <c r="M17" s="509" t="s">
        <v>539</v>
      </c>
      <c r="N17" s="510"/>
      <c r="O17" s="509">
        <v>5</v>
      </c>
      <c r="P17" s="463"/>
      <c r="Q17" s="463"/>
      <c r="R17" s="463"/>
      <c r="S17" s="448"/>
      <c r="T17" s="463"/>
      <c r="U17" s="463"/>
      <c r="V17" s="426"/>
      <c r="W17" s="501" t="s">
        <v>34</v>
      </c>
      <c r="X17" s="446" t="s">
        <v>144</v>
      </c>
      <c r="Y17" s="407">
        <v>0</v>
      </c>
      <c r="Z17" s="392"/>
      <c r="AA17" s="392" t="s">
        <v>145</v>
      </c>
      <c r="AB17" s="393">
        <v>2.5</v>
      </c>
      <c r="AC17" s="393"/>
      <c r="AD17" s="393">
        <f>AB17*5</f>
        <v>12.5</v>
      </c>
      <c r="AE17" s="393" t="s">
        <v>135</v>
      </c>
      <c r="AF17" s="393">
        <f>AD17*9</f>
        <v>112.5</v>
      </c>
    </row>
    <row r="18" spans="2:32" ht="27.95" customHeight="1">
      <c r="B18" s="445"/>
      <c r="C18" s="444"/>
      <c r="D18" s="463"/>
      <c r="E18" s="432"/>
      <c r="F18" s="463"/>
      <c r="G18" s="427"/>
      <c r="H18" s="467"/>
      <c r="I18" s="427"/>
      <c r="J18" s="450"/>
      <c r="K18" s="481"/>
      <c r="L18" s="450"/>
      <c r="M18" s="509" t="s">
        <v>570</v>
      </c>
      <c r="N18" s="509"/>
      <c r="O18" s="509">
        <v>3</v>
      </c>
      <c r="P18" s="463"/>
      <c r="Q18" s="463"/>
      <c r="R18" s="463"/>
      <c r="S18" s="508"/>
      <c r="T18" s="432"/>
      <c r="U18" s="463"/>
      <c r="V18" s="426"/>
      <c r="W18" s="497" t="s">
        <v>569</v>
      </c>
      <c r="X18" s="436" t="s">
        <v>149</v>
      </c>
      <c r="Y18" s="496">
        <v>0</v>
      </c>
      <c r="Z18" s="406"/>
      <c r="AA18" s="392" t="s">
        <v>150</v>
      </c>
      <c r="AB18" s="393">
        <v>1</v>
      </c>
      <c r="AE18" s="392">
        <f>AB18*15</f>
        <v>15</v>
      </c>
    </row>
    <row r="19" spans="2:32" ht="27.95" customHeight="1">
      <c r="B19" s="435" t="s">
        <v>151</v>
      </c>
      <c r="C19" s="434"/>
      <c r="D19" s="417"/>
      <c r="E19" s="417"/>
      <c r="F19" s="416"/>
      <c r="G19" s="427"/>
      <c r="H19" s="467"/>
      <c r="I19" s="427"/>
      <c r="J19" s="416" t="s">
        <v>568</v>
      </c>
      <c r="K19" s="427" t="s">
        <v>209</v>
      </c>
      <c r="L19" s="416">
        <v>30</v>
      </c>
      <c r="M19" s="416"/>
      <c r="N19" s="417"/>
      <c r="O19" s="416"/>
      <c r="P19" s="463"/>
      <c r="Q19" s="463"/>
      <c r="R19" s="463"/>
      <c r="S19" s="416"/>
      <c r="T19" s="417"/>
      <c r="U19" s="416"/>
      <c r="V19" s="426"/>
      <c r="W19" s="501" t="s">
        <v>152</v>
      </c>
      <c r="X19" s="424"/>
      <c r="Y19" s="407"/>
      <c r="Z19" s="392"/>
      <c r="AC19" s="392">
        <f>SUM(AC14:AC18)</f>
        <v>28</v>
      </c>
      <c r="AD19" s="392">
        <f>SUM(AD14:AD18)</f>
        <v>22.5</v>
      </c>
      <c r="AE19" s="392">
        <f>SUM(AE14:AE18)</f>
        <v>116</v>
      </c>
      <c r="AF19" s="392">
        <f>AC19*4+AD19*9+AE19*4</f>
        <v>778.5</v>
      </c>
    </row>
    <row r="20" spans="2:32" ht="27.95" customHeight="1">
      <c r="B20" s="480"/>
      <c r="C20" s="479"/>
      <c r="D20" s="417"/>
      <c r="E20" s="417"/>
      <c r="F20" s="416"/>
      <c r="G20" s="416"/>
      <c r="H20" s="417"/>
      <c r="I20" s="416"/>
      <c r="J20" s="427"/>
      <c r="K20" s="417"/>
      <c r="L20" s="416"/>
      <c r="M20" s="416"/>
      <c r="N20" s="417"/>
      <c r="O20" s="416"/>
      <c r="P20" s="416"/>
      <c r="Q20" s="417"/>
      <c r="R20" s="416"/>
      <c r="S20" s="416"/>
      <c r="T20" s="417"/>
      <c r="U20" s="416"/>
      <c r="V20" s="426"/>
      <c r="W20" s="497" t="s">
        <v>567</v>
      </c>
      <c r="X20" s="476"/>
      <c r="Y20" s="496"/>
      <c r="Z20" s="406"/>
      <c r="AC20" s="405">
        <f>AC19*4/AF19</f>
        <v>0.14386640976236351</v>
      </c>
      <c r="AD20" s="405">
        <f>AD19*9/AF19</f>
        <v>0.26011560693641617</v>
      </c>
      <c r="AE20" s="405">
        <f>AE19*4/AF19</f>
        <v>0.59601798330122024</v>
      </c>
    </row>
    <row r="21" spans="2:32" s="14" customFormat="1" ht="27.95" customHeight="1">
      <c r="B21" s="507">
        <v>1</v>
      </c>
      <c r="C21" s="444"/>
      <c r="D21" s="471" t="str">
        <f>國華!I2</f>
        <v>香Q米飯</v>
      </c>
      <c r="E21" s="471" t="s">
        <v>110</v>
      </c>
      <c r="F21" s="471"/>
      <c r="G21" s="471" t="str">
        <f>國華!I3</f>
        <v>麻香米血雞</v>
      </c>
      <c r="H21" s="471" t="s">
        <v>112</v>
      </c>
      <c r="I21" s="471"/>
      <c r="J21" s="471" t="str">
        <f>國華!I4</f>
        <v xml:space="preserve"> 茄汁黑輪條(加)</v>
      </c>
      <c r="K21" s="471" t="s">
        <v>566</v>
      </c>
      <c r="L21" s="471"/>
      <c r="M21" s="471" t="str">
        <f>國華!I5</f>
        <v xml:space="preserve"> 時炒鮮菇蛋 </v>
      </c>
      <c r="N21" s="471" t="s">
        <v>112</v>
      </c>
      <c r="O21" s="471"/>
      <c r="P21" s="471" t="str">
        <f>國華!I6</f>
        <v>深色蔬菜</v>
      </c>
      <c r="Q21" s="471" t="s">
        <v>164</v>
      </c>
      <c r="R21" s="471"/>
      <c r="S21" s="471" t="str">
        <f>國華!I7</f>
        <v>海芽金菇湯</v>
      </c>
      <c r="T21" s="471" t="s">
        <v>112</v>
      </c>
      <c r="U21" s="471"/>
      <c r="V21" s="498"/>
      <c r="W21" s="506" t="s">
        <v>33</v>
      </c>
      <c r="X21" s="469" t="s">
        <v>115</v>
      </c>
      <c r="Y21" s="468">
        <v>5</v>
      </c>
      <c r="Z21" s="392"/>
      <c r="AA21" s="392"/>
      <c r="AB21" s="393"/>
      <c r="AC21" s="392" t="s">
        <v>116</v>
      </c>
      <c r="AD21" s="392" t="s">
        <v>117</v>
      </c>
      <c r="AE21" s="392" t="s">
        <v>118</v>
      </c>
      <c r="AF21" s="392" t="s">
        <v>119</v>
      </c>
    </row>
    <row r="22" spans="2:32" s="492" customFormat="1" ht="27.75" customHeight="1">
      <c r="B22" s="504" t="s">
        <v>120</v>
      </c>
      <c r="C22" s="444"/>
      <c r="D22" s="453" t="s">
        <v>121</v>
      </c>
      <c r="E22" s="463"/>
      <c r="F22" s="431">
        <v>100</v>
      </c>
      <c r="G22" s="427" t="s">
        <v>565</v>
      </c>
      <c r="H22" s="427"/>
      <c r="I22" s="427">
        <v>60</v>
      </c>
      <c r="J22" s="505" t="s">
        <v>564</v>
      </c>
      <c r="K22" s="450" t="s">
        <v>209</v>
      </c>
      <c r="L22" s="467">
        <v>35</v>
      </c>
      <c r="M22" s="456" t="s">
        <v>314</v>
      </c>
      <c r="N22" s="440"/>
      <c r="O22" s="438">
        <v>60</v>
      </c>
      <c r="P22" s="467" t="s">
        <v>241</v>
      </c>
      <c r="Q22" s="467"/>
      <c r="R22" s="467">
        <v>100</v>
      </c>
      <c r="S22" s="416" t="s">
        <v>563</v>
      </c>
      <c r="T22" s="416"/>
      <c r="U22" s="416">
        <v>1</v>
      </c>
      <c r="V22" s="498"/>
      <c r="W22" s="497" t="s">
        <v>562</v>
      </c>
      <c r="X22" s="465" t="s">
        <v>126</v>
      </c>
      <c r="Y22" s="475">
        <v>2.6</v>
      </c>
      <c r="Z22" s="495"/>
      <c r="AA22" s="464" t="s">
        <v>127</v>
      </c>
      <c r="AB22" s="393">
        <v>6.2</v>
      </c>
      <c r="AC22" s="393">
        <f>AB22*2</f>
        <v>12.4</v>
      </c>
      <c r="AD22" s="393"/>
      <c r="AE22" s="393">
        <f>AB22*15</f>
        <v>93</v>
      </c>
      <c r="AF22" s="393">
        <f>AC22*4+AE22*4</f>
        <v>421.6</v>
      </c>
    </row>
    <row r="23" spans="2:32" s="492" customFormat="1" ht="27.95" customHeight="1">
      <c r="B23" s="504">
        <v>5</v>
      </c>
      <c r="C23" s="444"/>
      <c r="D23" s="453"/>
      <c r="E23" s="463"/>
      <c r="F23" s="431"/>
      <c r="G23" s="450" t="s">
        <v>561</v>
      </c>
      <c r="H23" s="450"/>
      <c r="I23" s="450">
        <v>7</v>
      </c>
      <c r="J23" s="505"/>
      <c r="K23" s="467"/>
      <c r="L23" s="467"/>
      <c r="M23" s="450" t="s">
        <v>417</v>
      </c>
      <c r="N23" s="481"/>
      <c r="O23" s="450">
        <v>5</v>
      </c>
      <c r="P23" s="416"/>
      <c r="Q23" s="416"/>
      <c r="R23" s="416"/>
      <c r="S23" s="416" t="s">
        <v>417</v>
      </c>
      <c r="T23" s="416"/>
      <c r="U23" s="416">
        <v>10</v>
      </c>
      <c r="V23" s="498"/>
      <c r="W23" s="501" t="s">
        <v>32</v>
      </c>
      <c r="X23" s="446" t="s">
        <v>133</v>
      </c>
      <c r="Y23" s="407">
        <v>1.9</v>
      </c>
      <c r="Z23" s="493"/>
      <c r="AA23" s="462" t="s">
        <v>134</v>
      </c>
      <c r="AB23" s="393">
        <v>2.2000000000000002</v>
      </c>
      <c r="AC23" s="461">
        <f>AB23*7</f>
        <v>15.400000000000002</v>
      </c>
      <c r="AD23" s="393">
        <f>AB23*5</f>
        <v>11</v>
      </c>
      <c r="AE23" s="393" t="s">
        <v>135</v>
      </c>
      <c r="AF23" s="460">
        <f>AC23*4+AD23*9</f>
        <v>160.60000000000002</v>
      </c>
    </row>
    <row r="24" spans="2:32" s="492" customFormat="1" ht="27.95" customHeight="1">
      <c r="B24" s="504" t="s">
        <v>136</v>
      </c>
      <c r="C24" s="444"/>
      <c r="D24" s="453"/>
      <c r="E24" s="463"/>
      <c r="F24" s="431"/>
      <c r="G24" s="427"/>
      <c r="H24" s="427"/>
      <c r="I24" s="427"/>
      <c r="J24" s="453"/>
      <c r="K24" s="463"/>
      <c r="L24" s="431"/>
      <c r="M24" s="450" t="s">
        <v>560</v>
      </c>
      <c r="N24" s="481"/>
      <c r="O24" s="450">
        <v>5</v>
      </c>
      <c r="P24" s="416"/>
      <c r="Q24" s="417"/>
      <c r="R24" s="416"/>
      <c r="S24" s="456" t="s">
        <v>538</v>
      </c>
      <c r="T24" s="455"/>
      <c r="U24" s="454">
        <v>0.02</v>
      </c>
      <c r="V24" s="498"/>
      <c r="W24" s="497" t="s">
        <v>537</v>
      </c>
      <c r="X24" s="446" t="s">
        <v>138</v>
      </c>
      <c r="Y24" s="407">
        <v>2.2999999999999998</v>
      </c>
      <c r="Z24" s="495"/>
      <c r="AA24" s="392" t="s">
        <v>139</v>
      </c>
      <c r="AB24" s="393">
        <v>1.6</v>
      </c>
      <c r="AC24" s="393">
        <f>AB24*1</f>
        <v>1.6</v>
      </c>
      <c r="AD24" s="393" t="s">
        <v>135</v>
      </c>
      <c r="AE24" s="393">
        <f>AB24*5</f>
        <v>8</v>
      </c>
      <c r="AF24" s="393">
        <f>AC24*4+AE24*4</f>
        <v>38.4</v>
      </c>
    </row>
    <row r="25" spans="2:32" s="492" customFormat="1" ht="27.95" customHeight="1">
      <c r="B25" s="503" t="s">
        <v>171</v>
      </c>
      <c r="C25" s="444"/>
      <c r="D25" s="453"/>
      <c r="E25" s="463"/>
      <c r="F25" s="431"/>
      <c r="G25" s="416"/>
      <c r="H25" s="417"/>
      <c r="I25" s="416"/>
      <c r="J25" s="453"/>
      <c r="K25" s="463"/>
      <c r="L25" s="431"/>
      <c r="M25" s="450" t="s">
        <v>559</v>
      </c>
      <c r="N25" s="481"/>
      <c r="O25" s="450">
        <v>5</v>
      </c>
      <c r="P25" s="416"/>
      <c r="Q25" s="417"/>
      <c r="R25" s="416"/>
      <c r="S25" s="416"/>
      <c r="T25" s="417"/>
      <c r="U25" s="416"/>
      <c r="V25" s="498"/>
      <c r="W25" s="501" t="s">
        <v>34</v>
      </c>
      <c r="X25" s="446" t="s">
        <v>144</v>
      </c>
      <c r="Y25" s="407">
        <v>0</v>
      </c>
      <c r="Z25" s="493"/>
      <c r="AA25" s="392" t="s">
        <v>145</v>
      </c>
      <c r="AB25" s="393">
        <v>2.5</v>
      </c>
      <c r="AC25" s="393"/>
      <c r="AD25" s="393">
        <f>AB25*5</f>
        <v>12.5</v>
      </c>
      <c r="AE25" s="393" t="s">
        <v>135</v>
      </c>
      <c r="AF25" s="393">
        <f>AD25*9</f>
        <v>112.5</v>
      </c>
    </row>
    <row r="26" spans="2:32" s="492" customFormat="1" ht="27.95" customHeight="1">
      <c r="B26" s="503"/>
      <c r="C26" s="444"/>
      <c r="D26" s="453"/>
      <c r="E26" s="463"/>
      <c r="F26" s="431"/>
      <c r="G26" s="441"/>
      <c r="H26" s="417"/>
      <c r="I26" s="416"/>
      <c r="J26" s="453"/>
      <c r="K26" s="463"/>
      <c r="L26" s="431"/>
      <c r="M26" s="450"/>
      <c r="N26" s="481"/>
      <c r="O26" s="450"/>
      <c r="P26" s="416"/>
      <c r="Q26" s="417"/>
      <c r="R26" s="416"/>
      <c r="S26" s="416"/>
      <c r="T26" s="417"/>
      <c r="U26" s="416"/>
      <c r="V26" s="498"/>
      <c r="W26" s="497" t="s">
        <v>558</v>
      </c>
      <c r="X26" s="436" t="s">
        <v>149</v>
      </c>
      <c r="Y26" s="496">
        <v>0</v>
      </c>
      <c r="Z26" s="495"/>
      <c r="AA26" s="392" t="s">
        <v>150</v>
      </c>
      <c r="AB26" s="393"/>
      <c r="AC26" s="392"/>
      <c r="AD26" s="392"/>
      <c r="AE26" s="392">
        <f>AB26*15</f>
        <v>0</v>
      </c>
      <c r="AF26" s="392"/>
    </row>
    <row r="27" spans="2:32" s="492" customFormat="1" ht="27.95" customHeight="1">
      <c r="B27" s="435" t="s">
        <v>151</v>
      </c>
      <c r="C27" s="502"/>
      <c r="D27" s="453"/>
      <c r="E27" s="463"/>
      <c r="F27" s="431"/>
      <c r="G27" s="416"/>
      <c r="H27" s="417"/>
      <c r="I27" s="416"/>
      <c r="J27" s="453"/>
      <c r="K27" s="463"/>
      <c r="L27" s="431"/>
      <c r="M27" s="416"/>
      <c r="N27" s="417"/>
      <c r="O27" s="416"/>
      <c r="P27" s="416"/>
      <c r="Q27" s="417"/>
      <c r="R27" s="416"/>
      <c r="S27" s="416"/>
      <c r="T27" s="417"/>
      <c r="U27" s="416"/>
      <c r="V27" s="498"/>
      <c r="W27" s="501" t="s">
        <v>152</v>
      </c>
      <c r="X27" s="424"/>
      <c r="Y27" s="407"/>
      <c r="Z27" s="493"/>
      <c r="AA27" s="392"/>
      <c r="AB27" s="393"/>
      <c r="AC27" s="392">
        <f>SUM(AC22:AC26)</f>
        <v>29.400000000000006</v>
      </c>
      <c r="AD27" s="392">
        <f>SUM(AD22:AD26)</f>
        <v>23.5</v>
      </c>
      <c r="AE27" s="392">
        <f>SUM(AE22:AE26)</f>
        <v>101</v>
      </c>
      <c r="AF27" s="392">
        <f>AC27*4+AD27*9+AE27*4</f>
        <v>733.1</v>
      </c>
    </row>
    <row r="28" spans="2:32" s="492" customFormat="1" ht="27.95" customHeight="1" thickBot="1">
      <c r="B28" s="500"/>
      <c r="C28" s="499"/>
      <c r="D28" s="417"/>
      <c r="E28" s="417"/>
      <c r="F28" s="416"/>
      <c r="G28" s="478"/>
      <c r="H28" s="414"/>
      <c r="I28" s="477"/>
      <c r="J28" s="453"/>
      <c r="K28" s="463"/>
      <c r="L28" s="431"/>
      <c r="M28" s="430"/>
      <c r="N28" s="429"/>
      <c r="O28" s="428"/>
      <c r="P28" s="416"/>
      <c r="Q28" s="417"/>
      <c r="R28" s="416"/>
      <c r="S28" s="416"/>
      <c r="T28" s="417"/>
      <c r="U28" s="416"/>
      <c r="V28" s="498"/>
      <c r="W28" s="497" t="s">
        <v>557</v>
      </c>
      <c r="X28" s="408"/>
      <c r="Y28" s="496"/>
      <c r="Z28" s="495"/>
      <c r="AA28" s="493"/>
      <c r="AB28" s="494"/>
      <c r="AC28" s="405">
        <f>AC27*4/AF27</f>
        <v>0.16041467739735374</v>
      </c>
      <c r="AD28" s="405">
        <f>AD27*9/AF27</f>
        <v>0.28850088664575091</v>
      </c>
      <c r="AE28" s="405">
        <f>AE27*4/AF27</f>
        <v>0.55108443595689538</v>
      </c>
      <c r="AF28" s="493"/>
    </row>
    <row r="29" spans="2:32" s="14" customFormat="1" ht="27.95" customHeight="1">
      <c r="B29" s="474">
        <v>1</v>
      </c>
      <c r="C29" s="444"/>
      <c r="D29" s="471" t="str">
        <f>國華!M2</f>
        <v>地瓜小米飯</v>
      </c>
      <c r="E29" s="471" t="s">
        <v>110</v>
      </c>
      <c r="F29" s="471"/>
      <c r="G29" s="471" t="str">
        <f>國華!M3</f>
        <v xml:space="preserve">醬爆肉  </v>
      </c>
      <c r="H29" s="491" t="s">
        <v>112</v>
      </c>
      <c r="I29" s="471"/>
      <c r="J29" s="471" t="str">
        <f>國華!M4</f>
        <v xml:space="preserve">炒海茸 </v>
      </c>
      <c r="K29" s="471" t="s">
        <v>164</v>
      </c>
      <c r="L29" s="471"/>
      <c r="M29" s="471" t="str">
        <f>國華!M5</f>
        <v xml:space="preserve">  黃金蛋蛋魚(炸海)</v>
      </c>
      <c r="N29" s="473" t="s">
        <v>182</v>
      </c>
      <c r="O29" s="471"/>
      <c r="P29" s="471" t="str">
        <f>國華!M6</f>
        <v>有機深色蔬菜</v>
      </c>
      <c r="Q29" s="471" t="s">
        <v>164</v>
      </c>
      <c r="R29" s="471"/>
      <c r="S29" s="471" t="str">
        <f>國華!M7</f>
        <v xml:space="preserve"> 蘿蔔排骨湯</v>
      </c>
      <c r="T29" s="471" t="s">
        <v>112</v>
      </c>
      <c r="U29" s="471"/>
      <c r="V29" s="426"/>
      <c r="W29" s="470" t="s">
        <v>33</v>
      </c>
      <c r="X29" s="469" t="s">
        <v>115</v>
      </c>
      <c r="Y29" s="490">
        <v>5</v>
      </c>
      <c r="Z29" s="392"/>
      <c r="AA29" s="392"/>
      <c r="AB29" s="393"/>
      <c r="AC29" s="392" t="s">
        <v>116</v>
      </c>
      <c r="AD29" s="392" t="s">
        <v>117</v>
      </c>
      <c r="AE29" s="392" t="s">
        <v>118</v>
      </c>
      <c r="AF29" s="392" t="s">
        <v>119</v>
      </c>
    </row>
    <row r="30" spans="2:32" ht="27.95" customHeight="1">
      <c r="B30" s="459" t="s">
        <v>120</v>
      </c>
      <c r="C30" s="444"/>
      <c r="D30" s="467" t="s">
        <v>121</v>
      </c>
      <c r="E30" s="467"/>
      <c r="F30" s="427">
        <v>70</v>
      </c>
      <c r="G30" s="427" t="s">
        <v>556</v>
      </c>
      <c r="H30" s="427"/>
      <c r="I30" s="427">
        <v>50</v>
      </c>
      <c r="J30" s="489" t="s">
        <v>541</v>
      </c>
      <c r="K30" s="488"/>
      <c r="L30" s="487">
        <v>60</v>
      </c>
      <c r="M30" s="486" t="s">
        <v>555</v>
      </c>
      <c r="N30" s="485" t="s">
        <v>186</v>
      </c>
      <c r="O30" s="427">
        <v>40</v>
      </c>
      <c r="P30" s="427" t="s">
        <v>423</v>
      </c>
      <c r="Q30" s="427"/>
      <c r="R30" s="427">
        <v>100</v>
      </c>
      <c r="S30" s="484" t="s">
        <v>554</v>
      </c>
      <c r="T30" s="427"/>
      <c r="U30" s="427">
        <v>35</v>
      </c>
      <c r="V30" s="426"/>
      <c r="W30" s="409" t="s">
        <v>553</v>
      </c>
      <c r="X30" s="465" t="s">
        <v>126</v>
      </c>
      <c r="Y30" s="407">
        <v>2.5</v>
      </c>
      <c r="Z30" s="406"/>
      <c r="AA30" s="464" t="s">
        <v>127</v>
      </c>
      <c r="AB30" s="393">
        <v>6.3</v>
      </c>
      <c r="AC30" s="393">
        <f>AB30*2</f>
        <v>12.6</v>
      </c>
      <c r="AD30" s="393"/>
      <c r="AE30" s="393">
        <f>AB30*15</f>
        <v>94.5</v>
      </c>
      <c r="AF30" s="393">
        <f>AC30*4+AE30*4</f>
        <v>428.4</v>
      </c>
    </row>
    <row r="31" spans="2:32" ht="27.95" customHeight="1">
      <c r="B31" s="459">
        <v>6</v>
      </c>
      <c r="C31" s="444"/>
      <c r="D31" s="467" t="s">
        <v>552</v>
      </c>
      <c r="E31" s="467"/>
      <c r="F31" s="427">
        <v>20</v>
      </c>
      <c r="G31" s="427" t="s">
        <v>315</v>
      </c>
      <c r="H31" s="427"/>
      <c r="I31" s="427">
        <v>10</v>
      </c>
      <c r="J31" s="452" t="s">
        <v>316</v>
      </c>
      <c r="K31" s="483"/>
      <c r="L31" s="452">
        <v>3</v>
      </c>
      <c r="M31" s="450"/>
      <c r="N31" s="481"/>
      <c r="O31" s="450"/>
      <c r="P31" s="427"/>
      <c r="Q31" s="447"/>
      <c r="R31" s="427"/>
      <c r="S31" s="430" t="s">
        <v>551</v>
      </c>
      <c r="T31" s="427"/>
      <c r="U31" s="427">
        <v>2</v>
      </c>
      <c r="V31" s="426"/>
      <c r="W31" s="425" t="s">
        <v>32</v>
      </c>
      <c r="X31" s="446" t="s">
        <v>133</v>
      </c>
      <c r="Y31" s="407">
        <v>2.1</v>
      </c>
      <c r="Z31" s="392"/>
      <c r="AA31" s="462" t="s">
        <v>134</v>
      </c>
      <c r="AB31" s="393">
        <v>2</v>
      </c>
      <c r="AC31" s="461">
        <f>AB31*7</f>
        <v>14</v>
      </c>
      <c r="AD31" s="393">
        <f>AB31*5</f>
        <v>10</v>
      </c>
      <c r="AE31" s="393" t="s">
        <v>135</v>
      </c>
      <c r="AF31" s="460">
        <f>AC31*4+AD31*9</f>
        <v>146</v>
      </c>
    </row>
    <row r="32" spans="2:32" ht="27.95" customHeight="1">
      <c r="B32" s="459" t="s">
        <v>136</v>
      </c>
      <c r="C32" s="444"/>
      <c r="D32" s="467" t="s">
        <v>206</v>
      </c>
      <c r="E32" s="437"/>
      <c r="F32" s="427">
        <v>23</v>
      </c>
      <c r="G32" s="450"/>
      <c r="H32" s="450"/>
      <c r="I32" s="450"/>
      <c r="J32" s="467"/>
      <c r="K32" s="432"/>
      <c r="L32" s="463"/>
      <c r="M32" s="427"/>
      <c r="N32" s="437"/>
      <c r="O32" s="427"/>
      <c r="P32" s="427"/>
      <c r="Q32" s="447"/>
      <c r="R32" s="427"/>
      <c r="S32" s="427"/>
      <c r="T32" s="447"/>
      <c r="U32" s="427"/>
      <c r="V32" s="426"/>
      <c r="W32" s="409" t="s">
        <v>550</v>
      </c>
      <c r="X32" s="446" t="s">
        <v>138</v>
      </c>
      <c r="Y32" s="475">
        <v>2.5</v>
      </c>
      <c r="Z32" s="406"/>
      <c r="AA32" s="392" t="s">
        <v>139</v>
      </c>
      <c r="AB32" s="393">
        <v>1.7</v>
      </c>
      <c r="AC32" s="393">
        <f>AB32*1</f>
        <v>1.7</v>
      </c>
      <c r="AD32" s="393" t="s">
        <v>135</v>
      </c>
      <c r="AE32" s="393">
        <f>AB32*5</f>
        <v>8.5</v>
      </c>
      <c r="AF32" s="393">
        <f>AC32*4+AE32*4</f>
        <v>40.799999999999997</v>
      </c>
    </row>
    <row r="33" spans="2:32" ht="27.95" customHeight="1">
      <c r="B33" s="445" t="s">
        <v>181</v>
      </c>
      <c r="C33" s="444"/>
      <c r="D33" s="417"/>
      <c r="E33" s="417"/>
      <c r="F33" s="416"/>
      <c r="G33" s="448"/>
      <c r="H33" s="437"/>
      <c r="I33" s="427"/>
      <c r="J33" s="467"/>
      <c r="K33" s="432"/>
      <c r="L33" s="463"/>
      <c r="M33" s="427"/>
      <c r="N33" s="437"/>
      <c r="O33" s="427"/>
      <c r="P33" s="427"/>
      <c r="Q33" s="447"/>
      <c r="R33" s="427"/>
      <c r="S33" s="427"/>
      <c r="T33" s="427"/>
      <c r="U33" s="427"/>
      <c r="V33" s="426"/>
      <c r="W33" s="425" t="s">
        <v>34</v>
      </c>
      <c r="X33" s="446" t="s">
        <v>144</v>
      </c>
      <c r="Y33" s="475">
        <v>0</v>
      </c>
      <c r="Z33" s="392"/>
      <c r="AA33" s="392" t="s">
        <v>145</v>
      </c>
      <c r="AB33" s="393">
        <v>2.5</v>
      </c>
      <c r="AC33" s="393"/>
      <c r="AD33" s="393">
        <f>AB33*5</f>
        <v>12.5</v>
      </c>
      <c r="AE33" s="393" t="s">
        <v>135</v>
      </c>
      <c r="AF33" s="393">
        <f>AD33*9</f>
        <v>112.5</v>
      </c>
    </row>
    <row r="34" spans="2:32" ht="27.95" customHeight="1">
      <c r="B34" s="445"/>
      <c r="C34" s="444"/>
      <c r="D34" s="417"/>
      <c r="E34" s="417"/>
      <c r="F34" s="416"/>
      <c r="G34" s="448"/>
      <c r="H34" s="437"/>
      <c r="I34" s="427"/>
      <c r="J34" s="450"/>
      <c r="K34" s="481"/>
      <c r="L34" s="450"/>
      <c r="M34" s="448"/>
      <c r="N34" s="482"/>
      <c r="O34" s="448"/>
      <c r="P34" s="416"/>
      <c r="Q34" s="417"/>
      <c r="R34" s="416"/>
      <c r="S34" s="467"/>
      <c r="T34" s="467"/>
      <c r="U34" s="467"/>
      <c r="V34" s="426"/>
      <c r="W34" s="409" t="s">
        <v>549</v>
      </c>
      <c r="X34" s="436" t="s">
        <v>149</v>
      </c>
      <c r="Y34" s="475">
        <v>0</v>
      </c>
      <c r="Z34" s="406"/>
      <c r="AA34" s="392" t="s">
        <v>150</v>
      </c>
      <c r="AB34" s="393">
        <v>1</v>
      </c>
      <c r="AE34" s="392">
        <f>AB34*15</f>
        <v>15</v>
      </c>
    </row>
    <row r="35" spans="2:32" ht="27.95" customHeight="1">
      <c r="B35" s="435" t="s">
        <v>151</v>
      </c>
      <c r="C35" s="434"/>
      <c r="D35" s="417"/>
      <c r="E35" s="417"/>
      <c r="F35" s="416"/>
      <c r="G35" s="448"/>
      <c r="H35" s="443"/>
      <c r="I35" s="443"/>
      <c r="J35" s="450"/>
      <c r="K35" s="481"/>
      <c r="L35" s="450"/>
      <c r="M35" s="416"/>
      <c r="N35" s="417"/>
      <c r="O35" s="416"/>
      <c r="P35" s="467"/>
      <c r="Q35" s="467"/>
      <c r="R35" s="467"/>
      <c r="S35" s="427"/>
      <c r="T35" s="447"/>
      <c r="U35" s="427"/>
      <c r="V35" s="426"/>
      <c r="W35" s="425" t="s">
        <v>152</v>
      </c>
      <c r="X35" s="424"/>
      <c r="Y35" s="475"/>
      <c r="Z35" s="392"/>
      <c r="AC35" s="392">
        <f>SUM(AC30:AC34)</f>
        <v>28.3</v>
      </c>
      <c r="AD35" s="392">
        <f>SUM(AD30:AD34)</f>
        <v>22.5</v>
      </c>
      <c r="AE35" s="392">
        <f>SUM(AE30:AE34)</f>
        <v>118</v>
      </c>
      <c r="AF35" s="392">
        <f>AC35*4+AD35*9+AE35*4</f>
        <v>787.7</v>
      </c>
    </row>
    <row r="36" spans="2:32" ht="27.95" customHeight="1">
      <c r="B36" s="480"/>
      <c r="C36" s="479"/>
      <c r="D36" s="417"/>
      <c r="E36" s="417"/>
      <c r="F36" s="416"/>
      <c r="G36" s="478"/>
      <c r="H36" s="414"/>
      <c r="I36" s="477"/>
      <c r="J36" s="427"/>
      <c r="K36" s="437"/>
      <c r="L36" s="427"/>
      <c r="M36" s="416"/>
      <c r="N36" s="417"/>
      <c r="O36" s="416"/>
      <c r="P36" s="467"/>
      <c r="Q36" s="467"/>
      <c r="R36" s="467"/>
      <c r="S36" s="416"/>
      <c r="T36" s="417"/>
      <c r="U36" s="416"/>
      <c r="V36" s="426"/>
      <c r="W36" s="409" t="s">
        <v>548</v>
      </c>
      <c r="X36" s="476"/>
      <c r="Y36" s="475"/>
      <c r="Z36" s="406"/>
      <c r="AC36" s="405">
        <f>AC35*4/AF35</f>
        <v>0.14370953408658119</v>
      </c>
      <c r="AD36" s="405">
        <f>AD35*9/AF35</f>
        <v>0.25707756760187889</v>
      </c>
      <c r="AE36" s="405">
        <f>AE35*4/AF35</f>
        <v>0.5992128983115399</v>
      </c>
    </row>
    <row r="37" spans="2:32" s="14" customFormat="1" ht="27.95" customHeight="1">
      <c r="B37" s="474">
        <v>1</v>
      </c>
      <c r="C37" s="444"/>
      <c r="D37" s="471" t="str">
        <f>國華!Q2</f>
        <v>夏威夷炒飯</v>
      </c>
      <c r="E37" s="471" t="s">
        <v>547</v>
      </c>
      <c r="F37" s="471"/>
      <c r="G37" s="471" t="str">
        <f>國華!Q3</f>
        <v xml:space="preserve">  香酥豬排(炸) </v>
      </c>
      <c r="H37" s="471" t="s">
        <v>182</v>
      </c>
      <c r="I37" s="471"/>
      <c r="J37" s="471" t="str">
        <f>國華!Q4</f>
        <v xml:space="preserve">   瓜瓜燴玉耳   </v>
      </c>
      <c r="K37" s="473" t="s">
        <v>112</v>
      </c>
      <c r="L37" s="471"/>
      <c r="M37" s="471" t="str">
        <f>國華!Q5</f>
        <v xml:space="preserve">  螺旋饅頭(冷) </v>
      </c>
      <c r="N37" s="471" t="s">
        <v>546</v>
      </c>
      <c r="O37" s="471"/>
      <c r="P37" s="471" t="str">
        <f>國華!Q6</f>
        <v>淺色蔬菜</v>
      </c>
      <c r="Q37" s="472" t="s">
        <v>164</v>
      </c>
      <c r="R37" s="471"/>
      <c r="S37" s="471" t="str">
        <f>國華!Q7</f>
        <v xml:space="preserve">  味噌豆腐湯(豆)</v>
      </c>
      <c r="T37" s="471" t="s">
        <v>112</v>
      </c>
      <c r="U37" s="471"/>
      <c r="V37" s="426"/>
      <c r="W37" s="470" t="s">
        <v>33</v>
      </c>
      <c r="X37" s="469" t="s">
        <v>115</v>
      </c>
      <c r="Y37" s="468">
        <v>5.6</v>
      </c>
      <c r="Z37" s="392"/>
      <c r="AA37" s="392"/>
      <c r="AB37" s="393"/>
      <c r="AC37" s="392" t="s">
        <v>116</v>
      </c>
      <c r="AD37" s="392" t="s">
        <v>117</v>
      </c>
      <c r="AE37" s="392" t="s">
        <v>118</v>
      </c>
      <c r="AF37" s="392" t="s">
        <v>119</v>
      </c>
    </row>
    <row r="38" spans="2:32" ht="27.95" customHeight="1">
      <c r="B38" s="459" t="s">
        <v>120</v>
      </c>
      <c r="C38" s="444"/>
      <c r="D38" s="453" t="s">
        <v>121</v>
      </c>
      <c r="E38" s="463"/>
      <c r="F38" s="431">
        <v>90</v>
      </c>
      <c r="G38" s="427" t="s">
        <v>545</v>
      </c>
      <c r="H38" s="427"/>
      <c r="I38" s="427">
        <v>60</v>
      </c>
      <c r="J38" s="452" t="s">
        <v>544</v>
      </c>
      <c r="K38" s="416"/>
      <c r="L38" s="416">
        <v>50</v>
      </c>
      <c r="M38" s="467" t="s">
        <v>543</v>
      </c>
      <c r="N38" s="467" t="s">
        <v>335</v>
      </c>
      <c r="O38" s="467">
        <v>30</v>
      </c>
      <c r="P38" s="430" t="s">
        <v>242</v>
      </c>
      <c r="Q38" s="466"/>
      <c r="R38" s="428">
        <v>100</v>
      </c>
      <c r="S38" s="427" t="s">
        <v>225</v>
      </c>
      <c r="T38" s="427" t="s">
        <v>147</v>
      </c>
      <c r="U38" s="427">
        <v>20</v>
      </c>
      <c r="V38" s="426"/>
      <c r="W38" s="409" t="s">
        <v>542</v>
      </c>
      <c r="X38" s="465" t="s">
        <v>126</v>
      </c>
      <c r="Y38" s="407">
        <v>2.5</v>
      </c>
      <c r="Z38" s="406"/>
      <c r="AA38" s="464" t="s">
        <v>127</v>
      </c>
      <c r="AB38" s="393">
        <v>6</v>
      </c>
      <c r="AC38" s="393">
        <f>AB38*2</f>
        <v>12</v>
      </c>
      <c r="AD38" s="393"/>
      <c r="AE38" s="393">
        <f>AB38*15</f>
        <v>90</v>
      </c>
      <c r="AF38" s="393">
        <f>AC38*4+AE38*4</f>
        <v>408</v>
      </c>
    </row>
    <row r="39" spans="2:32" ht="27.95" customHeight="1">
      <c r="B39" s="459">
        <v>7</v>
      </c>
      <c r="C39" s="444"/>
      <c r="D39" s="453" t="s">
        <v>315</v>
      </c>
      <c r="E39" s="463"/>
      <c r="F39" s="431">
        <v>15</v>
      </c>
      <c r="G39" s="450"/>
      <c r="H39" s="450"/>
      <c r="I39" s="450"/>
      <c r="J39" s="452" t="s">
        <v>541</v>
      </c>
      <c r="K39" s="417"/>
      <c r="L39" s="427">
        <v>3</v>
      </c>
      <c r="M39" s="427"/>
      <c r="N39" s="437"/>
      <c r="O39" s="427"/>
      <c r="P39" s="430"/>
      <c r="Q39" s="449"/>
      <c r="R39" s="428"/>
      <c r="S39" s="450" t="s">
        <v>540</v>
      </c>
      <c r="T39" s="447"/>
      <c r="U39" s="427">
        <v>3</v>
      </c>
      <c r="V39" s="426"/>
      <c r="W39" s="425" t="s">
        <v>32</v>
      </c>
      <c r="X39" s="446" t="s">
        <v>133</v>
      </c>
      <c r="Y39" s="407">
        <v>2</v>
      </c>
      <c r="Z39" s="392"/>
      <c r="AA39" s="462" t="s">
        <v>134</v>
      </c>
      <c r="AB39" s="393">
        <v>2.2999999999999998</v>
      </c>
      <c r="AC39" s="461">
        <f>AB39*7</f>
        <v>16.099999999999998</v>
      </c>
      <c r="AD39" s="393">
        <f>AB39*5</f>
        <v>11.5</v>
      </c>
      <c r="AE39" s="393" t="s">
        <v>135</v>
      </c>
      <c r="AF39" s="460">
        <f>AC39*4+AD39*9</f>
        <v>167.89999999999998</v>
      </c>
    </row>
    <row r="40" spans="2:32" ht="27.95" customHeight="1">
      <c r="B40" s="459" t="s">
        <v>136</v>
      </c>
      <c r="C40" s="444"/>
      <c r="D40" s="453" t="s">
        <v>539</v>
      </c>
      <c r="E40" s="432"/>
      <c r="F40" s="431">
        <v>10</v>
      </c>
      <c r="G40" s="427"/>
      <c r="H40" s="427"/>
      <c r="I40" s="427"/>
      <c r="J40" s="452" t="s">
        <v>316</v>
      </c>
      <c r="K40" s="417"/>
      <c r="L40" s="427">
        <v>5</v>
      </c>
      <c r="M40" s="427"/>
      <c r="N40" s="437"/>
      <c r="O40" s="427"/>
      <c r="P40" s="457"/>
      <c r="Q40" s="458"/>
      <c r="R40" s="457"/>
      <c r="S40" s="456" t="s">
        <v>538</v>
      </c>
      <c r="T40" s="455"/>
      <c r="U40" s="454">
        <v>0.02</v>
      </c>
      <c r="V40" s="426"/>
      <c r="W40" s="409" t="s">
        <v>537</v>
      </c>
      <c r="X40" s="446" t="s">
        <v>138</v>
      </c>
      <c r="Y40" s="407">
        <v>2.5</v>
      </c>
      <c r="Z40" s="406"/>
      <c r="AA40" s="392" t="s">
        <v>139</v>
      </c>
      <c r="AB40" s="393">
        <v>1.5</v>
      </c>
      <c r="AC40" s="393">
        <f>AB40*1</f>
        <v>1.5</v>
      </c>
      <c r="AD40" s="393" t="s">
        <v>135</v>
      </c>
      <c r="AE40" s="393">
        <f>AB40*5</f>
        <v>7.5</v>
      </c>
      <c r="AF40" s="393">
        <f>AC40*4+AE40*4</f>
        <v>36</v>
      </c>
    </row>
    <row r="41" spans="2:32" ht="27.95" customHeight="1">
      <c r="B41" s="445" t="s">
        <v>192</v>
      </c>
      <c r="C41" s="444"/>
      <c r="D41" s="453" t="s">
        <v>316</v>
      </c>
      <c r="E41" s="432"/>
      <c r="F41" s="431">
        <v>5</v>
      </c>
      <c r="G41" s="416"/>
      <c r="H41" s="417"/>
      <c r="I41" s="416"/>
      <c r="J41" s="452" t="s">
        <v>352</v>
      </c>
      <c r="K41" s="451"/>
      <c r="L41" s="450">
        <v>10</v>
      </c>
      <c r="M41" s="427"/>
      <c r="N41" s="437"/>
      <c r="O41" s="427"/>
      <c r="P41" s="430"/>
      <c r="Q41" s="449"/>
      <c r="R41" s="428"/>
      <c r="S41" s="448"/>
      <c r="T41" s="447"/>
      <c r="U41" s="427"/>
      <c r="V41" s="426"/>
      <c r="W41" s="425" t="s">
        <v>34</v>
      </c>
      <c r="X41" s="446" t="s">
        <v>144</v>
      </c>
      <c r="Y41" s="407">
        <f>AB42</f>
        <v>0</v>
      </c>
      <c r="Z41" s="392"/>
      <c r="AA41" s="392" t="s">
        <v>145</v>
      </c>
      <c r="AB41" s="393">
        <v>2.5</v>
      </c>
      <c r="AC41" s="393"/>
      <c r="AD41" s="393">
        <f>AB41*5</f>
        <v>12.5</v>
      </c>
      <c r="AE41" s="393" t="s">
        <v>135</v>
      </c>
      <c r="AF41" s="393">
        <f>AD41*9</f>
        <v>112.5</v>
      </c>
    </row>
    <row r="42" spans="2:32" ht="27.95" customHeight="1">
      <c r="B42" s="445"/>
      <c r="C42" s="444"/>
      <c r="D42" s="433" t="s">
        <v>536</v>
      </c>
      <c r="E42" s="443"/>
      <c r="F42" s="442">
        <v>5</v>
      </c>
      <c r="G42" s="441"/>
      <c r="H42" s="417"/>
      <c r="I42" s="416"/>
      <c r="J42" s="440" t="s">
        <v>535</v>
      </c>
      <c r="K42" s="439"/>
      <c r="L42" s="438">
        <v>5</v>
      </c>
      <c r="M42" s="427"/>
      <c r="N42" s="437"/>
      <c r="O42" s="427"/>
      <c r="P42" s="430"/>
      <c r="Q42" s="429"/>
      <c r="R42" s="428"/>
      <c r="S42" s="427"/>
      <c r="T42" s="427"/>
      <c r="U42" s="427"/>
      <c r="V42" s="426"/>
      <c r="W42" s="409" t="s">
        <v>534</v>
      </c>
      <c r="X42" s="436" t="s">
        <v>149</v>
      </c>
      <c r="Y42" s="407">
        <v>0</v>
      </c>
      <c r="Z42" s="406"/>
      <c r="AA42" s="392" t="s">
        <v>150</v>
      </c>
      <c r="AE42" s="392">
        <f>AB42*15</f>
        <v>0</v>
      </c>
    </row>
    <row r="43" spans="2:32" ht="27.95" customHeight="1">
      <c r="B43" s="435" t="s">
        <v>151</v>
      </c>
      <c r="C43" s="434"/>
      <c r="D43" s="433" t="s">
        <v>533</v>
      </c>
      <c r="E43" s="432"/>
      <c r="F43" s="431">
        <v>5</v>
      </c>
      <c r="G43" s="416"/>
      <c r="H43" s="417"/>
      <c r="I43" s="416"/>
      <c r="J43" s="416"/>
      <c r="K43" s="417"/>
      <c r="L43" s="416"/>
      <c r="M43" s="416"/>
      <c r="N43" s="417"/>
      <c r="O43" s="416"/>
      <c r="P43" s="430"/>
      <c r="Q43" s="429"/>
      <c r="R43" s="428"/>
      <c r="S43" s="427"/>
      <c r="T43" s="427"/>
      <c r="U43" s="427"/>
      <c r="V43" s="426"/>
      <c r="W43" s="425" t="s">
        <v>152</v>
      </c>
      <c r="X43" s="424"/>
      <c r="Y43" s="407"/>
      <c r="Z43" s="392"/>
      <c r="AC43" s="392">
        <f>SUM(AC38:AC42)</f>
        <v>29.599999999999998</v>
      </c>
      <c r="AD43" s="392">
        <f>SUM(AD38:AD42)</f>
        <v>24</v>
      </c>
      <c r="AE43" s="392">
        <f>SUM(AE38:AE42)</f>
        <v>97.5</v>
      </c>
      <c r="AF43" s="392">
        <f>AC43*4+AD43*9+AE43*4</f>
        <v>724.4</v>
      </c>
    </row>
    <row r="44" spans="2:32" ht="27.95" customHeight="1" thickBot="1">
      <c r="B44" s="423"/>
      <c r="C44" s="422"/>
      <c r="D44" s="421"/>
      <c r="E44" s="420"/>
      <c r="F44" s="419"/>
      <c r="G44" s="418"/>
      <c r="H44" s="414"/>
      <c r="I44" s="413"/>
      <c r="J44" s="411"/>
      <c r="K44" s="412"/>
      <c r="L44" s="411"/>
      <c r="M44" s="416"/>
      <c r="N44" s="417"/>
      <c r="O44" s="416"/>
      <c r="P44" s="415"/>
      <c r="Q44" s="414"/>
      <c r="R44" s="413"/>
      <c r="S44" s="411"/>
      <c r="T44" s="412"/>
      <c r="U44" s="411"/>
      <c r="V44" s="410"/>
      <c r="W44" s="409" t="s">
        <v>532</v>
      </c>
      <c r="X44" s="408"/>
      <c r="Y44" s="407"/>
      <c r="Z44" s="406"/>
      <c r="AC44" s="405">
        <f>AC43*4/AF43</f>
        <v>0.16344561016013251</v>
      </c>
      <c r="AD44" s="405">
        <f>AD43*9/AF43</f>
        <v>0.29817780231916069</v>
      </c>
      <c r="AE44" s="405">
        <f>AE43*4/AF43</f>
        <v>0.53837658752070683</v>
      </c>
    </row>
    <row r="45" spans="2:32" ht="21.75" customHeight="1">
      <c r="C45" s="392"/>
      <c r="J45" s="403"/>
      <c r="K45" s="403"/>
      <c r="L45" s="403"/>
      <c r="M45" s="403"/>
      <c r="N45" s="403"/>
      <c r="O45" s="403"/>
      <c r="P45" s="403"/>
      <c r="Q45" s="404"/>
      <c r="R45" s="403"/>
      <c r="S45" s="403"/>
      <c r="T45" s="403"/>
      <c r="U45" s="403"/>
      <c r="V45" s="403"/>
      <c r="W45" s="403"/>
      <c r="X45" s="403"/>
      <c r="Y45" s="403"/>
      <c r="Z45" s="402"/>
    </row>
    <row r="46" spans="2:32">
      <c r="B46" s="393"/>
      <c r="D46" s="401"/>
      <c r="E46" s="401"/>
      <c r="F46" s="400"/>
      <c r="G46" s="400"/>
      <c r="H46" s="399"/>
      <c r="I46" s="392"/>
      <c r="N46" s="399"/>
      <c r="O46" s="392"/>
      <c r="T46" s="399"/>
      <c r="U46" s="392"/>
      <c r="V46" s="398"/>
      <c r="Y46" s="397"/>
    </row>
    <row r="47" spans="2:32">
      <c r="Y47" s="397"/>
    </row>
    <row r="48" spans="2:32">
      <c r="Y48" s="397"/>
    </row>
    <row r="49" spans="25:25">
      <c r="Y49" s="397"/>
    </row>
    <row r="50" spans="25:25">
      <c r="Y50" s="397"/>
    </row>
    <row r="51" spans="25:25">
      <c r="Y51" s="397"/>
    </row>
    <row r="52" spans="25:25">
      <c r="Y52" s="397"/>
    </row>
  </sheetData>
  <mergeCells count="15">
    <mergeCell ref="B17:B18"/>
    <mergeCell ref="B25:B26"/>
    <mergeCell ref="B33:B34"/>
    <mergeCell ref="C37:C42"/>
    <mergeCell ref="B41:B42"/>
    <mergeCell ref="V5:V44"/>
    <mergeCell ref="D46:G46"/>
    <mergeCell ref="C29:C34"/>
    <mergeCell ref="C21:C26"/>
    <mergeCell ref="B1:Y1"/>
    <mergeCell ref="B2:G2"/>
    <mergeCell ref="C5:C10"/>
    <mergeCell ref="B9:B10"/>
    <mergeCell ref="J45:Y45"/>
    <mergeCell ref="C13:C18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1980-3AC5-4892-A099-D23CC9319B3C}">
  <sheetPr>
    <pageSetUpPr fitToPage="1"/>
  </sheetPr>
  <dimension ref="B1:AF48"/>
  <sheetViews>
    <sheetView topLeftCell="A34" zoomScale="50" zoomScaleNormal="50" workbookViewId="0">
      <selection activeCell="E21" sqref="E21:H21"/>
    </sheetView>
  </sheetViews>
  <sheetFormatPr defaultRowHeight="20.25"/>
  <cols>
    <col min="1" max="1" width="1.875" style="391" customWidth="1"/>
    <col min="2" max="2" width="4.875" style="396" customWidth="1"/>
    <col min="3" max="3" width="0" style="391" hidden="1" customWidth="1"/>
    <col min="4" max="4" width="28.625" style="391" customWidth="1"/>
    <col min="5" max="5" width="5.625" style="395" customWidth="1"/>
    <col min="6" max="6" width="9.625" style="391" customWidth="1"/>
    <col min="7" max="7" width="28.625" style="391" customWidth="1"/>
    <col min="8" max="8" width="5.625" style="395" customWidth="1"/>
    <col min="9" max="9" width="9.625" style="391" customWidth="1"/>
    <col min="10" max="10" width="28.625" style="391" customWidth="1"/>
    <col min="11" max="11" width="5.625" style="395" customWidth="1"/>
    <col min="12" max="12" width="9.625" style="391" customWidth="1"/>
    <col min="13" max="13" width="28.625" style="391" customWidth="1"/>
    <col min="14" max="14" width="5.625" style="395" customWidth="1"/>
    <col min="15" max="15" width="9.625" style="391" customWidth="1"/>
    <col min="16" max="16" width="28.625" style="391" customWidth="1"/>
    <col min="17" max="17" width="5.625" style="395" customWidth="1"/>
    <col min="18" max="18" width="9.625" style="391" customWidth="1"/>
    <col min="19" max="19" width="28.625" style="391" customWidth="1"/>
    <col min="20" max="20" width="5.625" style="395" customWidth="1"/>
    <col min="21" max="21" width="9.625" style="391" customWidth="1"/>
    <col min="22" max="22" width="12.125" style="394" customWidth="1"/>
    <col min="23" max="23" width="11.75" style="148" customWidth="1"/>
    <col min="24" max="24" width="11.25" style="211" customWidth="1"/>
    <col min="25" max="25" width="6.625" style="150" customWidth="1"/>
    <col min="26" max="26" width="6.625" style="391" customWidth="1"/>
    <col min="27" max="27" width="6" style="392" hidden="1" customWidth="1"/>
    <col min="28" max="28" width="5.5" style="393" hidden="1" customWidth="1"/>
    <col min="29" max="29" width="7.75" style="392" hidden="1" customWidth="1"/>
    <col min="30" max="30" width="8" style="392" hidden="1" customWidth="1"/>
    <col min="31" max="31" width="7.875" style="392" hidden="1" customWidth="1"/>
    <col min="32" max="32" width="7.5" style="392" hidden="1" customWidth="1"/>
    <col min="33" max="16384" width="9" style="391"/>
  </cols>
  <sheetData>
    <row r="1" spans="2:32" s="392" customFormat="1" ht="38.25">
      <c r="B1" s="550" t="s">
        <v>633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43"/>
      <c r="AB1" s="393"/>
    </row>
    <row r="2" spans="2:32" s="392" customFormat="1" ht="9.75" customHeight="1">
      <c r="B2" s="549"/>
      <c r="C2" s="548"/>
      <c r="D2" s="548"/>
      <c r="E2" s="548"/>
      <c r="F2" s="548"/>
      <c r="G2" s="548"/>
      <c r="H2" s="547"/>
      <c r="I2" s="543"/>
      <c r="J2" s="543"/>
      <c r="K2" s="547"/>
      <c r="L2" s="543"/>
      <c r="M2" s="543"/>
      <c r="N2" s="547"/>
      <c r="O2" s="543"/>
      <c r="P2" s="543"/>
      <c r="Q2" s="547"/>
      <c r="R2" s="543"/>
      <c r="S2" s="543"/>
      <c r="T2" s="547"/>
      <c r="U2" s="543"/>
      <c r="V2" s="546"/>
      <c r="W2" s="544"/>
      <c r="X2" s="545"/>
      <c r="Y2" s="544"/>
      <c r="Z2" s="543"/>
      <c r="AB2" s="393"/>
    </row>
    <row r="3" spans="2:32" s="392" customFormat="1" ht="31.5" customHeight="1" thickBot="1">
      <c r="B3" s="542" t="s">
        <v>97</v>
      </c>
      <c r="C3" s="611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T3" s="540"/>
      <c r="U3" s="540"/>
      <c r="V3" s="539"/>
      <c r="W3" s="538"/>
      <c r="X3" s="537"/>
      <c r="Y3" s="536"/>
      <c r="Z3" s="406"/>
      <c r="AB3" s="393"/>
    </row>
    <row r="4" spans="2:32" s="526" customFormat="1" ht="43.5">
      <c r="B4" s="535" t="s">
        <v>98</v>
      </c>
      <c r="C4" s="534" t="s">
        <v>99</v>
      </c>
      <c r="D4" s="531" t="s">
        <v>100</v>
      </c>
      <c r="E4" s="532" t="s">
        <v>101</v>
      </c>
      <c r="F4" s="531"/>
      <c r="G4" s="531" t="s">
        <v>103</v>
      </c>
      <c r="H4" s="532" t="s">
        <v>101</v>
      </c>
      <c r="I4" s="531"/>
      <c r="J4" s="531" t="s">
        <v>104</v>
      </c>
      <c r="K4" s="532" t="s">
        <v>101</v>
      </c>
      <c r="L4" s="610"/>
      <c r="M4" s="531" t="s">
        <v>104</v>
      </c>
      <c r="N4" s="532" t="s">
        <v>101</v>
      </c>
      <c r="O4" s="531"/>
      <c r="P4" s="531" t="s">
        <v>104</v>
      </c>
      <c r="Q4" s="532" t="s">
        <v>101</v>
      </c>
      <c r="R4" s="531"/>
      <c r="S4" s="533" t="s">
        <v>105</v>
      </c>
      <c r="T4" s="532" t="s">
        <v>101</v>
      </c>
      <c r="U4" s="531"/>
      <c r="V4" s="530" t="s">
        <v>106</v>
      </c>
      <c r="W4" s="530" t="s">
        <v>107</v>
      </c>
      <c r="X4" s="529" t="s">
        <v>108</v>
      </c>
      <c r="Y4" s="528" t="s">
        <v>109</v>
      </c>
      <c r="Z4" s="527"/>
      <c r="AA4" s="464"/>
      <c r="AB4" s="393"/>
      <c r="AC4" s="392"/>
      <c r="AD4" s="392"/>
      <c r="AE4" s="392"/>
      <c r="AF4" s="392"/>
    </row>
    <row r="5" spans="2:32" s="14" customFormat="1" ht="51.75" customHeight="1">
      <c r="B5" s="474">
        <v>1</v>
      </c>
      <c r="C5" s="444"/>
      <c r="D5" s="471" t="str">
        <f>國華!A11</f>
        <v>香Q米飯</v>
      </c>
      <c r="E5" s="471" t="s">
        <v>110</v>
      </c>
      <c r="F5" s="607" t="s">
        <v>102</v>
      </c>
      <c r="G5" s="471" t="str">
        <f>國華!A12</f>
        <v xml:space="preserve">醬燒大排 </v>
      </c>
      <c r="H5" s="471" t="s">
        <v>580</v>
      </c>
      <c r="I5" s="607" t="s">
        <v>102</v>
      </c>
      <c r="J5" s="471" t="str">
        <f>國華!A13</f>
        <v xml:space="preserve">豆干小炒(豆)  </v>
      </c>
      <c r="K5" s="471" t="s">
        <v>112</v>
      </c>
      <c r="L5" s="607" t="s">
        <v>102</v>
      </c>
      <c r="M5" s="575" t="str">
        <f>國華!A14</f>
        <v>海苔大阪燒</v>
      </c>
      <c r="N5" s="609" t="s">
        <v>112</v>
      </c>
      <c r="O5" s="608" t="s">
        <v>102</v>
      </c>
      <c r="P5" s="471" t="str">
        <f>國華!A15</f>
        <v>淺色蔬菜</v>
      </c>
      <c r="Q5" s="471" t="s">
        <v>164</v>
      </c>
      <c r="R5" s="607" t="s">
        <v>102</v>
      </c>
      <c r="S5" s="471" t="str">
        <f>國華!A16</f>
        <v>時蔬什錦湯</v>
      </c>
      <c r="T5" s="472" t="s">
        <v>112</v>
      </c>
      <c r="U5" s="607" t="s">
        <v>102</v>
      </c>
      <c r="V5" s="525" t="s">
        <v>589</v>
      </c>
      <c r="W5" s="470" t="s">
        <v>33</v>
      </c>
      <c r="X5" s="469" t="s">
        <v>115</v>
      </c>
      <c r="Y5" s="606">
        <v>5</v>
      </c>
      <c r="Z5" s="392"/>
      <c r="AA5" s="392"/>
      <c r="AB5" s="393"/>
      <c r="AC5" s="392" t="s">
        <v>116</v>
      </c>
      <c r="AD5" s="392" t="s">
        <v>117</v>
      </c>
      <c r="AE5" s="392" t="s">
        <v>118</v>
      </c>
      <c r="AF5" s="392" t="s">
        <v>119</v>
      </c>
    </row>
    <row r="6" spans="2:32" ht="27.95" customHeight="1">
      <c r="B6" s="459" t="s">
        <v>120</v>
      </c>
      <c r="C6" s="444"/>
      <c r="D6" s="427" t="s">
        <v>121</v>
      </c>
      <c r="E6" s="427"/>
      <c r="F6" s="427">
        <v>100</v>
      </c>
      <c r="G6" s="427" t="s">
        <v>632</v>
      </c>
      <c r="H6" s="427"/>
      <c r="I6" s="427">
        <v>70</v>
      </c>
      <c r="J6" s="605" t="s">
        <v>631</v>
      </c>
      <c r="K6" s="509" t="s">
        <v>147</v>
      </c>
      <c r="L6" s="604">
        <v>35</v>
      </c>
      <c r="M6" s="427" t="s">
        <v>314</v>
      </c>
      <c r="N6" s="427"/>
      <c r="O6" s="427">
        <v>50</v>
      </c>
      <c r="P6" s="427" t="s">
        <v>242</v>
      </c>
      <c r="Q6" s="427"/>
      <c r="R6" s="427">
        <v>100</v>
      </c>
      <c r="S6" s="508" t="s">
        <v>352</v>
      </c>
      <c r="T6" s="463"/>
      <c r="U6" s="463">
        <v>32</v>
      </c>
      <c r="V6" s="426"/>
      <c r="W6" s="409" t="s">
        <v>586</v>
      </c>
      <c r="X6" s="465" t="s">
        <v>126</v>
      </c>
      <c r="Y6" s="603">
        <v>2.5</v>
      </c>
      <c r="Z6" s="406"/>
      <c r="AA6" s="464" t="s">
        <v>127</v>
      </c>
      <c r="AB6" s="393">
        <v>6</v>
      </c>
      <c r="AC6" s="393">
        <f>AB6*2</f>
        <v>12</v>
      </c>
      <c r="AD6" s="393"/>
      <c r="AE6" s="393">
        <f>AB6*15</f>
        <v>90</v>
      </c>
      <c r="AF6" s="393">
        <f>AC6*4+AE6*4</f>
        <v>408</v>
      </c>
    </row>
    <row r="7" spans="2:32" ht="27.95" customHeight="1">
      <c r="B7" s="459">
        <v>10</v>
      </c>
      <c r="C7" s="444"/>
      <c r="D7" s="427"/>
      <c r="E7" s="427"/>
      <c r="F7" s="427"/>
      <c r="G7" s="427"/>
      <c r="H7" s="427"/>
      <c r="I7" s="427"/>
      <c r="J7" s="509" t="s">
        <v>630</v>
      </c>
      <c r="K7" s="509"/>
      <c r="L7" s="509">
        <v>5</v>
      </c>
      <c r="M7" s="427" t="s">
        <v>630</v>
      </c>
      <c r="N7" s="427"/>
      <c r="O7" s="427">
        <v>5</v>
      </c>
      <c r="P7" s="448"/>
      <c r="Q7" s="448"/>
      <c r="R7" s="448"/>
      <c r="S7" s="483" t="s">
        <v>316</v>
      </c>
      <c r="T7" s="432"/>
      <c r="U7" s="463">
        <v>3</v>
      </c>
      <c r="V7" s="426"/>
      <c r="W7" s="425" t="s">
        <v>32</v>
      </c>
      <c r="X7" s="446" t="s">
        <v>133</v>
      </c>
      <c r="Y7" s="551">
        <v>2</v>
      </c>
      <c r="Z7" s="392"/>
      <c r="AA7" s="462" t="s">
        <v>134</v>
      </c>
      <c r="AB7" s="393">
        <v>2</v>
      </c>
      <c r="AC7" s="461">
        <f>AB7*7</f>
        <v>14</v>
      </c>
      <c r="AD7" s="393">
        <f>AB7*5</f>
        <v>10</v>
      </c>
      <c r="AE7" s="393" t="s">
        <v>135</v>
      </c>
      <c r="AF7" s="460">
        <f>AC7*4+AD7*9</f>
        <v>146</v>
      </c>
    </row>
    <row r="8" spans="2:32" ht="27.95" customHeight="1">
      <c r="B8" s="459" t="s">
        <v>136</v>
      </c>
      <c r="C8" s="444"/>
      <c r="D8" s="427"/>
      <c r="E8" s="427"/>
      <c r="F8" s="427"/>
      <c r="G8" s="427"/>
      <c r="H8" s="447"/>
      <c r="I8" s="427"/>
      <c r="J8" s="509" t="s">
        <v>316</v>
      </c>
      <c r="K8" s="602"/>
      <c r="L8" s="509">
        <v>10</v>
      </c>
      <c r="M8" s="450" t="s">
        <v>316</v>
      </c>
      <c r="N8" s="450"/>
      <c r="O8" s="450">
        <v>5</v>
      </c>
      <c r="P8" s="448"/>
      <c r="Q8" s="448"/>
      <c r="R8" s="448"/>
      <c r="S8" s="456" t="s">
        <v>629</v>
      </c>
      <c r="T8" s="440"/>
      <c r="U8" s="438">
        <v>0.1</v>
      </c>
      <c r="V8" s="426"/>
      <c r="W8" s="409" t="s">
        <v>537</v>
      </c>
      <c r="X8" s="446" t="s">
        <v>138</v>
      </c>
      <c r="Y8" s="551">
        <v>2.2999999999999998</v>
      </c>
      <c r="Z8" s="406"/>
      <c r="AA8" s="392" t="s">
        <v>139</v>
      </c>
      <c r="AB8" s="393">
        <v>1.7</v>
      </c>
      <c r="AC8" s="393">
        <f>AB8*1</f>
        <v>1.7</v>
      </c>
      <c r="AD8" s="393" t="s">
        <v>135</v>
      </c>
      <c r="AE8" s="393">
        <f>AB8*5</f>
        <v>8.5</v>
      </c>
      <c r="AF8" s="393">
        <f>AC8*4+AE8*4</f>
        <v>40.799999999999997</v>
      </c>
    </row>
    <row r="9" spans="2:32" ht="27.95" customHeight="1">
      <c r="B9" s="445" t="s">
        <v>140</v>
      </c>
      <c r="C9" s="444"/>
      <c r="D9" s="443"/>
      <c r="E9" s="443"/>
      <c r="F9" s="443"/>
      <c r="G9" s="416"/>
      <c r="H9" s="417"/>
      <c r="I9" s="416"/>
      <c r="J9" s="519"/>
      <c r="K9" s="427"/>
      <c r="L9" s="505"/>
      <c r="M9" s="450" t="s">
        <v>628</v>
      </c>
      <c r="N9" s="481"/>
      <c r="O9" s="450">
        <v>0.05</v>
      </c>
      <c r="P9" s="448"/>
      <c r="Q9" s="448"/>
      <c r="R9" s="448"/>
      <c r="S9" s="456" t="s">
        <v>540</v>
      </c>
      <c r="T9" s="455"/>
      <c r="U9" s="454">
        <v>5</v>
      </c>
      <c r="V9" s="426"/>
      <c r="W9" s="425" t="s">
        <v>34</v>
      </c>
      <c r="X9" s="446" t="s">
        <v>144</v>
      </c>
      <c r="Y9" s="551">
        <v>0</v>
      </c>
      <c r="Z9" s="392"/>
      <c r="AA9" s="392" t="s">
        <v>145</v>
      </c>
      <c r="AB9" s="393">
        <v>2.5</v>
      </c>
      <c r="AC9" s="393"/>
      <c r="AD9" s="393">
        <f>AB9*5</f>
        <v>12.5</v>
      </c>
      <c r="AE9" s="393" t="s">
        <v>135</v>
      </c>
      <c r="AF9" s="393">
        <f>AD9*9</f>
        <v>112.5</v>
      </c>
    </row>
    <row r="10" spans="2:32" ht="27.95" customHeight="1">
      <c r="B10" s="445"/>
      <c r="C10" s="444"/>
      <c r="D10" s="427"/>
      <c r="E10" s="447"/>
      <c r="F10" s="427"/>
      <c r="G10" s="416"/>
      <c r="H10" s="417"/>
      <c r="I10" s="416"/>
      <c r="J10" s="448"/>
      <c r="K10" s="482"/>
      <c r="L10" s="448"/>
      <c r="M10" s="601" t="s">
        <v>559</v>
      </c>
      <c r="N10" s="600"/>
      <c r="O10" s="599">
        <v>3</v>
      </c>
      <c r="P10" s="448"/>
      <c r="Q10" s="448"/>
      <c r="R10" s="448"/>
      <c r="S10" s="598" t="s">
        <v>538</v>
      </c>
      <c r="T10" s="455"/>
      <c r="U10" s="454">
        <v>0.02</v>
      </c>
      <c r="V10" s="426"/>
      <c r="W10" s="409" t="s">
        <v>627</v>
      </c>
      <c r="X10" s="436" t="s">
        <v>149</v>
      </c>
      <c r="Y10" s="591">
        <v>0</v>
      </c>
      <c r="Z10" s="406"/>
      <c r="AA10" s="392" t="s">
        <v>150</v>
      </c>
      <c r="AE10" s="392">
        <f>AB10*15</f>
        <v>0</v>
      </c>
    </row>
    <row r="11" spans="2:32" ht="27.95" customHeight="1">
      <c r="B11" s="435" t="s">
        <v>151</v>
      </c>
      <c r="C11" s="434"/>
      <c r="D11" s="443"/>
      <c r="E11" s="417"/>
      <c r="F11" s="443"/>
      <c r="G11" s="416"/>
      <c r="H11" s="417"/>
      <c r="I11" s="416"/>
      <c r="J11" s="448"/>
      <c r="K11" s="437"/>
      <c r="L11" s="427"/>
      <c r="M11" s="416" t="s">
        <v>538</v>
      </c>
      <c r="N11" s="597"/>
      <c r="O11" s="520"/>
      <c r="P11" s="448"/>
      <c r="Q11" s="448"/>
      <c r="R11" s="448"/>
      <c r="S11" s="523"/>
      <c r="T11" s="596"/>
      <c r="U11" s="595"/>
      <c r="V11" s="426"/>
      <c r="W11" s="425" t="s">
        <v>152</v>
      </c>
      <c r="X11" s="424"/>
      <c r="Y11" s="551"/>
      <c r="Z11" s="392"/>
      <c r="AC11" s="392">
        <f>SUM(AC6:AC10)</f>
        <v>27.7</v>
      </c>
      <c r="AD11" s="392">
        <f>SUM(AD6:AD10)</f>
        <v>22.5</v>
      </c>
      <c r="AE11" s="392">
        <f>SUM(AE6:AE10)</f>
        <v>98.5</v>
      </c>
      <c r="AF11" s="392">
        <f>AC11*4+AD11*9+AE11*4</f>
        <v>707.3</v>
      </c>
    </row>
    <row r="12" spans="2:32" ht="27.95" customHeight="1">
      <c r="B12" s="480"/>
      <c r="C12" s="479"/>
      <c r="D12" s="416"/>
      <c r="E12" s="417"/>
      <c r="F12" s="416"/>
      <c r="G12" s="463"/>
      <c r="H12" s="432"/>
      <c r="I12" s="463"/>
      <c r="J12" s="416"/>
      <c r="K12" s="417"/>
      <c r="L12" s="416"/>
      <c r="M12" s="427"/>
      <c r="N12" s="447"/>
      <c r="O12" s="427"/>
      <c r="P12" s="448"/>
      <c r="Q12" s="448"/>
      <c r="R12" s="448"/>
      <c r="S12" s="467"/>
      <c r="T12" s="467"/>
      <c r="U12" s="467"/>
      <c r="V12" s="426"/>
      <c r="W12" s="409" t="s">
        <v>626</v>
      </c>
      <c r="X12" s="408"/>
      <c r="Y12" s="591"/>
      <c r="Z12" s="406"/>
      <c r="AC12" s="405">
        <f>AC11*4/AF11</f>
        <v>0.1566520571186201</v>
      </c>
      <c r="AD12" s="405">
        <f>AD11*9/AF11</f>
        <v>0.28630001413827233</v>
      </c>
      <c r="AE12" s="405">
        <f>AE11*4/AF11</f>
        <v>0.5570479287431076</v>
      </c>
    </row>
    <row r="13" spans="2:32" s="14" customFormat="1" ht="27.95" customHeight="1">
      <c r="B13" s="474">
        <v>1</v>
      </c>
      <c r="C13" s="444"/>
      <c r="D13" s="471" t="str">
        <f>國華!E11</f>
        <v>什榖Q飯</v>
      </c>
      <c r="E13" s="471" t="s">
        <v>110</v>
      </c>
      <c r="F13" s="471"/>
      <c r="G13" s="471" t="str">
        <f>國華!E12</f>
        <v xml:space="preserve">三杯雞  </v>
      </c>
      <c r="H13" s="472" t="s">
        <v>112</v>
      </c>
      <c r="I13" s="471"/>
      <c r="J13" s="471" t="str">
        <f>國華!E13</f>
        <v xml:space="preserve"> 涼拌小菜+金元寶(冷)</v>
      </c>
      <c r="K13" s="471" t="s">
        <v>112</v>
      </c>
      <c r="L13" s="471"/>
      <c r="M13" s="471" t="str">
        <f>國華!E14</f>
        <v xml:space="preserve">  五香滷蛋  </v>
      </c>
      <c r="N13" s="471" t="s">
        <v>112</v>
      </c>
      <c r="O13" s="471"/>
      <c r="P13" s="471" t="str">
        <f>國華!E15</f>
        <v>有機深色蔬菜</v>
      </c>
      <c r="Q13" s="471" t="s">
        <v>164</v>
      </c>
      <c r="R13" s="471"/>
      <c r="S13" s="575" t="str">
        <f>國華!E16</f>
        <v xml:space="preserve"> 三絲湯</v>
      </c>
      <c r="T13" s="594" t="s">
        <v>112</v>
      </c>
      <c r="U13" s="573"/>
      <c r="V13" s="426"/>
      <c r="W13" s="470" t="s">
        <v>33</v>
      </c>
      <c r="X13" s="469" t="s">
        <v>115</v>
      </c>
      <c r="Y13" s="572">
        <v>6</v>
      </c>
      <c r="Z13" s="392"/>
      <c r="AA13" s="392"/>
      <c r="AB13" s="393"/>
      <c r="AC13" s="392" t="s">
        <v>116</v>
      </c>
      <c r="AD13" s="392" t="s">
        <v>117</v>
      </c>
      <c r="AE13" s="392" t="s">
        <v>118</v>
      </c>
      <c r="AF13" s="392" t="s">
        <v>119</v>
      </c>
    </row>
    <row r="14" spans="2:32" ht="27.95" customHeight="1">
      <c r="B14" s="459" t="s">
        <v>120</v>
      </c>
      <c r="C14" s="444"/>
      <c r="D14" s="427" t="s">
        <v>121</v>
      </c>
      <c r="E14" s="427"/>
      <c r="F14" s="427">
        <v>66</v>
      </c>
      <c r="G14" s="427" t="s">
        <v>565</v>
      </c>
      <c r="H14" s="427"/>
      <c r="I14" s="427">
        <v>60</v>
      </c>
      <c r="J14" s="509" t="s">
        <v>572</v>
      </c>
      <c r="K14" s="509"/>
      <c r="L14" s="509">
        <v>40</v>
      </c>
      <c r="M14" s="588" t="s">
        <v>625</v>
      </c>
      <c r="N14" s="588"/>
      <c r="O14" s="587">
        <v>50</v>
      </c>
      <c r="P14" s="427" t="s">
        <v>423</v>
      </c>
      <c r="Q14" s="427"/>
      <c r="R14" s="427">
        <v>100</v>
      </c>
      <c r="S14" s="484" t="s">
        <v>624</v>
      </c>
      <c r="T14" s="427"/>
      <c r="U14" s="427">
        <v>32</v>
      </c>
      <c r="V14" s="426"/>
      <c r="W14" s="409" t="s">
        <v>623</v>
      </c>
      <c r="X14" s="465" t="s">
        <v>126</v>
      </c>
      <c r="Y14" s="551">
        <v>2.8</v>
      </c>
      <c r="Z14" s="406"/>
      <c r="AA14" s="464" t="s">
        <v>127</v>
      </c>
      <c r="AB14" s="393">
        <v>6.2</v>
      </c>
      <c r="AC14" s="393">
        <f>AB14*2</f>
        <v>12.4</v>
      </c>
      <c r="AD14" s="393"/>
      <c r="AE14" s="393">
        <f>AB14*15</f>
        <v>93</v>
      </c>
      <c r="AF14" s="393">
        <f>AC14*4+AE14*4</f>
        <v>421.6</v>
      </c>
    </row>
    <row r="15" spans="2:32" ht="27.95" customHeight="1">
      <c r="B15" s="459">
        <v>11</v>
      </c>
      <c r="C15" s="444"/>
      <c r="D15" s="427" t="s">
        <v>622</v>
      </c>
      <c r="E15" s="427"/>
      <c r="F15" s="427">
        <v>34</v>
      </c>
      <c r="G15" s="593"/>
      <c r="H15" s="593"/>
      <c r="I15" s="593"/>
      <c r="J15" s="509" t="s">
        <v>621</v>
      </c>
      <c r="K15" s="509"/>
      <c r="L15" s="509">
        <v>10</v>
      </c>
      <c r="M15" s="427"/>
      <c r="N15" s="427"/>
      <c r="O15" s="442"/>
      <c r="P15" s="427"/>
      <c r="Q15" s="427"/>
      <c r="R15" s="427"/>
      <c r="S15" s="427" t="s">
        <v>573</v>
      </c>
      <c r="T15" s="427"/>
      <c r="U15" s="427">
        <v>2</v>
      </c>
      <c r="V15" s="426"/>
      <c r="W15" s="425" t="s">
        <v>32</v>
      </c>
      <c r="X15" s="446" t="s">
        <v>133</v>
      </c>
      <c r="Y15" s="551">
        <v>1.9</v>
      </c>
      <c r="Z15" s="392"/>
      <c r="AA15" s="462" t="s">
        <v>134</v>
      </c>
      <c r="AB15" s="393">
        <v>2.1</v>
      </c>
      <c r="AC15" s="461">
        <f>AB15*7</f>
        <v>14.700000000000001</v>
      </c>
      <c r="AD15" s="393">
        <f>AB15*5</f>
        <v>10.5</v>
      </c>
      <c r="AE15" s="393" t="s">
        <v>135</v>
      </c>
      <c r="AF15" s="460">
        <f>AC15*4+AD15*9</f>
        <v>153.30000000000001</v>
      </c>
    </row>
    <row r="16" spans="2:32" ht="27.95" customHeight="1">
      <c r="B16" s="459" t="s">
        <v>136</v>
      </c>
      <c r="C16" s="444"/>
      <c r="D16" s="427"/>
      <c r="E16" s="447"/>
      <c r="F16" s="427"/>
      <c r="G16" s="593"/>
      <c r="H16" s="593"/>
      <c r="I16" s="593"/>
      <c r="J16" s="509" t="s">
        <v>620</v>
      </c>
      <c r="K16" s="510"/>
      <c r="L16" s="509">
        <v>2</v>
      </c>
      <c r="M16" s="427"/>
      <c r="N16" s="427"/>
      <c r="O16" s="442"/>
      <c r="P16" s="427"/>
      <c r="Q16" s="447"/>
      <c r="R16" s="427"/>
      <c r="S16" s="427" t="s">
        <v>417</v>
      </c>
      <c r="T16" s="427"/>
      <c r="U16" s="427">
        <v>3</v>
      </c>
      <c r="V16" s="426"/>
      <c r="W16" s="409" t="s">
        <v>571</v>
      </c>
      <c r="X16" s="446" t="s">
        <v>138</v>
      </c>
      <c r="Y16" s="551">
        <v>2.2999999999999998</v>
      </c>
      <c r="Z16" s="406"/>
      <c r="AA16" s="392" t="s">
        <v>139</v>
      </c>
      <c r="AB16" s="393">
        <v>1.8</v>
      </c>
      <c r="AC16" s="393">
        <f>AB16*1</f>
        <v>1.8</v>
      </c>
      <c r="AD16" s="393" t="s">
        <v>135</v>
      </c>
      <c r="AE16" s="393">
        <f>AB16*5</f>
        <v>9</v>
      </c>
      <c r="AF16" s="393">
        <f>AC16*4+AE16*4</f>
        <v>43.2</v>
      </c>
    </row>
    <row r="17" spans="2:32" ht="27.95" customHeight="1">
      <c r="B17" s="445" t="s">
        <v>161</v>
      </c>
      <c r="C17" s="444"/>
      <c r="D17" s="447"/>
      <c r="E17" s="447"/>
      <c r="F17" s="427"/>
      <c r="G17" s="593"/>
      <c r="H17" s="593"/>
      <c r="I17" s="593"/>
      <c r="J17" s="509" t="s">
        <v>583</v>
      </c>
      <c r="K17" s="509"/>
      <c r="L17" s="509">
        <v>15</v>
      </c>
      <c r="M17" s="427"/>
      <c r="N17" s="427"/>
      <c r="O17" s="442"/>
      <c r="P17" s="427"/>
      <c r="Q17" s="447"/>
      <c r="R17" s="427"/>
      <c r="S17" s="427"/>
      <c r="T17" s="447"/>
      <c r="U17" s="427"/>
      <c r="V17" s="426"/>
      <c r="W17" s="425" t="s">
        <v>34</v>
      </c>
      <c r="X17" s="446" t="s">
        <v>144</v>
      </c>
      <c r="Y17" s="551">
        <v>0</v>
      </c>
      <c r="Z17" s="392"/>
      <c r="AA17" s="392" t="s">
        <v>145</v>
      </c>
      <c r="AB17" s="393">
        <v>2.5</v>
      </c>
      <c r="AC17" s="393"/>
      <c r="AD17" s="393">
        <f>AB17*5</f>
        <v>12.5</v>
      </c>
      <c r="AE17" s="393" t="s">
        <v>135</v>
      </c>
      <c r="AF17" s="393">
        <f>AD17*9</f>
        <v>112.5</v>
      </c>
    </row>
    <row r="18" spans="2:32" ht="27.95" customHeight="1">
      <c r="B18" s="445"/>
      <c r="C18" s="444"/>
      <c r="D18" s="447"/>
      <c r="E18" s="447"/>
      <c r="F18" s="427"/>
      <c r="G18" s="593"/>
      <c r="H18" s="593"/>
      <c r="I18" s="593"/>
      <c r="J18" s="450"/>
      <c r="K18" s="481"/>
      <c r="L18" s="450"/>
      <c r="M18" s="427"/>
      <c r="N18" s="427"/>
      <c r="O18" s="442"/>
      <c r="P18" s="427"/>
      <c r="Q18" s="447"/>
      <c r="R18" s="427"/>
      <c r="S18" s="524"/>
      <c r="T18" s="520"/>
      <c r="U18" s="520"/>
      <c r="V18" s="426"/>
      <c r="W18" s="409" t="s">
        <v>619</v>
      </c>
      <c r="X18" s="436" t="s">
        <v>149</v>
      </c>
      <c r="Y18" s="591">
        <v>0</v>
      </c>
      <c r="Z18" s="406"/>
      <c r="AA18" s="392" t="s">
        <v>150</v>
      </c>
      <c r="AB18" s="393">
        <v>1</v>
      </c>
      <c r="AE18" s="392">
        <f>AB18*15</f>
        <v>15</v>
      </c>
    </row>
    <row r="19" spans="2:32" ht="27.95" customHeight="1">
      <c r="B19" s="435" t="s">
        <v>151</v>
      </c>
      <c r="C19" s="434"/>
      <c r="D19" s="447"/>
      <c r="E19" s="447"/>
      <c r="F19" s="427"/>
      <c r="G19" s="593"/>
      <c r="H19" s="593"/>
      <c r="I19" s="593"/>
      <c r="J19" s="456" t="s">
        <v>618</v>
      </c>
      <c r="K19" s="509" t="s">
        <v>335</v>
      </c>
      <c r="L19" s="428">
        <v>34</v>
      </c>
      <c r="M19" s="427"/>
      <c r="N19" s="427"/>
      <c r="O19" s="442"/>
      <c r="P19" s="427"/>
      <c r="Q19" s="447"/>
      <c r="R19" s="427"/>
      <c r="S19" s="427"/>
      <c r="T19" s="447"/>
      <c r="U19" s="427"/>
      <c r="V19" s="426"/>
      <c r="W19" s="425" t="s">
        <v>152</v>
      </c>
      <c r="X19" s="424"/>
      <c r="Y19" s="551"/>
      <c r="Z19" s="392"/>
      <c r="AC19" s="392">
        <f>SUM(AC14:AC18)</f>
        <v>28.900000000000002</v>
      </c>
      <c r="AD19" s="392">
        <f>SUM(AD14:AD18)</f>
        <v>23</v>
      </c>
      <c r="AE19" s="392">
        <f>SUM(AE14:AE18)</f>
        <v>117</v>
      </c>
      <c r="AF19" s="392">
        <f>AC19*4+AD19*9+AE19*4</f>
        <v>790.6</v>
      </c>
    </row>
    <row r="20" spans="2:32" ht="27.95" customHeight="1">
      <c r="B20" s="480"/>
      <c r="C20" s="479"/>
      <c r="D20" s="417"/>
      <c r="E20" s="417"/>
      <c r="F20" s="416"/>
      <c r="G20" s="593"/>
      <c r="H20" s="593"/>
      <c r="I20" s="593"/>
      <c r="J20" s="523"/>
      <c r="K20" s="592"/>
      <c r="L20" s="428"/>
      <c r="M20" s="416"/>
      <c r="N20" s="417"/>
      <c r="O20" s="416"/>
      <c r="P20" s="430"/>
      <c r="Q20" s="592"/>
      <c r="R20" s="428"/>
      <c r="S20" s="416"/>
      <c r="T20" s="417"/>
      <c r="U20" s="416"/>
      <c r="V20" s="426"/>
      <c r="W20" s="409" t="s">
        <v>617</v>
      </c>
      <c r="X20" s="476"/>
      <c r="Y20" s="591"/>
      <c r="Z20" s="406"/>
      <c r="AC20" s="405">
        <f>AC19*4/AF19</f>
        <v>0.14621806223121681</v>
      </c>
      <c r="AD20" s="405">
        <f>AD19*9/AF19</f>
        <v>0.26182646091576017</v>
      </c>
      <c r="AE20" s="405">
        <f>AE19*4/AF19</f>
        <v>0.59195547685302297</v>
      </c>
    </row>
    <row r="21" spans="2:32" s="14" customFormat="1" ht="27.95" customHeight="1">
      <c r="B21" s="507">
        <v>1</v>
      </c>
      <c r="C21" s="444"/>
      <c r="D21" s="471" t="str">
        <f>國華!I11</f>
        <v>香Q米飯</v>
      </c>
      <c r="E21" s="471" t="s">
        <v>110</v>
      </c>
      <c r="F21" s="471"/>
      <c r="G21" s="575" t="str">
        <f>國華!I12</f>
        <v xml:space="preserve">    脆皮香酥魚(炸海)  </v>
      </c>
      <c r="H21" s="574" t="s">
        <v>182</v>
      </c>
      <c r="I21" s="573"/>
      <c r="J21" s="471" t="str">
        <f>國華!I13</f>
        <v>鮮煲冬粉</v>
      </c>
      <c r="K21" s="471" t="s">
        <v>112</v>
      </c>
      <c r="L21" s="471"/>
      <c r="M21" s="471" t="str">
        <f>國華!I14</f>
        <v xml:space="preserve">   咖哩獅子頭(加)   </v>
      </c>
      <c r="N21" s="471" t="s">
        <v>112</v>
      </c>
      <c r="O21" s="471"/>
      <c r="P21" s="471" t="str">
        <f>國華!I15</f>
        <v>深色蔬菜</v>
      </c>
      <c r="Q21" s="471" t="s">
        <v>164</v>
      </c>
      <c r="R21" s="471"/>
      <c r="S21" s="471" t="str">
        <f>國華!I16</f>
        <v>結頭菜排骨湯</v>
      </c>
      <c r="T21" s="471" t="s">
        <v>112</v>
      </c>
      <c r="U21" s="471"/>
      <c r="V21" s="498"/>
      <c r="W21" s="470" t="s">
        <v>33</v>
      </c>
      <c r="X21" s="469" t="s">
        <v>115</v>
      </c>
      <c r="Y21" s="590">
        <v>5.5</v>
      </c>
      <c r="Z21" s="392"/>
      <c r="AA21" s="392"/>
      <c r="AB21" s="393"/>
      <c r="AC21" s="392" t="s">
        <v>116</v>
      </c>
      <c r="AD21" s="392" t="s">
        <v>117</v>
      </c>
      <c r="AE21" s="392" t="s">
        <v>118</v>
      </c>
      <c r="AF21" s="392" t="s">
        <v>119</v>
      </c>
    </row>
    <row r="22" spans="2:32" s="492" customFormat="1" ht="27.75" customHeight="1">
      <c r="B22" s="504" t="s">
        <v>120</v>
      </c>
      <c r="C22" s="444"/>
      <c r="D22" s="589" t="s">
        <v>121</v>
      </c>
      <c r="E22" s="588"/>
      <c r="F22" s="587">
        <v>100</v>
      </c>
      <c r="G22" s="486" t="s">
        <v>616</v>
      </c>
      <c r="H22" s="585" t="s">
        <v>186</v>
      </c>
      <c r="I22" s="505">
        <v>60</v>
      </c>
      <c r="J22" s="427" t="s">
        <v>615</v>
      </c>
      <c r="K22" s="467"/>
      <c r="L22" s="427">
        <v>7</v>
      </c>
      <c r="M22" s="467" t="s">
        <v>614</v>
      </c>
      <c r="N22" s="467" t="s">
        <v>209</v>
      </c>
      <c r="O22" s="467">
        <v>30</v>
      </c>
      <c r="P22" s="427" t="s">
        <v>241</v>
      </c>
      <c r="Q22" s="427"/>
      <c r="R22" s="427">
        <v>100</v>
      </c>
      <c r="S22" s="586" t="s">
        <v>613</v>
      </c>
      <c r="T22" s="416"/>
      <c r="U22" s="416">
        <v>35</v>
      </c>
      <c r="V22" s="498"/>
      <c r="W22" s="409" t="s">
        <v>586</v>
      </c>
      <c r="X22" s="465" t="s">
        <v>126</v>
      </c>
      <c r="Y22" s="584">
        <v>2.4</v>
      </c>
      <c r="Z22" s="495"/>
      <c r="AA22" s="464" t="s">
        <v>127</v>
      </c>
      <c r="AB22" s="393">
        <v>6.2</v>
      </c>
      <c r="AC22" s="393">
        <f>AB22*2</f>
        <v>12.4</v>
      </c>
      <c r="AD22" s="393"/>
      <c r="AE22" s="393">
        <f>AB22*15</f>
        <v>93</v>
      </c>
      <c r="AF22" s="393">
        <f>AC22*4+AE22*4</f>
        <v>421.6</v>
      </c>
    </row>
    <row r="23" spans="2:32" s="492" customFormat="1" ht="27.95" customHeight="1">
      <c r="B23" s="504">
        <v>12</v>
      </c>
      <c r="C23" s="444"/>
      <c r="D23" s="478"/>
      <c r="E23" s="583"/>
      <c r="F23" s="477"/>
      <c r="G23" s="486"/>
      <c r="H23" s="585"/>
      <c r="I23" s="505"/>
      <c r="J23" s="427" t="s">
        <v>316</v>
      </c>
      <c r="K23" s="437"/>
      <c r="L23" s="427">
        <v>15</v>
      </c>
      <c r="M23" s="427" t="s">
        <v>315</v>
      </c>
      <c r="N23" s="427"/>
      <c r="O23" s="427">
        <v>10</v>
      </c>
      <c r="P23" s="427"/>
      <c r="Q23" s="427"/>
      <c r="R23" s="427"/>
      <c r="S23" s="443" t="s">
        <v>551</v>
      </c>
      <c r="T23" s="416"/>
      <c r="U23" s="416">
        <v>2</v>
      </c>
      <c r="V23" s="498"/>
      <c r="W23" s="425" t="s">
        <v>32</v>
      </c>
      <c r="X23" s="446" t="s">
        <v>133</v>
      </c>
      <c r="Y23" s="584">
        <v>1.8</v>
      </c>
      <c r="Z23" s="493"/>
      <c r="AA23" s="462" t="s">
        <v>134</v>
      </c>
      <c r="AB23" s="393">
        <v>2.2000000000000002</v>
      </c>
      <c r="AC23" s="461">
        <f>AB23*7</f>
        <v>15.400000000000002</v>
      </c>
      <c r="AD23" s="393">
        <f>AB23*5</f>
        <v>11</v>
      </c>
      <c r="AE23" s="393" t="s">
        <v>135</v>
      </c>
      <c r="AF23" s="460">
        <f>AC23*4+AD23*9</f>
        <v>160.60000000000002</v>
      </c>
    </row>
    <row r="24" spans="2:32" s="492" customFormat="1" ht="27.95" customHeight="1">
      <c r="B24" s="504" t="s">
        <v>136</v>
      </c>
      <c r="C24" s="444"/>
      <c r="D24" s="478"/>
      <c r="E24" s="583"/>
      <c r="F24" s="477"/>
      <c r="G24" s="443"/>
      <c r="H24" s="416"/>
      <c r="I24" s="443"/>
      <c r="J24" s="450" t="s">
        <v>539</v>
      </c>
      <c r="K24" s="481"/>
      <c r="L24" s="450">
        <v>5</v>
      </c>
      <c r="M24" s="427" t="s">
        <v>316</v>
      </c>
      <c r="N24" s="427"/>
      <c r="O24" s="427">
        <v>5</v>
      </c>
      <c r="P24" s="450"/>
      <c r="Q24" s="450"/>
      <c r="R24" s="450"/>
      <c r="S24" s="483"/>
      <c r="T24" s="416"/>
      <c r="U24" s="416"/>
      <c r="V24" s="498"/>
      <c r="W24" s="409" t="s">
        <v>537</v>
      </c>
      <c r="X24" s="446" t="s">
        <v>138</v>
      </c>
      <c r="Y24" s="582">
        <v>2.5</v>
      </c>
      <c r="Z24" s="495"/>
      <c r="AA24" s="392" t="s">
        <v>139</v>
      </c>
      <c r="AB24" s="393">
        <v>1.6</v>
      </c>
      <c r="AC24" s="393">
        <f>AB24*1</f>
        <v>1.6</v>
      </c>
      <c r="AD24" s="393" t="s">
        <v>135</v>
      </c>
      <c r="AE24" s="393">
        <f>AB24*5</f>
        <v>8</v>
      </c>
      <c r="AF24" s="393">
        <f>AC24*4+AE24*4</f>
        <v>38.4</v>
      </c>
    </row>
    <row r="25" spans="2:32" s="492" customFormat="1" ht="27.95" customHeight="1">
      <c r="B25" s="503" t="s">
        <v>171</v>
      </c>
      <c r="C25" s="444"/>
      <c r="D25" s="478"/>
      <c r="E25" s="583"/>
      <c r="F25" s="477"/>
      <c r="G25" s="443"/>
      <c r="H25" s="417"/>
      <c r="I25" s="443"/>
      <c r="J25" s="427" t="s">
        <v>315</v>
      </c>
      <c r="K25" s="467"/>
      <c r="L25" s="427">
        <v>30</v>
      </c>
      <c r="M25" s="450" t="s">
        <v>612</v>
      </c>
      <c r="N25" s="450"/>
      <c r="O25" s="450">
        <v>3</v>
      </c>
      <c r="P25" s="450"/>
      <c r="Q25" s="450"/>
      <c r="R25" s="450"/>
      <c r="S25" s="416"/>
      <c r="T25" s="417"/>
      <c r="U25" s="416"/>
      <c r="V25" s="498"/>
      <c r="W25" s="425" t="s">
        <v>34</v>
      </c>
      <c r="X25" s="446" t="s">
        <v>144</v>
      </c>
      <c r="Y25" s="582">
        <v>0</v>
      </c>
      <c r="Z25" s="493"/>
      <c r="AA25" s="392" t="s">
        <v>145</v>
      </c>
      <c r="AB25" s="393">
        <v>2.5</v>
      </c>
      <c r="AC25" s="393"/>
      <c r="AD25" s="393">
        <f>AB25*5</f>
        <v>12.5</v>
      </c>
      <c r="AE25" s="393" t="s">
        <v>135</v>
      </c>
      <c r="AF25" s="393">
        <f>AD25*9</f>
        <v>112.5</v>
      </c>
    </row>
    <row r="26" spans="2:32" s="492" customFormat="1" ht="27.95" customHeight="1">
      <c r="B26" s="503"/>
      <c r="C26" s="444"/>
      <c r="D26" s="478"/>
      <c r="E26" s="583"/>
      <c r="F26" s="477"/>
      <c r="G26" s="570"/>
      <c r="H26" s="447"/>
      <c r="I26" s="427"/>
      <c r="J26" s="416" t="s">
        <v>559</v>
      </c>
      <c r="K26" s="417"/>
      <c r="L26" s="416">
        <v>10</v>
      </c>
      <c r="M26" s="450" t="s">
        <v>611</v>
      </c>
      <c r="N26" s="450"/>
      <c r="O26" s="450">
        <v>5</v>
      </c>
      <c r="P26" s="450"/>
      <c r="Q26" s="481"/>
      <c r="R26" s="450"/>
      <c r="S26" s="427"/>
      <c r="T26" s="427"/>
      <c r="U26" s="427"/>
      <c r="V26" s="498"/>
      <c r="W26" s="409" t="s">
        <v>610</v>
      </c>
      <c r="X26" s="436" t="s">
        <v>149</v>
      </c>
      <c r="Y26" s="582">
        <v>0</v>
      </c>
      <c r="Z26" s="495"/>
      <c r="AA26" s="392" t="s">
        <v>150</v>
      </c>
      <c r="AB26" s="393"/>
      <c r="AC26" s="392"/>
      <c r="AD26" s="392"/>
      <c r="AE26" s="392">
        <f>AB26*15</f>
        <v>0</v>
      </c>
      <c r="AF26" s="392"/>
    </row>
    <row r="27" spans="2:32" s="492" customFormat="1" ht="27.95" customHeight="1">
      <c r="B27" s="435" t="s">
        <v>151</v>
      </c>
      <c r="C27" s="502"/>
      <c r="D27" s="478"/>
      <c r="E27" s="583"/>
      <c r="F27" s="477"/>
      <c r="G27" s="416"/>
      <c r="H27" s="417"/>
      <c r="I27" s="416"/>
      <c r="J27" s="416"/>
      <c r="K27" s="417"/>
      <c r="L27" s="416"/>
      <c r="M27" s="450"/>
      <c r="N27" s="450"/>
      <c r="O27" s="450"/>
      <c r="P27" s="450"/>
      <c r="Q27" s="427"/>
      <c r="R27" s="427"/>
      <c r="S27" s="416"/>
      <c r="T27" s="417"/>
      <c r="U27" s="416"/>
      <c r="V27" s="498"/>
      <c r="W27" s="425" t="s">
        <v>152</v>
      </c>
      <c r="X27" s="424"/>
      <c r="Y27" s="582"/>
      <c r="Z27" s="493"/>
      <c r="AA27" s="392"/>
      <c r="AB27" s="393"/>
      <c r="AC27" s="392">
        <f>SUM(AC22:AC26)</f>
        <v>29.400000000000006</v>
      </c>
      <c r="AD27" s="392">
        <f>SUM(AD22:AD26)</f>
        <v>23.5</v>
      </c>
      <c r="AE27" s="392">
        <f>SUM(AE22:AE26)</f>
        <v>101</v>
      </c>
      <c r="AF27" s="392">
        <f>AC27*4+AD27*9+AE27*4</f>
        <v>733.1</v>
      </c>
    </row>
    <row r="28" spans="2:32" s="492" customFormat="1" ht="27.95" customHeight="1" thickBot="1">
      <c r="B28" s="500"/>
      <c r="C28" s="499"/>
      <c r="D28" s="427"/>
      <c r="E28" s="447"/>
      <c r="F28" s="427"/>
      <c r="G28" s="416"/>
      <c r="H28" s="417"/>
      <c r="I28" s="416"/>
      <c r="J28" s="416"/>
      <c r="K28" s="417"/>
      <c r="L28" s="416"/>
      <c r="M28" s="416"/>
      <c r="N28" s="417"/>
      <c r="O28" s="416"/>
      <c r="P28" s="440"/>
      <c r="Q28" s="449"/>
      <c r="R28" s="428"/>
      <c r="S28" s="416"/>
      <c r="T28" s="417"/>
      <c r="U28" s="416"/>
      <c r="V28" s="498"/>
      <c r="W28" s="581" t="s">
        <v>609</v>
      </c>
      <c r="X28" s="580"/>
      <c r="Y28" s="579"/>
      <c r="Z28" s="495"/>
      <c r="AA28" s="493"/>
      <c r="AB28" s="494"/>
      <c r="AC28" s="405">
        <f>AC27*4/AF27</f>
        <v>0.16041467739735374</v>
      </c>
      <c r="AD28" s="405">
        <f>AD27*9/AF27</f>
        <v>0.28850088664575091</v>
      </c>
      <c r="AE28" s="405">
        <f>AE27*4/AF27</f>
        <v>0.55108443595689538</v>
      </c>
      <c r="AF28" s="493"/>
    </row>
    <row r="29" spans="2:32" s="14" customFormat="1" ht="27.95" customHeight="1">
      <c r="B29" s="474">
        <v>1</v>
      </c>
      <c r="C29" s="444"/>
      <c r="D29" s="471" t="str">
        <f>國華!M11</f>
        <v>地瓜小米飯</v>
      </c>
      <c r="E29" s="471" t="s">
        <v>110</v>
      </c>
      <c r="F29" s="471"/>
      <c r="G29" s="575" t="str">
        <f>國華!M12</f>
        <v xml:space="preserve">  彩椒豬柳</v>
      </c>
      <c r="H29" s="574" t="s">
        <v>112</v>
      </c>
      <c r="I29" s="573"/>
      <c r="J29" s="471" t="str">
        <f>國華!M13</f>
        <v xml:space="preserve"> 番茄炒蛋</v>
      </c>
      <c r="K29" s="471" t="s">
        <v>164</v>
      </c>
      <c r="L29" s="471"/>
      <c r="M29" s="471" t="str">
        <f>國華!M14</f>
        <v xml:space="preserve">  一品雞塊(加)</v>
      </c>
      <c r="N29" s="471" t="s">
        <v>212</v>
      </c>
      <c r="O29" s="471"/>
      <c r="P29" s="471" t="str">
        <f>國華!M15</f>
        <v>淺色蔬菜</v>
      </c>
      <c r="Q29" s="471" t="s">
        <v>164</v>
      </c>
      <c r="R29" s="471"/>
      <c r="S29" s="471" t="str">
        <f>國華!M16</f>
        <v xml:space="preserve">  銀蘿豆腐湯(豆)</v>
      </c>
      <c r="T29" s="471" t="s">
        <v>112</v>
      </c>
      <c r="U29" s="471"/>
      <c r="V29" s="426"/>
      <c r="W29" s="470" t="s">
        <v>33</v>
      </c>
      <c r="X29" s="469" t="s">
        <v>115</v>
      </c>
      <c r="Y29" s="572">
        <v>5.0999999999999996</v>
      </c>
      <c r="Z29" s="392"/>
      <c r="AA29" s="392"/>
      <c r="AB29" s="393"/>
      <c r="AC29" s="392" t="s">
        <v>116</v>
      </c>
      <c r="AD29" s="392" t="s">
        <v>117</v>
      </c>
      <c r="AE29" s="392" t="s">
        <v>118</v>
      </c>
      <c r="AF29" s="392" t="s">
        <v>119</v>
      </c>
    </row>
    <row r="30" spans="2:32" ht="27.95" customHeight="1">
      <c r="B30" s="459" t="s">
        <v>120</v>
      </c>
      <c r="C30" s="444"/>
      <c r="D30" s="467" t="s">
        <v>121</v>
      </c>
      <c r="E30" s="467"/>
      <c r="F30" s="427">
        <v>70</v>
      </c>
      <c r="G30" s="427" t="s">
        <v>315</v>
      </c>
      <c r="H30" s="427"/>
      <c r="I30" s="427">
        <v>15</v>
      </c>
      <c r="J30" s="416" t="s">
        <v>560</v>
      </c>
      <c r="K30" s="416"/>
      <c r="L30" s="450">
        <v>30</v>
      </c>
      <c r="M30" s="450" t="s">
        <v>608</v>
      </c>
      <c r="N30" s="450" t="s">
        <v>209</v>
      </c>
      <c r="O30" s="450">
        <v>30</v>
      </c>
      <c r="P30" s="427" t="s">
        <v>242</v>
      </c>
      <c r="Q30" s="427"/>
      <c r="R30" s="427">
        <v>100</v>
      </c>
      <c r="S30" s="450" t="s">
        <v>225</v>
      </c>
      <c r="T30" s="450" t="s">
        <v>147</v>
      </c>
      <c r="U30" s="450">
        <v>10</v>
      </c>
      <c r="V30" s="426"/>
      <c r="W30" s="409" t="s">
        <v>607</v>
      </c>
      <c r="X30" s="465" t="s">
        <v>126</v>
      </c>
      <c r="Y30" s="551">
        <v>2.4</v>
      </c>
      <c r="Z30" s="406"/>
      <c r="AA30" s="464" t="s">
        <v>127</v>
      </c>
      <c r="AB30" s="393">
        <v>6.2</v>
      </c>
      <c r="AC30" s="393">
        <f>AB30*2</f>
        <v>12.4</v>
      </c>
      <c r="AD30" s="393"/>
      <c r="AE30" s="393">
        <f>AB30*15</f>
        <v>93</v>
      </c>
      <c r="AF30" s="393">
        <f>AC30*4+AE30*4</f>
        <v>421.6</v>
      </c>
    </row>
    <row r="31" spans="2:32" ht="27.95" customHeight="1">
      <c r="B31" s="459">
        <v>13</v>
      </c>
      <c r="C31" s="444"/>
      <c r="D31" s="467" t="s">
        <v>552</v>
      </c>
      <c r="E31" s="467"/>
      <c r="F31" s="427">
        <v>20</v>
      </c>
      <c r="G31" s="427" t="s">
        <v>606</v>
      </c>
      <c r="H31" s="467" t="s">
        <v>132</v>
      </c>
      <c r="I31" s="427">
        <v>50</v>
      </c>
      <c r="J31" s="443" t="s">
        <v>230</v>
      </c>
      <c r="K31" s="416"/>
      <c r="L31" s="450">
        <v>30</v>
      </c>
      <c r="M31" s="450"/>
      <c r="N31" s="450"/>
      <c r="O31" s="450"/>
      <c r="P31" s="427"/>
      <c r="Q31" s="427"/>
      <c r="R31" s="427"/>
      <c r="S31" s="450" t="s">
        <v>605</v>
      </c>
      <c r="T31" s="450"/>
      <c r="U31" s="450">
        <v>25</v>
      </c>
      <c r="V31" s="426"/>
      <c r="W31" s="425" t="s">
        <v>32</v>
      </c>
      <c r="X31" s="446" t="s">
        <v>133</v>
      </c>
      <c r="Y31" s="551">
        <v>1.8</v>
      </c>
      <c r="Z31" s="392"/>
      <c r="AA31" s="462" t="s">
        <v>134</v>
      </c>
      <c r="AB31" s="393">
        <v>2.1</v>
      </c>
      <c r="AC31" s="461">
        <f>AB31*7</f>
        <v>14.700000000000001</v>
      </c>
      <c r="AD31" s="393">
        <f>AB31*5</f>
        <v>10.5</v>
      </c>
      <c r="AE31" s="393" t="s">
        <v>135</v>
      </c>
      <c r="AF31" s="460">
        <f>AC31*4+AD31*9</f>
        <v>153.30000000000001</v>
      </c>
    </row>
    <row r="32" spans="2:32" ht="27.95" customHeight="1">
      <c r="B32" s="459" t="s">
        <v>136</v>
      </c>
      <c r="C32" s="444"/>
      <c r="D32" s="467" t="s">
        <v>206</v>
      </c>
      <c r="E32" s="437"/>
      <c r="F32" s="427">
        <v>23</v>
      </c>
      <c r="G32" s="427" t="s">
        <v>316</v>
      </c>
      <c r="H32" s="447"/>
      <c r="I32" s="427">
        <v>5</v>
      </c>
      <c r="J32" s="467" t="s">
        <v>572</v>
      </c>
      <c r="K32" s="467"/>
      <c r="L32" s="467">
        <v>5</v>
      </c>
      <c r="M32" s="450"/>
      <c r="N32" s="427"/>
      <c r="O32" s="450"/>
      <c r="P32" s="427"/>
      <c r="Q32" s="437"/>
      <c r="R32" s="427"/>
      <c r="S32" s="448"/>
      <c r="T32" s="448"/>
      <c r="U32" s="448"/>
      <c r="V32" s="426"/>
      <c r="W32" s="409" t="s">
        <v>550</v>
      </c>
      <c r="X32" s="446" t="s">
        <v>138</v>
      </c>
      <c r="Y32" s="551">
        <v>2.2999999999999998</v>
      </c>
      <c r="Z32" s="406"/>
      <c r="AA32" s="392" t="s">
        <v>139</v>
      </c>
      <c r="AB32" s="393">
        <v>1.5</v>
      </c>
      <c r="AC32" s="393">
        <f>AB32*1</f>
        <v>1.5</v>
      </c>
      <c r="AD32" s="393" t="s">
        <v>135</v>
      </c>
      <c r="AE32" s="393">
        <f>AB32*5</f>
        <v>7.5</v>
      </c>
      <c r="AF32" s="393">
        <f>AC32*4+AE32*4</f>
        <v>36</v>
      </c>
    </row>
    <row r="33" spans="2:32" ht="27.95" customHeight="1">
      <c r="B33" s="445" t="s">
        <v>181</v>
      </c>
      <c r="C33" s="444"/>
      <c r="D33" s="467"/>
      <c r="E33" s="467"/>
      <c r="F33" s="467"/>
      <c r="G33" s="427" t="s">
        <v>604</v>
      </c>
      <c r="H33" s="427"/>
      <c r="I33" s="427">
        <v>5</v>
      </c>
      <c r="J33" s="427"/>
      <c r="K33" s="427"/>
      <c r="L33" s="427"/>
      <c r="M33" s="450"/>
      <c r="N33" s="427"/>
      <c r="O33" s="450"/>
      <c r="P33" s="427"/>
      <c r="Q33" s="467"/>
      <c r="R33" s="427"/>
      <c r="S33" s="427"/>
      <c r="T33" s="427"/>
      <c r="U33" s="427"/>
      <c r="V33" s="426"/>
      <c r="W33" s="425" t="s">
        <v>34</v>
      </c>
      <c r="X33" s="446" t="s">
        <v>144</v>
      </c>
      <c r="Y33" s="551">
        <v>0</v>
      </c>
      <c r="Z33" s="392"/>
      <c r="AA33" s="392" t="s">
        <v>145</v>
      </c>
      <c r="AB33" s="393">
        <v>2.5</v>
      </c>
      <c r="AC33" s="393"/>
      <c r="AD33" s="393">
        <f>AB33*5</f>
        <v>12.5</v>
      </c>
      <c r="AE33" s="393" t="s">
        <v>135</v>
      </c>
      <c r="AF33" s="393">
        <f>AD33*9</f>
        <v>112.5</v>
      </c>
    </row>
    <row r="34" spans="2:32" ht="27.95" customHeight="1">
      <c r="B34" s="445"/>
      <c r="C34" s="444"/>
      <c r="D34" s="467"/>
      <c r="E34" s="467"/>
      <c r="F34" s="467"/>
      <c r="G34" s="427"/>
      <c r="H34" s="427"/>
      <c r="I34" s="427"/>
      <c r="J34" s="427"/>
      <c r="K34" s="447"/>
      <c r="L34" s="427"/>
      <c r="M34" s="450"/>
      <c r="N34" s="450"/>
      <c r="O34" s="450"/>
      <c r="P34" s="427"/>
      <c r="Q34" s="437"/>
      <c r="R34" s="427"/>
      <c r="S34" s="427"/>
      <c r="T34" s="447"/>
      <c r="U34" s="427"/>
      <c r="V34" s="426"/>
      <c r="W34" s="409" t="s">
        <v>595</v>
      </c>
      <c r="X34" s="436" t="s">
        <v>149</v>
      </c>
      <c r="Y34" s="551">
        <v>0</v>
      </c>
      <c r="Z34" s="406"/>
      <c r="AA34" s="392" t="s">
        <v>150</v>
      </c>
      <c r="AB34" s="393">
        <v>1</v>
      </c>
      <c r="AE34" s="392">
        <f>AB34*15</f>
        <v>15</v>
      </c>
    </row>
    <row r="35" spans="2:32" ht="27.95" customHeight="1">
      <c r="B35" s="435" t="s">
        <v>151</v>
      </c>
      <c r="C35" s="434"/>
      <c r="D35" s="447"/>
      <c r="E35" s="447"/>
      <c r="F35" s="427"/>
      <c r="G35" s="427"/>
      <c r="H35" s="427"/>
      <c r="I35" s="427"/>
      <c r="J35" s="427"/>
      <c r="K35" s="447"/>
      <c r="L35" s="427"/>
      <c r="M35" s="450"/>
      <c r="N35" s="427"/>
      <c r="O35" s="450"/>
      <c r="P35" s="448"/>
      <c r="Q35" s="437"/>
      <c r="R35" s="427"/>
      <c r="S35" s="427"/>
      <c r="T35" s="427"/>
      <c r="U35" s="427"/>
      <c r="V35" s="426"/>
      <c r="W35" s="425" t="s">
        <v>152</v>
      </c>
      <c r="X35" s="424"/>
      <c r="Y35" s="551"/>
      <c r="Z35" s="392"/>
      <c r="AC35" s="392">
        <f>SUM(AC30:AC34)</f>
        <v>28.6</v>
      </c>
      <c r="AD35" s="392">
        <f>SUM(AD30:AD34)</f>
        <v>23</v>
      </c>
      <c r="AE35" s="392">
        <f>SUM(AE30:AE34)</f>
        <v>115.5</v>
      </c>
      <c r="AF35" s="392">
        <f>AC35*4+AD35*9+AE35*4</f>
        <v>783.4</v>
      </c>
    </row>
    <row r="36" spans="2:32" ht="27.95" customHeight="1">
      <c r="B36" s="480"/>
      <c r="C36" s="479"/>
      <c r="D36" s="578"/>
      <c r="E36" s="578"/>
      <c r="F36" s="577"/>
      <c r="G36" s="427"/>
      <c r="H36" s="427"/>
      <c r="I36" s="427"/>
      <c r="J36" s="443"/>
      <c r="K36" s="443"/>
      <c r="L36" s="443"/>
      <c r="M36" s="427"/>
      <c r="N36" s="447"/>
      <c r="O36" s="427"/>
      <c r="P36" s="448"/>
      <c r="Q36" s="448"/>
      <c r="R36" s="448"/>
      <c r="S36" s="416"/>
      <c r="T36" s="417"/>
      <c r="U36" s="416"/>
      <c r="V36" s="426"/>
      <c r="W36" s="409" t="s">
        <v>603</v>
      </c>
      <c r="X36" s="476"/>
      <c r="Y36" s="576"/>
      <c r="Z36" s="406"/>
      <c r="AC36" s="405">
        <f>AC35*4/AF35</f>
        <v>0.14603012509573654</v>
      </c>
      <c r="AD36" s="405">
        <f>AD35*9/AF35</f>
        <v>0.26423283124840441</v>
      </c>
      <c r="AE36" s="405">
        <f>AE35*4/AF35</f>
        <v>0.58973704365585911</v>
      </c>
    </row>
    <row r="37" spans="2:32" s="14" customFormat="1" ht="27.95" customHeight="1">
      <c r="B37" s="474">
        <v>1</v>
      </c>
      <c r="C37" s="444"/>
      <c r="D37" s="471" t="str">
        <f>國華!Q11</f>
        <v xml:space="preserve"> 傳統炒麵</v>
      </c>
      <c r="E37" s="471" t="s">
        <v>547</v>
      </c>
      <c r="F37" s="472"/>
      <c r="G37" s="575" t="str">
        <f>國華!Q12</f>
        <v>家鄉雞翅</v>
      </c>
      <c r="H37" s="574" t="s">
        <v>580</v>
      </c>
      <c r="I37" s="573"/>
      <c r="J37" s="471" t="str">
        <f>國華!Q13</f>
        <v xml:space="preserve">     爆炒海帶根      </v>
      </c>
      <c r="K37" s="471" t="s">
        <v>164</v>
      </c>
      <c r="L37" s="471"/>
      <c r="M37" s="471" t="str">
        <f>國華!Q14</f>
        <v xml:space="preserve">   黃金脆薯(炸)</v>
      </c>
      <c r="N37" s="471" t="s">
        <v>182</v>
      </c>
      <c r="O37" s="471"/>
      <c r="P37" s="471" t="str">
        <f>國華!Q15</f>
        <v>深色蔬菜</v>
      </c>
      <c r="Q37" s="471" t="s">
        <v>164</v>
      </c>
      <c r="R37" s="471"/>
      <c r="S37" s="471" t="str">
        <f>國華!Q16</f>
        <v>枸杞雞湯</v>
      </c>
      <c r="T37" s="471" t="s">
        <v>112</v>
      </c>
      <c r="U37" s="471"/>
      <c r="V37" s="426"/>
      <c r="W37" s="470" t="s">
        <v>33</v>
      </c>
      <c r="X37" s="469" t="s">
        <v>115</v>
      </c>
      <c r="Y37" s="572">
        <v>5.5</v>
      </c>
      <c r="Z37" s="392"/>
      <c r="AA37" s="392"/>
      <c r="AB37" s="393"/>
      <c r="AC37" s="392" t="s">
        <v>116</v>
      </c>
      <c r="AD37" s="392" t="s">
        <v>117</v>
      </c>
      <c r="AE37" s="392" t="s">
        <v>118</v>
      </c>
      <c r="AF37" s="392" t="s">
        <v>119</v>
      </c>
    </row>
    <row r="38" spans="2:32" ht="27.95" customHeight="1">
      <c r="B38" s="459" t="s">
        <v>120</v>
      </c>
      <c r="C38" s="571"/>
      <c r="D38" s="427" t="s">
        <v>602</v>
      </c>
      <c r="E38" s="427"/>
      <c r="F38" s="430">
        <v>203</v>
      </c>
      <c r="G38" s="427" t="s">
        <v>601</v>
      </c>
      <c r="H38" s="427"/>
      <c r="I38" s="427">
        <v>60</v>
      </c>
      <c r="J38" s="450" t="s">
        <v>600</v>
      </c>
      <c r="K38" s="450"/>
      <c r="L38" s="450">
        <v>60</v>
      </c>
      <c r="M38" s="427" t="s">
        <v>599</v>
      </c>
      <c r="N38" s="437"/>
      <c r="O38" s="427">
        <v>40</v>
      </c>
      <c r="P38" s="427" t="s">
        <v>241</v>
      </c>
      <c r="Q38" s="427"/>
      <c r="R38" s="427">
        <v>100</v>
      </c>
      <c r="S38" s="467" t="s">
        <v>598</v>
      </c>
      <c r="T38" s="463"/>
      <c r="U38" s="463">
        <v>35</v>
      </c>
      <c r="V38" s="426"/>
      <c r="W38" s="409" t="s">
        <v>597</v>
      </c>
      <c r="X38" s="465" t="s">
        <v>126</v>
      </c>
      <c r="Y38" s="551">
        <v>2.2000000000000002</v>
      </c>
      <c r="Z38" s="406"/>
      <c r="AA38" s="464" t="s">
        <v>127</v>
      </c>
      <c r="AB38" s="393">
        <v>6</v>
      </c>
      <c r="AC38" s="393">
        <f>AB38*2</f>
        <v>12</v>
      </c>
      <c r="AD38" s="393"/>
      <c r="AE38" s="393">
        <f>AB38*15</f>
        <v>90</v>
      </c>
      <c r="AF38" s="393">
        <f>AC38*4+AE38*4</f>
        <v>408</v>
      </c>
    </row>
    <row r="39" spans="2:32" ht="27.95" customHeight="1">
      <c r="B39" s="459">
        <v>14</v>
      </c>
      <c r="C39" s="571"/>
      <c r="D39" s="427" t="s">
        <v>539</v>
      </c>
      <c r="E39" s="427"/>
      <c r="F39" s="430">
        <v>10</v>
      </c>
      <c r="G39" s="519"/>
      <c r="H39" s="518"/>
      <c r="I39" s="505"/>
      <c r="J39" s="427" t="s">
        <v>316</v>
      </c>
      <c r="K39" s="437"/>
      <c r="L39" s="427">
        <v>5</v>
      </c>
      <c r="M39" s="427"/>
      <c r="N39" s="427"/>
      <c r="O39" s="427"/>
      <c r="P39" s="427"/>
      <c r="Q39" s="427"/>
      <c r="R39" s="427"/>
      <c r="S39" s="508" t="s">
        <v>565</v>
      </c>
      <c r="T39" s="432"/>
      <c r="U39" s="463">
        <v>2</v>
      </c>
      <c r="V39" s="426"/>
      <c r="W39" s="425" t="s">
        <v>32</v>
      </c>
      <c r="X39" s="446" t="s">
        <v>133</v>
      </c>
      <c r="Y39" s="551">
        <v>2</v>
      </c>
      <c r="Z39" s="392"/>
      <c r="AA39" s="462" t="s">
        <v>134</v>
      </c>
      <c r="AB39" s="393">
        <v>2.2000000000000002</v>
      </c>
      <c r="AC39" s="461">
        <f>AB39*7</f>
        <v>15.400000000000002</v>
      </c>
      <c r="AD39" s="393">
        <f>AB39*5</f>
        <v>11</v>
      </c>
      <c r="AE39" s="393" t="s">
        <v>135</v>
      </c>
      <c r="AF39" s="460">
        <f>AC39*4+AD39*9</f>
        <v>160.60000000000002</v>
      </c>
    </row>
    <row r="40" spans="2:32" ht="27.95" customHeight="1">
      <c r="B40" s="459" t="s">
        <v>136</v>
      </c>
      <c r="C40" s="571"/>
      <c r="D40" s="427" t="s">
        <v>314</v>
      </c>
      <c r="E40" s="447"/>
      <c r="F40" s="430">
        <v>20</v>
      </c>
      <c r="G40" s="443"/>
      <c r="H40" s="416"/>
      <c r="I40" s="443"/>
      <c r="J40" s="427"/>
      <c r="K40" s="437"/>
      <c r="L40" s="427"/>
      <c r="M40" s="427"/>
      <c r="N40" s="427"/>
      <c r="O40" s="427"/>
      <c r="P40" s="427"/>
      <c r="Q40" s="427"/>
      <c r="R40" s="427"/>
      <c r="S40" s="450" t="s">
        <v>596</v>
      </c>
      <c r="T40" s="450"/>
      <c r="U40" s="450">
        <v>0.05</v>
      </c>
      <c r="V40" s="426"/>
      <c r="W40" s="409" t="s">
        <v>550</v>
      </c>
      <c r="X40" s="446" t="s">
        <v>138</v>
      </c>
      <c r="Y40" s="551">
        <v>2.5</v>
      </c>
      <c r="Z40" s="406"/>
      <c r="AA40" s="392" t="s">
        <v>139</v>
      </c>
      <c r="AB40" s="393">
        <v>1.7</v>
      </c>
      <c r="AC40" s="393">
        <f>AB40*1</f>
        <v>1.7</v>
      </c>
      <c r="AD40" s="393" t="s">
        <v>135</v>
      </c>
      <c r="AE40" s="393">
        <f>AB40*5</f>
        <v>8.5</v>
      </c>
      <c r="AF40" s="393">
        <f>AC40*4+AE40*4</f>
        <v>40.799999999999997</v>
      </c>
    </row>
    <row r="41" spans="2:32" ht="27.95" customHeight="1">
      <c r="B41" s="445" t="s">
        <v>192</v>
      </c>
      <c r="C41" s="571"/>
      <c r="D41" s="427" t="s">
        <v>316</v>
      </c>
      <c r="E41" s="447"/>
      <c r="F41" s="430">
        <v>10</v>
      </c>
      <c r="G41" s="443"/>
      <c r="H41" s="417"/>
      <c r="I41" s="443"/>
      <c r="J41" s="450"/>
      <c r="K41" s="450"/>
      <c r="L41" s="450"/>
      <c r="M41" s="427"/>
      <c r="N41" s="427"/>
      <c r="O41" s="427"/>
      <c r="P41" s="427"/>
      <c r="Q41" s="427"/>
      <c r="R41" s="427"/>
      <c r="S41" s="524"/>
      <c r="T41" s="467"/>
      <c r="U41" s="467"/>
      <c r="V41" s="426"/>
      <c r="W41" s="425" t="s">
        <v>34</v>
      </c>
      <c r="X41" s="446" t="s">
        <v>144</v>
      </c>
      <c r="Y41" s="551">
        <f>AB42</f>
        <v>0</v>
      </c>
      <c r="Z41" s="392"/>
      <c r="AA41" s="392" t="s">
        <v>145</v>
      </c>
      <c r="AB41" s="393">
        <v>2.5</v>
      </c>
      <c r="AC41" s="393"/>
      <c r="AD41" s="393">
        <f>AB41*5</f>
        <v>12.5</v>
      </c>
      <c r="AE41" s="393" t="s">
        <v>135</v>
      </c>
      <c r="AF41" s="393">
        <f>AD41*9</f>
        <v>112.5</v>
      </c>
    </row>
    <row r="42" spans="2:32" ht="27.95" customHeight="1">
      <c r="B42" s="445"/>
      <c r="C42" s="571"/>
      <c r="D42" s="427"/>
      <c r="E42" s="447"/>
      <c r="F42" s="430"/>
      <c r="G42" s="570"/>
      <c r="H42" s="447"/>
      <c r="I42" s="427"/>
      <c r="J42" s="427"/>
      <c r="K42" s="447"/>
      <c r="L42" s="427"/>
      <c r="M42" s="427"/>
      <c r="N42" s="427"/>
      <c r="O42" s="427"/>
      <c r="P42" s="427"/>
      <c r="Q42" s="447"/>
      <c r="R42" s="427"/>
      <c r="S42" s="467"/>
      <c r="T42" s="467"/>
      <c r="U42" s="467"/>
      <c r="V42" s="426"/>
      <c r="W42" s="409" t="s">
        <v>595</v>
      </c>
      <c r="X42" s="436" t="s">
        <v>149</v>
      </c>
      <c r="Y42" s="551">
        <v>0</v>
      </c>
      <c r="Z42" s="406"/>
      <c r="AA42" s="392" t="s">
        <v>150</v>
      </c>
      <c r="AE42" s="392">
        <f>AB42*15</f>
        <v>0</v>
      </c>
    </row>
    <row r="43" spans="2:32" ht="27.95" customHeight="1">
      <c r="B43" s="435" t="s">
        <v>151</v>
      </c>
      <c r="C43" s="569"/>
      <c r="D43" s="427"/>
      <c r="E43" s="447"/>
      <c r="F43" s="430"/>
      <c r="G43" s="427"/>
      <c r="H43" s="427"/>
      <c r="I43" s="427"/>
      <c r="J43" s="430"/>
      <c r="K43" s="449"/>
      <c r="L43" s="513"/>
      <c r="M43" s="427"/>
      <c r="N43" s="427"/>
      <c r="O43" s="427"/>
      <c r="P43" s="427"/>
      <c r="Q43" s="447"/>
      <c r="R43" s="427"/>
      <c r="S43" s="427"/>
      <c r="T43" s="447"/>
      <c r="U43" s="427"/>
      <c r="V43" s="426"/>
      <c r="W43" s="425" t="s">
        <v>152</v>
      </c>
      <c r="X43" s="424"/>
      <c r="Y43" s="551"/>
      <c r="Z43" s="392"/>
      <c r="AC43" s="392">
        <f>SUM(AC38:AC42)</f>
        <v>29.1</v>
      </c>
      <c r="AD43" s="392">
        <f>SUM(AD38:AD42)</f>
        <v>23.5</v>
      </c>
      <c r="AE43" s="392">
        <f>SUM(AE38:AE42)</f>
        <v>98.5</v>
      </c>
      <c r="AF43" s="392">
        <f>AC43*4+AD43*9+AE43*4</f>
        <v>721.9</v>
      </c>
    </row>
    <row r="44" spans="2:32" ht="27.95" customHeight="1" thickBot="1">
      <c r="B44" s="568"/>
      <c r="C44" s="406"/>
      <c r="D44" s="565"/>
      <c r="E44" s="567"/>
      <c r="F44" s="566"/>
      <c r="G44" s="565"/>
      <c r="H44" s="564"/>
      <c r="I44" s="563"/>
      <c r="J44" s="561"/>
      <c r="K44" s="562"/>
      <c r="L44" s="561"/>
      <c r="M44" s="560"/>
      <c r="N44" s="559"/>
      <c r="O44" s="558"/>
      <c r="P44" s="557"/>
      <c r="Q44" s="556"/>
      <c r="R44" s="555"/>
      <c r="S44" s="554"/>
      <c r="T44" s="553"/>
      <c r="U44" s="552"/>
      <c r="V44" s="410"/>
      <c r="W44" s="409" t="s">
        <v>594</v>
      </c>
      <c r="X44" s="408"/>
      <c r="Y44" s="551"/>
      <c r="Z44" s="406"/>
      <c r="AC44" s="405">
        <f>AC43*4/AF43</f>
        <v>0.1612411691369996</v>
      </c>
      <c r="AD44" s="405">
        <f>AD43*9/AF43</f>
        <v>0.29297686660202243</v>
      </c>
      <c r="AE44" s="405">
        <f>AE43*4/AF43</f>
        <v>0.54578196426097803</v>
      </c>
    </row>
    <row r="45" spans="2:32" ht="21.75" customHeight="1">
      <c r="C45" s="392"/>
      <c r="J45" s="403"/>
      <c r="K45" s="404"/>
      <c r="L45" s="403"/>
      <c r="M45" s="404"/>
      <c r="N45" s="404"/>
      <c r="O45" s="403"/>
      <c r="P45" s="403"/>
      <c r="Q45" s="403"/>
      <c r="R45" s="403"/>
      <c r="S45" s="403"/>
      <c r="T45" s="404"/>
      <c r="U45" s="403"/>
      <c r="V45" s="403"/>
      <c r="W45" s="403"/>
      <c r="X45" s="403"/>
      <c r="Y45" s="403"/>
      <c r="Z45" s="402"/>
    </row>
    <row r="46" spans="2:32">
      <c r="Y46" s="397"/>
    </row>
    <row r="47" spans="2:32">
      <c r="Y47" s="397"/>
    </row>
    <row r="48" spans="2:32">
      <c r="Y48" s="397"/>
    </row>
  </sheetData>
  <mergeCells count="14">
    <mergeCell ref="J45:Y45"/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0BF28-5A49-411D-B54A-BE5EC902E0AF}">
  <sheetPr>
    <pageSetUpPr fitToPage="1"/>
  </sheetPr>
  <dimension ref="B1:AF47"/>
  <sheetViews>
    <sheetView zoomScale="50" zoomScaleNormal="50" workbookViewId="0">
      <selection activeCell="E21" sqref="E21:H21"/>
    </sheetView>
  </sheetViews>
  <sheetFormatPr defaultRowHeight="20.25"/>
  <cols>
    <col min="1" max="1" width="1.875" style="391" customWidth="1"/>
    <col min="2" max="2" width="4.875" style="396" customWidth="1"/>
    <col min="3" max="3" width="0" style="391" hidden="1" customWidth="1"/>
    <col min="4" max="4" width="28.625" style="391" customWidth="1"/>
    <col min="5" max="5" width="5.625" style="395" customWidth="1"/>
    <col min="6" max="6" width="9.625" style="391" customWidth="1"/>
    <col min="7" max="7" width="28.625" style="391" customWidth="1"/>
    <col min="8" max="8" width="5.625" style="395" customWidth="1"/>
    <col min="9" max="9" width="9.625" style="391" customWidth="1"/>
    <col min="10" max="10" width="28.625" style="391" customWidth="1"/>
    <col min="11" max="11" width="5.625" style="395" customWidth="1"/>
    <col min="12" max="12" width="9.625" style="391" customWidth="1"/>
    <col min="13" max="13" width="28.625" style="391" customWidth="1"/>
    <col min="14" max="14" width="5.625" style="395" customWidth="1"/>
    <col min="15" max="15" width="9.625" style="391" customWidth="1"/>
    <col min="16" max="16" width="28.625" style="391" customWidth="1"/>
    <col min="17" max="17" width="5.625" style="395" customWidth="1"/>
    <col min="18" max="18" width="9.625" style="391" customWidth="1"/>
    <col min="19" max="19" width="28.625" style="391" customWidth="1"/>
    <col min="20" max="20" width="5.625" style="395" customWidth="1"/>
    <col min="21" max="21" width="9.625" style="391" customWidth="1"/>
    <col min="22" max="22" width="12.125" style="394" customWidth="1"/>
    <col min="23" max="23" width="11.75" style="148" customWidth="1"/>
    <col min="24" max="24" width="11.25" style="211" customWidth="1"/>
    <col min="25" max="25" width="6.625" style="150" customWidth="1"/>
    <col min="26" max="26" width="6.625" style="391" customWidth="1"/>
    <col min="27" max="27" width="6" style="392" hidden="1" customWidth="1"/>
    <col min="28" max="28" width="5.5" style="393" hidden="1" customWidth="1"/>
    <col min="29" max="29" width="7.75" style="392" hidden="1" customWidth="1"/>
    <col min="30" max="30" width="8" style="392" hidden="1" customWidth="1"/>
    <col min="31" max="31" width="7.875" style="392" hidden="1" customWidth="1"/>
    <col min="32" max="32" width="7.5" style="392" hidden="1" customWidth="1"/>
    <col min="33" max="16384" width="9" style="391"/>
  </cols>
  <sheetData>
    <row r="1" spans="2:32" s="392" customFormat="1" ht="38.25">
      <c r="B1" s="550" t="s">
        <v>658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43"/>
      <c r="AB1" s="393"/>
    </row>
    <row r="2" spans="2:32" s="392" customFormat="1" ht="13.5" customHeight="1">
      <c r="B2" s="549"/>
      <c r="C2" s="548"/>
      <c r="D2" s="548"/>
      <c r="E2" s="548"/>
      <c r="F2" s="548"/>
      <c r="G2" s="548"/>
      <c r="H2" s="547"/>
      <c r="I2" s="543"/>
      <c r="J2" s="543"/>
      <c r="K2" s="547"/>
      <c r="L2" s="543"/>
      <c r="M2" s="543"/>
      <c r="N2" s="547"/>
      <c r="O2" s="543"/>
      <c r="P2" s="543"/>
      <c r="Q2" s="547"/>
      <c r="R2" s="543"/>
      <c r="S2" s="543"/>
      <c r="T2" s="547"/>
      <c r="U2" s="543"/>
      <c r="V2" s="546"/>
      <c r="W2" s="544"/>
      <c r="X2" s="545"/>
      <c r="Y2" s="544"/>
      <c r="Z2" s="543"/>
      <c r="AB2" s="393"/>
    </row>
    <row r="3" spans="2:32" s="392" customFormat="1" ht="32.25" customHeight="1" thickBot="1">
      <c r="B3" s="542" t="s">
        <v>97</v>
      </c>
      <c r="C3" s="611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T3" s="540"/>
      <c r="U3" s="540"/>
      <c r="V3" s="539"/>
      <c r="W3" s="538"/>
      <c r="X3" s="537"/>
      <c r="Y3" s="536"/>
      <c r="Z3" s="406"/>
      <c r="AB3" s="393"/>
    </row>
    <row r="4" spans="2:32" s="526" customFormat="1" ht="43.5">
      <c r="B4" s="535" t="s">
        <v>98</v>
      </c>
      <c r="C4" s="534" t="s">
        <v>99</v>
      </c>
      <c r="D4" s="531" t="s">
        <v>100</v>
      </c>
      <c r="E4" s="532" t="s">
        <v>101</v>
      </c>
      <c r="F4" s="531"/>
      <c r="G4" s="531" t="s">
        <v>103</v>
      </c>
      <c r="H4" s="532" t="s">
        <v>101</v>
      </c>
      <c r="I4" s="531"/>
      <c r="J4" s="531" t="s">
        <v>104</v>
      </c>
      <c r="K4" s="532" t="s">
        <v>101</v>
      </c>
      <c r="L4" s="610"/>
      <c r="M4" s="531" t="s">
        <v>104</v>
      </c>
      <c r="N4" s="532" t="s">
        <v>101</v>
      </c>
      <c r="O4" s="531"/>
      <c r="P4" s="531" t="s">
        <v>104</v>
      </c>
      <c r="Q4" s="532" t="s">
        <v>101</v>
      </c>
      <c r="R4" s="531"/>
      <c r="S4" s="533" t="s">
        <v>105</v>
      </c>
      <c r="T4" s="532" t="s">
        <v>101</v>
      </c>
      <c r="U4" s="531"/>
      <c r="V4" s="530" t="s">
        <v>106</v>
      </c>
      <c r="W4" s="530" t="s">
        <v>107</v>
      </c>
      <c r="X4" s="529" t="s">
        <v>108</v>
      </c>
      <c r="Y4" s="528" t="s">
        <v>109</v>
      </c>
      <c r="Z4" s="527"/>
      <c r="AA4" s="464"/>
      <c r="AB4" s="393"/>
      <c r="AC4" s="392"/>
      <c r="AD4" s="392"/>
      <c r="AE4" s="392"/>
      <c r="AF4" s="392"/>
    </row>
    <row r="5" spans="2:32" s="14" customFormat="1" ht="49.5" customHeight="1">
      <c r="B5" s="474">
        <v>1</v>
      </c>
      <c r="C5" s="444"/>
      <c r="D5" s="471" t="str">
        <f>國華!A20</f>
        <v>香Q米飯</v>
      </c>
      <c r="E5" s="471" t="s">
        <v>110</v>
      </c>
      <c r="F5" s="607" t="s">
        <v>102</v>
      </c>
      <c r="G5" s="471" t="str">
        <f>國華!A21</f>
        <v xml:space="preserve">黃金雞翅(炸) </v>
      </c>
      <c r="H5" s="471" t="s">
        <v>182</v>
      </c>
      <c r="I5" s="607" t="s">
        <v>102</v>
      </c>
      <c r="J5" s="471" t="str">
        <f>國華!A22</f>
        <v xml:space="preserve">銅盤炒肉 </v>
      </c>
      <c r="K5" s="471" t="s">
        <v>164</v>
      </c>
      <c r="L5" s="607" t="s">
        <v>102</v>
      </c>
      <c r="M5" s="471" t="str">
        <f>國華!A23</f>
        <v xml:space="preserve">銀蘿豬腩 </v>
      </c>
      <c r="N5" s="471" t="s">
        <v>112</v>
      </c>
      <c r="O5" s="607" t="s">
        <v>102</v>
      </c>
      <c r="P5" s="471" t="str">
        <f>國華!A24</f>
        <v>深色蔬菜</v>
      </c>
      <c r="Q5" s="471" t="s">
        <v>164</v>
      </c>
      <c r="R5" s="607" t="s">
        <v>102</v>
      </c>
      <c r="S5" s="471" t="str">
        <f>國華!A25</f>
        <v>玉米濃湯(芡)</v>
      </c>
      <c r="T5" s="471" t="s">
        <v>590</v>
      </c>
      <c r="U5" s="607" t="s">
        <v>102</v>
      </c>
      <c r="V5" s="525" t="s">
        <v>589</v>
      </c>
      <c r="W5" s="470" t="s">
        <v>33</v>
      </c>
      <c r="X5" s="469" t="s">
        <v>115</v>
      </c>
      <c r="Y5" s="606">
        <v>5.2</v>
      </c>
      <c r="Z5" s="392"/>
      <c r="AA5" s="392"/>
      <c r="AB5" s="393"/>
      <c r="AC5" s="392" t="s">
        <v>116</v>
      </c>
      <c r="AD5" s="392" t="s">
        <v>117</v>
      </c>
      <c r="AE5" s="392" t="s">
        <v>118</v>
      </c>
      <c r="AF5" s="392" t="s">
        <v>119</v>
      </c>
    </row>
    <row r="6" spans="2:32" ht="27.95" customHeight="1">
      <c r="B6" s="459" t="s">
        <v>120</v>
      </c>
      <c r="C6" s="444"/>
      <c r="D6" s="427" t="s">
        <v>121</v>
      </c>
      <c r="E6" s="427"/>
      <c r="F6" s="427">
        <v>100</v>
      </c>
      <c r="G6" s="427" t="s">
        <v>601</v>
      </c>
      <c r="H6" s="427"/>
      <c r="I6" s="427">
        <v>60</v>
      </c>
      <c r="J6" s="427" t="s">
        <v>314</v>
      </c>
      <c r="K6" s="593"/>
      <c r="L6" s="427">
        <v>50</v>
      </c>
      <c r="M6" s="427" t="s">
        <v>554</v>
      </c>
      <c r="N6" s="427"/>
      <c r="O6" s="427">
        <v>20</v>
      </c>
      <c r="P6" s="427" t="s">
        <v>241</v>
      </c>
      <c r="Q6" s="427"/>
      <c r="R6" s="427">
        <v>100</v>
      </c>
      <c r="S6" s="467" t="s">
        <v>572</v>
      </c>
      <c r="T6" s="467"/>
      <c r="U6" s="467">
        <v>15</v>
      </c>
      <c r="V6" s="426"/>
      <c r="W6" s="409" t="s">
        <v>586</v>
      </c>
      <c r="X6" s="465" t="s">
        <v>126</v>
      </c>
      <c r="Y6" s="603">
        <v>2.4</v>
      </c>
      <c r="Z6" s="406"/>
      <c r="AA6" s="464" t="s">
        <v>127</v>
      </c>
      <c r="AB6" s="393">
        <v>6</v>
      </c>
      <c r="AC6" s="393">
        <f>AB6*2</f>
        <v>12</v>
      </c>
      <c r="AD6" s="393"/>
      <c r="AE6" s="393">
        <f>AB6*15</f>
        <v>90</v>
      </c>
      <c r="AF6" s="393">
        <f>AC6*4+AE6*4</f>
        <v>408</v>
      </c>
    </row>
    <row r="7" spans="2:32" ht="27.95" customHeight="1">
      <c r="B7" s="459">
        <v>17</v>
      </c>
      <c r="C7" s="444"/>
      <c r="D7" s="427"/>
      <c r="E7" s="427"/>
      <c r="F7" s="427"/>
      <c r="G7" s="427"/>
      <c r="H7" s="593"/>
      <c r="I7" s="427"/>
      <c r="J7" s="427" t="s">
        <v>556</v>
      </c>
      <c r="K7" s="593"/>
      <c r="L7" s="427">
        <v>6</v>
      </c>
      <c r="M7" s="427" t="s">
        <v>582</v>
      </c>
      <c r="N7" s="427"/>
      <c r="O7" s="427">
        <v>25</v>
      </c>
      <c r="P7" s="427"/>
      <c r="Q7" s="427"/>
      <c r="R7" s="427"/>
      <c r="S7" s="467" t="s">
        <v>315</v>
      </c>
      <c r="T7" s="467"/>
      <c r="U7" s="467">
        <v>5</v>
      </c>
      <c r="V7" s="426"/>
      <c r="W7" s="425" t="s">
        <v>32</v>
      </c>
      <c r="X7" s="446" t="s">
        <v>133</v>
      </c>
      <c r="Y7" s="551">
        <v>2</v>
      </c>
      <c r="Z7" s="392"/>
      <c r="AA7" s="462" t="s">
        <v>134</v>
      </c>
      <c r="AB7" s="393">
        <v>2</v>
      </c>
      <c r="AC7" s="461">
        <f>AB7*7</f>
        <v>14</v>
      </c>
      <c r="AD7" s="393">
        <f>AB7*5</f>
        <v>10</v>
      </c>
      <c r="AE7" s="393" t="s">
        <v>135</v>
      </c>
      <c r="AF7" s="460">
        <f>AC7*4+AD7*9</f>
        <v>146</v>
      </c>
    </row>
    <row r="8" spans="2:32" ht="27.95" customHeight="1">
      <c r="B8" s="459" t="s">
        <v>136</v>
      </c>
      <c r="C8" s="444"/>
      <c r="D8" s="427"/>
      <c r="E8" s="427"/>
      <c r="F8" s="427"/>
      <c r="G8" s="427"/>
      <c r="H8" s="593"/>
      <c r="I8" s="427"/>
      <c r="J8" s="450" t="s">
        <v>315</v>
      </c>
      <c r="K8" s="615"/>
      <c r="L8" s="450">
        <v>5</v>
      </c>
      <c r="M8" s="450" t="s">
        <v>316</v>
      </c>
      <c r="N8" s="481"/>
      <c r="O8" s="450">
        <v>5</v>
      </c>
      <c r="P8" s="427"/>
      <c r="Q8" s="447"/>
      <c r="R8" s="427"/>
      <c r="S8" s="467" t="s">
        <v>581</v>
      </c>
      <c r="T8" s="467"/>
      <c r="U8" s="467">
        <v>8</v>
      </c>
      <c r="V8" s="426"/>
      <c r="W8" s="409" t="s">
        <v>537</v>
      </c>
      <c r="X8" s="446" t="s">
        <v>138</v>
      </c>
      <c r="Y8" s="603">
        <v>2.5</v>
      </c>
      <c r="Z8" s="406"/>
      <c r="AA8" s="392" t="s">
        <v>139</v>
      </c>
      <c r="AB8" s="393">
        <v>1.5</v>
      </c>
      <c r="AC8" s="393">
        <f>AB8*1</f>
        <v>1.5</v>
      </c>
      <c r="AD8" s="393" t="s">
        <v>135</v>
      </c>
      <c r="AE8" s="393">
        <f>AB8*5</f>
        <v>7.5</v>
      </c>
      <c r="AF8" s="393">
        <f>AC8*4+AE8*4</f>
        <v>36</v>
      </c>
    </row>
    <row r="9" spans="2:32" ht="27.95" customHeight="1">
      <c r="B9" s="445" t="s">
        <v>140</v>
      </c>
      <c r="C9" s="444"/>
      <c r="D9" s="427"/>
      <c r="E9" s="427"/>
      <c r="F9" s="427"/>
      <c r="G9" s="427"/>
      <c r="H9" s="593"/>
      <c r="I9" s="427"/>
      <c r="J9" s="450" t="s">
        <v>559</v>
      </c>
      <c r="K9" s="622"/>
      <c r="L9" s="450">
        <v>2</v>
      </c>
      <c r="M9" s="427"/>
      <c r="N9" s="427"/>
      <c r="O9" s="427"/>
      <c r="P9" s="427"/>
      <c r="Q9" s="447"/>
      <c r="R9" s="427"/>
      <c r="S9" s="467" t="s">
        <v>316</v>
      </c>
      <c r="T9" s="467"/>
      <c r="U9" s="467">
        <v>5</v>
      </c>
      <c r="V9" s="426"/>
      <c r="W9" s="425" t="s">
        <v>34</v>
      </c>
      <c r="X9" s="446" t="s">
        <v>144</v>
      </c>
      <c r="Y9" s="603">
        <v>0</v>
      </c>
      <c r="Z9" s="392"/>
      <c r="AA9" s="392" t="s">
        <v>145</v>
      </c>
      <c r="AB9" s="393">
        <v>2.5</v>
      </c>
      <c r="AC9" s="393"/>
      <c r="AD9" s="393">
        <f>AB9*5</f>
        <v>12.5</v>
      </c>
      <c r="AE9" s="393" t="s">
        <v>135</v>
      </c>
      <c r="AF9" s="393">
        <f>AD9*9</f>
        <v>112.5</v>
      </c>
    </row>
    <row r="10" spans="2:32" ht="27.95" customHeight="1">
      <c r="B10" s="445"/>
      <c r="C10" s="444"/>
      <c r="D10" s="427"/>
      <c r="E10" s="427"/>
      <c r="F10" s="427"/>
      <c r="G10" s="427"/>
      <c r="H10" s="593"/>
      <c r="I10" s="427"/>
      <c r="J10" s="427" t="s">
        <v>657</v>
      </c>
      <c r="K10" s="417"/>
      <c r="L10" s="416">
        <v>10</v>
      </c>
      <c r="M10" s="427"/>
      <c r="N10" s="447"/>
      <c r="O10" s="427"/>
      <c r="P10" s="427"/>
      <c r="Q10" s="447"/>
      <c r="R10" s="427"/>
      <c r="S10" s="427"/>
      <c r="T10" s="447"/>
      <c r="U10" s="427"/>
      <c r="V10" s="426"/>
      <c r="W10" s="409" t="s">
        <v>656</v>
      </c>
      <c r="X10" s="436" t="s">
        <v>149</v>
      </c>
      <c r="Y10" s="673">
        <v>0</v>
      </c>
      <c r="Z10" s="406"/>
      <c r="AA10" s="392" t="s">
        <v>150</v>
      </c>
      <c r="AE10" s="392">
        <f>AB10*15</f>
        <v>0</v>
      </c>
    </row>
    <row r="11" spans="2:32" ht="27.95" customHeight="1">
      <c r="B11" s="435" t="s">
        <v>151</v>
      </c>
      <c r="C11" s="434"/>
      <c r="D11" s="427"/>
      <c r="E11" s="447"/>
      <c r="F11" s="427"/>
      <c r="G11" s="427"/>
      <c r="H11" s="593"/>
      <c r="I11" s="427"/>
      <c r="J11" s="427"/>
      <c r="K11" s="447"/>
      <c r="L11" s="427"/>
      <c r="M11" s="427"/>
      <c r="N11" s="437"/>
      <c r="O11" s="427"/>
      <c r="P11" s="427"/>
      <c r="Q11" s="447"/>
      <c r="R11" s="427"/>
      <c r="S11" s="523"/>
      <c r="T11" s="429"/>
      <c r="U11" s="428"/>
      <c r="V11" s="426"/>
      <c r="W11" s="425" t="s">
        <v>152</v>
      </c>
      <c r="X11" s="424"/>
      <c r="Y11" s="603"/>
      <c r="Z11" s="392"/>
      <c r="AC11" s="392">
        <f>SUM(AC6:AC10)</f>
        <v>27.5</v>
      </c>
      <c r="AD11" s="392">
        <f>SUM(AD6:AD10)</f>
        <v>22.5</v>
      </c>
      <c r="AE11" s="392">
        <f>SUM(AE6:AE10)</f>
        <v>97.5</v>
      </c>
      <c r="AF11" s="392">
        <f>AC11*4+AD11*9+AE11*4</f>
        <v>702.5</v>
      </c>
    </row>
    <row r="12" spans="2:32" ht="27.95" customHeight="1">
      <c r="B12" s="480"/>
      <c r="C12" s="479"/>
      <c r="D12" s="450"/>
      <c r="E12" s="481"/>
      <c r="F12" s="450"/>
      <c r="G12" s="450"/>
      <c r="H12" s="481"/>
      <c r="I12" s="450"/>
      <c r="J12" s="416"/>
      <c r="K12" s="417"/>
      <c r="L12" s="416"/>
      <c r="M12" s="416"/>
      <c r="N12" s="417"/>
      <c r="O12" s="416"/>
      <c r="P12" s="450"/>
      <c r="Q12" s="481"/>
      <c r="R12" s="450"/>
      <c r="S12" s="467"/>
      <c r="T12" s="467"/>
      <c r="U12" s="467"/>
      <c r="V12" s="426"/>
      <c r="W12" s="409" t="s">
        <v>655</v>
      </c>
      <c r="X12" s="408"/>
      <c r="Y12" s="673"/>
      <c r="Z12" s="406"/>
      <c r="AC12" s="405">
        <f>AC11*4/AF11</f>
        <v>0.15658362989323843</v>
      </c>
      <c r="AD12" s="405">
        <f>AD11*9/AF11</f>
        <v>0.28825622775800713</v>
      </c>
      <c r="AE12" s="405">
        <f>AE11*4/AF11</f>
        <v>0.55516014234875444</v>
      </c>
    </row>
    <row r="13" spans="2:32" s="14" customFormat="1" ht="27.95" customHeight="1">
      <c r="B13" s="474">
        <v>1</v>
      </c>
      <c r="C13" s="444"/>
      <c r="D13" s="471" t="str">
        <f>國華!E20</f>
        <v>地瓜蕎麥飯</v>
      </c>
      <c r="E13" s="471" t="s">
        <v>110</v>
      </c>
      <c r="F13" s="471"/>
      <c r="G13" s="575" t="str">
        <f>國華!E21</f>
        <v>芝麻燒肉</v>
      </c>
      <c r="H13" s="574" t="s">
        <v>112</v>
      </c>
      <c r="I13" s="573"/>
      <c r="J13" s="471" t="str">
        <f>國華!E22</f>
        <v xml:space="preserve">   彩雙炒蛋(醃)+海苔花枝丸(加)   </v>
      </c>
      <c r="K13" s="471" t="s">
        <v>164</v>
      </c>
      <c r="L13" s="471"/>
      <c r="M13" s="471" t="str">
        <f>國華!E23</f>
        <v xml:space="preserve">醬偎蘿蔔糕(冷) </v>
      </c>
      <c r="N13" s="471" t="s">
        <v>212</v>
      </c>
      <c r="O13" s="471"/>
      <c r="P13" s="471" t="str">
        <f>國華!E24</f>
        <v>有機深色蔬菜</v>
      </c>
      <c r="Q13" s="471" t="s">
        <v>164</v>
      </c>
      <c r="R13" s="471"/>
      <c r="S13" s="471" t="str">
        <f>國華!E25</f>
        <v>海帶豆腐湯(豆)</v>
      </c>
      <c r="T13" s="471" t="s">
        <v>112</v>
      </c>
      <c r="U13" s="471"/>
      <c r="V13" s="426"/>
      <c r="W13" s="470" t="s">
        <v>33</v>
      </c>
      <c r="X13" s="671" t="s">
        <v>115</v>
      </c>
      <c r="Y13" s="572">
        <v>5.5</v>
      </c>
      <c r="Z13" s="392"/>
      <c r="AA13" s="392"/>
      <c r="AB13" s="393"/>
      <c r="AC13" s="392" t="s">
        <v>116</v>
      </c>
      <c r="AD13" s="392" t="s">
        <v>117</v>
      </c>
      <c r="AE13" s="392" t="s">
        <v>118</v>
      </c>
      <c r="AF13" s="392" t="s">
        <v>119</v>
      </c>
    </row>
    <row r="14" spans="2:32" ht="27.95" customHeight="1">
      <c r="B14" s="459" t="s">
        <v>654</v>
      </c>
      <c r="C14" s="444"/>
      <c r="D14" s="467" t="s">
        <v>121</v>
      </c>
      <c r="E14" s="467"/>
      <c r="F14" s="467">
        <v>70</v>
      </c>
      <c r="G14" s="427" t="s">
        <v>556</v>
      </c>
      <c r="H14" s="417"/>
      <c r="I14" s="416">
        <v>55</v>
      </c>
      <c r="J14" s="443" t="s">
        <v>315</v>
      </c>
      <c r="K14" s="443"/>
      <c r="L14" s="443">
        <v>40</v>
      </c>
      <c r="M14" s="430" t="s">
        <v>334</v>
      </c>
      <c r="N14" s="449" t="s">
        <v>335</v>
      </c>
      <c r="O14" s="428">
        <v>40</v>
      </c>
      <c r="P14" s="427" t="s">
        <v>423</v>
      </c>
      <c r="Q14" s="427"/>
      <c r="R14" s="427">
        <v>100</v>
      </c>
      <c r="S14" s="416" t="s">
        <v>225</v>
      </c>
      <c r="T14" s="443" t="s">
        <v>147</v>
      </c>
      <c r="U14" s="416">
        <v>25</v>
      </c>
      <c r="V14" s="426"/>
      <c r="W14" s="409" t="s">
        <v>653</v>
      </c>
      <c r="X14" s="666" t="s">
        <v>126</v>
      </c>
      <c r="Y14" s="551">
        <v>2.7</v>
      </c>
      <c r="Z14" s="406"/>
      <c r="AA14" s="464" t="s">
        <v>127</v>
      </c>
      <c r="AB14" s="393">
        <v>6.2</v>
      </c>
      <c r="AC14" s="393">
        <f>AB14*2</f>
        <v>12.4</v>
      </c>
      <c r="AD14" s="393"/>
      <c r="AE14" s="393">
        <f>AB14*15</f>
        <v>93</v>
      </c>
      <c r="AF14" s="393">
        <f>AC14*4+AE14*4</f>
        <v>421.6</v>
      </c>
    </row>
    <row r="15" spans="2:32" ht="27.95" customHeight="1">
      <c r="B15" s="459">
        <v>18</v>
      </c>
      <c r="C15" s="444"/>
      <c r="D15" s="467" t="s">
        <v>157</v>
      </c>
      <c r="E15" s="467"/>
      <c r="F15" s="467">
        <v>23</v>
      </c>
      <c r="G15" s="416" t="s">
        <v>652</v>
      </c>
      <c r="H15" s="417"/>
      <c r="I15" s="416">
        <v>0.05</v>
      </c>
      <c r="J15" s="443" t="s">
        <v>581</v>
      </c>
      <c r="K15" s="443"/>
      <c r="L15" s="443">
        <v>20</v>
      </c>
      <c r="M15" s="427"/>
      <c r="N15" s="447"/>
      <c r="O15" s="427"/>
      <c r="P15" s="467"/>
      <c r="Q15" s="467"/>
      <c r="R15" s="467"/>
      <c r="S15" s="416" t="s">
        <v>600</v>
      </c>
      <c r="T15" s="416"/>
      <c r="U15" s="416">
        <v>10</v>
      </c>
      <c r="V15" s="426"/>
      <c r="W15" s="425" t="s">
        <v>32</v>
      </c>
      <c r="X15" s="659" t="s">
        <v>133</v>
      </c>
      <c r="Y15" s="551">
        <v>1.8</v>
      </c>
      <c r="Z15" s="392"/>
      <c r="AA15" s="462" t="s">
        <v>134</v>
      </c>
      <c r="AB15" s="393">
        <v>2</v>
      </c>
      <c r="AC15" s="461">
        <f>AB15*7</f>
        <v>14</v>
      </c>
      <c r="AD15" s="393">
        <f>AB15*5</f>
        <v>10</v>
      </c>
      <c r="AE15" s="393" t="s">
        <v>135</v>
      </c>
      <c r="AF15" s="460">
        <f>AC15*4+AD15*9</f>
        <v>146</v>
      </c>
    </row>
    <row r="16" spans="2:32" ht="27.95" customHeight="1">
      <c r="B16" s="459" t="s">
        <v>136</v>
      </c>
      <c r="C16" s="444"/>
      <c r="D16" s="467" t="s">
        <v>552</v>
      </c>
      <c r="E16" s="437"/>
      <c r="F16" s="467">
        <v>20</v>
      </c>
      <c r="G16" s="427" t="s">
        <v>316</v>
      </c>
      <c r="H16" s="447"/>
      <c r="I16" s="427">
        <v>10</v>
      </c>
      <c r="J16" s="427" t="s">
        <v>651</v>
      </c>
      <c r="K16" s="443" t="s">
        <v>132</v>
      </c>
      <c r="L16" s="443">
        <v>20</v>
      </c>
      <c r="M16" s="450"/>
      <c r="N16" s="481"/>
      <c r="O16" s="450"/>
      <c r="P16" s="467"/>
      <c r="Q16" s="467"/>
      <c r="R16" s="467"/>
      <c r="S16" s="483" t="s">
        <v>538</v>
      </c>
      <c r="T16" s="451"/>
      <c r="U16" s="452">
        <v>0.02</v>
      </c>
      <c r="V16" s="426"/>
      <c r="W16" s="409" t="s">
        <v>537</v>
      </c>
      <c r="X16" s="659" t="s">
        <v>138</v>
      </c>
      <c r="Y16" s="551">
        <v>2.2999999999999998</v>
      </c>
      <c r="Z16" s="406"/>
      <c r="AA16" s="392" t="s">
        <v>139</v>
      </c>
      <c r="AB16" s="393">
        <v>1.7</v>
      </c>
      <c r="AC16" s="393">
        <f>AB16*1</f>
        <v>1.7</v>
      </c>
      <c r="AD16" s="393" t="s">
        <v>135</v>
      </c>
      <c r="AE16" s="393">
        <f>AB16*5</f>
        <v>8.5</v>
      </c>
      <c r="AF16" s="393">
        <f>AC16*4+AE16*4</f>
        <v>40.799999999999997</v>
      </c>
    </row>
    <row r="17" spans="2:32" ht="27.95" customHeight="1">
      <c r="B17" s="445" t="s">
        <v>161</v>
      </c>
      <c r="C17" s="444"/>
      <c r="D17" s="447"/>
      <c r="E17" s="447"/>
      <c r="F17" s="427"/>
      <c r="G17" s="427"/>
      <c r="H17" s="447"/>
      <c r="I17" s="427"/>
      <c r="J17" s="443"/>
      <c r="K17" s="443"/>
      <c r="L17" s="443"/>
      <c r="M17" s="483"/>
      <c r="N17" s="451"/>
      <c r="O17" s="452"/>
      <c r="P17" s="467"/>
      <c r="Q17" s="437"/>
      <c r="R17" s="467"/>
      <c r="S17" s="520"/>
      <c r="T17" s="520"/>
      <c r="U17" s="520"/>
      <c r="V17" s="426"/>
      <c r="W17" s="425" t="s">
        <v>34</v>
      </c>
      <c r="X17" s="659" t="s">
        <v>144</v>
      </c>
      <c r="Y17" s="551">
        <v>0</v>
      </c>
      <c r="Z17" s="392"/>
      <c r="AA17" s="392" t="s">
        <v>145</v>
      </c>
      <c r="AB17" s="393">
        <v>2.5</v>
      </c>
      <c r="AC17" s="393"/>
      <c r="AD17" s="393">
        <f>AB17*5</f>
        <v>12.5</v>
      </c>
      <c r="AE17" s="393" t="s">
        <v>135</v>
      </c>
      <c r="AF17" s="393">
        <f>AD17*9</f>
        <v>112.5</v>
      </c>
    </row>
    <row r="18" spans="2:32" ht="27.95" customHeight="1">
      <c r="B18" s="445"/>
      <c r="C18" s="444"/>
      <c r="D18" s="447"/>
      <c r="E18" s="447"/>
      <c r="F18" s="427"/>
      <c r="G18" s="427"/>
      <c r="H18" s="447"/>
      <c r="I18" s="427"/>
      <c r="J18" s="443"/>
      <c r="K18" s="443"/>
      <c r="L18" s="443"/>
      <c r="M18" s="427"/>
      <c r="N18" s="467"/>
      <c r="O18" s="427"/>
      <c r="P18" s="427"/>
      <c r="Q18" s="427"/>
      <c r="R18" s="427"/>
      <c r="S18" s="448"/>
      <c r="T18" s="427"/>
      <c r="U18" s="427"/>
      <c r="V18" s="426"/>
      <c r="W18" s="409" t="s">
        <v>650</v>
      </c>
      <c r="X18" s="656" t="s">
        <v>149</v>
      </c>
      <c r="Y18" s="591">
        <v>0</v>
      </c>
      <c r="Z18" s="406"/>
      <c r="AA18" s="392" t="s">
        <v>150</v>
      </c>
      <c r="AB18" s="393">
        <v>1</v>
      </c>
      <c r="AE18" s="392">
        <f>AB18*15</f>
        <v>15</v>
      </c>
    </row>
    <row r="19" spans="2:32" ht="27.95" customHeight="1">
      <c r="B19" s="435" t="s">
        <v>151</v>
      </c>
      <c r="C19" s="434"/>
      <c r="D19" s="417"/>
      <c r="E19" s="417"/>
      <c r="F19" s="416"/>
      <c r="G19" s="427"/>
      <c r="H19" s="427"/>
      <c r="I19" s="427"/>
      <c r="J19" s="450" t="s">
        <v>649</v>
      </c>
      <c r="K19" s="450" t="s">
        <v>209</v>
      </c>
      <c r="L19" s="450">
        <v>30</v>
      </c>
      <c r="M19" s="416"/>
      <c r="N19" s="417"/>
      <c r="O19" s="416"/>
      <c r="P19" s="450"/>
      <c r="Q19" s="450"/>
      <c r="R19" s="450"/>
      <c r="S19" s="443"/>
      <c r="T19" s="416"/>
      <c r="U19" s="416"/>
      <c r="V19" s="426"/>
      <c r="W19" s="425" t="s">
        <v>152</v>
      </c>
      <c r="X19" s="655"/>
      <c r="Y19" s="551"/>
      <c r="Z19" s="392"/>
      <c r="AC19" s="392">
        <f>SUM(AC14:AC18)</f>
        <v>28.099999999999998</v>
      </c>
      <c r="AD19" s="392">
        <f>SUM(AD14:AD18)</f>
        <v>22.5</v>
      </c>
      <c r="AE19" s="392">
        <f>SUM(AE14:AE18)</f>
        <v>116.5</v>
      </c>
      <c r="AF19" s="392">
        <f>AC19*4+AD19*9+AE19*4</f>
        <v>780.9</v>
      </c>
    </row>
    <row r="20" spans="2:32" ht="27.95" customHeight="1">
      <c r="B20" s="480"/>
      <c r="C20" s="479"/>
      <c r="D20" s="417"/>
      <c r="E20" s="417"/>
      <c r="F20" s="416"/>
      <c r="G20" s="450"/>
      <c r="H20" s="427"/>
      <c r="I20" s="450"/>
      <c r="J20" s="452" t="s">
        <v>628</v>
      </c>
      <c r="K20" s="451"/>
      <c r="L20" s="452">
        <v>0.05</v>
      </c>
      <c r="M20" s="416"/>
      <c r="N20" s="417"/>
      <c r="O20" s="416"/>
      <c r="P20" s="450"/>
      <c r="Q20" s="450"/>
      <c r="R20" s="450"/>
      <c r="S20" s="416"/>
      <c r="T20" s="417"/>
      <c r="U20" s="416"/>
      <c r="V20" s="426"/>
      <c r="W20" s="409" t="s">
        <v>648</v>
      </c>
      <c r="X20" s="672"/>
      <c r="Y20" s="591"/>
      <c r="Z20" s="406"/>
      <c r="AC20" s="405">
        <f>AC19*4/AF19</f>
        <v>0.14393648354462799</v>
      </c>
      <c r="AD20" s="405">
        <f>AD19*9/AF19</f>
        <v>0.25931617364579335</v>
      </c>
      <c r="AE20" s="405">
        <f>AE19*4/AF19</f>
        <v>0.59674734280957875</v>
      </c>
    </row>
    <row r="21" spans="2:32" s="14" customFormat="1" ht="27.95" customHeight="1">
      <c r="B21" s="507">
        <v>1</v>
      </c>
      <c r="C21" s="444"/>
      <c r="D21" s="471" t="str">
        <f>國華!I20</f>
        <v>香Q米飯</v>
      </c>
      <c r="E21" s="472" t="s">
        <v>110</v>
      </c>
      <c r="F21" s="471"/>
      <c r="G21" s="575" t="str">
        <f>國華!I21</f>
        <v>鼓燜子雞</v>
      </c>
      <c r="H21" s="471" t="s">
        <v>112</v>
      </c>
      <c r="I21" s="573"/>
      <c r="J21" s="471" t="str">
        <f>國華!I22</f>
        <v>鐵板豆腐(豆)</v>
      </c>
      <c r="K21" s="471" t="s">
        <v>112</v>
      </c>
      <c r="L21" s="471"/>
      <c r="M21" s="471" t="str">
        <f>國華!I23</f>
        <v>金穗葫蘆瓜</v>
      </c>
      <c r="N21" s="471" t="s">
        <v>112</v>
      </c>
      <c r="O21" s="471"/>
      <c r="P21" s="471" t="str">
        <f>國華!I24</f>
        <v>淺色蔬菜</v>
      </c>
      <c r="Q21" s="471" t="s">
        <v>164</v>
      </c>
      <c r="R21" s="471"/>
      <c r="S21" s="471" t="str">
        <f>國華!I25</f>
        <v xml:space="preserve">竹筍排骨湯 </v>
      </c>
      <c r="T21" s="471" t="s">
        <v>112</v>
      </c>
      <c r="U21" s="471"/>
      <c r="V21" s="498"/>
      <c r="W21" s="470" t="s">
        <v>33</v>
      </c>
      <c r="X21" s="671" t="s">
        <v>115</v>
      </c>
      <c r="Y21" s="670">
        <v>5</v>
      </c>
      <c r="Z21" s="392"/>
      <c r="AA21" s="392"/>
      <c r="AB21" s="393"/>
      <c r="AC21" s="392" t="s">
        <v>116</v>
      </c>
      <c r="AD21" s="392" t="s">
        <v>117</v>
      </c>
      <c r="AE21" s="392" t="s">
        <v>118</v>
      </c>
      <c r="AF21" s="392" t="s">
        <v>119</v>
      </c>
    </row>
    <row r="22" spans="2:32" s="492" customFormat="1" ht="27.75" customHeight="1">
      <c r="B22" s="504" t="s">
        <v>120</v>
      </c>
      <c r="C22" s="444"/>
      <c r="D22" s="669" t="s">
        <v>121</v>
      </c>
      <c r="E22" s="668"/>
      <c r="F22" s="667">
        <v>100</v>
      </c>
      <c r="G22" s="427" t="s">
        <v>565</v>
      </c>
      <c r="H22" s="427"/>
      <c r="I22" s="427">
        <v>60</v>
      </c>
      <c r="J22" s="588" t="s">
        <v>225</v>
      </c>
      <c r="K22" s="588" t="s">
        <v>147</v>
      </c>
      <c r="L22" s="587">
        <v>50</v>
      </c>
      <c r="M22" s="467" t="s">
        <v>647</v>
      </c>
      <c r="N22" s="467"/>
      <c r="O22" s="467">
        <v>55</v>
      </c>
      <c r="P22" s="427" t="s">
        <v>242</v>
      </c>
      <c r="Q22" s="427"/>
      <c r="R22" s="427">
        <v>100</v>
      </c>
      <c r="S22" s="427" t="s">
        <v>624</v>
      </c>
      <c r="T22" s="427"/>
      <c r="U22" s="427">
        <v>35</v>
      </c>
      <c r="V22" s="498"/>
      <c r="W22" s="409" t="s">
        <v>562</v>
      </c>
      <c r="X22" s="666" t="s">
        <v>126</v>
      </c>
      <c r="Y22" s="584">
        <v>2.5</v>
      </c>
      <c r="Z22" s="495"/>
      <c r="AA22" s="464" t="s">
        <v>127</v>
      </c>
      <c r="AB22" s="393">
        <v>6.2</v>
      </c>
      <c r="AC22" s="393">
        <f>AB22*2</f>
        <v>12.4</v>
      </c>
      <c r="AD22" s="393"/>
      <c r="AE22" s="393">
        <f>AB22*15</f>
        <v>93</v>
      </c>
      <c r="AF22" s="393">
        <f>AC22*4+AE22*4</f>
        <v>421.6</v>
      </c>
    </row>
    <row r="23" spans="2:32" s="492" customFormat="1" ht="27.95" customHeight="1">
      <c r="B23" s="504">
        <v>19</v>
      </c>
      <c r="C23" s="444"/>
      <c r="D23" s="665"/>
      <c r="E23" s="664"/>
      <c r="F23" s="658"/>
      <c r="G23" s="427"/>
      <c r="H23" s="427"/>
      <c r="I23" s="427"/>
      <c r="J23" s="427" t="s">
        <v>315</v>
      </c>
      <c r="K23" s="427"/>
      <c r="L23" s="442">
        <v>10</v>
      </c>
      <c r="M23" s="427" t="s">
        <v>559</v>
      </c>
      <c r="N23" s="518"/>
      <c r="O23" s="428">
        <v>5</v>
      </c>
      <c r="P23" s="427"/>
      <c r="Q23" s="427"/>
      <c r="R23" s="427"/>
      <c r="S23" s="427" t="s">
        <v>551</v>
      </c>
      <c r="T23" s="481"/>
      <c r="U23" s="450">
        <v>2</v>
      </c>
      <c r="V23" s="498"/>
      <c r="W23" s="425" t="s">
        <v>32</v>
      </c>
      <c r="X23" s="659" t="s">
        <v>133</v>
      </c>
      <c r="Y23" s="584">
        <v>2</v>
      </c>
      <c r="Z23" s="493"/>
      <c r="AA23" s="462" t="s">
        <v>134</v>
      </c>
      <c r="AB23" s="393">
        <v>2.1</v>
      </c>
      <c r="AC23" s="461">
        <f>AB23*7</f>
        <v>14.700000000000001</v>
      </c>
      <c r="AD23" s="393">
        <f>AB23*5</f>
        <v>10.5</v>
      </c>
      <c r="AE23" s="393" t="s">
        <v>135</v>
      </c>
      <c r="AF23" s="460">
        <f>AC23*4+AD23*9</f>
        <v>153.30000000000001</v>
      </c>
    </row>
    <row r="24" spans="2:32" s="492" customFormat="1" ht="27.95" customHeight="1">
      <c r="B24" s="504" t="s">
        <v>136</v>
      </c>
      <c r="C24" s="444"/>
      <c r="D24" s="665"/>
      <c r="E24" s="664"/>
      <c r="F24" s="658"/>
      <c r="G24" s="427"/>
      <c r="H24" s="427"/>
      <c r="I24" s="427"/>
      <c r="J24" s="450"/>
      <c r="K24" s="447"/>
      <c r="L24" s="442"/>
      <c r="M24" s="467" t="s">
        <v>316</v>
      </c>
      <c r="N24" s="467"/>
      <c r="O24" s="467">
        <v>5</v>
      </c>
      <c r="P24" s="427"/>
      <c r="Q24" s="427"/>
      <c r="R24" s="427"/>
      <c r="S24" s="467"/>
      <c r="T24" s="437"/>
      <c r="U24" s="663"/>
      <c r="V24" s="498"/>
      <c r="W24" s="409" t="s">
        <v>537</v>
      </c>
      <c r="X24" s="659" t="s">
        <v>138</v>
      </c>
      <c r="Y24" s="584">
        <v>2.2999999999999998</v>
      </c>
      <c r="Z24" s="495"/>
      <c r="AA24" s="392" t="s">
        <v>139</v>
      </c>
      <c r="AB24" s="393">
        <v>1.6</v>
      </c>
      <c r="AC24" s="393">
        <f>AB24*1</f>
        <v>1.6</v>
      </c>
      <c r="AD24" s="393" t="s">
        <v>135</v>
      </c>
      <c r="AE24" s="393">
        <f>AB24*5</f>
        <v>8</v>
      </c>
      <c r="AF24" s="393">
        <f>AC24*4+AE24*4</f>
        <v>38.4</v>
      </c>
    </row>
    <row r="25" spans="2:32" s="492" customFormat="1" ht="27.95" customHeight="1">
      <c r="B25" s="503" t="s">
        <v>171</v>
      </c>
      <c r="C25" s="444"/>
      <c r="D25" s="662"/>
      <c r="E25" s="661"/>
      <c r="F25" s="658"/>
      <c r="G25" s="427"/>
      <c r="H25" s="447"/>
      <c r="I25" s="427"/>
      <c r="J25" s="450"/>
      <c r="K25" s="597"/>
      <c r="L25" s="660"/>
      <c r="M25" s="467" t="s">
        <v>572</v>
      </c>
      <c r="N25" s="467"/>
      <c r="O25" s="467">
        <v>5</v>
      </c>
      <c r="P25" s="427"/>
      <c r="Q25" s="427"/>
      <c r="R25" s="427"/>
      <c r="S25" s="427"/>
      <c r="T25" s="427"/>
      <c r="U25" s="427"/>
      <c r="V25" s="498"/>
      <c r="W25" s="425" t="s">
        <v>34</v>
      </c>
      <c r="X25" s="659" t="s">
        <v>144</v>
      </c>
      <c r="Y25" s="584">
        <f>AB26</f>
        <v>0</v>
      </c>
      <c r="Z25" s="493"/>
      <c r="AA25" s="392" t="s">
        <v>145</v>
      </c>
      <c r="AB25" s="393">
        <v>2.5</v>
      </c>
      <c r="AC25" s="393"/>
      <c r="AD25" s="393">
        <f>AB25*5</f>
        <v>12.5</v>
      </c>
      <c r="AE25" s="393" t="s">
        <v>135</v>
      </c>
      <c r="AF25" s="393">
        <f>AD25*9</f>
        <v>112.5</v>
      </c>
    </row>
    <row r="26" spans="2:32" s="492" customFormat="1" ht="27.95" customHeight="1">
      <c r="B26" s="503"/>
      <c r="C26" s="444"/>
      <c r="D26" s="430"/>
      <c r="E26" s="429"/>
      <c r="F26" s="658"/>
      <c r="G26" s="427"/>
      <c r="H26" s="427"/>
      <c r="I26" s="427"/>
      <c r="J26" s="450"/>
      <c r="K26" s="481"/>
      <c r="L26" s="657"/>
      <c r="M26" s="427"/>
      <c r="N26" s="427"/>
      <c r="O26" s="427"/>
      <c r="P26" s="427"/>
      <c r="Q26" s="427"/>
      <c r="R26" s="427"/>
      <c r="S26" s="427"/>
      <c r="T26" s="481"/>
      <c r="U26" s="450"/>
      <c r="V26" s="498"/>
      <c r="W26" s="409" t="s">
        <v>646</v>
      </c>
      <c r="X26" s="656" t="s">
        <v>149</v>
      </c>
      <c r="Y26" s="584">
        <v>0</v>
      </c>
      <c r="Z26" s="495"/>
      <c r="AA26" s="392" t="s">
        <v>150</v>
      </c>
      <c r="AB26" s="393"/>
      <c r="AC26" s="392"/>
      <c r="AD26" s="392"/>
      <c r="AE26" s="392">
        <f>AB26*15</f>
        <v>0</v>
      </c>
      <c r="AF26" s="392"/>
    </row>
    <row r="27" spans="2:32" s="492" customFormat="1" ht="27.95" customHeight="1">
      <c r="B27" s="435" t="s">
        <v>151</v>
      </c>
      <c r="C27" s="502"/>
      <c r="D27" s="448"/>
      <c r="E27" s="482"/>
      <c r="F27" s="448"/>
      <c r="G27" s="428"/>
      <c r="H27" s="467"/>
      <c r="I27" s="442"/>
      <c r="J27" s="416"/>
      <c r="K27" s="417"/>
      <c r="L27" s="416"/>
      <c r="M27" s="520"/>
      <c r="N27" s="417"/>
      <c r="O27" s="416"/>
      <c r="P27" s="427"/>
      <c r="Q27" s="427"/>
      <c r="R27" s="427"/>
      <c r="S27" s="416"/>
      <c r="T27" s="417"/>
      <c r="U27" s="416"/>
      <c r="V27" s="498"/>
      <c r="W27" s="425" t="s">
        <v>152</v>
      </c>
      <c r="X27" s="655"/>
      <c r="Y27" s="584"/>
      <c r="Z27" s="493"/>
      <c r="AA27" s="392"/>
      <c r="AB27" s="393"/>
      <c r="AC27" s="392">
        <f>SUM(AC22:AC26)</f>
        <v>28.700000000000003</v>
      </c>
      <c r="AD27" s="392">
        <f>SUM(AD22:AD26)</f>
        <v>23</v>
      </c>
      <c r="AE27" s="392">
        <f>SUM(AE22:AE26)</f>
        <v>101</v>
      </c>
      <c r="AF27" s="392">
        <f>AC27*4+AD27*9+AE27*4</f>
        <v>725.8</v>
      </c>
    </row>
    <row r="28" spans="2:32" s="492" customFormat="1" ht="27.95" customHeight="1" thickBot="1">
      <c r="B28" s="500"/>
      <c r="C28" s="499"/>
      <c r="D28" s="448"/>
      <c r="E28" s="482"/>
      <c r="F28" s="448"/>
      <c r="G28" s="416"/>
      <c r="H28" s="417"/>
      <c r="I28" s="416"/>
      <c r="J28" s="654"/>
      <c r="K28" s="427"/>
      <c r="L28" s="427"/>
      <c r="M28" s="520"/>
      <c r="N28" s="417"/>
      <c r="O28" s="416"/>
      <c r="P28" s="486"/>
      <c r="Q28" s="653"/>
      <c r="R28" s="486"/>
      <c r="S28" s="416"/>
      <c r="T28" s="417"/>
      <c r="U28" s="416"/>
      <c r="V28" s="498"/>
      <c r="W28" s="581" t="s">
        <v>645</v>
      </c>
      <c r="X28" s="652"/>
      <c r="Y28" s="651"/>
      <c r="Z28" s="495"/>
      <c r="AA28" s="493"/>
      <c r="AB28" s="494"/>
      <c r="AC28" s="405">
        <f>AC27*4/AF27</f>
        <v>0.15817029484706532</v>
      </c>
      <c r="AD28" s="405">
        <f>AD27*9/AF27</f>
        <v>0.28520253513364563</v>
      </c>
      <c r="AE28" s="405">
        <f>AE27*4/AF27</f>
        <v>0.55662717001928907</v>
      </c>
      <c r="AF28" s="493"/>
    </row>
    <row r="29" spans="2:32" s="14" customFormat="1" ht="27.95" customHeight="1">
      <c r="B29" s="474">
        <v>1</v>
      </c>
      <c r="C29" s="444"/>
      <c r="D29" s="471" t="str">
        <f>國華!M20</f>
        <v>雜糧Q飯</v>
      </c>
      <c r="E29" s="472" t="s">
        <v>110</v>
      </c>
      <c r="F29" s="471"/>
      <c r="G29" s="575" t="str">
        <f>國華!M21</f>
        <v xml:space="preserve">  麥脆香魚(炸海加) </v>
      </c>
      <c r="H29" s="471" t="s">
        <v>182</v>
      </c>
      <c r="I29" s="573"/>
      <c r="J29" s="471" t="str">
        <f>國華!M22</f>
        <v xml:space="preserve">瓜仔肉醬(醃) </v>
      </c>
      <c r="K29" s="471" t="s">
        <v>112</v>
      </c>
      <c r="L29" s="471"/>
      <c r="M29" s="471" t="str">
        <f>國華!M23</f>
        <v>什錦白菜煲 (豆)</v>
      </c>
      <c r="N29" s="471" t="s">
        <v>112</v>
      </c>
      <c r="O29" s="471"/>
      <c r="P29" s="471" t="str">
        <f>國華!M24</f>
        <v>深色蔬菜</v>
      </c>
      <c r="Q29" s="471" t="s">
        <v>164</v>
      </c>
      <c r="R29" s="471"/>
      <c r="S29" s="471" t="str">
        <f>國華!M25</f>
        <v>紫菜蛋花湯</v>
      </c>
      <c r="T29" s="471" t="s">
        <v>112</v>
      </c>
      <c r="U29" s="471"/>
      <c r="V29" s="426"/>
      <c r="W29" s="650" t="s">
        <v>33</v>
      </c>
      <c r="X29" s="469" t="s">
        <v>115</v>
      </c>
      <c r="Y29" s="572">
        <v>5</v>
      </c>
      <c r="Z29" s="392"/>
      <c r="AA29" s="392"/>
      <c r="AB29" s="393"/>
      <c r="AC29" s="392" t="s">
        <v>116</v>
      </c>
      <c r="AD29" s="392" t="s">
        <v>117</v>
      </c>
      <c r="AE29" s="392" t="s">
        <v>118</v>
      </c>
      <c r="AF29" s="392" t="s">
        <v>119</v>
      </c>
    </row>
    <row r="30" spans="2:32" ht="27.95" customHeight="1">
      <c r="B30" s="459" t="s">
        <v>120</v>
      </c>
      <c r="C30" s="444"/>
      <c r="D30" s="427" t="s">
        <v>121</v>
      </c>
      <c r="E30" s="427"/>
      <c r="F30" s="427">
        <v>66</v>
      </c>
      <c r="G30" s="486" t="s">
        <v>644</v>
      </c>
      <c r="H30" s="485" t="s">
        <v>643</v>
      </c>
      <c r="I30" s="427">
        <v>50</v>
      </c>
      <c r="J30" s="505" t="s">
        <v>539</v>
      </c>
      <c r="K30" s="437"/>
      <c r="L30" s="467">
        <v>40</v>
      </c>
      <c r="M30" s="427" t="s">
        <v>348</v>
      </c>
      <c r="N30" s="437"/>
      <c r="O30" s="427">
        <v>50</v>
      </c>
      <c r="P30" s="427" t="s">
        <v>241</v>
      </c>
      <c r="Q30" s="427"/>
      <c r="R30" s="427">
        <v>100</v>
      </c>
      <c r="S30" s="467" t="s">
        <v>629</v>
      </c>
      <c r="T30" s="427"/>
      <c r="U30" s="467">
        <v>1</v>
      </c>
      <c r="V30" s="426"/>
      <c r="W30" s="409" t="s">
        <v>586</v>
      </c>
      <c r="X30" s="465" t="s">
        <v>126</v>
      </c>
      <c r="Y30" s="551">
        <v>2.6</v>
      </c>
      <c r="Z30" s="406"/>
      <c r="AA30" s="464" t="s">
        <v>127</v>
      </c>
      <c r="AB30" s="393">
        <v>6</v>
      </c>
      <c r="AC30" s="393">
        <f>AB30*2</f>
        <v>12</v>
      </c>
      <c r="AD30" s="393"/>
      <c r="AE30" s="393">
        <f>AB30*15</f>
        <v>90</v>
      </c>
      <c r="AF30" s="393">
        <f>AC30*4+AE30*4</f>
        <v>408</v>
      </c>
    </row>
    <row r="31" spans="2:32" ht="27.95" customHeight="1">
      <c r="B31" s="459">
        <v>20</v>
      </c>
      <c r="C31" s="444"/>
      <c r="D31" s="427" t="s">
        <v>642</v>
      </c>
      <c r="E31" s="427"/>
      <c r="F31" s="427">
        <v>34</v>
      </c>
      <c r="G31" s="649"/>
      <c r="H31" s="467"/>
      <c r="I31" s="431"/>
      <c r="J31" s="450" t="s">
        <v>641</v>
      </c>
      <c r="K31" s="467" t="s">
        <v>132</v>
      </c>
      <c r="L31" s="467">
        <v>20</v>
      </c>
      <c r="M31" s="450" t="s">
        <v>316</v>
      </c>
      <c r="N31" s="481"/>
      <c r="O31" s="450">
        <v>5</v>
      </c>
      <c r="P31" s="427"/>
      <c r="Q31" s="427"/>
      <c r="R31" s="427"/>
      <c r="S31" s="483" t="s">
        <v>581</v>
      </c>
      <c r="T31" s="467"/>
      <c r="U31" s="467">
        <v>5</v>
      </c>
      <c r="V31" s="426"/>
      <c r="W31" s="425" t="s">
        <v>32</v>
      </c>
      <c r="X31" s="446" t="s">
        <v>133</v>
      </c>
      <c r="Y31" s="551">
        <v>2</v>
      </c>
      <c r="Z31" s="392"/>
      <c r="AA31" s="462" t="s">
        <v>134</v>
      </c>
      <c r="AB31" s="393">
        <v>2</v>
      </c>
      <c r="AC31" s="461">
        <f>AB31*7</f>
        <v>14</v>
      </c>
      <c r="AD31" s="393">
        <f>AB31*5</f>
        <v>10</v>
      </c>
      <c r="AE31" s="393" t="s">
        <v>135</v>
      </c>
      <c r="AF31" s="460">
        <f>AC31*4+AD31*9</f>
        <v>146</v>
      </c>
    </row>
    <row r="32" spans="2:32" ht="27.95" customHeight="1">
      <c r="B32" s="459" t="s">
        <v>640</v>
      </c>
      <c r="C32" s="444"/>
      <c r="D32" s="629"/>
      <c r="E32" s="628"/>
      <c r="F32" s="629"/>
      <c r="G32" s="593"/>
      <c r="H32" s="593"/>
      <c r="I32" s="593"/>
      <c r="J32" s="430" t="s">
        <v>315</v>
      </c>
      <c r="K32" s="429"/>
      <c r="L32" s="513">
        <v>10</v>
      </c>
      <c r="M32" s="427" t="s">
        <v>559</v>
      </c>
      <c r="N32" s="437"/>
      <c r="O32" s="427">
        <v>5</v>
      </c>
      <c r="P32" s="427"/>
      <c r="Q32" s="427"/>
      <c r="R32" s="427"/>
      <c r="S32" s="483" t="s">
        <v>639</v>
      </c>
      <c r="T32" s="463"/>
      <c r="U32" s="463">
        <v>5</v>
      </c>
      <c r="V32" s="426"/>
      <c r="W32" s="409" t="s">
        <v>537</v>
      </c>
      <c r="X32" s="446" t="s">
        <v>138</v>
      </c>
      <c r="Y32" s="551">
        <v>2.5</v>
      </c>
      <c r="Z32" s="406"/>
      <c r="AA32" s="392" t="s">
        <v>139</v>
      </c>
      <c r="AB32" s="393">
        <v>1.8</v>
      </c>
      <c r="AC32" s="393">
        <f>AB32*1</f>
        <v>1.8</v>
      </c>
      <c r="AD32" s="393" t="s">
        <v>135</v>
      </c>
      <c r="AE32" s="393">
        <f>AB32*5</f>
        <v>9</v>
      </c>
      <c r="AF32" s="393">
        <f>AC32*4+AE32*4</f>
        <v>43.2</v>
      </c>
    </row>
    <row r="33" spans="2:32" ht="27.95" customHeight="1">
      <c r="B33" s="445" t="s">
        <v>181</v>
      </c>
      <c r="C33" s="444"/>
      <c r="D33" s="628"/>
      <c r="E33" s="628"/>
      <c r="F33" s="629"/>
      <c r="G33" s="593"/>
      <c r="H33" s="623"/>
      <c r="I33" s="593"/>
      <c r="J33" s="628"/>
      <c r="K33" s="628"/>
      <c r="L33" s="629"/>
      <c r="M33" s="427" t="s">
        <v>638</v>
      </c>
      <c r="N33" s="437"/>
      <c r="O33" s="427">
        <v>10</v>
      </c>
      <c r="P33" s="427"/>
      <c r="Q33" s="427"/>
      <c r="R33" s="427"/>
      <c r="S33" s="635"/>
      <c r="T33" s="634"/>
      <c r="U33" s="635"/>
      <c r="V33" s="426"/>
      <c r="W33" s="425" t="s">
        <v>34</v>
      </c>
      <c r="X33" s="446" t="s">
        <v>144</v>
      </c>
      <c r="Y33" s="551">
        <v>0</v>
      </c>
      <c r="Z33" s="392"/>
      <c r="AA33" s="392" t="s">
        <v>145</v>
      </c>
      <c r="AB33" s="393">
        <v>2.5</v>
      </c>
      <c r="AC33" s="393"/>
      <c r="AD33" s="393">
        <f>AB33*5</f>
        <v>12.5</v>
      </c>
      <c r="AE33" s="393" t="s">
        <v>135</v>
      </c>
      <c r="AF33" s="393">
        <f>AD33*9</f>
        <v>112.5</v>
      </c>
    </row>
    <row r="34" spans="2:32" ht="27.95" customHeight="1">
      <c r="B34" s="445"/>
      <c r="C34" s="444"/>
      <c r="D34" s="628"/>
      <c r="E34" s="628"/>
      <c r="F34" s="629"/>
      <c r="G34" s="615"/>
      <c r="H34" s="622"/>
      <c r="I34" s="615"/>
      <c r="J34" s="628"/>
      <c r="K34" s="628"/>
      <c r="L34" s="629"/>
      <c r="M34" s="440" t="s">
        <v>417</v>
      </c>
      <c r="N34" s="648"/>
      <c r="O34" s="438">
        <v>5</v>
      </c>
      <c r="P34" s="427"/>
      <c r="Q34" s="427"/>
      <c r="R34" s="427"/>
      <c r="S34" s="647"/>
      <c r="T34" s="647"/>
      <c r="U34" s="647"/>
      <c r="V34" s="426"/>
      <c r="W34" s="409" t="s">
        <v>549</v>
      </c>
      <c r="X34" s="436" t="s">
        <v>149</v>
      </c>
      <c r="Y34" s="591">
        <v>0</v>
      </c>
      <c r="Z34" s="406"/>
      <c r="AA34" s="392" t="s">
        <v>150</v>
      </c>
      <c r="AB34" s="393">
        <v>1</v>
      </c>
      <c r="AE34" s="392">
        <f>AB34*15</f>
        <v>15</v>
      </c>
    </row>
    <row r="35" spans="2:32" ht="27.95" customHeight="1">
      <c r="B35" s="435" t="s">
        <v>151</v>
      </c>
      <c r="C35" s="434"/>
      <c r="D35" s="628"/>
      <c r="E35" s="628"/>
      <c r="F35" s="629"/>
      <c r="G35" s="615"/>
      <c r="H35" s="616"/>
      <c r="I35" s="615"/>
      <c r="J35" s="628"/>
      <c r="K35" s="628"/>
      <c r="L35" s="629"/>
      <c r="M35" s="427" t="s">
        <v>637</v>
      </c>
      <c r="N35" s="467" t="s">
        <v>147</v>
      </c>
      <c r="O35" s="427">
        <v>5</v>
      </c>
      <c r="P35" s="427"/>
      <c r="Q35" s="427"/>
      <c r="R35" s="427"/>
      <c r="S35" s="627"/>
      <c r="T35" s="647"/>
      <c r="U35" s="647"/>
      <c r="V35" s="426"/>
      <c r="W35" s="425" t="s">
        <v>152</v>
      </c>
      <c r="X35" s="424"/>
      <c r="Y35" s="551"/>
      <c r="Z35" s="392"/>
      <c r="AC35" s="392">
        <f>SUM(AC30:AC34)</f>
        <v>27.8</v>
      </c>
      <c r="AD35" s="392">
        <f>SUM(AD30:AD34)</f>
        <v>22.5</v>
      </c>
      <c r="AE35" s="392">
        <f>SUM(AE30:AE34)</f>
        <v>114</v>
      </c>
      <c r="AF35" s="392">
        <f>AC35*4+AD35*9+AE35*4</f>
        <v>769.7</v>
      </c>
    </row>
    <row r="36" spans="2:32" ht="27.95" customHeight="1">
      <c r="B36" s="480"/>
      <c r="C36" s="479"/>
      <c r="D36" s="628"/>
      <c r="E36" s="628"/>
      <c r="F36" s="629"/>
      <c r="G36" s="615"/>
      <c r="H36" s="593"/>
      <c r="I36" s="615"/>
      <c r="J36" s="628"/>
      <c r="K36" s="628"/>
      <c r="L36" s="629"/>
      <c r="M36" s="628"/>
      <c r="N36" s="628"/>
      <c r="O36" s="629"/>
      <c r="P36" s="427"/>
      <c r="Q36" s="427"/>
      <c r="R36" s="427"/>
      <c r="S36" s="629"/>
      <c r="T36" s="628"/>
      <c r="U36" s="629"/>
      <c r="V36" s="426"/>
      <c r="W36" s="409" t="s">
        <v>636</v>
      </c>
      <c r="X36" s="476"/>
      <c r="Y36" s="591"/>
      <c r="Z36" s="406"/>
      <c r="AC36" s="405">
        <f>AC35*4/AF35</f>
        <v>0.14447187215798363</v>
      </c>
      <c r="AD36" s="405">
        <f>AD35*9/AF35</f>
        <v>0.26308951539560865</v>
      </c>
      <c r="AE36" s="405">
        <f>AE35*4/AF35</f>
        <v>0.59243861244640761</v>
      </c>
    </row>
    <row r="37" spans="2:32" s="14" customFormat="1" ht="27.95" customHeight="1">
      <c r="B37" s="474"/>
      <c r="C37" s="444"/>
      <c r="D37" s="575">
        <f>國華!Q20</f>
        <v>0</v>
      </c>
      <c r="E37" s="646"/>
      <c r="F37" s="471"/>
      <c r="G37" s="471">
        <f>國華!Q21</f>
        <v>0</v>
      </c>
      <c r="H37" s="471"/>
      <c r="I37" s="471"/>
      <c r="J37" s="471">
        <f>國華!Q22</f>
        <v>0</v>
      </c>
      <c r="K37" s="646"/>
      <c r="L37" s="471"/>
      <c r="M37" s="471">
        <f>國華!Q23</f>
        <v>0</v>
      </c>
      <c r="N37" s="471"/>
      <c r="O37" s="471"/>
      <c r="P37" s="471">
        <f>國華!Q24</f>
        <v>0</v>
      </c>
      <c r="Q37" s="471"/>
      <c r="R37" s="471"/>
      <c r="S37" s="471">
        <f>國華!Q25</f>
        <v>0</v>
      </c>
      <c r="T37" s="471"/>
      <c r="U37" s="471"/>
      <c r="V37" s="426"/>
      <c r="W37" s="645" t="s">
        <v>33</v>
      </c>
      <c r="X37" s="644" t="s">
        <v>115</v>
      </c>
      <c r="Y37" s="643">
        <v>0</v>
      </c>
      <c r="Z37" s="392"/>
      <c r="AA37" s="392"/>
      <c r="AB37" s="393"/>
      <c r="AC37" s="392" t="s">
        <v>116</v>
      </c>
      <c r="AD37" s="392" t="s">
        <v>117</v>
      </c>
      <c r="AE37" s="392" t="s">
        <v>118</v>
      </c>
      <c r="AF37" s="392" t="s">
        <v>119</v>
      </c>
    </row>
    <row r="38" spans="2:32" ht="27.95" customHeight="1">
      <c r="B38" s="459" t="s">
        <v>120</v>
      </c>
      <c r="C38" s="444"/>
      <c r="D38" s="642"/>
      <c r="E38" s="641"/>
      <c r="F38" s="640"/>
      <c r="G38" s="629"/>
      <c r="H38" s="629"/>
      <c r="I38" s="629"/>
      <c r="J38" s="621"/>
      <c r="K38" s="621"/>
      <c r="L38" s="621"/>
      <c r="M38" s="621"/>
      <c r="N38" s="621"/>
      <c r="O38" s="621"/>
      <c r="P38" s="629"/>
      <c r="Q38" s="627"/>
      <c r="R38" s="629"/>
      <c r="S38" s="629"/>
      <c r="T38" s="629"/>
      <c r="U38" s="629"/>
      <c r="V38" s="426"/>
      <c r="W38" s="497" t="s">
        <v>635</v>
      </c>
      <c r="X38" s="465" t="s">
        <v>126</v>
      </c>
      <c r="Y38" s="620">
        <v>0</v>
      </c>
      <c r="Z38" s="406"/>
      <c r="AA38" s="464" t="s">
        <v>127</v>
      </c>
      <c r="AB38" s="393">
        <v>6</v>
      </c>
      <c r="AC38" s="393">
        <f>AB38*2</f>
        <v>12</v>
      </c>
      <c r="AD38" s="393"/>
      <c r="AE38" s="393">
        <f>AB38*15</f>
        <v>90</v>
      </c>
      <c r="AF38" s="393">
        <f>AC38*4+AE38*4</f>
        <v>408</v>
      </c>
    </row>
    <row r="39" spans="2:32" ht="27.95" customHeight="1">
      <c r="B39" s="459"/>
      <c r="C39" s="444"/>
      <c r="D39" s="639"/>
      <c r="E39" s="627"/>
      <c r="F39" s="638"/>
      <c r="G39" s="637"/>
      <c r="H39" s="629"/>
      <c r="I39" s="629"/>
      <c r="J39" s="621"/>
      <c r="K39" s="621"/>
      <c r="L39" s="621"/>
      <c r="M39" s="621"/>
      <c r="N39" s="621"/>
      <c r="O39" s="621"/>
      <c r="P39" s="629"/>
      <c r="Q39" s="627"/>
      <c r="R39" s="629"/>
      <c r="S39" s="627"/>
      <c r="T39" s="628"/>
      <c r="U39" s="629"/>
      <c r="V39" s="426"/>
      <c r="W39" s="501" t="s">
        <v>32</v>
      </c>
      <c r="X39" s="446" t="s">
        <v>133</v>
      </c>
      <c r="Y39" s="620">
        <v>0</v>
      </c>
      <c r="Z39" s="392"/>
      <c r="AA39" s="462" t="s">
        <v>134</v>
      </c>
      <c r="AB39" s="393">
        <v>2.2999999999999998</v>
      </c>
      <c r="AC39" s="461">
        <f>AB39*7</f>
        <v>16.099999999999998</v>
      </c>
      <c r="AD39" s="393">
        <f>AB39*5</f>
        <v>11.5</v>
      </c>
      <c r="AE39" s="393" t="s">
        <v>135</v>
      </c>
      <c r="AF39" s="460">
        <f>AC39*4+AD39*9</f>
        <v>167.89999999999998</v>
      </c>
    </row>
    <row r="40" spans="2:32" ht="27.95" customHeight="1">
      <c r="B40" s="459" t="s">
        <v>136</v>
      </c>
      <c r="C40" s="444"/>
      <c r="D40" s="631"/>
      <c r="E40" s="627"/>
      <c r="F40" s="630"/>
      <c r="G40" s="637"/>
      <c r="H40" s="627"/>
      <c r="I40" s="629"/>
      <c r="J40" s="593"/>
      <c r="K40" s="621"/>
      <c r="L40" s="593"/>
      <c r="M40" s="593"/>
      <c r="N40" s="593"/>
      <c r="O40" s="593"/>
      <c r="P40" s="636"/>
      <c r="Q40" s="633"/>
      <c r="R40" s="593"/>
      <c r="S40" s="635"/>
      <c r="T40" s="634"/>
      <c r="U40" s="634"/>
      <c r="V40" s="426"/>
      <c r="W40" s="497" t="s">
        <v>635</v>
      </c>
      <c r="X40" s="446" t="s">
        <v>138</v>
      </c>
      <c r="Y40" s="620">
        <v>0</v>
      </c>
      <c r="Z40" s="406"/>
      <c r="AA40" s="392" t="s">
        <v>139</v>
      </c>
      <c r="AB40" s="393">
        <v>1.6</v>
      </c>
      <c r="AC40" s="393">
        <f>AB40*1</f>
        <v>1.6</v>
      </c>
      <c r="AD40" s="393" t="s">
        <v>135</v>
      </c>
      <c r="AE40" s="393">
        <f>AB40*5</f>
        <v>8</v>
      </c>
      <c r="AF40" s="393">
        <f>AC40*4+AE40*4</f>
        <v>38.4</v>
      </c>
    </row>
    <row r="41" spans="2:32" ht="27.95" customHeight="1">
      <c r="B41" s="445" t="s">
        <v>192</v>
      </c>
      <c r="C41" s="444"/>
      <c r="D41" s="631"/>
      <c r="E41" s="628"/>
      <c r="F41" s="630"/>
      <c r="G41" s="593"/>
      <c r="H41" s="633"/>
      <c r="I41" s="593"/>
      <c r="J41" s="593"/>
      <c r="K41" s="593"/>
      <c r="L41" s="593"/>
      <c r="M41" s="593"/>
      <c r="N41" s="633"/>
      <c r="O41" s="593"/>
      <c r="P41" s="593"/>
      <c r="Q41" s="593"/>
      <c r="R41" s="593"/>
      <c r="S41" s="632"/>
      <c r="T41" s="627"/>
      <c r="U41" s="627"/>
      <c r="V41" s="426"/>
      <c r="W41" s="501" t="s">
        <v>34</v>
      </c>
      <c r="X41" s="446" t="s">
        <v>144</v>
      </c>
      <c r="Y41" s="620">
        <v>0</v>
      </c>
      <c r="Z41" s="392"/>
      <c r="AA41" s="392" t="s">
        <v>145</v>
      </c>
      <c r="AB41" s="393">
        <v>2.5</v>
      </c>
      <c r="AC41" s="393"/>
      <c r="AD41" s="393">
        <f>AB41*5</f>
        <v>12.5</v>
      </c>
      <c r="AE41" s="393" t="s">
        <v>135</v>
      </c>
      <c r="AF41" s="393">
        <f>AD41*9</f>
        <v>112.5</v>
      </c>
    </row>
    <row r="42" spans="2:32" ht="27.95" customHeight="1">
      <c r="B42" s="445"/>
      <c r="C42" s="444"/>
      <c r="D42" s="631"/>
      <c r="E42" s="628"/>
      <c r="F42" s="630"/>
      <c r="G42" s="593"/>
      <c r="H42" s="593"/>
      <c r="I42" s="593"/>
      <c r="J42" s="593"/>
      <c r="K42" s="623"/>
      <c r="L42" s="593"/>
      <c r="M42" s="629"/>
      <c r="N42" s="627"/>
      <c r="O42" s="629"/>
      <c r="P42" s="593"/>
      <c r="Q42" s="623"/>
      <c r="R42" s="593"/>
      <c r="S42" s="627"/>
      <c r="T42" s="628"/>
      <c r="U42" s="627"/>
      <c r="V42" s="426"/>
      <c r="W42" s="497" t="s">
        <v>635</v>
      </c>
      <c r="X42" s="436" t="s">
        <v>149</v>
      </c>
      <c r="Y42" s="626">
        <v>0</v>
      </c>
      <c r="Z42" s="406"/>
      <c r="AA42" s="392" t="s">
        <v>150</v>
      </c>
      <c r="AE42" s="392">
        <f>AB42*15</f>
        <v>0</v>
      </c>
    </row>
    <row r="43" spans="2:32" ht="27.95" customHeight="1">
      <c r="B43" s="435" t="s">
        <v>151</v>
      </c>
      <c r="C43" s="434"/>
      <c r="D43" s="625"/>
      <c r="E43" s="593"/>
      <c r="F43" s="624"/>
      <c r="G43" s="593"/>
      <c r="H43" s="623"/>
      <c r="I43" s="593"/>
      <c r="J43" s="615"/>
      <c r="K43" s="622"/>
      <c r="L43" s="615"/>
      <c r="M43" s="593"/>
      <c r="N43" s="593"/>
      <c r="O43" s="593"/>
      <c r="P43" s="615"/>
      <c r="Q43" s="622"/>
      <c r="R43" s="615"/>
      <c r="S43" s="621"/>
      <c r="T43" s="621"/>
      <c r="U43" s="621"/>
      <c r="V43" s="426"/>
      <c r="W43" s="501" t="s">
        <v>152</v>
      </c>
      <c r="X43" s="424"/>
      <c r="Y43" s="620"/>
      <c r="Z43" s="392"/>
      <c r="AC43" s="392">
        <f>SUM(AC38:AC42)</f>
        <v>29.7</v>
      </c>
      <c r="AD43" s="392">
        <f>SUM(AD38:AD42)</f>
        <v>24</v>
      </c>
      <c r="AE43" s="392">
        <f>SUM(AE38:AE42)</f>
        <v>98</v>
      </c>
      <c r="AF43" s="392">
        <f>AC43*4+AD43*9+AE43*4</f>
        <v>726.8</v>
      </c>
    </row>
    <row r="44" spans="2:32" ht="27.95" customHeight="1" thickBot="1">
      <c r="B44" s="568"/>
      <c r="C44" s="479"/>
      <c r="D44" s="619"/>
      <c r="E44" s="618"/>
      <c r="F44" s="617"/>
      <c r="G44" s="552"/>
      <c r="H44" s="556"/>
      <c r="I44" s="555"/>
      <c r="J44" s="615"/>
      <c r="K44" s="616"/>
      <c r="L44" s="615"/>
      <c r="M44" s="555"/>
      <c r="N44" s="556"/>
      <c r="O44" s="555"/>
      <c r="P44" s="615"/>
      <c r="Q44" s="616"/>
      <c r="R44" s="615"/>
      <c r="S44" s="555"/>
      <c r="T44" s="556"/>
      <c r="U44" s="555"/>
      <c r="V44" s="410"/>
      <c r="W44" s="614" t="s">
        <v>634</v>
      </c>
      <c r="X44" s="613"/>
      <c r="Y44" s="612"/>
      <c r="Z44" s="406"/>
      <c r="AC44" s="405">
        <f>AC43*4/AF43</f>
        <v>0.16345624656026417</v>
      </c>
      <c r="AD44" s="405">
        <f>AD43*9/AF43</f>
        <v>0.29719317556411667</v>
      </c>
      <c r="AE44" s="405">
        <f>AE43*4/AF43</f>
        <v>0.53935057787561924</v>
      </c>
    </row>
    <row r="45" spans="2:32" ht="21.75" customHeight="1">
      <c r="C45" s="392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2"/>
    </row>
    <row r="46" spans="2:32">
      <c r="Y46" s="397"/>
    </row>
    <row r="47" spans="2:32">
      <c r="Y47" s="397"/>
    </row>
  </sheetData>
  <mergeCells count="14">
    <mergeCell ref="B1:Y1"/>
    <mergeCell ref="B2:G2"/>
    <mergeCell ref="C5:C10"/>
    <mergeCell ref="B9:B10"/>
    <mergeCell ref="V5:V44"/>
    <mergeCell ref="J45:Y45"/>
    <mergeCell ref="C13:C18"/>
    <mergeCell ref="B17:B18"/>
    <mergeCell ref="B25:B26"/>
    <mergeCell ref="B33:B34"/>
    <mergeCell ref="C37:C42"/>
    <mergeCell ref="B41:B42"/>
    <mergeCell ref="C29:C34"/>
    <mergeCell ref="C21:C26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9A03-8D9A-42C0-8231-59D34720247F}">
  <sheetPr>
    <pageSetUpPr fitToPage="1"/>
  </sheetPr>
  <dimension ref="B1:AF45"/>
  <sheetViews>
    <sheetView view="pageBreakPreview" topLeftCell="A25" zoomScale="50" zoomScaleNormal="60" zoomScaleSheetLayoutView="50" workbookViewId="0">
      <selection activeCell="E21" sqref="E21:H21"/>
    </sheetView>
  </sheetViews>
  <sheetFormatPr defaultRowHeight="20.25"/>
  <cols>
    <col min="1" max="1" width="1.875" style="674" customWidth="1"/>
    <col min="2" max="2" width="4.875" style="681" customWidth="1"/>
    <col min="3" max="3" width="0" style="674" hidden="1" customWidth="1"/>
    <col min="4" max="4" width="28.625" style="674" customWidth="1"/>
    <col min="5" max="5" width="5.625" style="680" customWidth="1"/>
    <col min="6" max="6" width="9.625" style="674" customWidth="1"/>
    <col min="7" max="7" width="28.625" style="674" customWidth="1"/>
    <col min="8" max="8" width="5.625" style="680" customWidth="1"/>
    <col min="9" max="9" width="9.625" style="674" customWidth="1"/>
    <col min="10" max="10" width="28.625" style="674" customWidth="1"/>
    <col min="11" max="11" width="5.625" style="680" customWidth="1"/>
    <col min="12" max="12" width="9.625" style="674" customWidth="1"/>
    <col min="13" max="13" width="28.625" style="674" customWidth="1"/>
    <col min="14" max="14" width="5.625" style="680" customWidth="1"/>
    <col min="15" max="15" width="9.625" style="674" customWidth="1"/>
    <col min="16" max="16" width="28.625" style="674" customWidth="1"/>
    <col min="17" max="17" width="5.625" style="680" customWidth="1"/>
    <col min="18" max="18" width="9.625" style="674" customWidth="1"/>
    <col min="19" max="19" width="28.625" style="674" customWidth="1"/>
    <col min="20" max="20" width="5.625" style="680" customWidth="1"/>
    <col min="21" max="21" width="9.625" style="674" customWidth="1"/>
    <col min="22" max="22" width="12.125" style="679" customWidth="1"/>
    <col min="23" max="23" width="11.75" style="678" customWidth="1"/>
    <col min="24" max="24" width="11.25" style="211" customWidth="1"/>
    <col min="25" max="25" width="6.625" style="677" customWidth="1"/>
    <col min="26" max="26" width="6.625" style="674" customWidth="1"/>
    <col min="27" max="27" width="6" style="675" hidden="1" customWidth="1"/>
    <col min="28" max="28" width="5.5" style="676" hidden="1" customWidth="1"/>
    <col min="29" max="29" width="7.75" style="675" hidden="1" customWidth="1"/>
    <col min="30" max="30" width="8" style="675" hidden="1" customWidth="1"/>
    <col min="31" max="31" width="7.875" style="675" hidden="1" customWidth="1"/>
    <col min="32" max="32" width="7.5" style="675" hidden="1" customWidth="1"/>
    <col min="33" max="16384" width="9" style="674"/>
  </cols>
  <sheetData>
    <row r="1" spans="2:32" s="675" customFormat="1" ht="38.25">
      <c r="B1" s="550" t="s">
        <v>666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780"/>
      <c r="AB1" s="676"/>
    </row>
    <row r="2" spans="2:32" s="675" customFormat="1" ht="16.5" customHeight="1">
      <c r="B2" s="785"/>
      <c r="C2" s="784"/>
      <c r="D2" s="784"/>
      <c r="E2" s="784"/>
      <c r="F2" s="784"/>
      <c r="G2" s="784"/>
      <c r="H2" s="783"/>
      <c r="I2" s="780"/>
      <c r="J2" s="780"/>
      <c r="K2" s="783"/>
      <c r="L2" s="780"/>
      <c r="M2" s="780"/>
      <c r="N2" s="783"/>
      <c r="O2" s="780"/>
      <c r="P2" s="780"/>
      <c r="Q2" s="783"/>
      <c r="R2" s="780"/>
      <c r="S2" s="780"/>
      <c r="T2" s="783"/>
      <c r="U2" s="780"/>
      <c r="V2" s="782"/>
      <c r="W2" s="781"/>
      <c r="X2" s="545"/>
      <c r="Y2" s="781"/>
      <c r="Z2" s="780"/>
      <c r="AB2" s="676"/>
    </row>
    <row r="3" spans="2:32" s="675" customFormat="1" ht="31.5" customHeight="1" thickBot="1">
      <c r="B3" s="542" t="s">
        <v>97</v>
      </c>
      <c r="C3" s="77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T3" s="778"/>
      <c r="U3" s="778"/>
      <c r="V3" s="777"/>
      <c r="W3" s="776"/>
      <c r="X3" s="537"/>
      <c r="Y3" s="775"/>
      <c r="Z3" s="685"/>
      <c r="AB3" s="676"/>
    </row>
    <row r="4" spans="2:32" s="766" customFormat="1" ht="43.5">
      <c r="B4" s="774" t="s">
        <v>98</v>
      </c>
      <c r="C4" s="773" t="s">
        <v>99</v>
      </c>
      <c r="D4" s="770" t="s">
        <v>100</v>
      </c>
      <c r="E4" s="532" t="s">
        <v>101</v>
      </c>
      <c r="F4" s="770"/>
      <c r="G4" s="770" t="s">
        <v>103</v>
      </c>
      <c r="H4" s="532" t="s">
        <v>101</v>
      </c>
      <c r="I4" s="770"/>
      <c r="J4" s="770" t="s">
        <v>104</v>
      </c>
      <c r="K4" s="532" t="s">
        <v>101</v>
      </c>
      <c r="L4" s="772"/>
      <c r="M4" s="770" t="s">
        <v>104</v>
      </c>
      <c r="N4" s="532" t="s">
        <v>101</v>
      </c>
      <c r="O4" s="770"/>
      <c r="P4" s="770" t="s">
        <v>104</v>
      </c>
      <c r="Q4" s="532" t="s">
        <v>101</v>
      </c>
      <c r="R4" s="770"/>
      <c r="S4" s="771" t="s">
        <v>105</v>
      </c>
      <c r="T4" s="532" t="s">
        <v>101</v>
      </c>
      <c r="U4" s="770"/>
      <c r="V4" s="530" t="s">
        <v>106</v>
      </c>
      <c r="W4" s="769" t="s">
        <v>107</v>
      </c>
      <c r="X4" s="529" t="s">
        <v>108</v>
      </c>
      <c r="Y4" s="768" t="s">
        <v>109</v>
      </c>
      <c r="Z4" s="767"/>
      <c r="AA4" s="707"/>
      <c r="AB4" s="676"/>
      <c r="AC4" s="675"/>
      <c r="AD4" s="675"/>
      <c r="AE4" s="675"/>
      <c r="AF4" s="675"/>
    </row>
    <row r="5" spans="2:32" s="708" customFormat="1" ht="43.5" customHeight="1">
      <c r="B5" s="715"/>
      <c r="C5" s="719"/>
      <c r="D5" s="473">
        <f>國華!A29</f>
        <v>0</v>
      </c>
      <c r="E5" s="473"/>
      <c r="F5" s="607" t="s">
        <v>102</v>
      </c>
      <c r="G5" s="473">
        <f>國華!A30</f>
        <v>0</v>
      </c>
      <c r="H5" s="473"/>
      <c r="I5" s="607" t="s">
        <v>102</v>
      </c>
      <c r="J5" s="473">
        <f>國華!A31</f>
        <v>0</v>
      </c>
      <c r="K5" s="473"/>
      <c r="L5" s="607" t="s">
        <v>102</v>
      </c>
      <c r="M5" s="473">
        <f>國華!A32</f>
        <v>0</v>
      </c>
      <c r="N5" s="473"/>
      <c r="O5" s="607" t="s">
        <v>102</v>
      </c>
      <c r="P5" s="473">
        <f>國華!A33</f>
        <v>0</v>
      </c>
      <c r="Q5" s="473"/>
      <c r="R5" s="607" t="s">
        <v>102</v>
      </c>
      <c r="S5" s="473">
        <f>國華!A34</f>
        <v>0</v>
      </c>
      <c r="T5" s="473"/>
      <c r="U5" s="607" t="s">
        <v>102</v>
      </c>
      <c r="V5" s="525" t="s">
        <v>589</v>
      </c>
      <c r="W5" s="645" t="s">
        <v>33</v>
      </c>
      <c r="X5" s="644" t="s">
        <v>115</v>
      </c>
      <c r="Y5" s="643">
        <v>0</v>
      </c>
      <c r="Z5" s="675"/>
      <c r="AA5" s="675"/>
      <c r="AB5" s="676"/>
      <c r="AC5" s="675" t="s">
        <v>116</v>
      </c>
      <c r="AD5" s="675" t="s">
        <v>117</v>
      </c>
      <c r="AE5" s="675" t="s">
        <v>118</v>
      </c>
      <c r="AF5" s="675" t="s">
        <v>119</v>
      </c>
    </row>
    <row r="6" spans="2:32" ht="27.95" customHeight="1">
      <c r="B6" s="703" t="s">
        <v>120</v>
      </c>
      <c r="C6" s="719"/>
      <c r="D6" s="642"/>
      <c r="E6" s="641"/>
      <c r="F6" s="640"/>
      <c r="G6" s="629"/>
      <c r="H6" s="629"/>
      <c r="I6" s="629"/>
      <c r="J6" s="621"/>
      <c r="K6" s="621"/>
      <c r="L6" s="621"/>
      <c r="M6" s="621"/>
      <c r="N6" s="621"/>
      <c r="O6" s="621"/>
      <c r="P6" s="629"/>
      <c r="Q6" s="627"/>
      <c r="R6" s="629"/>
      <c r="S6" s="629"/>
      <c r="T6" s="629"/>
      <c r="U6" s="629"/>
      <c r="V6" s="426"/>
      <c r="W6" s="497" t="s">
        <v>635</v>
      </c>
      <c r="X6" s="465" t="s">
        <v>126</v>
      </c>
      <c r="Y6" s="620">
        <v>0</v>
      </c>
      <c r="Z6" s="685"/>
      <c r="AA6" s="707" t="s">
        <v>127</v>
      </c>
      <c r="AB6" s="676">
        <v>6</v>
      </c>
      <c r="AC6" s="676">
        <f>AB6*2</f>
        <v>12</v>
      </c>
      <c r="AD6" s="676"/>
      <c r="AE6" s="676">
        <f>AB6*15</f>
        <v>90</v>
      </c>
      <c r="AF6" s="676">
        <f>AC6*4+AE6*4</f>
        <v>408</v>
      </c>
    </row>
    <row r="7" spans="2:32" ht="27.95" customHeight="1">
      <c r="B7" s="703"/>
      <c r="C7" s="719"/>
      <c r="D7" s="639"/>
      <c r="E7" s="627"/>
      <c r="F7" s="638"/>
      <c r="G7" s="637"/>
      <c r="H7" s="629"/>
      <c r="I7" s="629"/>
      <c r="J7" s="621"/>
      <c r="K7" s="621"/>
      <c r="L7" s="621"/>
      <c r="M7" s="621"/>
      <c r="N7" s="621"/>
      <c r="O7" s="621"/>
      <c r="P7" s="629"/>
      <c r="Q7" s="627"/>
      <c r="R7" s="629"/>
      <c r="S7" s="627"/>
      <c r="T7" s="628"/>
      <c r="U7" s="629"/>
      <c r="V7" s="426"/>
      <c r="W7" s="501" t="s">
        <v>32</v>
      </c>
      <c r="X7" s="446" t="s">
        <v>133</v>
      </c>
      <c r="Y7" s="620">
        <v>0</v>
      </c>
      <c r="Z7" s="675"/>
      <c r="AA7" s="706" t="s">
        <v>134</v>
      </c>
      <c r="AB7" s="676">
        <v>2</v>
      </c>
      <c r="AC7" s="705">
        <f>AB7*7</f>
        <v>14</v>
      </c>
      <c r="AD7" s="676">
        <f>AB7*5</f>
        <v>10</v>
      </c>
      <c r="AE7" s="676" t="s">
        <v>135</v>
      </c>
      <c r="AF7" s="704">
        <f>AC7*4+AD7*9</f>
        <v>146</v>
      </c>
    </row>
    <row r="8" spans="2:32" ht="27.95" customHeight="1">
      <c r="B8" s="703" t="s">
        <v>136</v>
      </c>
      <c r="C8" s="719"/>
      <c r="D8" s="631"/>
      <c r="E8" s="627"/>
      <c r="F8" s="630"/>
      <c r="G8" s="637"/>
      <c r="H8" s="627"/>
      <c r="I8" s="629"/>
      <c r="J8" s="593"/>
      <c r="K8" s="621"/>
      <c r="L8" s="593"/>
      <c r="M8" s="593"/>
      <c r="N8" s="593"/>
      <c r="O8" s="593"/>
      <c r="P8" s="636"/>
      <c r="Q8" s="633"/>
      <c r="R8" s="593"/>
      <c r="S8" s="635"/>
      <c r="T8" s="634"/>
      <c r="U8" s="634"/>
      <c r="V8" s="426"/>
      <c r="W8" s="497" t="s">
        <v>635</v>
      </c>
      <c r="X8" s="446" t="s">
        <v>138</v>
      </c>
      <c r="Y8" s="620">
        <v>0</v>
      </c>
      <c r="Z8" s="685"/>
      <c r="AA8" s="675" t="s">
        <v>139</v>
      </c>
      <c r="AB8" s="676">
        <v>1.5</v>
      </c>
      <c r="AC8" s="676">
        <f>AB8*1</f>
        <v>1.5</v>
      </c>
      <c r="AD8" s="676" t="s">
        <v>135</v>
      </c>
      <c r="AE8" s="676">
        <f>AB8*5</f>
        <v>7.5</v>
      </c>
      <c r="AF8" s="676">
        <f>AC8*4+AE8*4</f>
        <v>36</v>
      </c>
    </row>
    <row r="9" spans="2:32" ht="27.95" customHeight="1">
      <c r="B9" s="700" t="s">
        <v>140</v>
      </c>
      <c r="C9" s="719"/>
      <c r="D9" s="631"/>
      <c r="E9" s="628"/>
      <c r="F9" s="630"/>
      <c r="G9" s="593"/>
      <c r="H9" s="633"/>
      <c r="I9" s="593"/>
      <c r="J9" s="593"/>
      <c r="K9" s="593"/>
      <c r="L9" s="593"/>
      <c r="M9" s="593"/>
      <c r="N9" s="633"/>
      <c r="O9" s="593"/>
      <c r="P9" s="593"/>
      <c r="Q9" s="593"/>
      <c r="R9" s="593"/>
      <c r="S9" s="632"/>
      <c r="T9" s="627"/>
      <c r="U9" s="627"/>
      <c r="V9" s="426"/>
      <c r="W9" s="501" t="s">
        <v>34</v>
      </c>
      <c r="X9" s="446" t="s">
        <v>144</v>
      </c>
      <c r="Y9" s="620">
        <v>0</v>
      </c>
      <c r="Z9" s="675"/>
      <c r="AA9" s="675" t="s">
        <v>145</v>
      </c>
      <c r="AB9" s="676">
        <v>2.5</v>
      </c>
      <c r="AC9" s="676"/>
      <c r="AD9" s="676">
        <f>AB9*5</f>
        <v>12.5</v>
      </c>
      <c r="AE9" s="676" t="s">
        <v>135</v>
      </c>
      <c r="AF9" s="676">
        <f>AD9*9</f>
        <v>112.5</v>
      </c>
    </row>
    <row r="10" spans="2:32" ht="27.95" customHeight="1">
      <c r="B10" s="700"/>
      <c r="C10" s="699"/>
      <c r="D10" s="631"/>
      <c r="E10" s="628"/>
      <c r="F10" s="630"/>
      <c r="G10" s="593"/>
      <c r="H10" s="593"/>
      <c r="I10" s="593"/>
      <c r="J10" s="593"/>
      <c r="K10" s="623"/>
      <c r="L10" s="593"/>
      <c r="M10" s="629"/>
      <c r="N10" s="627"/>
      <c r="O10" s="629"/>
      <c r="P10" s="593"/>
      <c r="Q10" s="623"/>
      <c r="R10" s="593"/>
      <c r="S10" s="627"/>
      <c r="T10" s="628"/>
      <c r="U10" s="627"/>
      <c r="V10" s="426"/>
      <c r="W10" s="497" t="s">
        <v>635</v>
      </c>
      <c r="X10" s="436" t="s">
        <v>149</v>
      </c>
      <c r="Y10" s="626">
        <v>0</v>
      </c>
      <c r="Z10" s="685"/>
      <c r="AA10" s="675" t="s">
        <v>150</v>
      </c>
      <c r="AE10" s="675">
        <f>AB10*15</f>
        <v>0</v>
      </c>
    </row>
    <row r="11" spans="2:32" ht="27.95" customHeight="1">
      <c r="B11" s="435" t="s">
        <v>151</v>
      </c>
      <c r="C11" s="718"/>
      <c r="D11" s="625"/>
      <c r="E11" s="593"/>
      <c r="F11" s="624"/>
      <c r="G11" s="593"/>
      <c r="H11" s="623"/>
      <c r="I11" s="593"/>
      <c r="J11" s="615"/>
      <c r="K11" s="622"/>
      <c r="L11" s="615"/>
      <c r="M11" s="593"/>
      <c r="N11" s="593"/>
      <c r="O11" s="593"/>
      <c r="P11" s="615"/>
      <c r="Q11" s="622"/>
      <c r="R11" s="615"/>
      <c r="S11" s="621"/>
      <c r="T11" s="621"/>
      <c r="U11" s="621"/>
      <c r="V11" s="426"/>
      <c r="W11" s="501" t="s">
        <v>152</v>
      </c>
      <c r="X11" s="424"/>
      <c r="Y11" s="620"/>
      <c r="Z11" s="675"/>
      <c r="AC11" s="675">
        <f>SUM(AC6:AC10)</f>
        <v>27.5</v>
      </c>
      <c r="AD11" s="675">
        <f>SUM(AD6:AD10)</f>
        <v>22.5</v>
      </c>
      <c r="AE11" s="675">
        <f>SUM(AE6:AE10)</f>
        <v>97.5</v>
      </c>
      <c r="AF11" s="675">
        <f>AC11*4+AD11*9+AE11*4</f>
        <v>702.5</v>
      </c>
    </row>
    <row r="12" spans="2:32" ht="27.95" customHeight="1">
      <c r="B12" s="717"/>
      <c r="C12" s="716"/>
      <c r="D12" s="625"/>
      <c r="E12" s="628"/>
      <c r="F12" s="638"/>
      <c r="G12" s="637"/>
      <c r="H12" s="628"/>
      <c r="I12" s="629"/>
      <c r="J12" s="615"/>
      <c r="K12" s="616"/>
      <c r="L12" s="615"/>
      <c r="M12" s="629"/>
      <c r="N12" s="628"/>
      <c r="O12" s="629"/>
      <c r="P12" s="615"/>
      <c r="Q12" s="616"/>
      <c r="R12" s="615"/>
      <c r="S12" s="629"/>
      <c r="T12" s="628"/>
      <c r="U12" s="629"/>
      <c r="V12" s="426"/>
      <c r="W12" s="614" t="s">
        <v>634</v>
      </c>
      <c r="X12" s="613"/>
      <c r="Y12" s="612"/>
      <c r="Z12" s="685"/>
      <c r="AC12" s="684">
        <f>AC11*4/AF11</f>
        <v>0.15658362989323843</v>
      </c>
      <c r="AD12" s="684">
        <f>AD11*9/AF11</f>
        <v>0.28825622775800713</v>
      </c>
      <c r="AE12" s="684">
        <f>AE11*4/AF11</f>
        <v>0.55516014234875444</v>
      </c>
    </row>
    <row r="13" spans="2:32" s="708" customFormat="1" ht="27.95" customHeight="1">
      <c r="B13" s="715"/>
      <c r="C13" s="699"/>
      <c r="D13" s="765">
        <f>國華!E29</f>
        <v>0</v>
      </c>
      <c r="E13" s="710"/>
      <c r="F13" s="710"/>
      <c r="G13" s="764">
        <f>國華!E30</f>
        <v>0</v>
      </c>
      <c r="H13" s="491"/>
      <c r="I13" s="763"/>
      <c r="J13" s="710">
        <f>國華!E31</f>
        <v>0</v>
      </c>
      <c r="K13" s="710"/>
      <c r="L13" s="710"/>
      <c r="M13" s="762">
        <f>國華!E32</f>
        <v>0</v>
      </c>
      <c r="N13" s="761"/>
      <c r="O13" s="711"/>
      <c r="P13" s="710">
        <f>國華!E33</f>
        <v>0</v>
      </c>
      <c r="Q13" s="710"/>
      <c r="R13" s="710"/>
      <c r="S13" s="710">
        <f>國華!E34</f>
        <v>0</v>
      </c>
      <c r="T13" s="713"/>
      <c r="U13" s="760"/>
      <c r="V13" s="743"/>
      <c r="W13" s="645" t="s">
        <v>33</v>
      </c>
      <c r="X13" s="644" t="s">
        <v>115</v>
      </c>
      <c r="Y13" s="643">
        <v>0</v>
      </c>
      <c r="Z13" s="675"/>
      <c r="AA13" s="675"/>
      <c r="AB13" s="676"/>
      <c r="AC13" s="675" t="s">
        <v>116</v>
      </c>
      <c r="AD13" s="675" t="s">
        <v>117</v>
      </c>
      <c r="AE13" s="675" t="s">
        <v>118</v>
      </c>
      <c r="AF13" s="675" t="s">
        <v>119</v>
      </c>
    </row>
    <row r="14" spans="2:32" ht="27.95" customHeight="1">
      <c r="B14" s="703" t="s">
        <v>120</v>
      </c>
      <c r="C14" s="699"/>
      <c r="D14" s="759"/>
      <c r="E14" s="641"/>
      <c r="F14" s="640"/>
      <c r="G14" s="629"/>
      <c r="H14" s="629"/>
      <c r="I14" s="629"/>
      <c r="J14" s="621"/>
      <c r="K14" s="621"/>
      <c r="L14" s="621"/>
      <c r="M14" s="621"/>
      <c r="N14" s="621"/>
      <c r="O14" s="621"/>
      <c r="P14" s="629"/>
      <c r="Q14" s="627"/>
      <c r="R14" s="629"/>
      <c r="S14" s="629"/>
      <c r="T14" s="629"/>
      <c r="U14" s="757"/>
      <c r="V14" s="743"/>
      <c r="W14" s="497" t="s">
        <v>635</v>
      </c>
      <c r="X14" s="465" t="s">
        <v>126</v>
      </c>
      <c r="Y14" s="620">
        <v>0</v>
      </c>
      <c r="Z14" s="685"/>
      <c r="AA14" s="707" t="s">
        <v>127</v>
      </c>
      <c r="AB14" s="676">
        <v>6</v>
      </c>
      <c r="AC14" s="676">
        <f>AB14*2</f>
        <v>12</v>
      </c>
      <c r="AD14" s="676"/>
      <c r="AE14" s="676">
        <f>AB14*15</f>
        <v>90</v>
      </c>
      <c r="AF14" s="676">
        <f>AC14*4+AE14*4</f>
        <v>408</v>
      </c>
    </row>
    <row r="15" spans="2:32" ht="27.95" customHeight="1">
      <c r="B15" s="703"/>
      <c r="C15" s="699"/>
      <c r="D15" s="758"/>
      <c r="E15" s="627"/>
      <c r="F15" s="638"/>
      <c r="G15" s="637"/>
      <c r="H15" s="629"/>
      <c r="I15" s="629"/>
      <c r="J15" s="621"/>
      <c r="K15" s="621"/>
      <c r="L15" s="621"/>
      <c r="M15" s="621"/>
      <c r="N15" s="621"/>
      <c r="O15" s="621"/>
      <c r="P15" s="629"/>
      <c r="Q15" s="627"/>
      <c r="R15" s="629"/>
      <c r="S15" s="627"/>
      <c r="T15" s="628"/>
      <c r="U15" s="757"/>
      <c r="V15" s="743"/>
      <c r="W15" s="501" t="s">
        <v>32</v>
      </c>
      <c r="X15" s="446" t="s">
        <v>133</v>
      </c>
      <c r="Y15" s="620">
        <v>0</v>
      </c>
      <c r="Z15" s="675"/>
      <c r="AA15" s="706" t="s">
        <v>134</v>
      </c>
      <c r="AB15" s="676">
        <v>2.2000000000000002</v>
      </c>
      <c r="AC15" s="705">
        <f>AB15*7</f>
        <v>15.400000000000002</v>
      </c>
      <c r="AD15" s="676">
        <f>AB15*5</f>
        <v>11</v>
      </c>
      <c r="AE15" s="676" t="s">
        <v>135</v>
      </c>
      <c r="AF15" s="704">
        <f>AC15*4+AD15*9</f>
        <v>160.60000000000002</v>
      </c>
    </row>
    <row r="16" spans="2:32" ht="27.95" customHeight="1">
      <c r="B16" s="703" t="s">
        <v>136</v>
      </c>
      <c r="C16" s="699"/>
      <c r="D16" s="755"/>
      <c r="E16" s="627"/>
      <c r="F16" s="630"/>
      <c r="G16" s="637"/>
      <c r="H16" s="627"/>
      <c r="I16" s="629"/>
      <c r="J16" s="593"/>
      <c r="K16" s="621"/>
      <c r="L16" s="593"/>
      <c r="M16" s="593"/>
      <c r="N16" s="593"/>
      <c r="O16" s="593"/>
      <c r="P16" s="636"/>
      <c r="Q16" s="633"/>
      <c r="R16" s="593"/>
      <c r="S16" s="635"/>
      <c r="T16" s="634"/>
      <c r="U16" s="756"/>
      <c r="V16" s="743"/>
      <c r="W16" s="497" t="s">
        <v>635</v>
      </c>
      <c r="X16" s="446" t="s">
        <v>138</v>
      </c>
      <c r="Y16" s="620">
        <v>0</v>
      </c>
      <c r="Z16" s="685"/>
      <c r="AA16" s="675" t="s">
        <v>139</v>
      </c>
      <c r="AB16" s="676">
        <v>1.6</v>
      </c>
      <c r="AC16" s="676">
        <f>AB16*1</f>
        <v>1.6</v>
      </c>
      <c r="AD16" s="676" t="s">
        <v>135</v>
      </c>
      <c r="AE16" s="676">
        <f>AB16*5</f>
        <v>8</v>
      </c>
      <c r="AF16" s="676">
        <f>AC16*4+AE16*4</f>
        <v>38.4</v>
      </c>
    </row>
    <row r="17" spans="2:32" ht="27.95" customHeight="1">
      <c r="B17" s="700" t="s">
        <v>161</v>
      </c>
      <c r="C17" s="699"/>
      <c r="D17" s="755"/>
      <c r="E17" s="628"/>
      <c r="F17" s="630"/>
      <c r="G17" s="593"/>
      <c r="H17" s="633"/>
      <c r="I17" s="593"/>
      <c r="J17" s="593"/>
      <c r="K17" s="593"/>
      <c r="L17" s="593"/>
      <c r="M17" s="593"/>
      <c r="N17" s="633"/>
      <c r="O17" s="593"/>
      <c r="P17" s="593"/>
      <c r="Q17" s="593"/>
      <c r="R17" s="593"/>
      <c r="S17" s="632"/>
      <c r="T17" s="627"/>
      <c r="U17" s="754"/>
      <c r="V17" s="743"/>
      <c r="W17" s="501" t="s">
        <v>34</v>
      </c>
      <c r="X17" s="446" t="s">
        <v>144</v>
      </c>
      <c r="Y17" s="620">
        <v>0</v>
      </c>
      <c r="Z17" s="675"/>
      <c r="AA17" s="675" t="s">
        <v>145</v>
      </c>
      <c r="AB17" s="676">
        <v>2.5</v>
      </c>
      <c r="AC17" s="676"/>
      <c r="AD17" s="676">
        <f>AB17*5</f>
        <v>12.5</v>
      </c>
      <c r="AE17" s="676" t="s">
        <v>135</v>
      </c>
      <c r="AF17" s="676">
        <f>AD17*9</f>
        <v>112.5</v>
      </c>
    </row>
    <row r="18" spans="2:32" ht="27.95" customHeight="1">
      <c r="B18" s="700"/>
      <c r="C18" s="699"/>
      <c r="D18" s="755"/>
      <c r="E18" s="628"/>
      <c r="F18" s="630"/>
      <c r="G18" s="593"/>
      <c r="H18" s="593"/>
      <c r="I18" s="593"/>
      <c r="J18" s="593"/>
      <c r="K18" s="623"/>
      <c r="L18" s="593"/>
      <c r="M18" s="629"/>
      <c r="N18" s="627"/>
      <c r="O18" s="629"/>
      <c r="P18" s="593"/>
      <c r="Q18" s="623"/>
      <c r="R18" s="593"/>
      <c r="S18" s="627"/>
      <c r="T18" s="628"/>
      <c r="U18" s="754"/>
      <c r="V18" s="743"/>
      <c r="W18" s="497" t="s">
        <v>635</v>
      </c>
      <c r="X18" s="436" t="s">
        <v>149</v>
      </c>
      <c r="Y18" s="626">
        <v>0</v>
      </c>
      <c r="Z18" s="685"/>
      <c r="AA18" s="675" t="s">
        <v>150</v>
      </c>
      <c r="AB18" s="676">
        <v>1</v>
      </c>
      <c r="AE18" s="675">
        <f>AB18*15</f>
        <v>15</v>
      </c>
    </row>
    <row r="19" spans="2:32" ht="27.95" customHeight="1">
      <c r="B19" s="435" t="s">
        <v>151</v>
      </c>
      <c r="C19" s="697"/>
      <c r="D19" s="753"/>
      <c r="E19" s="593"/>
      <c r="F19" s="624"/>
      <c r="G19" s="593"/>
      <c r="H19" s="623"/>
      <c r="I19" s="593"/>
      <c r="J19" s="615"/>
      <c r="K19" s="622"/>
      <c r="L19" s="615"/>
      <c r="M19" s="593"/>
      <c r="N19" s="593"/>
      <c r="O19" s="593"/>
      <c r="P19" s="615"/>
      <c r="Q19" s="622"/>
      <c r="R19" s="615"/>
      <c r="S19" s="621"/>
      <c r="T19" s="621"/>
      <c r="U19" s="752"/>
      <c r="V19" s="743"/>
      <c r="W19" s="501" t="s">
        <v>152</v>
      </c>
      <c r="X19" s="424"/>
      <c r="Y19" s="620"/>
      <c r="Z19" s="675"/>
      <c r="AC19" s="675">
        <f>SUM(AC14:AC18)</f>
        <v>29.000000000000004</v>
      </c>
      <c r="AD19" s="675">
        <f>SUM(AD14:AD18)</f>
        <v>23.5</v>
      </c>
      <c r="AE19" s="675">
        <f>SUM(AE14:AE18)</f>
        <v>113</v>
      </c>
      <c r="AF19" s="675">
        <f>AC19*4+AD19*9+AE19*4</f>
        <v>779.5</v>
      </c>
    </row>
    <row r="20" spans="2:32" ht="27.95" customHeight="1">
      <c r="B20" s="717"/>
      <c r="C20" s="685"/>
      <c r="D20" s="751"/>
      <c r="E20" s="745"/>
      <c r="F20" s="750"/>
      <c r="G20" s="749"/>
      <c r="H20" s="745"/>
      <c r="I20" s="746"/>
      <c r="J20" s="747"/>
      <c r="K20" s="748"/>
      <c r="L20" s="747"/>
      <c r="M20" s="746"/>
      <c r="N20" s="745"/>
      <c r="O20" s="746"/>
      <c r="P20" s="747"/>
      <c r="Q20" s="748"/>
      <c r="R20" s="747"/>
      <c r="S20" s="746"/>
      <c r="T20" s="745"/>
      <c r="U20" s="744"/>
      <c r="V20" s="743"/>
      <c r="W20" s="614" t="s">
        <v>634</v>
      </c>
      <c r="X20" s="613"/>
      <c r="Y20" s="612"/>
      <c r="Z20" s="685"/>
      <c r="AC20" s="684">
        <f>AC19*4/AF19</f>
        <v>0.14881334188582426</v>
      </c>
      <c r="AD20" s="684">
        <f>AD19*9/AF19</f>
        <v>0.27132777421423987</v>
      </c>
      <c r="AE20" s="684">
        <f>AE19*4/AF19</f>
        <v>0.5798588838999359</v>
      </c>
    </row>
    <row r="21" spans="2:32" s="708" customFormat="1" ht="27.95" customHeight="1">
      <c r="B21" s="742"/>
      <c r="C21" s="699"/>
      <c r="D21" s="741">
        <f>國華!I29</f>
        <v>0</v>
      </c>
      <c r="E21" s="737"/>
      <c r="F21" s="736"/>
      <c r="G21" s="740">
        <f>國華!I30</f>
        <v>0</v>
      </c>
      <c r="H21" s="732"/>
      <c r="I21" s="739"/>
      <c r="J21" s="738">
        <f>國華!I31</f>
        <v>0</v>
      </c>
      <c r="K21" s="737"/>
      <c r="L21" s="737"/>
      <c r="M21" s="736">
        <f>國華!I32</f>
        <v>0</v>
      </c>
      <c r="N21" s="735"/>
      <c r="O21" s="734"/>
      <c r="P21" s="733">
        <f>國華!I33</f>
        <v>0</v>
      </c>
      <c r="Q21" s="732"/>
      <c r="R21" s="732"/>
      <c r="S21" s="732">
        <f>國華!I34</f>
        <v>0</v>
      </c>
      <c r="T21" s="732"/>
      <c r="U21" s="732"/>
      <c r="V21" s="498"/>
      <c r="W21" s="645" t="s">
        <v>33</v>
      </c>
      <c r="X21" s="644" t="s">
        <v>115</v>
      </c>
      <c r="Y21" s="643">
        <v>0</v>
      </c>
      <c r="Z21" s="675"/>
      <c r="AA21" s="675"/>
      <c r="AB21" s="676"/>
      <c r="AC21" s="675" t="s">
        <v>116</v>
      </c>
      <c r="AD21" s="675" t="s">
        <v>117</v>
      </c>
      <c r="AE21" s="675" t="s">
        <v>118</v>
      </c>
      <c r="AF21" s="675" t="s">
        <v>119</v>
      </c>
    </row>
    <row r="22" spans="2:32" s="723" customFormat="1" ht="27.75" customHeight="1">
      <c r="B22" s="731" t="s">
        <v>120</v>
      </c>
      <c r="C22" s="719"/>
      <c r="D22" s="642"/>
      <c r="E22" s="641"/>
      <c r="F22" s="640"/>
      <c r="G22" s="629"/>
      <c r="H22" s="629"/>
      <c r="I22" s="629"/>
      <c r="J22" s="621"/>
      <c r="K22" s="621"/>
      <c r="L22" s="621"/>
      <c r="M22" s="621"/>
      <c r="N22" s="621"/>
      <c r="O22" s="621"/>
      <c r="P22" s="629"/>
      <c r="Q22" s="627"/>
      <c r="R22" s="629"/>
      <c r="S22" s="629"/>
      <c r="T22" s="629"/>
      <c r="U22" s="629"/>
      <c r="V22" s="498"/>
      <c r="W22" s="497" t="s">
        <v>635</v>
      </c>
      <c r="X22" s="465" t="s">
        <v>126</v>
      </c>
      <c r="Y22" s="620">
        <v>0</v>
      </c>
      <c r="Z22" s="726"/>
      <c r="AA22" s="707" t="s">
        <v>127</v>
      </c>
      <c r="AB22" s="676">
        <v>6</v>
      </c>
      <c r="AC22" s="676">
        <f>AB22*2</f>
        <v>12</v>
      </c>
      <c r="AD22" s="676"/>
      <c r="AE22" s="676">
        <f>AB22*15</f>
        <v>90</v>
      </c>
      <c r="AF22" s="676">
        <f>AC22*4+AE22*4</f>
        <v>408</v>
      </c>
    </row>
    <row r="23" spans="2:32" s="723" customFormat="1" ht="27.95" customHeight="1">
      <c r="B23" s="731"/>
      <c r="C23" s="719"/>
      <c r="D23" s="639"/>
      <c r="E23" s="627"/>
      <c r="F23" s="638"/>
      <c r="G23" s="637"/>
      <c r="H23" s="629"/>
      <c r="I23" s="629"/>
      <c r="J23" s="621"/>
      <c r="K23" s="621"/>
      <c r="L23" s="621"/>
      <c r="M23" s="621"/>
      <c r="N23" s="621"/>
      <c r="O23" s="621"/>
      <c r="P23" s="629"/>
      <c r="Q23" s="627"/>
      <c r="R23" s="629"/>
      <c r="S23" s="627"/>
      <c r="T23" s="628"/>
      <c r="U23" s="629"/>
      <c r="V23" s="498"/>
      <c r="W23" s="501" t="s">
        <v>32</v>
      </c>
      <c r="X23" s="446" t="s">
        <v>133</v>
      </c>
      <c r="Y23" s="620">
        <v>0</v>
      </c>
      <c r="Z23" s="724"/>
      <c r="AA23" s="706" t="s">
        <v>134</v>
      </c>
      <c r="AB23" s="676">
        <v>2</v>
      </c>
      <c r="AC23" s="705">
        <f>AB23*7</f>
        <v>14</v>
      </c>
      <c r="AD23" s="676">
        <f>AB23*5</f>
        <v>10</v>
      </c>
      <c r="AE23" s="676" t="s">
        <v>135</v>
      </c>
      <c r="AF23" s="704">
        <f>AC23*4+AD23*9</f>
        <v>146</v>
      </c>
    </row>
    <row r="24" spans="2:32" s="723" customFormat="1" ht="27.95" customHeight="1">
      <c r="B24" s="731" t="s">
        <v>136</v>
      </c>
      <c r="C24" s="719"/>
      <c r="D24" s="631"/>
      <c r="E24" s="627"/>
      <c r="F24" s="630"/>
      <c r="G24" s="637"/>
      <c r="H24" s="627"/>
      <c r="I24" s="629"/>
      <c r="J24" s="593"/>
      <c r="K24" s="621"/>
      <c r="L24" s="593"/>
      <c r="M24" s="593"/>
      <c r="N24" s="593"/>
      <c r="O24" s="593"/>
      <c r="P24" s="636"/>
      <c r="Q24" s="633"/>
      <c r="R24" s="593"/>
      <c r="S24" s="635"/>
      <c r="T24" s="634"/>
      <c r="U24" s="634"/>
      <c r="V24" s="498"/>
      <c r="W24" s="497" t="s">
        <v>635</v>
      </c>
      <c r="X24" s="446" t="s">
        <v>138</v>
      </c>
      <c r="Y24" s="620">
        <v>0</v>
      </c>
      <c r="Z24" s="726"/>
      <c r="AA24" s="675" t="s">
        <v>139</v>
      </c>
      <c r="AB24" s="676">
        <v>1.5</v>
      </c>
      <c r="AC24" s="676">
        <f>AB24*1</f>
        <v>1.5</v>
      </c>
      <c r="AD24" s="676" t="s">
        <v>135</v>
      </c>
      <c r="AE24" s="676">
        <f>AB24*5</f>
        <v>7.5</v>
      </c>
      <c r="AF24" s="676">
        <f>AC24*4+AE24*4</f>
        <v>36</v>
      </c>
    </row>
    <row r="25" spans="2:32" s="723" customFormat="1" ht="27.95" customHeight="1">
      <c r="B25" s="730" t="s">
        <v>171</v>
      </c>
      <c r="C25" s="719"/>
      <c r="D25" s="631"/>
      <c r="E25" s="628"/>
      <c r="F25" s="630"/>
      <c r="G25" s="593"/>
      <c r="H25" s="633"/>
      <c r="I25" s="593"/>
      <c r="J25" s="593"/>
      <c r="K25" s="593"/>
      <c r="L25" s="593"/>
      <c r="M25" s="593"/>
      <c r="N25" s="633"/>
      <c r="O25" s="593"/>
      <c r="P25" s="593"/>
      <c r="Q25" s="593"/>
      <c r="R25" s="593"/>
      <c r="S25" s="632"/>
      <c r="T25" s="627"/>
      <c r="U25" s="627"/>
      <c r="V25" s="498"/>
      <c r="W25" s="501" t="s">
        <v>34</v>
      </c>
      <c r="X25" s="446" t="s">
        <v>144</v>
      </c>
      <c r="Y25" s="620">
        <v>0</v>
      </c>
      <c r="Z25" s="724"/>
      <c r="AA25" s="675" t="s">
        <v>145</v>
      </c>
      <c r="AB25" s="676">
        <v>2.5</v>
      </c>
      <c r="AC25" s="676"/>
      <c r="AD25" s="676">
        <f>AB25*5</f>
        <v>12.5</v>
      </c>
      <c r="AE25" s="676" t="s">
        <v>135</v>
      </c>
      <c r="AF25" s="676">
        <f>AD25*9</f>
        <v>112.5</v>
      </c>
    </row>
    <row r="26" spans="2:32" s="723" customFormat="1" ht="27.95" customHeight="1">
      <c r="B26" s="730"/>
      <c r="C26" s="719"/>
      <c r="D26" s="631"/>
      <c r="E26" s="628"/>
      <c r="F26" s="630"/>
      <c r="G26" s="593"/>
      <c r="H26" s="593"/>
      <c r="I26" s="593"/>
      <c r="J26" s="593"/>
      <c r="K26" s="623"/>
      <c r="L26" s="593"/>
      <c r="M26" s="629"/>
      <c r="N26" s="627"/>
      <c r="O26" s="629"/>
      <c r="P26" s="593"/>
      <c r="Q26" s="623"/>
      <c r="R26" s="593"/>
      <c r="S26" s="627"/>
      <c r="T26" s="628"/>
      <c r="U26" s="627"/>
      <c r="V26" s="498"/>
      <c r="W26" s="497" t="s">
        <v>635</v>
      </c>
      <c r="X26" s="436" t="s">
        <v>149</v>
      </c>
      <c r="Y26" s="626">
        <v>0</v>
      </c>
      <c r="Z26" s="726"/>
      <c r="AA26" s="675" t="s">
        <v>150</v>
      </c>
      <c r="AB26" s="676"/>
      <c r="AC26" s="675"/>
      <c r="AD26" s="675"/>
      <c r="AE26" s="675">
        <f>AB26*15</f>
        <v>0</v>
      </c>
      <c r="AF26" s="675"/>
    </row>
    <row r="27" spans="2:32" s="723" customFormat="1" ht="27.95" customHeight="1">
      <c r="B27" s="435" t="s">
        <v>151</v>
      </c>
      <c r="C27" s="729"/>
      <c r="D27" s="625"/>
      <c r="E27" s="593"/>
      <c r="F27" s="624"/>
      <c r="G27" s="593"/>
      <c r="H27" s="623"/>
      <c r="I27" s="593"/>
      <c r="J27" s="615"/>
      <c r="K27" s="622"/>
      <c r="L27" s="615"/>
      <c r="M27" s="593"/>
      <c r="N27" s="593"/>
      <c r="O27" s="593"/>
      <c r="P27" s="615"/>
      <c r="Q27" s="622"/>
      <c r="R27" s="615"/>
      <c r="S27" s="621"/>
      <c r="T27" s="621"/>
      <c r="U27" s="621"/>
      <c r="V27" s="498"/>
      <c r="W27" s="501" t="s">
        <v>152</v>
      </c>
      <c r="X27" s="424"/>
      <c r="Y27" s="620"/>
      <c r="Z27" s="724"/>
      <c r="AA27" s="675"/>
      <c r="AB27" s="676"/>
      <c r="AC27" s="675">
        <f>SUM(AC22:AC26)</f>
        <v>27.5</v>
      </c>
      <c r="AD27" s="675">
        <f>SUM(AD22:AD26)</f>
        <v>22.5</v>
      </c>
      <c r="AE27" s="675">
        <f>SUM(AE22:AE26)</f>
        <v>97.5</v>
      </c>
      <c r="AF27" s="675">
        <f>AC27*4+AD27*9+AE27*4</f>
        <v>702.5</v>
      </c>
    </row>
    <row r="28" spans="2:32" s="723" customFormat="1" ht="27.95" customHeight="1" thickBot="1">
      <c r="B28" s="728"/>
      <c r="C28" s="727"/>
      <c r="D28" s="625"/>
      <c r="E28" s="628"/>
      <c r="F28" s="638"/>
      <c r="G28" s="637"/>
      <c r="H28" s="628"/>
      <c r="I28" s="629"/>
      <c r="J28" s="615"/>
      <c r="K28" s="616"/>
      <c r="L28" s="615"/>
      <c r="M28" s="629"/>
      <c r="N28" s="628"/>
      <c r="O28" s="629"/>
      <c r="P28" s="615"/>
      <c r="Q28" s="616"/>
      <c r="R28" s="615"/>
      <c r="S28" s="629"/>
      <c r="T28" s="628"/>
      <c r="U28" s="629"/>
      <c r="V28" s="498"/>
      <c r="W28" s="614" t="s">
        <v>634</v>
      </c>
      <c r="X28" s="613"/>
      <c r="Y28" s="612"/>
      <c r="Z28" s="726"/>
      <c r="AA28" s="724"/>
      <c r="AB28" s="725"/>
      <c r="AC28" s="684">
        <f>AC27*4/AF27</f>
        <v>0.15658362989323843</v>
      </c>
      <c r="AD28" s="684">
        <f>AD27*9/AF27</f>
        <v>0.28825622775800713</v>
      </c>
      <c r="AE28" s="684">
        <f>AE27*4/AF27</f>
        <v>0.55516014234875444</v>
      </c>
      <c r="AF28" s="724"/>
    </row>
    <row r="29" spans="2:32" s="708" customFormat="1" ht="27.95" customHeight="1">
      <c r="B29" s="715"/>
      <c r="C29" s="719"/>
      <c r="D29" s="473">
        <f>國華!M29</f>
        <v>0</v>
      </c>
      <c r="E29" s="473"/>
      <c r="F29" s="473"/>
      <c r="G29" s="473">
        <f>國華!M30</f>
        <v>0</v>
      </c>
      <c r="H29" s="473"/>
      <c r="I29" s="473"/>
      <c r="J29" s="473">
        <f>國華!M31</f>
        <v>0</v>
      </c>
      <c r="K29" s="473"/>
      <c r="L29" s="473"/>
      <c r="M29" s="722">
        <f>國華!M32</f>
        <v>0</v>
      </c>
      <c r="N29" s="721"/>
      <c r="O29" s="720"/>
      <c r="P29" s="473">
        <f>國華!M33</f>
        <v>0</v>
      </c>
      <c r="Q29" s="473"/>
      <c r="R29" s="473"/>
      <c r="S29" s="473">
        <f>國華!M34</f>
        <v>0</v>
      </c>
      <c r="T29" s="473"/>
      <c r="U29" s="473"/>
      <c r="V29" s="426"/>
      <c r="W29" s="645" t="s">
        <v>33</v>
      </c>
      <c r="X29" s="644" t="s">
        <v>115</v>
      </c>
      <c r="Y29" s="643">
        <v>0</v>
      </c>
      <c r="Z29" s="675"/>
      <c r="AA29" s="675"/>
      <c r="AB29" s="676"/>
      <c r="AC29" s="675" t="s">
        <v>116</v>
      </c>
      <c r="AD29" s="675" t="s">
        <v>117</v>
      </c>
      <c r="AE29" s="675" t="s">
        <v>118</v>
      </c>
      <c r="AF29" s="675" t="s">
        <v>119</v>
      </c>
    </row>
    <row r="30" spans="2:32" ht="27.95" customHeight="1">
      <c r="B30" s="703" t="s">
        <v>120</v>
      </c>
      <c r="C30" s="719"/>
      <c r="D30" s="642"/>
      <c r="E30" s="641"/>
      <c r="F30" s="640"/>
      <c r="G30" s="629"/>
      <c r="H30" s="629"/>
      <c r="I30" s="629"/>
      <c r="J30" s="621"/>
      <c r="K30" s="621"/>
      <c r="L30" s="621"/>
      <c r="M30" s="621"/>
      <c r="N30" s="621"/>
      <c r="O30" s="621"/>
      <c r="P30" s="629"/>
      <c r="Q30" s="627"/>
      <c r="R30" s="629"/>
      <c r="S30" s="629"/>
      <c r="T30" s="629"/>
      <c r="U30" s="629"/>
      <c r="V30" s="426"/>
      <c r="W30" s="497" t="s">
        <v>635</v>
      </c>
      <c r="X30" s="465" t="s">
        <v>126</v>
      </c>
      <c r="Y30" s="620">
        <v>0</v>
      </c>
      <c r="Z30" s="685"/>
      <c r="AA30" s="707" t="s">
        <v>127</v>
      </c>
      <c r="AB30" s="676">
        <v>6</v>
      </c>
      <c r="AC30" s="676">
        <f>AB30*2</f>
        <v>12</v>
      </c>
      <c r="AD30" s="676"/>
      <c r="AE30" s="676">
        <f>AB30*15</f>
        <v>90</v>
      </c>
      <c r="AF30" s="676">
        <f>AC30*4+AE30*4</f>
        <v>408</v>
      </c>
    </row>
    <row r="31" spans="2:32" ht="27.95" customHeight="1">
      <c r="B31" s="703"/>
      <c r="C31" s="719"/>
      <c r="D31" s="639"/>
      <c r="E31" s="627"/>
      <c r="F31" s="638"/>
      <c r="G31" s="637"/>
      <c r="H31" s="629"/>
      <c r="I31" s="629"/>
      <c r="J31" s="621"/>
      <c r="K31" s="621"/>
      <c r="L31" s="621"/>
      <c r="M31" s="621"/>
      <c r="N31" s="621"/>
      <c r="O31" s="621"/>
      <c r="P31" s="629"/>
      <c r="Q31" s="627"/>
      <c r="R31" s="629"/>
      <c r="S31" s="627"/>
      <c r="T31" s="628"/>
      <c r="U31" s="629"/>
      <c r="V31" s="426"/>
      <c r="W31" s="501" t="s">
        <v>32</v>
      </c>
      <c r="X31" s="446" t="s">
        <v>133</v>
      </c>
      <c r="Y31" s="620">
        <v>0</v>
      </c>
      <c r="Z31" s="675"/>
      <c r="AA31" s="706" t="s">
        <v>134</v>
      </c>
      <c r="AB31" s="676">
        <v>2.2999999999999998</v>
      </c>
      <c r="AC31" s="705">
        <f>AB31*7</f>
        <v>16.099999999999998</v>
      </c>
      <c r="AD31" s="676">
        <f>AB31*5</f>
        <v>11.5</v>
      </c>
      <c r="AE31" s="676" t="s">
        <v>135</v>
      </c>
      <c r="AF31" s="704">
        <f>AC31*4+AD31*9</f>
        <v>167.89999999999998</v>
      </c>
    </row>
    <row r="32" spans="2:32" ht="27.95" customHeight="1">
      <c r="B32" s="703" t="s">
        <v>136</v>
      </c>
      <c r="C32" s="719"/>
      <c r="D32" s="631"/>
      <c r="E32" s="627"/>
      <c r="F32" s="630"/>
      <c r="G32" s="637"/>
      <c r="H32" s="627"/>
      <c r="I32" s="629"/>
      <c r="J32" s="593"/>
      <c r="K32" s="621"/>
      <c r="L32" s="593"/>
      <c r="M32" s="593"/>
      <c r="N32" s="593"/>
      <c r="O32" s="593"/>
      <c r="P32" s="636"/>
      <c r="Q32" s="633"/>
      <c r="R32" s="593"/>
      <c r="S32" s="635"/>
      <c r="T32" s="634"/>
      <c r="U32" s="634"/>
      <c r="V32" s="426"/>
      <c r="W32" s="497" t="s">
        <v>635</v>
      </c>
      <c r="X32" s="446" t="s">
        <v>138</v>
      </c>
      <c r="Y32" s="620">
        <v>0</v>
      </c>
      <c r="Z32" s="685"/>
      <c r="AA32" s="675" t="s">
        <v>139</v>
      </c>
      <c r="AB32" s="676">
        <v>1.5</v>
      </c>
      <c r="AC32" s="676">
        <f>AB32*1</f>
        <v>1.5</v>
      </c>
      <c r="AD32" s="676" t="s">
        <v>135</v>
      </c>
      <c r="AE32" s="676">
        <f>AB32*5</f>
        <v>7.5</v>
      </c>
      <c r="AF32" s="676">
        <f>AC32*4+AE32*4</f>
        <v>36</v>
      </c>
    </row>
    <row r="33" spans="2:32" ht="27.95" customHeight="1">
      <c r="B33" s="700" t="s">
        <v>181</v>
      </c>
      <c r="C33" s="719"/>
      <c r="D33" s="631"/>
      <c r="E33" s="628"/>
      <c r="F33" s="630"/>
      <c r="G33" s="593"/>
      <c r="H33" s="633"/>
      <c r="I33" s="593"/>
      <c r="J33" s="593"/>
      <c r="K33" s="593"/>
      <c r="L33" s="593"/>
      <c r="M33" s="593"/>
      <c r="N33" s="633"/>
      <c r="O33" s="593"/>
      <c r="P33" s="593"/>
      <c r="Q33" s="593"/>
      <c r="R33" s="593"/>
      <c r="S33" s="632"/>
      <c r="T33" s="627"/>
      <c r="U33" s="627"/>
      <c r="V33" s="426"/>
      <c r="W33" s="501" t="s">
        <v>34</v>
      </c>
      <c r="X33" s="446" t="s">
        <v>144</v>
      </c>
      <c r="Y33" s="620">
        <v>0</v>
      </c>
      <c r="Z33" s="675"/>
      <c r="AA33" s="675" t="s">
        <v>145</v>
      </c>
      <c r="AB33" s="676">
        <v>2.5</v>
      </c>
      <c r="AC33" s="676"/>
      <c r="AD33" s="676">
        <f>AB33*5</f>
        <v>12.5</v>
      </c>
      <c r="AE33" s="676" t="s">
        <v>135</v>
      </c>
      <c r="AF33" s="676">
        <f>AD33*9</f>
        <v>112.5</v>
      </c>
    </row>
    <row r="34" spans="2:32" ht="27.95" customHeight="1">
      <c r="B34" s="700"/>
      <c r="C34" s="719"/>
      <c r="D34" s="631"/>
      <c r="E34" s="628"/>
      <c r="F34" s="630"/>
      <c r="G34" s="593"/>
      <c r="H34" s="593"/>
      <c r="I34" s="593"/>
      <c r="J34" s="593"/>
      <c r="K34" s="623"/>
      <c r="L34" s="593"/>
      <c r="M34" s="629"/>
      <c r="N34" s="627"/>
      <c r="O34" s="629"/>
      <c r="P34" s="593"/>
      <c r="Q34" s="623"/>
      <c r="R34" s="593"/>
      <c r="S34" s="627"/>
      <c r="T34" s="628"/>
      <c r="U34" s="627"/>
      <c r="V34" s="426"/>
      <c r="W34" s="497" t="s">
        <v>635</v>
      </c>
      <c r="X34" s="436" t="s">
        <v>149</v>
      </c>
      <c r="Y34" s="626">
        <v>0</v>
      </c>
      <c r="Z34" s="685"/>
      <c r="AA34" s="675" t="s">
        <v>150</v>
      </c>
      <c r="AB34" s="676">
        <v>1</v>
      </c>
      <c r="AE34" s="675">
        <f>AB34*15</f>
        <v>15</v>
      </c>
    </row>
    <row r="35" spans="2:32" ht="27.95" customHeight="1">
      <c r="B35" s="435" t="s">
        <v>151</v>
      </c>
      <c r="C35" s="718"/>
      <c r="D35" s="625"/>
      <c r="E35" s="593"/>
      <c r="F35" s="624"/>
      <c r="G35" s="593"/>
      <c r="H35" s="623"/>
      <c r="I35" s="593"/>
      <c r="J35" s="615"/>
      <c r="K35" s="622"/>
      <c r="L35" s="615"/>
      <c r="M35" s="593"/>
      <c r="N35" s="593"/>
      <c r="O35" s="593"/>
      <c r="P35" s="615"/>
      <c r="Q35" s="622"/>
      <c r="R35" s="615"/>
      <c r="S35" s="621"/>
      <c r="T35" s="621"/>
      <c r="U35" s="621"/>
      <c r="V35" s="426"/>
      <c r="W35" s="501" t="s">
        <v>152</v>
      </c>
      <c r="X35" s="424"/>
      <c r="Y35" s="620"/>
      <c r="Z35" s="675"/>
      <c r="AC35" s="675">
        <f>SUM(AC30:AC34)</f>
        <v>29.599999999999998</v>
      </c>
      <c r="AD35" s="675">
        <f>SUM(AD30:AD34)</f>
        <v>24</v>
      </c>
      <c r="AE35" s="675">
        <f>SUM(AE30:AE34)</f>
        <v>112.5</v>
      </c>
      <c r="AF35" s="675">
        <f>AC35*4+AD35*9+AE35*4</f>
        <v>784.4</v>
      </c>
    </row>
    <row r="36" spans="2:32" ht="27.95" customHeight="1">
      <c r="B36" s="717"/>
      <c r="C36" s="716"/>
      <c r="D36" s="625"/>
      <c r="E36" s="628"/>
      <c r="F36" s="638"/>
      <c r="G36" s="637"/>
      <c r="H36" s="628"/>
      <c r="I36" s="629"/>
      <c r="J36" s="615"/>
      <c r="K36" s="616"/>
      <c r="L36" s="615"/>
      <c r="M36" s="629"/>
      <c r="N36" s="628"/>
      <c r="O36" s="629"/>
      <c r="P36" s="615"/>
      <c r="Q36" s="616"/>
      <c r="R36" s="615"/>
      <c r="S36" s="629"/>
      <c r="T36" s="628"/>
      <c r="U36" s="629"/>
      <c r="V36" s="426"/>
      <c r="W36" s="614" t="s">
        <v>634</v>
      </c>
      <c r="X36" s="613"/>
      <c r="Y36" s="612"/>
      <c r="Z36" s="685"/>
      <c r="AC36" s="684">
        <f>AC35*4/AF35</f>
        <v>0.15094339622641509</v>
      </c>
      <c r="AD36" s="684">
        <f>AD35*9/AF35</f>
        <v>0.27536970933197347</v>
      </c>
      <c r="AE36" s="684">
        <f>AE35*4/AF35</f>
        <v>0.57368689444161147</v>
      </c>
    </row>
    <row r="37" spans="2:32" s="708" customFormat="1" ht="27.95" customHeight="1">
      <c r="B37" s="715">
        <v>2</v>
      </c>
      <c r="C37" s="699"/>
      <c r="D37" s="714" t="str">
        <f>國華!Q29</f>
        <v>什錦蛋炒飯</v>
      </c>
      <c r="E37" s="713" t="s">
        <v>547</v>
      </c>
      <c r="F37" s="712"/>
      <c r="G37" s="711" t="str">
        <f>國華!Q30</f>
        <v xml:space="preserve"> 日式雞腿排</v>
      </c>
      <c r="H37" s="710" t="s">
        <v>665</v>
      </c>
      <c r="I37" s="710"/>
      <c r="J37" s="710" t="str">
        <f>國華!Q31</f>
        <v xml:space="preserve">   香酥熱狗棒(炸加) </v>
      </c>
      <c r="K37" s="710" t="s">
        <v>182</v>
      </c>
      <c r="L37" s="710"/>
      <c r="M37" s="710" t="str">
        <f>國華!Q32</f>
        <v xml:space="preserve">什錦冬瓜盅     </v>
      </c>
      <c r="N37" s="710" t="s">
        <v>112</v>
      </c>
      <c r="O37" s="710"/>
      <c r="P37" s="710" t="str">
        <f>國華!Q33</f>
        <v xml:space="preserve">深色蔬菜 </v>
      </c>
      <c r="Q37" s="710" t="s">
        <v>164</v>
      </c>
      <c r="R37" s="710"/>
      <c r="S37" s="710" t="str">
        <f>國華!Q34</f>
        <v>柴魚海芽湯</v>
      </c>
      <c r="T37" s="710" t="s">
        <v>112</v>
      </c>
      <c r="U37" s="710"/>
      <c r="V37" s="426"/>
      <c r="W37" s="709" t="s">
        <v>33</v>
      </c>
      <c r="X37" s="671" t="s">
        <v>115</v>
      </c>
      <c r="Y37" s="490">
        <v>5</v>
      </c>
      <c r="Z37" s="675"/>
      <c r="AA37" s="675"/>
      <c r="AB37" s="676"/>
      <c r="AC37" s="675" t="s">
        <v>116</v>
      </c>
      <c r="AD37" s="675" t="s">
        <v>117</v>
      </c>
      <c r="AE37" s="675" t="s">
        <v>118</v>
      </c>
      <c r="AF37" s="675" t="s">
        <v>119</v>
      </c>
    </row>
    <row r="38" spans="2:32" ht="27.95" customHeight="1">
      <c r="B38" s="703" t="s">
        <v>120</v>
      </c>
      <c r="C38" s="699"/>
      <c r="D38" s="467" t="s">
        <v>121</v>
      </c>
      <c r="E38" s="467"/>
      <c r="F38" s="467">
        <v>100</v>
      </c>
      <c r="G38" s="427" t="s">
        <v>664</v>
      </c>
      <c r="H38" s="427"/>
      <c r="I38" s="427">
        <v>60</v>
      </c>
      <c r="J38" s="450" t="s">
        <v>663</v>
      </c>
      <c r="K38" s="450" t="s">
        <v>209</v>
      </c>
      <c r="L38" s="450">
        <v>30</v>
      </c>
      <c r="M38" s="427" t="s">
        <v>598</v>
      </c>
      <c r="N38" s="427"/>
      <c r="O38" s="427">
        <v>50</v>
      </c>
      <c r="P38" s="427" t="s">
        <v>241</v>
      </c>
      <c r="Q38" s="443"/>
      <c r="R38" s="416">
        <v>100</v>
      </c>
      <c r="S38" s="519" t="s">
        <v>563</v>
      </c>
      <c r="T38" s="668"/>
      <c r="U38" s="658">
        <v>1</v>
      </c>
      <c r="V38" s="426"/>
      <c r="W38" s="687" t="s">
        <v>562</v>
      </c>
      <c r="X38" s="666" t="s">
        <v>126</v>
      </c>
      <c r="Y38" s="407">
        <v>2.6</v>
      </c>
      <c r="Z38" s="685"/>
      <c r="AA38" s="707" t="s">
        <v>127</v>
      </c>
      <c r="AB38" s="676">
        <v>6</v>
      </c>
      <c r="AC38" s="676">
        <f>AB38*2</f>
        <v>12</v>
      </c>
      <c r="AD38" s="676"/>
      <c r="AE38" s="676">
        <f>AB38*15</f>
        <v>90</v>
      </c>
      <c r="AF38" s="676">
        <f>AC38*4+AE38*4</f>
        <v>408</v>
      </c>
    </row>
    <row r="39" spans="2:32" ht="27.95" customHeight="1">
      <c r="B39" s="703">
        <v>11</v>
      </c>
      <c r="C39" s="699"/>
      <c r="D39" s="467" t="s">
        <v>560</v>
      </c>
      <c r="E39" s="437"/>
      <c r="F39" s="467">
        <v>10</v>
      </c>
      <c r="G39" s="450"/>
      <c r="H39" s="450"/>
      <c r="I39" s="450"/>
      <c r="J39" s="416"/>
      <c r="K39" s="443"/>
      <c r="L39" s="416"/>
      <c r="M39" s="427" t="s">
        <v>584</v>
      </c>
      <c r="N39" s="427"/>
      <c r="O39" s="427">
        <v>5</v>
      </c>
      <c r="P39" s="416"/>
      <c r="Q39" s="443"/>
      <c r="R39" s="416"/>
      <c r="S39" s="598" t="s">
        <v>538</v>
      </c>
      <c r="T39" s="664"/>
      <c r="U39" s="658">
        <v>0.1</v>
      </c>
      <c r="V39" s="426"/>
      <c r="W39" s="696" t="s">
        <v>32</v>
      </c>
      <c r="X39" s="659" t="s">
        <v>133</v>
      </c>
      <c r="Y39" s="407">
        <v>1.8</v>
      </c>
      <c r="Z39" s="675"/>
      <c r="AA39" s="706" t="s">
        <v>134</v>
      </c>
      <c r="AB39" s="676">
        <v>2.2999999999999998</v>
      </c>
      <c r="AC39" s="705">
        <f>AB39*7</f>
        <v>16.099999999999998</v>
      </c>
      <c r="AD39" s="676">
        <f>AB39*5</f>
        <v>11.5</v>
      </c>
      <c r="AE39" s="676" t="s">
        <v>135</v>
      </c>
      <c r="AF39" s="704">
        <f>AC39*4+AD39*9</f>
        <v>167.89999999999998</v>
      </c>
    </row>
    <row r="40" spans="2:32" ht="27.95" customHeight="1">
      <c r="B40" s="703" t="s">
        <v>136</v>
      </c>
      <c r="C40" s="699"/>
      <c r="D40" s="452" t="s">
        <v>536</v>
      </c>
      <c r="E40" s="483"/>
      <c r="F40" s="452">
        <v>5</v>
      </c>
      <c r="G40" s="450"/>
      <c r="H40" s="481"/>
      <c r="I40" s="450"/>
      <c r="J40" s="452"/>
      <c r="K40" s="483"/>
      <c r="L40" s="452"/>
      <c r="M40" s="467" t="s">
        <v>316</v>
      </c>
      <c r="N40" s="467"/>
      <c r="O40" s="467">
        <v>5</v>
      </c>
      <c r="P40" s="702"/>
      <c r="Q40" s="447"/>
      <c r="R40" s="427"/>
      <c r="S40" s="430" t="s">
        <v>540</v>
      </c>
      <c r="T40" s="661"/>
      <c r="U40" s="701">
        <v>5</v>
      </c>
      <c r="V40" s="426"/>
      <c r="W40" s="687" t="s">
        <v>537</v>
      </c>
      <c r="X40" s="659" t="s">
        <v>138</v>
      </c>
      <c r="Y40" s="407">
        <v>2.7</v>
      </c>
      <c r="Z40" s="685"/>
      <c r="AA40" s="675" t="s">
        <v>139</v>
      </c>
      <c r="AB40" s="676">
        <v>1.6</v>
      </c>
      <c r="AC40" s="676">
        <f>AB40*1</f>
        <v>1.6</v>
      </c>
      <c r="AD40" s="676" t="s">
        <v>135</v>
      </c>
      <c r="AE40" s="676">
        <f>AB40*5</f>
        <v>8</v>
      </c>
      <c r="AF40" s="676">
        <f>AC40*4+AE40*4</f>
        <v>38.4</v>
      </c>
    </row>
    <row r="41" spans="2:32" ht="27.95" customHeight="1">
      <c r="B41" s="700" t="s">
        <v>192</v>
      </c>
      <c r="C41" s="699"/>
      <c r="D41" s="452" t="s">
        <v>316</v>
      </c>
      <c r="E41" s="483"/>
      <c r="F41" s="452">
        <v>5</v>
      </c>
      <c r="G41" s="450"/>
      <c r="H41" s="450"/>
      <c r="I41" s="450"/>
      <c r="J41" s="452"/>
      <c r="K41" s="483"/>
      <c r="L41" s="452"/>
      <c r="M41" s="427" t="s">
        <v>662</v>
      </c>
      <c r="N41" s="447"/>
      <c r="O41" s="427">
        <v>5</v>
      </c>
      <c r="P41" s="427"/>
      <c r="Q41" s="427"/>
      <c r="R41" s="427"/>
      <c r="S41" s="448"/>
      <c r="T41" s="443"/>
      <c r="U41" s="443"/>
      <c r="V41" s="426"/>
      <c r="W41" s="696" t="s">
        <v>34</v>
      </c>
      <c r="X41" s="659" t="s">
        <v>144</v>
      </c>
      <c r="Y41" s="407">
        <f>AB42</f>
        <v>0</v>
      </c>
      <c r="Z41" s="675"/>
      <c r="AA41" s="675" t="s">
        <v>145</v>
      </c>
      <c r="AB41" s="676">
        <v>2.5</v>
      </c>
      <c r="AC41" s="676"/>
      <c r="AD41" s="676">
        <f>AB41*5</f>
        <v>12.5</v>
      </c>
      <c r="AE41" s="676" t="s">
        <v>135</v>
      </c>
      <c r="AF41" s="676">
        <f>AD41*9</f>
        <v>112.5</v>
      </c>
    </row>
    <row r="42" spans="2:32" ht="27.95" customHeight="1">
      <c r="B42" s="700"/>
      <c r="C42" s="699"/>
      <c r="D42" s="453"/>
      <c r="E42" s="463"/>
      <c r="F42" s="431"/>
      <c r="G42" s="698"/>
      <c r="H42" s="417"/>
      <c r="I42" s="416"/>
      <c r="J42" s="448"/>
      <c r="K42" s="448"/>
      <c r="L42" s="448"/>
      <c r="M42" s="427" t="s">
        <v>661</v>
      </c>
      <c r="N42" s="447"/>
      <c r="O42" s="427">
        <v>5</v>
      </c>
      <c r="P42" s="427"/>
      <c r="Q42" s="427"/>
      <c r="R42" s="427"/>
      <c r="S42" s="443"/>
      <c r="T42" s="417"/>
      <c r="U42" s="443"/>
      <c r="V42" s="426"/>
      <c r="W42" s="687" t="s">
        <v>660</v>
      </c>
      <c r="X42" s="656" t="s">
        <v>149</v>
      </c>
      <c r="Y42" s="407">
        <v>0</v>
      </c>
      <c r="Z42" s="685"/>
      <c r="AA42" s="675" t="s">
        <v>150</v>
      </c>
      <c r="AE42" s="675">
        <f>AB42*15</f>
        <v>0</v>
      </c>
    </row>
    <row r="43" spans="2:32" ht="27.95" customHeight="1">
      <c r="B43" s="435" t="s">
        <v>151</v>
      </c>
      <c r="C43" s="697"/>
      <c r="D43" s="453"/>
      <c r="E43" s="463"/>
      <c r="F43" s="431"/>
      <c r="G43" s="428"/>
      <c r="H43" s="427"/>
      <c r="I43" s="427"/>
      <c r="J43" s="450"/>
      <c r="K43" s="481"/>
      <c r="L43" s="450"/>
      <c r="M43" s="427"/>
      <c r="N43" s="427"/>
      <c r="O43" s="427"/>
      <c r="P43" s="450"/>
      <c r="Q43" s="481"/>
      <c r="R43" s="450"/>
      <c r="S43" s="467"/>
      <c r="T43" s="467"/>
      <c r="U43" s="467"/>
      <c r="V43" s="426"/>
      <c r="W43" s="696" t="s">
        <v>152</v>
      </c>
      <c r="X43" s="655"/>
      <c r="Y43" s="407"/>
      <c r="Z43" s="675"/>
      <c r="AC43" s="675">
        <f>SUM(AC38:AC42)</f>
        <v>29.7</v>
      </c>
      <c r="AD43" s="675">
        <f>SUM(AD38:AD42)</f>
        <v>24</v>
      </c>
      <c r="AE43" s="675">
        <f>SUM(AE38:AE42)</f>
        <v>98</v>
      </c>
      <c r="AF43" s="675">
        <f>AC43*4+AD43*9+AE43*4</f>
        <v>726.8</v>
      </c>
    </row>
    <row r="44" spans="2:32" ht="27.95" customHeight="1" thickBot="1">
      <c r="B44" s="695"/>
      <c r="C44" s="694"/>
      <c r="D44" s="693"/>
      <c r="E44" s="692"/>
      <c r="F44" s="691"/>
      <c r="G44" s="690"/>
      <c r="H44" s="689"/>
      <c r="I44" s="688"/>
      <c r="J44" s="688"/>
      <c r="K44" s="689"/>
      <c r="L44" s="688"/>
      <c r="M44" s="427"/>
      <c r="N44" s="427"/>
      <c r="O44" s="427"/>
      <c r="P44" s="688"/>
      <c r="Q44" s="689"/>
      <c r="R44" s="688"/>
      <c r="S44" s="688"/>
      <c r="T44" s="689"/>
      <c r="U44" s="688"/>
      <c r="V44" s="410"/>
      <c r="W44" s="687" t="s">
        <v>659</v>
      </c>
      <c r="X44" s="686"/>
      <c r="Y44" s="407"/>
      <c r="Z44" s="685"/>
      <c r="AC44" s="684">
        <f>AC43*4/AF43</f>
        <v>0.16345624656026417</v>
      </c>
      <c r="AD44" s="684">
        <f>AD43*9/AF43</f>
        <v>0.29719317556411667</v>
      </c>
      <c r="AE44" s="684">
        <f>AE43*4/AF43</f>
        <v>0.53935057787561924</v>
      </c>
    </row>
    <row r="45" spans="2:32" ht="21.75" customHeight="1">
      <c r="C45" s="675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2"/>
    </row>
  </sheetData>
  <mergeCells count="14">
    <mergeCell ref="J45:Y45"/>
    <mergeCell ref="C29:C34"/>
    <mergeCell ref="B33:B34"/>
    <mergeCell ref="C37:C42"/>
    <mergeCell ref="B41:B42"/>
    <mergeCell ref="B25:B26"/>
    <mergeCell ref="C21:C26"/>
    <mergeCell ref="B1:Y1"/>
    <mergeCell ref="B2:G2"/>
    <mergeCell ref="C5:C10"/>
    <mergeCell ref="B9:B10"/>
    <mergeCell ref="C13:C18"/>
    <mergeCell ref="B17:B18"/>
    <mergeCell ref="V5:V44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A56F-F802-4355-9187-838E911D6CC0}">
  <dimension ref="B1:AF52"/>
  <sheetViews>
    <sheetView view="pageBreakPreview" topLeftCell="B22" zoomScale="50" zoomScaleNormal="40" zoomScaleSheetLayoutView="50" workbookViewId="0">
      <selection activeCell="E21" sqref="E21:H21"/>
    </sheetView>
  </sheetViews>
  <sheetFormatPr defaultRowHeight="20.25"/>
  <cols>
    <col min="1" max="1" width="1.875" style="674" customWidth="1"/>
    <col min="2" max="2" width="4.875" style="681" customWidth="1"/>
    <col min="3" max="3" width="0" style="674" hidden="1" customWidth="1"/>
    <col min="4" max="4" width="30.625" style="674" customWidth="1"/>
    <col min="5" max="5" width="5.625" style="680" customWidth="1"/>
    <col min="6" max="6" width="9.625" style="674" customWidth="1"/>
    <col min="7" max="7" width="30.625" style="674" customWidth="1"/>
    <col min="8" max="8" width="5.625" style="680" customWidth="1"/>
    <col min="9" max="9" width="9.625" style="674" customWidth="1"/>
    <col min="10" max="10" width="30.625" style="674" customWidth="1"/>
    <col min="11" max="11" width="5.625" style="680" customWidth="1"/>
    <col min="12" max="12" width="9.625" style="674" customWidth="1"/>
    <col min="13" max="13" width="30.625" style="674" customWidth="1"/>
    <col min="14" max="14" width="5.625" style="680" customWidth="1"/>
    <col min="15" max="15" width="9.625" style="674" customWidth="1"/>
    <col min="16" max="16" width="30.625" style="674" customWidth="1"/>
    <col min="17" max="17" width="5.625" style="680" customWidth="1"/>
    <col min="18" max="18" width="9.625" style="674" customWidth="1"/>
    <col min="19" max="19" width="30.625" style="674" customWidth="1"/>
    <col min="20" max="20" width="5.625" style="680" customWidth="1"/>
    <col min="21" max="21" width="9.625" style="674" customWidth="1"/>
    <col min="22" max="22" width="12.125" style="679" customWidth="1"/>
    <col min="23" max="23" width="11.75" style="678" customWidth="1"/>
    <col min="24" max="24" width="11.25" style="211" customWidth="1"/>
    <col min="25" max="25" width="6.625" style="677" customWidth="1"/>
    <col min="26" max="26" width="6.625" style="674" customWidth="1"/>
    <col min="27" max="27" width="6" style="675" hidden="1" customWidth="1"/>
    <col min="28" max="28" width="5.5" style="676" hidden="1" customWidth="1"/>
    <col min="29" max="29" width="7.75" style="675" hidden="1" customWidth="1"/>
    <col min="30" max="30" width="8" style="675" hidden="1" customWidth="1"/>
    <col min="31" max="31" width="7.875" style="675" hidden="1" customWidth="1"/>
    <col min="32" max="32" width="7.5" style="675" hidden="1" customWidth="1"/>
    <col min="33" max="16384" width="9" style="674"/>
  </cols>
  <sheetData>
    <row r="1" spans="2:32" s="675" customFormat="1" ht="38.25">
      <c r="B1" s="550" t="s">
        <v>692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780"/>
      <c r="AB1" s="676"/>
    </row>
    <row r="2" spans="2:32" s="675" customFormat="1" ht="16.5" customHeight="1">
      <c r="B2" s="785"/>
      <c r="C2" s="784"/>
      <c r="D2" s="784"/>
      <c r="E2" s="784"/>
      <c r="F2" s="784"/>
      <c r="G2" s="784"/>
      <c r="H2" s="783"/>
      <c r="I2" s="780"/>
      <c r="J2" s="780"/>
      <c r="K2" s="783"/>
      <c r="L2" s="780"/>
      <c r="M2" s="780"/>
      <c r="N2" s="783"/>
      <c r="O2" s="780"/>
      <c r="P2" s="780"/>
      <c r="Q2" s="783"/>
      <c r="R2" s="780"/>
      <c r="S2" s="780"/>
      <c r="T2" s="783"/>
      <c r="U2" s="780"/>
      <c r="V2" s="782"/>
      <c r="W2" s="781"/>
      <c r="X2" s="545"/>
      <c r="Y2" s="781"/>
      <c r="Z2" s="780"/>
      <c r="AB2" s="676"/>
    </row>
    <row r="3" spans="2:32" s="675" customFormat="1" ht="31.5" customHeight="1" thickBot="1">
      <c r="B3" s="542" t="s">
        <v>97</v>
      </c>
      <c r="C3" s="77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T3" s="778"/>
      <c r="U3" s="778"/>
      <c r="V3" s="777"/>
      <c r="W3" s="776"/>
      <c r="X3" s="537"/>
      <c r="Y3" s="775"/>
      <c r="Z3" s="685"/>
      <c r="AB3" s="676"/>
    </row>
    <row r="4" spans="2:32" s="766" customFormat="1" ht="43.5">
      <c r="B4" s="774" t="s">
        <v>98</v>
      </c>
      <c r="C4" s="773" t="s">
        <v>99</v>
      </c>
      <c r="D4" s="770" t="s">
        <v>100</v>
      </c>
      <c r="E4" s="532" t="s">
        <v>101</v>
      </c>
      <c r="F4" s="770"/>
      <c r="G4" s="770" t="s">
        <v>103</v>
      </c>
      <c r="H4" s="532" t="s">
        <v>101</v>
      </c>
      <c r="I4" s="770"/>
      <c r="J4" s="770" t="s">
        <v>104</v>
      </c>
      <c r="K4" s="846" t="s">
        <v>101</v>
      </c>
      <c r="L4" s="772"/>
      <c r="M4" s="771" t="s">
        <v>104</v>
      </c>
      <c r="N4" s="845" t="s">
        <v>101</v>
      </c>
      <c r="O4" s="844"/>
      <c r="P4" s="770" t="s">
        <v>104</v>
      </c>
      <c r="Q4" s="532" t="s">
        <v>101</v>
      </c>
      <c r="R4" s="770"/>
      <c r="S4" s="771" t="s">
        <v>105</v>
      </c>
      <c r="T4" s="532" t="s">
        <v>101</v>
      </c>
      <c r="U4" s="770"/>
      <c r="V4" s="530" t="s">
        <v>106</v>
      </c>
      <c r="W4" s="769" t="s">
        <v>107</v>
      </c>
      <c r="X4" s="529" t="s">
        <v>108</v>
      </c>
      <c r="Y4" s="768" t="s">
        <v>109</v>
      </c>
      <c r="Z4" s="767"/>
      <c r="AA4" s="707"/>
      <c r="AB4" s="676"/>
      <c r="AC4" s="675"/>
      <c r="AD4" s="675"/>
      <c r="AE4" s="675"/>
      <c r="AF4" s="675"/>
    </row>
    <row r="5" spans="2:32" s="708" customFormat="1" ht="49.5" customHeight="1">
      <c r="B5" s="715">
        <v>2</v>
      </c>
      <c r="C5" s="719"/>
      <c r="D5" s="473" t="str">
        <f>國華!A38</f>
        <v>香Q米飯</v>
      </c>
      <c r="E5" s="473" t="s">
        <v>110</v>
      </c>
      <c r="F5" s="607" t="s">
        <v>102</v>
      </c>
      <c r="G5" s="473" t="str">
        <f>國華!A39</f>
        <v xml:space="preserve">  卡拉雞翅(炸) </v>
      </c>
      <c r="H5" s="473" t="s">
        <v>182</v>
      </c>
      <c r="I5" s="607" t="s">
        <v>102</v>
      </c>
      <c r="J5" s="722" t="str">
        <f>國華!A40</f>
        <v xml:space="preserve">  瓜仔肉醬(醃) </v>
      </c>
      <c r="K5" s="761" t="s">
        <v>112</v>
      </c>
      <c r="L5" s="608" t="s">
        <v>102</v>
      </c>
      <c r="M5" s="722" t="str">
        <f>國華!A41</f>
        <v xml:space="preserve">  皮香椰菜四色(豆)  </v>
      </c>
      <c r="N5" s="721" t="s">
        <v>112</v>
      </c>
      <c r="O5" s="608" t="s">
        <v>102</v>
      </c>
      <c r="P5" s="473" t="str">
        <f>國華!A42</f>
        <v>淺色蔬菜</v>
      </c>
      <c r="Q5" s="473" t="s">
        <v>164</v>
      </c>
      <c r="R5" s="607" t="s">
        <v>102</v>
      </c>
      <c r="S5" s="473" t="str">
        <f>國華!A43</f>
        <v>銀蘿豚骨湯</v>
      </c>
      <c r="T5" s="473" t="s">
        <v>112</v>
      </c>
      <c r="U5" s="607" t="s">
        <v>102</v>
      </c>
      <c r="V5" s="525" t="s">
        <v>589</v>
      </c>
      <c r="W5" s="650" t="s">
        <v>33</v>
      </c>
      <c r="X5" s="671" t="s">
        <v>115</v>
      </c>
      <c r="Y5" s="572">
        <v>5</v>
      </c>
      <c r="Z5" s="675"/>
      <c r="AA5" s="675"/>
      <c r="AB5" s="676"/>
      <c r="AC5" s="675" t="s">
        <v>116</v>
      </c>
      <c r="AD5" s="675" t="s">
        <v>117</v>
      </c>
      <c r="AE5" s="675" t="s">
        <v>118</v>
      </c>
      <c r="AF5" s="675" t="s">
        <v>119</v>
      </c>
    </row>
    <row r="6" spans="2:32" ht="27.95" customHeight="1">
      <c r="B6" s="703" t="s">
        <v>120</v>
      </c>
      <c r="C6" s="719"/>
      <c r="D6" s="427" t="s">
        <v>121</v>
      </c>
      <c r="E6" s="427"/>
      <c r="F6" s="427">
        <v>100</v>
      </c>
      <c r="G6" s="427" t="s">
        <v>601</v>
      </c>
      <c r="H6" s="427"/>
      <c r="I6" s="427">
        <v>60</v>
      </c>
      <c r="J6" s="505" t="s">
        <v>539</v>
      </c>
      <c r="K6" s="437"/>
      <c r="L6" s="467">
        <v>35</v>
      </c>
      <c r="M6" s="450" t="s">
        <v>691</v>
      </c>
      <c r="N6" s="467"/>
      <c r="O6" s="438">
        <v>50</v>
      </c>
      <c r="P6" s="427" t="s">
        <v>242</v>
      </c>
      <c r="Q6" s="427"/>
      <c r="R6" s="427">
        <v>100</v>
      </c>
      <c r="S6" s="484" t="s">
        <v>690</v>
      </c>
      <c r="T6" s="427"/>
      <c r="U6" s="427">
        <v>35</v>
      </c>
      <c r="V6" s="426"/>
      <c r="W6" s="792" t="s">
        <v>562</v>
      </c>
      <c r="X6" s="666" t="s">
        <v>126</v>
      </c>
      <c r="Y6" s="551">
        <v>2.5</v>
      </c>
      <c r="Z6" s="685"/>
      <c r="AA6" s="707" t="s">
        <v>127</v>
      </c>
      <c r="AB6" s="676">
        <v>6</v>
      </c>
      <c r="AC6" s="676">
        <f>AB6*2</f>
        <v>12</v>
      </c>
      <c r="AD6" s="676"/>
      <c r="AE6" s="676">
        <f>AB6*15</f>
        <v>90</v>
      </c>
      <c r="AF6" s="676">
        <f>AC6*4+AE6*4</f>
        <v>408</v>
      </c>
    </row>
    <row r="7" spans="2:32" ht="27.95" customHeight="1">
      <c r="B7" s="703">
        <v>14</v>
      </c>
      <c r="C7" s="719"/>
      <c r="D7" s="427"/>
      <c r="E7" s="427"/>
      <c r="F7" s="427"/>
      <c r="G7" s="427"/>
      <c r="H7" s="447"/>
      <c r="I7" s="427"/>
      <c r="J7" s="450" t="s">
        <v>641</v>
      </c>
      <c r="K7" s="467" t="s">
        <v>132</v>
      </c>
      <c r="L7" s="467">
        <v>20</v>
      </c>
      <c r="M7" s="450" t="s">
        <v>559</v>
      </c>
      <c r="N7" s="481"/>
      <c r="O7" s="450">
        <v>5</v>
      </c>
      <c r="P7" s="427"/>
      <c r="Q7" s="427"/>
      <c r="R7" s="427"/>
      <c r="S7" s="427" t="s">
        <v>689</v>
      </c>
      <c r="T7" s="427"/>
      <c r="U7" s="427">
        <v>2</v>
      </c>
      <c r="V7" s="426"/>
      <c r="W7" s="803" t="s">
        <v>32</v>
      </c>
      <c r="X7" s="659" t="s">
        <v>133</v>
      </c>
      <c r="Y7" s="551">
        <v>2</v>
      </c>
      <c r="Z7" s="675"/>
      <c r="AA7" s="706" t="s">
        <v>134</v>
      </c>
      <c r="AB7" s="676">
        <v>2</v>
      </c>
      <c r="AC7" s="705">
        <f>AB7*7</f>
        <v>14</v>
      </c>
      <c r="AD7" s="676">
        <f>AB7*5</f>
        <v>10</v>
      </c>
      <c r="AE7" s="676" t="s">
        <v>135</v>
      </c>
      <c r="AF7" s="704">
        <f>AC7*4+AD7*9</f>
        <v>146</v>
      </c>
    </row>
    <row r="8" spans="2:32" ht="27.95" customHeight="1">
      <c r="B8" s="703" t="s">
        <v>136</v>
      </c>
      <c r="C8" s="719"/>
      <c r="D8" s="427"/>
      <c r="E8" s="427"/>
      <c r="F8" s="427"/>
      <c r="G8" s="427"/>
      <c r="H8" s="447"/>
      <c r="I8" s="427"/>
      <c r="J8" s="430" t="s">
        <v>315</v>
      </c>
      <c r="K8" s="429"/>
      <c r="L8" s="513">
        <v>10</v>
      </c>
      <c r="M8" s="450" t="s">
        <v>316</v>
      </c>
      <c r="N8" s="481"/>
      <c r="O8" s="450">
        <v>5</v>
      </c>
      <c r="P8" s="427"/>
      <c r="Q8" s="447"/>
      <c r="R8" s="427"/>
      <c r="S8" s="662"/>
      <c r="T8" s="843"/>
      <c r="U8" s="662"/>
      <c r="V8" s="426"/>
      <c r="W8" s="792" t="s">
        <v>537</v>
      </c>
      <c r="X8" s="659" t="s">
        <v>138</v>
      </c>
      <c r="Y8" s="551">
        <v>2.5</v>
      </c>
      <c r="Z8" s="685"/>
      <c r="AA8" s="675" t="s">
        <v>139</v>
      </c>
      <c r="AB8" s="676">
        <v>1.5</v>
      </c>
      <c r="AC8" s="676">
        <f>AB8*1</f>
        <v>1.5</v>
      </c>
      <c r="AD8" s="676" t="s">
        <v>135</v>
      </c>
      <c r="AE8" s="676">
        <f>AB8*5</f>
        <v>7.5</v>
      </c>
      <c r="AF8" s="676">
        <f>AC8*4+AE8*4</f>
        <v>36</v>
      </c>
    </row>
    <row r="9" spans="2:32" ht="27.95" customHeight="1">
      <c r="B9" s="700" t="s">
        <v>140</v>
      </c>
      <c r="C9" s="719"/>
      <c r="D9" s="427"/>
      <c r="E9" s="427"/>
      <c r="F9" s="427"/>
      <c r="G9" s="427"/>
      <c r="H9" s="447"/>
      <c r="I9" s="427"/>
      <c r="J9" s="427"/>
      <c r="K9" s="427"/>
      <c r="L9" s="427"/>
      <c r="M9" s="450" t="s">
        <v>572</v>
      </c>
      <c r="N9" s="447"/>
      <c r="O9" s="450">
        <v>3</v>
      </c>
      <c r="P9" s="427"/>
      <c r="Q9" s="447"/>
      <c r="R9" s="427"/>
      <c r="S9" s="662"/>
      <c r="T9" s="843"/>
      <c r="U9" s="662"/>
      <c r="V9" s="426"/>
      <c r="W9" s="803" t="s">
        <v>34</v>
      </c>
      <c r="X9" s="659" t="s">
        <v>144</v>
      </c>
      <c r="Y9" s="551">
        <v>0</v>
      </c>
      <c r="Z9" s="675"/>
      <c r="AA9" s="675" t="s">
        <v>145</v>
      </c>
      <c r="AB9" s="676">
        <v>2.5</v>
      </c>
      <c r="AC9" s="676"/>
      <c r="AD9" s="676">
        <f>AB9*5</f>
        <v>12.5</v>
      </c>
      <c r="AE9" s="676" t="s">
        <v>135</v>
      </c>
      <c r="AF9" s="676">
        <f>AD9*9</f>
        <v>112.5</v>
      </c>
    </row>
    <row r="10" spans="2:32" ht="27.95" customHeight="1">
      <c r="B10" s="700"/>
      <c r="C10" s="719"/>
      <c r="D10" s="443"/>
      <c r="E10" s="443"/>
      <c r="F10" s="443"/>
      <c r="G10" s="463"/>
      <c r="H10" s="432"/>
      <c r="I10" s="463"/>
      <c r="J10" s="448"/>
      <c r="K10" s="482"/>
      <c r="L10" s="448"/>
      <c r="M10" s="450" t="s">
        <v>637</v>
      </c>
      <c r="N10" s="467" t="s">
        <v>147</v>
      </c>
      <c r="O10" s="450">
        <v>7</v>
      </c>
      <c r="P10" s="416"/>
      <c r="Q10" s="417"/>
      <c r="R10" s="416"/>
      <c r="S10" s="486"/>
      <c r="T10" s="661"/>
      <c r="U10" s="486"/>
      <c r="V10" s="426"/>
      <c r="W10" s="792" t="s">
        <v>558</v>
      </c>
      <c r="X10" s="656" t="s">
        <v>149</v>
      </c>
      <c r="Y10" s="591">
        <v>0</v>
      </c>
      <c r="Z10" s="685"/>
      <c r="AA10" s="675" t="s">
        <v>150</v>
      </c>
      <c r="AE10" s="675">
        <f>AB10*15</f>
        <v>0</v>
      </c>
    </row>
    <row r="11" spans="2:32" ht="27.95" customHeight="1">
      <c r="B11" s="435" t="s">
        <v>151</v>
      </c>
      <c r="C11" s="718"/>
      <c r="D11" s="427"/>
      <c r="E11" s="447"/>
      <c r="F11" s="427"/>
      <c r="G11" s="427"/>
      <c r="H11" s="447"/>
      <c r="I11" s="427"/>
      <c r="J11" s="448"/>
      <c r="K11" s="482"/>
      <c r="L11" s="448"/>
      <c r="M11" s="448"/>
      <c r="N11" s="448"/>
      <c r="O11" s="448"/>
      <c r="P11" s="427"/>
      <c r="Q11" s="447"/>
      <c r="R11" s="427"/>
      <c r="S11" s="467"/>
      <c r="T11" s="467"/>
      <c r="U11" s="467"/>
      <c r="V11" s="426"/>
      <c r="W11" s="803" t="s">
        <v>152</v>
      </c>
      <c r="X11" s="655"/>
      <c r="Y11" s="551"/>
      <c r="Z11" s="675"/>
      <c r="AC11" s="675">
        <f>SUM(AC6:AC10)</f>
        <v>27.5</v>
      </c>
      <c r="AD11" s="675">
        <f>SUM(AD6:AD10)</f>
        <v>22.5</v>
      </c>
      <c r="AE11" s="675">
        <f>SUM(AE6:AE10)</f>
        <v>97.5</v>
      </c>
      <c r="AF11" s="675">
        <f>AC11*4+AD11*9+AE11*4</f>
        <v>702.5</v>
      </c>
    </row>
    <row r="12" spans="2:32" ht="27.95" customHeight="1">
      <c r="B12" s="717"/>
      <c r="C12" s="716"/>
      <c r="D12" s="628"/>
      <c r="E12" s="628"/>
      <c r="F12" s="629"/>
      <c r="G12" s="615"/>
      <c r="H12" s="593"/>
      <c r="I12" s="615"/>
      <c r="J12" s="628"/>
      <c r="K12" s="628"/>
      <c r="L12" s="629"/>
      <c r="M12" s="448"/>
      <c r="N12" s="628"/>
      <c r="O12" s="629"/>
      <c r="P12" s="427"/>
      <c r="Q12" s="447"/>
      <c r="R12" s="427"/>
      <c r="S12" s="629"/>
      <c r="T12" s="628"/>
      <c r="U12" s="629"/>
      <c r="V12" s="426"/>
      <c r="W12" s="792" t="s">
        <v>655</v>
      </c>
      <c r="X12" s="686"/>
      <c r="Y12" s="591"/>
      <c r="Z12" s="685"/>
      <c r="AC12" s="684">
        <f>AC11*4/AF11</f>
        <v>0.15658362989323843</v>
      </c>
      <c r="AD12" s="684">
        <f>AD11*9/AF11</f>
        <v>0.28825622775800713</v>
      </c>
      <c r="AE12" s="684">
        <f>AE11*4/AF11</f>
        <v>0.55516014234875444</v>
      </c>
    </row>
    <row r="13" spans="2:32" s="708" customFormat="1" ht="27.95" customHeight="1">
      <c r="B13" s="715">
        <v>2</v>
      </c>
      <c r="C13" s="719"/>
      <c r="D13" s="473" t="str">
        <f>國華!E38</f>
        <v>地瓜糙米飯</v>
      </c>
      <c r="E13" s="473" t="s">
        <v>110</v>
      </c>
      <c r="F13" s="473"/>
      <c r="G13" s="473" t="str">
        <f>國華!E39</f>
        <v>紅燒扣肉</v>
      </c>
      <c r="H13" s="473" t="s">
        <v>112</v>
      </c>
      <c r="I13" s="473"/>
      <c r="J13" s="722" t="str">
        <f>國華!E40</f>
        <v>護眼炒蛋+黃金脆皮餃(炸冷)</v>
      </c>
      <c r="K13" s="830" t="s">
        <v>164</v>
      </c>
      <c r="L13" s="720"/>
      <c r="M13" s="722" t="str">
        <f>國華!E41</f>
        <v xml:space="preserve">  茄汁海鮮條(加)</v>
      </c>
      <c r="N13" s="812" t="s">
        <v>688</v>
      </c>
      <c r="O13" s="720"/>
      <c r="P13" s="473" t="str">
        <f>國華!E42</f>
        <v xml:space="preserve">有機淺色蔬菜 </v>
      </c>
      <c r="Q13" s="473" t="s">
        <v>164</v>
      </c>
      <c r="R13" s="473"/>
      <c r="S13" s="473" t="str">
        <f>國華!E43</f>
        <v>元氣補湯</v>
      </c>
      <c r="T13" s="473" t="s">
        <v>112</v>
      </c>
      <c r="U13" s="473"/>
      <c r="V13" s="426"/>
      <c r="W13" s="650" t="s">
        <v>33</v>
      </c>
      <c r="X13" s="671" t="s">
        <v>115</v>
      </c>
      <c r="Y13" s="572">
        <v>5.7</v>
      </c>
      <c r="Z13" s="675"/>
      <c r="AA13" s="675"/>
      <c r="AB13" s="676"/>
      <c r="AC13" s="675" t="s">
        <v>116</v>
      </c>
      <c r="AD13" s="675" t="s">
        <v>117</v>
      </c>
      <c r="AE13" s="675" t="s">
        <v>118</v>
      </c>
      <c r="AF13" s="675" t="s">
        <v>119</v>
      </c>
    </row>
    <row r="14" spans="2:32" ht="27.95" customHeight="1">
      <c r="B14" s="703" t="s">
        <v>120</v>
      </c>
      <c r="C14" s="719"/>
      <c r="D14" s="427" t="s">
        <v>121</v>
      </c>
      <c r="E14" s="450"/>
      <c r="F14" s="427">
        <v>70</v>
      </c>
      <c r="G14" s="427" t="s">
        <v>584</v>
      </c>
      <c r="H14" s="427"/>
      <c r="I14" s="427">
        <v>50</v>
      </c>
      <c r="J14" s="450" t="s">
        <v>316</v>
      </c>
      <c r="K14" s="450"/>
      <c r="L14" s="450">
        <v>40</v>
      </c>
      <c r="M14" s="427" t="s">
        <v>687</v>
      </c>
      <c r="N14" s="427" t="s">
        <v>209</v>
      </c>
      <c r="O14" s="427">
        <v>30</v>
      </c>
      <c r="P14" s="427" t="s">
        <v>686</v>
      </c>
      <c r="Q14" s="427"/>
      <c r="R14" s="427">
        <v>100</v>
      </c>
      <c r="S14" s="467" t="s">
        <v>598</v>
      </c>
      <c r="T14" s="467"/>
      <c r="U14" s="467">
        <v>35</v>
      </c>
      <c r="V14" s="426"/>
      <c r="W14" s="792" t="s">
        <v>597</v>
      </c>
      <c r="X14" s="666" t="s">
        <v>126</v>
      </c>
      <c r="Y14" s="551">
        <v>2.8</v>
      </c>
      <c r="Z14" s="685"/>
      <c r="AA14" s="707" t="s">
        <v>127</v>
      </c>
      <c r="AB14" s="676">
        <v>6</v>
      </c>
      <c r="AC14" s="676">
        <f>AB14*2</f>
        <v>12</v>
      </c>
      <c r="AD14" s="676"/>
      <c r="AE14" s="676">
        <f>AB14*15</f>
        <v>90</v>
      </c>
      <c r="AF14" s="676">
        <f>AC14*4+AE14*4</f>
        <v>408</v>
      </c>
    </row>
    <row r="15" spans="2:32" ht="27.95" customHeight="1">
      <c r="B15" s="703">
        <v>15</v>
      </c>
      <c r="C15" s="719"/>
      <c r="D15" s="427" t="s">
        <v>552</v>
      </c>
      <c r="E15" s="450"/>
      <c r="F15" s="427">
        <v>20</v>
      </c>
      <c r="G15" s="450" t="s">
        <v>574</v>
      </c>
      <c r="H15" s="467"/>
      <c r="I15" s="467">
        <v>20</v>
      </c>
      <c r="J15" s="450" t="s">
        <v>560</v>
      </c>
      <c r="K15" s="450"/>
      <c r="L15" s="450">
        <v>20</v>
      </c>
      <c r="M15" s="427"/>
      <c r="N15" s="467"/>
      <c r="O15" s="427"/>
      <c r="P15" s="427"/>
      <c r="Q15" s="427"/>
      <c r="R15" s="427"/>
      <c r="S15" s="467" t="s">
        <v>551</v>
      </c>
      <c r="T15" s="432"/>
      <c r="U15" s="463">
        <v>2</v>
      </c>
      <c r="V15" s="426"/>
      <c r="W15" s="803" t="s">
        <v>32</v>
      </c>
      <c r="X15" s="659" t="s">
        <v>133</v>
      </c>
      <c r="Y15" s="551">
        <v>1.9</v>
      </c>
      <c r="Z15" s="675"/>
      <c r="AA15" s="706" t="s">
        <v>134</v>
      </c>
      <c r="AB15" s="676">
        <v>2.2000000000000002</v>
      </c>
      <c r="AC15" s="705">
        <f>AB15*7</f>
        <v>15.400000000000002</v>
      </c>
      <c r="AD15" s="676">
        <f>AB15*5</f>
        <v>11</v>
      </c>
      <c r="AE15" s="676" t="s">
        <v>135</v>
      </c>
      <c r="AF15" s="704">
        <f>AC15*4+AD15*9</f>
        <v>160.60000000000002</v>
      </c>
    </row>
    <row r="16" spans="2:32" ht="27.95" customHeight="1">
      <c r="B16" s="703" t="s">
        <v>136</v>
      </c>
      <c r="C16" s="719"/>
      <c r="D16" s="427" t="s">
        <v>178</v>
      </c>
      <c r="E16" s="481"/>
      <c r="F16" s="427">
        <v>23</v>
      </c>
      <c r="G16" s="450"/>
      <c r="H16" s="427"/>
      <c r="I16" s="450"/>
      <c r="J16" s="450"/>
      <c r="K16" s="481"/>
      <c r="L16" s="450"/>
      <c r="M16" s="448"/>
      <c r="N16" s="447"/>
      <c r="O16" s="427"/>
      <c r="P16" s="427"/>
      <c r="Q16" s="427"/>
      <c r="R16" s="427"/>
      <c r="S16" s="427" t="s">
        <v>596</v>
      </c>
      <c r="T16" s="417"/>
      <c r="U16" s="416"/>
      <c r="V16" s="426"/>
      <c r="W16" s="792" t="s">
        <v>685</v>
      </c>
      <c r="X16" s="659" t="s">
        <v>138</v>
      </c>
      <c r="Y16" s="551">
        <v>2.5</v>
      </c>
      <c r="Z16" s="685"/>
      <c r="AA16" s="675" t="s">
        <v>139</v>
      </c>
      <c r="AB16" s="676">
        <v>1.6</v>
      </c>
      <c r="AC16" s="676">
        <f>AB16*1</f>
        <v>1.6</v>
      </c>
      <c r="AD16" s="676" t="s">
        <v>135</v>
      </c>
      <c r="AE16" s="676">
        <f>AB16*5</f>
        <v>8</v>
      </c>
      <c r="AF16" s="676">
        <f>AC16*4+AE16*4</f>
        <v>38.4</v>
      </c>
    </row>
    <row r="17" spans="2:32" ht="27.95" customHeight="1">
      <c r="B17" s="700" t="s">
        <v>161</v>
      </c>
      <c r="C17" s="719"/>
      <c r="D17" s="447"/>
      <c r="E17" s="447"/>
      <c r="F17" s="427"/>
      <c r="G17" s="427"/>
      <c r="H17" s="447"/>
      <c r="I17" s="427"/>
      <c r="J17" s="448"/>
      <c r="K17" s="447"/>
      <c r="L17" s="448"/>
      <c r="M17" s="448"/>
      <c r="N17" s="447"/>
      <c r="O17" s="427"/>
      <c r="P17" s="427"/>
      <c r="Q17" s="427"/>
      <c r="R17" s="427"/>
      <c r="S17" s="448"/>
      <c r="T17" s="447"/>
      <c r="U17" s="427"/>
      <c r="V17" s="426"/>
      <c r="W17" s="803" t="s">
        <v>34</v>
      </c>
      <c r="X17" s="659" t="s">
        <v>144</v>
      </c>
      <c r="Y17" s="551">
        <v>0</v>
      </c>
      <c r="Z17" s="675"/>
      <c r="AA17" s="675" t="s">
        <v>145</v>
      </c>
      <c r="AB17" s="676">
        <v>2.5</v>
      </c>
      <c r="AC17" s="676"/>
      <c r="AD17" s="676">
        <f>AB17*5</f>
        <v>12.5</v>
      </c>
      <c r="AE17" s="676" t="s">
        <v>135</v>
      </c>
      <c r="AF17" s="676">
        <f>AD17*9</f>
        <v>112.5</v>
      </c>
    </row>
    <row r="18" spans="2:32" ht="27.95" customHeight="1">
      <c r="B18" s="700"/>
      <c r="C18" s="719"/>
      <c r="D18" s="447"/>
      <c r="E18" s="447"/>
      <c r="F18" s="427"/>
      <c r="G18" s="523"/>
      <c r="H18" s="429"/>
      <c r="I18" s="428"/>
      <c r="J18" s="430" t="s">
        <v>618</v>
      </c>
      <c r="K18" s="449" t="s">
        <v>335</v>
      </c>
      <c r="L18" s="428">
        <v>34</v>
      </c>
      <c r="M18" s="448"/>
      <c r="N18" s="447"/>
      <c r="O18" s="427"/>
      <c r="P18" s="427"/>
      <c r="Q18" s="447"/>
      <c r="R18" s="427"/>
      <c r="S18" s="427"/>
      <c r="T18" s="427"/>
      <c r="U18" s="427"/>
      <c r="V18" s="426"/>
      <c r="W18" s="792" t="s">
        <v>684</v>
      </c>
      <c r="X18" s="656" t="s">
        <v>149</v>
      </c>
      <c r="Y18" s="591">
        <v>0</v>
      </c>
      <c r="Z18" s="685"/>
      <c r="AA18" s="675" t="s">
        <v>150</v>
      </c>
      <c r="AB18" s="676">
        <v>1</v>
      </c>
      <c r="AE18" s="675">
        <f>AB18*15</f>
        <v>15</v>
      </c>
    </row>
    <row r="19" spans="2:32" ht="27.95" customHeight="1">
      <c r="B19" s="435" t="s">
        <v>151</v>
      </c>
      <c r="C19" s="718"/>
      <c r="D19" s="432"/>
      <c r="E19" s="432"/>
      <c r="F19" s="463"/>
      <c r="G19" s="450"/>
      <c r="H19" s="481"/>
      <c r="I19" s="450"/>
      <c r="J19" s="448"/>
      <c r="K19" s="448"/>
      <c r="L19" s="448"/>
      <c r="M19" s="448"/>
      <c r="N19" s="482"/>
      <c r="O19" s="448"/>
      <c r="P19" s="427"/>
      <c r="Q19" s="427"/>
      <c r="R19" s="427"/>
      <c r="S19" s="427"/>
      <c r="T19" s="427"/>
      <c r="U19" s="427"/>
      <c r="V19" s="426"/>
      <c r="W19" s="803" t="s">
        <v>152</v>
      </c>
      <c r="X19" s="655"/>
      <c r="Y19" s="551"/>
      <c r="Z19" s="675"/>
      <c r="AC19" s="675">
        <f>SUM(AC14:AC18)</f>
        <v>29.000000000000004</v>
      </c>
      <c r="AD19" s="675">
        <f>SUM(AD14:AD18)</f>
        <v>23.5</v>
      </c>
      <c r="AE19" s="675">
        <f>SUM(AE14:AE18)</f>
        <v>113</v>
      </c>
      <c r="AF19" s="675">
        <f>AC19*4+AD19*9+AE19*4</f>
        <v>779.5</v>
      </c>
    </row>
    <row r="20" spans="2:32" ht="27.95" customHeight="1">
      <c r="B20" s="717"/>
      <c r="C20" s="716"/>
      <c r="D20" s="417"/>
      <c r="E20" s="417"/>
      <c r="F20" s="416"/>
      <c r="G20" s="450"/>
      <c r="H20" s="427"/>
      <c r="I20" s="450"/>
      <c r="J20" s="417"/>
      <c r="K20" s="417"/>
      <c r="L20" s="416"/>
      <c r="M20" s="417"/>
      <c r="N20" s="417"/>
      <c r="O20" s="416"/>
      <c r="P20" s="417"/>
      <c r="Q20" s="417"/>
      <c r="R20" s="416"/>
      <c r="S20" s="416"/>
      <c r="T20" s="417"/>
      <c r="U20" s="416"/>
      <c r="V20" s="426"/>
      <c r="W20" s="792" t="s">
        <v>683</v>
      </c>
      <c r="X20" s="672"/>
      <c r="Y20" s="591"/>
      <c r="Z20" s="685"/>
      <c r="AC20" s="684">
        <f>AC19*4/AF19</f>
        <v>0.14881334188582426</v>
      </c>
      <c r="AD20" s="684">
        <f>AD19*9/AF19</f>
        <v>0.27132777421423987</v>
      </c>
      <c r="AE20" s="684">
        <f>AE19*4/AF19</f>
        <v>0.5798588838999359</v>
      </c>
    </row>
    <row r="21" spans="2:32" s="708" customFormat="1" ht="27.95" customHeight="1">
      <c r="B21" s="742">
        <v>2</v>
      </c>
      <c r="C21" s="719"/>
      <c r="D21" s="473" t="str">
        <f>國華!I38</f>
        <v>香Q米飯</v>
      </c>
      <c r="E21" s="473" t="s">
        <v>110</v>
      </c>
      <c r="F21" s="473"/>
      <c r="G21" s="473" t="str">
        <f>國華!I39</f>
        <v xml:space="preserve">鐵路排骨肉 </v>
      </c>
      <c r="H21" s="473" t="s">
        <v>580</v>
      </c>
      <c r="I21" s="473"/>
      <c r="J21" s="722" t="str">
        <f>國華!I40</f>
        <v xml:space="preserve">  桂竹筍炒肉(醃)  </v>
      </c>
      <c r="K21" s="830" t="s">
        <v>164</v>
      </c>
      <c r="L21" s="720"/>
      <c r="M21" s="722" t="str">
        <f>國華!I41</f>
        <v>鮪魚玉米</v>
      </c>
      <c r="N21" s="830" t="s">
        <v>112</v>
      </c>
      <c r="O21" s="720"/>
      <c r="P21" s="473" t="str">
        <f>國華!I42</f>
        <v>深色蔬菜</v>
      </c>
      <c r="Q21" s="473" t="s">
        <v>164</v>
      </c>
      <c r="R21" s="473"/>
      <c r="S21" s="473" t="str">
        <f>國華!I43</f>
        <v>鮮蔬肉絲湯</v>
      </c>
      <c r="T21" s="473" t="s">
        <v>112</v>
      </c>
      <c r="U21" s="473"/>
      <c r="V21" s="498"/>
      <c r="W21" s="842" t="s">
        <v>33</v>
      </c>
      <c r="X21" s="841" t="s">
        <v>115</v>
      </c>
      <c r="Y21" s="840">
        <v>5.5</v>
      </c>
      <c r="Z21" s="675"/>
      <c r="AA21" s="675"/>
      <c r="AB21" s="676"/>
      <c r="AC21" s="675" t="s">
        <v>116</v>
      </c>
      <c r="AD21" s="675" t="s">
        <v>117</v>
      </c>
      <c r="AE21" s="675" t="s">
        <v>118</v>
      </c>
      <c r="AF21" s="675" t="s">
        <v>119</v>
      </c>
    </row>
    <row r="22" spans="2:32" s="723" customFormat="1" ht="27.75" customHeight="1">
      <c r="B22" s="731" t="s">
        <v>120</v>
      </c>
      <c r="C22" s="719"/>
      <c r="D22" s="427" t="s">
        <v>121</v>
      </c>
      <c r="E22" s="427"/>
      <c r="F22" s="427">
        <v>100</v>
      </c>
      <c r="G22" s="427" t="s">
        <v>632</v>
      </c>
      <c r="H22" s="427"/>
      <c r="I22" s="427">
        <v>70</v>
      </c>
      <c r="J22" s="427" t="s">
        <v>682</v>
      </c>
      <c r="K22" s="427" t="s">
        <v>132</v>
      </c>
      <c r="L22" s="427">
        <v>50</v>
      </c>
      <c r="M22" s="427" t="s">
        <v>572</v>
      </c>
      <c r="N22" s="437"/>
      <c r="O22" s="427">
        <v>45</v>
      </c>
      <c r="P22" s="427" t="s">
        <v>241</v>
      </c>
      <c r="Q22" s="427"/>
      <c r="R22" s="427">
        <v>100</v>
      </c>
      <c r="S22" s="428" t="s">
        <v>314</v>
      </c>
      <c r="T22" s="427"/>
      <c r="U22" s="427">
        <v>32</v>
      </c>
      <c r="V22" s="498"/>
      <c r="W22" s="837" t="s">
        <v>576</v>
      </c>
      <c r="X22" s="666" t="s">
        <v>126</v>
      </c>
      <c r="Y22" s="839">
        <v>2.4</v>
      </c>
      <c r="Z22" s="726"/>
      <c r="AA22" s="707" t="s">
        <v>127</v>
      </c>
      <c r="AB22" s="676">
        <v>6</v>
      </c>
      <c r="AC22" s="676">
        <f>AB22*2</f>
        <v>12</v>
      </c>
      <c r="AD22" s="676"/>
      <c r="AE22" s="676">
        <f>AB22*15</f>
        <v>90</v>
      </c>
      <c r="AF22" s="676">
        <f>AC22*4+AE22*4</f>
        <v>408</v>
      </c>
    </row>
    <row r="23" spans="2:32" s="723" customFormat="1" ht="27.95" customHeight="1">
      <c r="B23" s="731">
        <v>16</v>
      </c>
      <c r="C23" s="719"/>
      <c r="D23" s="427"/>
      <c r="E23" s="427"/>
      <c r="F23" s="427"/>
      <c r="G23" s="427"/>
      <c r="H23" s="427"/>
      <c r="I23" s="427"/>
      <c r="J23" s="427" t="s">
        <v>539</v>
      </c>
      <c r="K23" s="427"/>
      <c r="L23" s="427">
        <v>10</v>
      </c>
      <c r="M23" s="452" t="s">
        <v>681</v>
      </c>
      <c r="N23" s="838"/>
      <c r="O23" s="593">
        <v>5</v>
      </c>
      <c r="P23" s="427"/>
      <c r="Q23" s="427"/>
      <c r="R23" s="427"/>
      <c r="S23" s="505" t="s">
        <v>316</v>
      </c>
      <c r="T23" s="467"/>
      <c r="U23" s="467">
        <v>3</v>
      </c>
      <c r="V23" s="498"/>
      <c r="W23" s="835" t="s">
        <v>32</v>
      </c>
      <c r="X23" s="659" t="s">
        <v>133</v>
      </c>
      <c r="Y23" s="839">
        <v>2</v>
      </c>
      <c r="Z23" s="724"/>
      <c r="AA23" s="706" t="s">
        <v>134</v>
      </c>
      <c r="AB23" s="676">
        <v>2</v>
      </c>
      <c r="AC23" s="705">
        <f>AB23*7</f>
        <v>14</v>
      </c>
      <c r="AD23" s="676">
        <f>AB23*5</f>
        <v>10</v>
      </c>
      <c r="AE23" s="676" t="s">
        <v>135</v>
      </c>
      <c r="AF23" s="704">
        <f>AC23*4+AD23*9</f>
        <v>146</v>
      </c>
    </row>
    <row r="24" spans="2:32" s="723" customFormat="1" ht="27.95" customHeight="1">
      <c r="B24" s="731" t="s">
        <v>136</v>
      </c>
      <c r="C24" s="719"/>
      <c r="D24" s="427"/>
      <c r="E24" s="427"/>
      <c r="F24" s="427"/>
      <c r="G24" s="427"/>
      <c r="H24" s="427"/>
      <c r="I24" s="427"/>
      <c r="J24" s="520"/>
      <c r="K24" s="447"/>
      <c r="L24" s="448"/>
      <c r="M24" s="427" t="s">
        <v>316</v>
      </c>
      <c r="N24" s="437"/>
      <c r="O24" s="427">
        <v>10</v>
      </c>
      <c r="P24" s="427"/>
      <c r="Q24" s="427"/>
      <c r="R24" s="427"/>
      <c r="S24" s="505" t="s">
        <v>680</v>
      </c>
      <c r="T24" s="437"/>
      <c r="U24" s="663">
        <v>2</v>
      </c>
      <c r="V24" s="498"/>
      <c r="W24" s="837" t="s">
        <v>550</v>
      </c>
      <c r="X24" s="659" t="s">
        <v>138</v>
      </c>
      <c r="Y24" s="839">
        <v>2.2999999999999998</v>
      </c>
      <c r="Z24" s="726"/>
      <c r="AA24" s="675" t="s">
        <v>139</v>
      </c>
      <c r="AB24" s="676">
        <v>1.5</v>
      </c>
      <c r="AC24" s="676">
        <f>AB24*1</f>
        <v>1.5</v>
      </c>
      <c r="AD24" s="676" t="s">
        <v>135</v>
      </c>
      <c r="AE24" s="676">
        <f>AB24*5</f>
        <v>7.5</v>
      </c>
      <c r="AF24" s="676">
        <f>AC24*4+AE24*4</f>
        <v>36</v>
      </c>
    </row>
    <row r="25" spans="2:32" s="723" customFormat="1" ht="27.95" customHeight="1">
      <c r="B25" s="730" t="s">
        <v>171</v>
      </c>
      <c r="C25" s="719"/>
      <c r="D25" s="427"/>
      <c r="E25" s="427"/>
      <c r="F25" s="427"/>
      <c r="G25" s="427"/>
      <c r="H25" s="437"/>
      <c r="I25" s="427"/>
      <c r="J25" s="520"/>
      <c r="K25" s="443"/>
      <c r="L25" s="416"/>
      <c r="M25" s="593"/>
      <c r="N25" s="838"/>
      <c r="O25" s="593"/>
      <c r="P25" s="427"/>
      <c r="Q25" s="467"/>
      <c r="R25" s="427"/>
      <c r="S25" s="463" t="s">
        <v>629</v>
      </c>
      <c r="T25" s="432"/>
      <c r="U25" s="463">
        <v>0.05</v>
      </c>
      <c r="V25" s="498"/>
      <c r="W25" s="835" t="s">
        <v>34</v>
      </c>
      <c r="X25" s="659" t="s">
        <v>144</v>
      </c>
      <c r="Y25" s="834">
        <v>0</v>
      </c>
      <c r="Z25" s="724"/>
      <c r="AA25" s="675" t="s">
        <v>145</v>
      </c>
      <c r="AB25" s="676">
        <v>2.5</v>
      </c>
      <c r="AC25" s="676"/>
      <c r="AD25" s="676">
        <f>AB25*5</f>
        <v>12.5</v>
      </c>
      <c r="AE25" s="676" t="s">
        <v>135</v>
      </c>
      <c r="AF25" s="676">
        <f>AD25*9</f>
        <v>112.5</v>
      </c>
    </row>
    <row r="26" spans="2:32" s="723" customFormat="1" ht="27.95" customHeight="1">
      <c r="B26" s="730"/>
      <c r="C26" s="719"/>
      <c r="D26" s="508"/>
      <c r="E26" s="508"/>
      <c r="F26" s="508"/>
      <c r="G26" s="443"/>
      <c r="H26" s="417"/>
      <c r="I26" s="416"/>
      <c r="J26" s="463"/>
      <c r="K26" s="432"/>
      <c r="L26" s="463"/>
      <c r="M26" s="593"/>
      <c r="N26" s="838"/>
      <c r="O26" s="593"/>
      <c r="P26" s="427"/>
      <c r="Q26" s="437"/>
      <c r="R26" s="427"/>
      <c r="S26" s="523"/>
      <c r="T26" s="432"/>
      <c r="U26" s="463"/>
      <c r="V26" s="498"/>
      <c r="W26" s="837" t="s">
        <v>679</v>
      </c>
      <c r="X26" s="656" t="s">
        <v>149</v>
      </c>
      <c r="Y26" s="834">
        <v>0</v>
      </c>
      <c r="Z26" s="726"/>
      <c r="AA26" s="675" t="s">
        <v>150</v>
      </c>
      <c r="AB26" s="676"/>
      <c r="AC26" s="675"/>
      <c r="AD26" s="675"/>
      <c r="AE26" s="675">
        <f>AB26*15</f>
        <v>0</v>
      </c>
      <c r="AF26" s="675"/>
    </row>
    <row r="27" spans="2:32" s="723" customFormat="1" ht="27.95" customHeight="1">
      <c r="B27" s="435" t="s">
        <v>151</v>
      </c>
      <c r="C27" s="729"/>
      <c r="D27" s="805"/>
      <c r="E27" s="451"/>
      <c r="F27" s="452"/>
      <c r="G27" s="427"/>
      <c r="H27" s="447"/>
      <c r="I27" s="427"/>
      <c r="J27" s="463"/>
      <c r="K27" s="432"/>
      <c r="L27" s="463"/>
      <c r="M27" s="450"/>
      <c r="N27" s="450"/>
      <c r="O27" s="450"/>
      <c r="P27" s="456"/>
      <c r="Q27" s="440"/>
      <c r="R27" s="836"/>
      <c r="S27" s="463"/>
      <c r="T27" s="432"/>
      <c r="U27" s="463"/>
      <c r="V27" s="498"/>
      <c r="W27" s="835" t="s">
        <v>152</v>
      </c>
      <c r="X27" s="655"/>
      <c r="Y27" s="834"/>
      <c r="Z27" s="724"/>
      <c r="AA27" s="675"/>
      <c r="AB27" s="676"/>
      <c r="AC27" s="675">
        <f>SUM(AC22:AC26)</f>
        <v>27.5</v>
      </c>
      <c r="AD27" s="675">
        <f>SUM(AD22:AD26)</f>
        <v>22.5</v>
      </c>
      <c r="AE27" s="675">
        <f>SUM(AE22:AE26)</f>
        <v>97.5</v>
      </c>
      <c r="AF27" s="675">
        <f>AC27*4+AD27*9+AE27*4</f>
        <v>702.5</v>
      </c>
    </row>
    <row r="28" spans="2:32" s="723" customFormat="1" ht="27.95" customHeight="1" thickBot="1">
      <c r="B28" s="728"/>
      <c r="C28" s="727"/>
      <c r="D28" s="628"/>
      <c r="E28" s="628"/>
      <c r="F28" s="629"/>
      <c r="G28" s="615"/>
      <c r="H28" s="593"/>
      <c r="I28" s="615"/>
      <c r="J28" s="628"/>
      <c r="K28" s="628"/>
      <c r="L28" s="629"/>
      <c r="M28" s="628"/>
      <c r="N28" s="628"/>
      <c r="O28" s="629"/>
      <c r="P28" s="628"/>
      <c r="Q28" s="628"/>
      <c r="R28" s="629"/>
      <c r="S28" s="629"/>
      <c r="T28" s="628"/>
      <c r="U28" s="629"/>
      <c r="V28" s="498"/>
      <c r="W28" s="833" t="s">
        <v>678</v>
      </c>
      <c r="X28" s="832"/>
      <c r="Y28" s="831"/>
      <c r="Z28" s="726"/>
      <c r="AA28" s="724"/>
      <c r="AB28" s="725"/>
      <c r="AC28" s="684">
        <f>AC27*4/AF27</f>
        <v>0.15658362989323843</v>
      </c>
      <c r="AD28" s="684">
        <f>AD27*9/AF27</f>
        <v>0.28825622775800713</v>
      </c>
      <c r="AE28" s="684">
        <f>AE27*4/AF27</f>
        <v>0.55516014234875444</v>
      </c>
      <c r="AF28" s="724"/>
    </row>
    <row r="29" spans="2:32" s="708" customFormat="1" ht="27.95" customHeight="1">
      <c r="B29" s="715">
        <v>2</v>
      </c>
      <c r="C29" s="719"/>
      <c r="D29" s="473" t="str">
        <f>國華!M38</f>
        <v>燕麥Q飯</v>
      </c>
      <c r="E29" s="473" t="s">
        <v>110</v>
      </c>
      <c r="F29" s="473"/>
      <c r="G29" s="473" t="str">
        <f>國華!M39</f>
        <v>菇菇麻香雞</v>
      </c>
      <c r="H29" s="473" t="s">
        <v>112</v>
      </c>
      <c r="I29" s="473"/>
      <c r="J29" s="722" t="str">
        <f>國華!M40</f>
        <v xml:space="preserve">   糖醋豆腐(豆) </v>
      </c>
      <c r="K29" s="830" t="s">
        <v>112</v>
      </c>
      <c r="L29" s="829"/>
      <c r="M29" s="813" t="str">
        <f>國華!M41</f>
        <v>炸醬公仔麵</v>
      </c>
      <c r="N29" s="812" t="s">
        <v>112</v>
      </c>
      <c r="O29" s="720"/>
      <c r="P29" s="473" t="str">
        <f>國華!M42</f>
        <v>深色蔬菜</v>
      </c>
      <c r="Q29" s="473" t="s">
        <v>164</v>
      </c>
      <c r="R29" s="473"/>
      <c r="S29" s="722" t="str">
        <f>國華!M43</f>
        <v>結頭玉米湯</v>
      </c>
      <c r="T29" s="761" t="s">
        <v>112</v>
      </c>
      <c r="U29" s="720"/>
      <c r="V29" s="426"/>
      <c r="W29" s="803" t="s">
        <v>33</v>
      </c>
      <c r="X29" s="659" t="s">
        <v>115</v>
      </c>
      <c r="Y29" s="551">
        <v>5.5</v>
      </c>
      <c r="Z29" s="675"/>
      <c r="AA29" s="675"/>
      <c r="AB29" s="676"/>
      <c r="AC29" s="675" t="s">
        <v>116</v>
      </c>
      <c r="AD29" s="675" t="s">
        <v>117</v>
      </c>
      <c r="AE29" s="675" t="s">
        <v>118</v>
      </c>
      <c r="AF29" s="675" t="s">
        <v>119</v>
      </c>
    </row>
    <row r="30" spans="2:32" ht="27.95" customHeight="1">
      <c r="B30" s="703" t="s">
        <v>120</v>
      </c>
      <c r="C30" s="719"/>
      <c r="D30" s="427" t="s">
        <v>121</v>
      </c>
      <c r="E30" s="427"/>
      <c r="F30" s="427">
        <v>66</v>
      </c>
      <c r="G30" s="427" t="s">
        <v>565</v>
      </c>
      <c r="H30" s="427"/>
      <c r="I30" s="427">
        <v>50</v>
      </c>
      <c r="J30" s="427" t="s">
        <v>225</v>
      </c>
      <c r="K30" s="427" t="s">
        <v>147</v>
      </c>
      <c r="L30" s="427">
        <v>50</v>
      </c>
      <c r="M30" s="450" t="s">
        <v>314</v>
      </c>
      <c r="N30" s="450"/>
      <c r="O30" s="450">
        <v>25</v>
      </c>
      <c r="P30" s="427" t="s">
        <v>241</v>
      </c>
      <c r="Q30" s="427"/>
      <c r="R30" s="427">
        <v>100</v>
      </c>
      <c r="S30" s="588" t="s">
        <v>613</v>
      </c>
      <c r="T30" s="588"/>
      <c r="U30" s="828">
        <v>35</v>
      </c>
      <c r="V30" s="426"/>
      <c r="W30" s="792" t="s">
        <v>597</v>
      </c>
      <c r="X30" s="666" t="s">
        <v>126</v>
      </c>
      <c r="Y30" s="551">
        <v>2.2999999999999998</v>
      </c>
      <c r="Z30" s="685"/>
      <c r="AA30" s="707" t="s">
        <v>127</v>
      </c>
      <c r="AB30" s="676">
        <v>6</v>
      </c>
      <c r="AC30" s="676">
        <f>AB30*2</f>
        <v>12</v>
      </c>
      <c r="AD30" s="676"/>
      <c r="AE30" s="676">
        <f>AB30*15</f>
        <v>90</v>
      </c>
      <c r="AF30" s="676">
        <f>AC30*4+AE30*4</f>
        <v>408</v>
      </c>
    </row>
    <row r="31" spans="2:32" ht="27.95" customHeight="1">
      <c r="B31" s="703">
        <v>17</v>
      </c>
      <c r="C31" s="719"/>
      <c r="D31" s="427" t="s">
        <v>575</v>
      </c>
      <c r="E31" s="427"/>
      <c r="F31" s="427">
        <v>34</v>
      </c>
      <c r="G31" s="427" t="s">
        <v>561</v>
      </c>
      <c r="H31" s="427"/>
      <c r="I31" s="450">
        <v>7</v>
      </c>
      <c r="J31" s="467"/>
      <c r="K31" s="467"/>
      <c r="L31" s="467"/>
      <c r="M31" s="450" t="s">
        <v>677</v>
      </c>
      <c r="N31" s="450"/>
      <c r="O31" s="450">
        <v>7</v>
      </c>
      <c r="P31" s="427"/>
      <c r="Q31" s="427"/>
      <c r="R31" s="427"/>
      <c r="S31" s="430" t="s">
        <v>676</v>
      </c>
      <c r="T31" s="449"/>
      <c r="U31" s="827">
        <v>2</v>
      </c>
      <c r="V31" s="426"/>
      <c r="W31" s="803" t="s">
        <v>32</v>
      </c>
      <c r="X31" s="659" t="s">
        <v>133</v>
      </c>
      <c r="Y31" s="823">
        <v>1.9</v>
      </c>
      <c r="Z31" s="675"/>
      <c r="AA31" s="706" t="s">
        <v>134</v>
      </c>
      <c r="AB31" s="676">
        <v>2.2999999999999998</v>
      </c>
      <c r="AC31" s="705">
        <f>AB31*7</f>
        <v>16.099999999999998</v>
      </c>
      <c r="AD31" s="676">
        <f>AB31*5</f>
        <v>11.5</v>
      </c>
      <c r="AE31" s="676" t="s">
        <v>135</v>
      </c>
      <c r="AF31" s="704">
        <f>AC31*4+AD31*9</f>
        <v>167.89999999999998</v>
      </c>
    </row>
    <row r="32" spans="2:32" ht="27.95" customHeight="1">
      <c r="B32" s="703" t="s">
        <v>136</v>
      </c>
      <c r="C32" s="719"/>
      <c r="D32" s="427"/>
      <c r="E32" s="427"/>
      <c r="F32" s="427"/>
      <c r="G32" s="450" t="s">
        <v>344</v>
      </c>
      <c r="H32" s="427"/>
      <c r="I32" s="427">
        <v>10</v>
      </c>
      <c r="J32" s="467"/>
      <c r="K32" s="467"/>
      <c r="L32" s="467"/>
      <c r="M32" s="450" t="s">
        <v>316</v>
      </c>
      <c r="N32" s="481"/>
      <c r="O32" s="450">
        <v>10</v>
      </c>
      <c r="P32" s="427"/>
      <c r="Q32" s="427"/>
      <c r="R32" s="427"/>
      <c r="S32" s="456" t="s">
        <v>572</v>
      </c>
      <c r="T32" s="522"/>
      <c r="U32" s="438">
        <v>2</v>
      </c>
      <c r="V32" s="426"/>
      <c r="W32" s="792" t="s">
        <v>550</v>
      </c>
      <c r="X32" s="659" t="s">
        <v>138</v>
      </c>
      <c r="Y32" s="823">
        <v>2.2999999999999998</v>
      </c>
      <c r="Z32" s="685"/>
      <c r="AA32" s="675" t="s">
        <v>139</v>
      </c>
      <c r="AB32" s="676">
        <v>1.5</v>
      </c>
      <c r="AC32" s="676">
        <f>AB32*1</f>
        <v>1.5</v>
      </c>
      <c r="AD32" s="676" t="s">
        <v>135</v>
      </c>
      <c r="AE32" s="676">
        <f>AB32*5</f>
        <v>7.5</v>
      </c>
      <c r="AF32" s="676">
        <f>AC32*4+AE32*4</f>
        <v>36</v>
      </c>
    </row>
    <row r="33" spans="2:32" ht="27.95" customHeight="1">
      <c r="B33" s="700" t="s">
        <v>181</v>
      </c>
      <c r="C33" s="719"/>
      <c r="D33" s="826"/>
      <c r="E33" s="447"/>
      <c r="F33" s="442"/>
      <c r="G33" s="523"/>
      <c r="H33" s="449"/>
      <c r="I33" s="428"/>
      <c r="J33" s="467"/>
      <c r="K33" s="467"/>
      <c r="L33" s="467"/>
      <c r="M33" s="428" t="s">
        <v>539</v>
      </c>
      <c r="N33" s="447"/>
      <c r="O33" s="427">
        <v>2</v>
      </c>
      <c r="P33" s="427"/>
      <c r="Q33" s="427"/>
      <c r="R33" s="427"/>
      <c r="S33" s="448"/>
      <c r="T33" s="447"/>
      <c r="U33" s="427"/>
      <c r="V33" s="426"/>
      <c r="W33" s="803" t="s">
        <v>34</v>
      </c>
      <c r="X33" s="659" t="s">
        <v>144</v>
      </c>
      <c r="Y33" s="823">
        <v>0</v>
      </c>
      <c r="Z33" s="675"/>
      <c r="AA33" s="675" t="s">
        <v>145</v>
      </c>
      <c r="AB33" s="676">
        <v>2.5</v>
      </c>
      <c r="AC33" s="676"/>
      <c r="AD33" s="676">
        <f>AB33*5</f>
        <v>12.5</v>
      </c>
      <c r="AE33" s="676" t="s">
        <v>135</v>
      </c>
      <c r="AF33" s="676">
        <f>AD33*9</f>
        <v>112.5</v>
      </c>
    </row>
    <row r="34" spans="2:32" ht="27.95" customHeight="1">
      <c r="B34" s="700"/>
      <c r="C34" s="719"/>
      <c r="D34" s="826"/>
      <c r="E34" s="447"/>
      <c r="F34" s="442"/>
      <c r="G34" s="430"/>
      <c r="H34" s="429"/>
      <c r="I34" s="428"/>
      <c r="J34" s="467"/>
      <c r="K34" s="467"/>
      <c r="L34" s="467"/>
      <c r="M34" s="452"/>
      <c r="N34" s="451"/>
      <c r="O34" s="452"/>
      <c r="P34" s="427"/>
      <c r="Q34" s="427"/>
      <c r="R34" s="427"/>
      <c r="S34" s="450"/>
      <c r="T34" s="447"/>
      <c r="U34" s="427"/>
      <c r="V34" s="426"/>
      <c r="W34" s="792" t="s">
        <v>675</v>
      </c>
      <c r="X34" s="656" t="s">
        <v>149</v>
      </c>
      <c r="Y34" s="823">
        <v>0</v>
      </c>
      <c r="Z34" s="685"/>
      <c r="AA34" s="675" t="s">
        <v>150</v>
      </c>
      <c r="AB34" s="676">
        <v>1</v>
      </c>
      <c r="AE34" s="675">
        <f>AB34*15</f>
        <v>15</v>
      </c>
    </row>
    <row r="35" spans="2:32" ht="27.95" customHeight="1">
      <c r="B35" s="435" t="s">
        <v>151</v>
      </c>
      <c r="C35" s="718"/>
      <c r="D35" s="437"/>
      <c r="E35" s="437"/>
      <c r="F35" s="467"/>
      <c r="G35" s="824"/>
      <c r="H35" s="825"/>
      <c r="I35" s="824"/>
      <c r="J35" s="467"/>
      <c r="K35" s="467"/>
      <c r="L35" s="467"/>
      <c r="M35" s="450"/>
      <c r="N35" s="450"/>
      <c r="O35" s="450"/>
      <c r="P35" s="427"/>
      <c r="Q35" s="427"/>
      <c r="R35" s="427"/>
      <c r="S35" s="456"/>
      <c r="T35" s="522"/>
      <c r="U35" s="521"/>
      <c r="V35" s="426"/>
      <c r="W35" s="803" t="s">
        <v>152</v>
      </c>
      <c r="X35" s="655"/>
      <c r="Y35" s="823"/>
      <c r="Z35" s="675"/>
      <c r="AC35" s="675">
        <f>SUM(AC30:AC34)</f>
        <v>29.599999999999998</v>
      </c>
      <c r="AD35" s="675">
        <f>SUM(AD30:AD34)</f>
        <v>24</v>
      </c>
      <c r="AE35" s="675">
        <f>SUM(AE30:AE34)</f>
        <v>112.5</v>
      </c>
      <c r="AF35" s="675">
        <f>AC35*4+AD35*9+AE35*4</f>
        <v>784.4</v>
      </c>
    </row>
    <row r="36" spans="2:32" ht="27.95" customHeight="1">
      <c r="B36" s="717"/>
      <c r="C36" s="716"/>
      <c r="D36" s="427"/>
      <c r="E36" s="447"/>
      <c r="F36" s="427"/>
      <c r="G36" s="463"/>
      <c r="H36" s="432"/>
      <c r="I36" s="463"/>
      <c r="J36" s="450"/>
      <c r="K36" s="481"/>
      <c r="L36" s="450"/>
      <c r="M36" s="822"/>
      <c r="N36" s="821"/>
      <c r="O36" s="820"/>
      <c r="P36" s="448"/>
      <c r="Q36" s="448"/>
      <c r="R36" s="448"/>
      <c r="S36" s="463"/>
      <c r="T36" s="432"/>
      <c r="U36" s="463"/>
      <c r="V36" s="426"/>
      <c r="W36" s="792" t="s">
        <v>674</v>
      </c>
      <c r="X36" s="672"/>
      <c r="Y36" s="819"/>
      <c r="Z36" s="685"/>
      <c r="AC36" s="684">
        <f>AC35*4/AF35</f>
        <v>0.15094339622641509</v>
      </c>
      <c r="AD36" s="684">
        <f>AD35*9/AF35</f>
        <v>0.27536970933197347</v>
      </c>
      <c r="AE36" s="684">
        <f>AE35*4/AF35</f>
        <v>0.57368689444161147</v>
      </c>
    </row>
    <row r="37" spans="2:32" s="708" customFormat="1" ht="27.95" customHeight="1">
      <c r="B37" s="715">
        <v>2</v>
      </c>
      <c r="C37" s="719"/>
      <c r="D37" s="816" t="str">
        <f>國華!Q38</f>
        <v>鐵板肉醬麵</v>
      </c>
      <c r="E37" s="816" t="s">
        <v>164</v>
      </c>
      <c r="F37" s="816"/>
      <c r="G37" s="816" t="str">
        <f>國華!Q39</f>
        <v xml:space="preserve"> 芝麻蒲燒魚(海) </v>
      </c>
      <c r="H37" s="816" t="s">
        <v>212</v>
      </c>
      <c r="I37" s="816"/>
      <c r="J37" s="818" t="str">
        <f>國華!Q40</f>
        <v>香薯餅(加)</v>
      </c>
      <c r="K37" s="721" t="s">
        <v>212</v>
      </c>
      <c r="L37" s="817"/>
      <c r="M37" s="818" t="str">
        <f>國華!Q41</f>
        <v xml:space="preserve"> 黃瓜燴鴿蛋</v>
      </c>
      <c r="N37" s="812" t="s">
        <v>112</v>
      </c>
      <c r="O37" s="817"/>
      <c r="P37" s="816" t="str">
        <f>國華!Q42</f>
        <v>深色蔬菜</v>
      </c>
      <c r="Q37" s="815" t="s">
        <v>164</v>
      </c>
      <c r="R37" s="814"/>
      <c r="S37" s="813" t="str">
        <f>國華!Q43</f>
        <v>紫菜蛋花湯</v>
      </c>
      <c r="T37" s="812" t="s">
        <v>112</v>
      </c>
      <c r="U37" s="811"/>
      <c r="V37" s="743"/>
      <c r="W37" s="650" t="s">
        <v>33</v>
      </c>
      <c r="X37" s="671" t="s">
        <v>115</v>
      </c>
      <c r="Y37" s="572">
        <v>5</v>
      </c>
      <c r="Z37" s="675"/>
      <c r="AA37" s="675"/>
      <c r="AB37" s="676"/>
      <c r="AC37" s="675" t="s">
        <v>116</v>
      </c>
      <c r="AD37" s="675" t="s">
        <v>117</v>
      </c>
      <c r="AE37" s="675" t="s">
        <v>118</v>
      </c>
      <c r="AF37" s="675" t="s">
        <v>119</v>
      </c>
    </row>
    <row r="38" spans="2:32" ht="27.95" customHeight="1">
      <c r="B38" s="703" t="s">
        <v>120</v>
      </c>
      <c r="C38" s="699"/>
      <c r="D38" s="466" t="s">
        <v>673</v>
      </c>
      <c r="E38" s="466"/>
      <c r="F38" s="810">
        <v>203</v>
      </c>
      <c r="G38" s="809" t="s">
        <v>672</v>
      </c>
      <c r="H38" s="808" t="s">
        <v>186</v>
      </c>
      <c r="I38" s="808">
        <v>60</v>
      </c>
      <c r="J38" s="463" t="s">
        <v>671</v>
      </c>
      <c r="K38" s="463" t="s">
        <v>209</v>
      </c>
      <c r="L38" s="463">
        <v>45</v>
      </c>
      <c r="M38" s="467" t="s">
        <v>350</v>
      </c>
      <c r="N38" s="808"/>
      <c r="O38" s="467">
        <v>35</v>
      </c>
      <c r="P38" s="505" t="s">
        <v>241</v>
      </c>
      <c r="Q38" s="808"/>
      <c r="R38" s="808">
        <v>100</v>
      </c>
      <c r="S38" s="467" t="s">
        <v>629</v>
      </c>
      <c r="T38" s="427"/>
      <c r="U38" s="467">
        <v>1</v>
      </c>
      <c r="V38" s="743"/>
      <c r="W38" s="792" t="s">
        <v>562</v>
      </c>
      <c r="X38" s="666" t="s">
        <v>126</v>
      </c>
      <c r="Y38" s="551">
        <v>2.2999999999999998</v>
      </c>
      <c r="Z38" s="685"/>
      <c r="AA38" s="707" t="s">
        <v>127</v>
      </c>
      <c r="AB38" s="676">
        <v>6</v>
      </c>
      <c r="AC38" s="676">
        <f>AB38*2</f>
        <v>12</v>
      </c>
      <c r="AD38" s="676"/>
      <c r="AE38" s="676">
        <f>AB38*15</f>
        <v>90</v>
      </c>
      <c r="AF38" s="676">
        <f>AC38*4+AE38*4</f>
        <v>408</v>
      </c>
    </row>
    <row r="39" spans="2:32" ht="27.95" customHeight="1">
      <c r="B39" s="703">
        <v>18</v>
      </c>
      <c r="C39" s="699"/>
      <c r="D39" s="453" t="s">
        <v>315</v>
      </c>
      <c r="E39" s="463"/>
      <c r="F39" s="804">
        <v>15</v>
      </c>
      <c r="G39" s="649" t="s">
        <v>652</v>
      </c>
      <c r="H39" s="467"/>
      <c r="I39" s="431">
        <v>0.2</v>
      </c>
      <c r="J39" s="427"/>
      <c r="K39" s="427"/>
      <c r="L39" s="427"/>
      <c r="M39" s="427" t="s">
        <v>670</v>
      </c>
      <c r="N39" s="518"/>
      <c r="O39" s="428">
        <v>15</v>
      </c>
      <c r="P39" s="428"/>
      <c r="Q39" s="427"/>
      <c r="R39" s="427"/>
      <c r="S39" s="483" t="s">
        <v>581</v>
      </c>
      <c r="T39" s="467"/>
      <c r="U39" s="467">
        <v>5</v>
      </c>
      <c r="V39" s="743"/>
      <c r="W39" s="803" t="s">
        <v>32</v>
      </c>
      <c r="X39" s="659" t="s">
        <v>133</v>
      </c>
      <c r="Y39" s="551">
        <v>1.8</v>
      </c>
      <c r="Z39" s="675"/>
      <c r="AA39" s="706" t="s">
        <v>134</v>
      </c>
      <c r="AB39" s="676">
        <v>2.2999999999999998</v>
      </c>
      <c r="AC39" s="705">
        <f>AB39*7</f>
        <v>16.099999999999998</v>
      </c>
      <c r="AD39" s="676">
        <f>AB39*5</f>
        <v>11.5</v>
      </c>
      <c r="AE39" s="676" t="s">
        <v>135</v>
      </c>
      <c r="AF39" s="704">
        <f>AC39*4+AD39*9</f>
        <v>167.89999999999998</v>
      </c>
    </row>
    <row r="40" spans="2:32" ht="27.95" customHeight="1">
      <c r="B40" s="703" t="s">
        <v>136</v>
      </c>
      <c r="C40" s="699"/>
      <c r="D40" s="453" t="s">
        <v>572</v>
      </c>
      <c r="E40" s="432"/>
      <c r="F40" s="804">
        <v>5</v>
      </c>
      <c r="G40" s="427"/>
      <c r="H40" s="427"/>
      <c r="I40" s="427"/>
      <c r="J40" s="520"/>
      <c r="K40" s="447"/>
      <c r="L40" s="448"/>
      <c r="M40" s="427" t="s">
        <v>669</v>
      </c>
      <c r="N40" s="518"/>
      <c r="O40" s="428">
        <v>5</v>
      </c>
      <c r="P40" s="427"/>
      <c r="Q40" s="447"/>
      <c r="R40" s="427"/>
      <c r="S40" s="483" t="s">
        <v>639</v>
      </c>
      <c r="T40" s="463"/>
      <c r="U40" s="463">
        <v>5</v>
      </c>
      <c r="V40" s="743"/>
      <c r="W40" s="792" t="s">
        <v>537</v>
      </c>
      <c r="X40" s="659" t="s">
        <v>138</v>
      </c>
      <c r="Y40" s="551">
        <v>2.5</v>
      </c>
      <c r="Z40" s="685"/>
      <c r="AA40" s="675" t="s">
        <v>139</v>
      </c>
      <c r="AB40" s="676">
        <v>1.6</v>
      </c>
      <c r="AC40" s="676">
        <f>AB40*1</f>
        <v>1.6</v>
      </c>
      <c r="AD40" s="676" t="s">
        <v>135</v>
      </c>
      <c r="AE40" s="676">
        <f>AB40*5</f>
        <v>8</v>
      </c>
      <c r="AF40" s="676">
        <f>AC40*4+AE40*4</f>
        <v>38.4</v>
      </c>
    </row>
    <row r="41" spans="2:32" ht="27.95" customHeight="1">
      <c r="B41" s="700" t="s">
        <v>192</v>
      </c>
      <c r="C41" s="699"/>
      <c r="D41" s="805" t="s">
        <v>316</v>
      </c>
      <c r="E41" s="432"/>
      <c r="F41" s="804">
        <v>5</v>
      </c>
      <c r="G41" s="519"/>
      <c r="H41" s="518"/>
      <c r="I41" s="505"/>
      <c r="J41" s="520"/>
      <c r="K41" s="443"/>
      <c r="L41" s="416"/>
      <c r="M41" s="463" t="s">
        <v>668</v>
      </c>
      <c r="N41" s="508"/>
      <c r="O41" s="463">
        <v>10</v>
      </c>
      <c r="P41" s="427"/>
      <c r="Q41" s="427"/>
      <c r="R41" s="427"/>
      <c r="S41" s="467"/>
      <c r="T41" s="467"/>
      <c r="U41" s="431"/>
      <c r="V41" s="743"/>
      <c r="W41" s="803" t="s">
        <v>34</v>
      </c>
      <c r="X41" s="659" t="s">
        <v>144</v>
      </c>
      <c r="Y41" s="551">
        <f>AB42</f>
        <v>0</v>
      </c>
      <c r="Z41" s="675"/>
      <c r="AA41" s="675" t="s">
        <v>145</v>
      </c>
      <c r="AB41" s="676">
        <v>2.5</v>
      </c>
      <c r="AC41" s="676"/>
      <c r="AD41" s="676">
        <f>AB41*5</f>
        <v>12.5</v>
      </c>
      <c r="AE41" s="676" t="s">
        <v>135</v>
      </c>
      <c r="AF41" s="676">
        <f>AD41*9</f>
        <v>112.5</v>
      </c>
    </row>
    <row r="42" spans="2:32" ht="27.95" customHeight="1">
      <c r="B42" s="700"/>
      <c r="C42" s="699"/>
      <c r="D42" s="805" t="s">
        <v>539</v>
      </c>
      <c r="E42" s="451"/>
      <c r="F42" s="807">
        <v>15</v>
      </c>
      <c r="G42" s="450"/>
      <c r="H42" s="467"/>
      <c r="I42" s="467"/>
      <c r="J42" s="463"/>
      <c r="K42" s="432"/>
      <c r="L42" s="463"/>
      <c r="M42" s="452" t="s">
        <v>316</v>
      </c>
      <c r="N42" s="483"/>
      <c r="O42" s="452">
        <v>3</v>
      </c>
      <c r="P42" s="427"/>
      <c r="Q42" s="447"/>
      <c r="R42" s="427"/>
      <c r="S42" s="489"/>
      <c r="T42" s="661"/>
      <c r="U42" s="806"/>
      <c r="V42" s="743"/>
      <c r="W42" s="792" t="s">
        <v>595</v>
      </c>
      <c r="X42" s="656" t="s">
        <v>149</v>
      </c>
      <c r="Y42" s="551">
        <v>0</v>
      </c>
      <c r="Z42" s="685"/>
      <c r="AA42" s="675" t="s">
        <v>150</v>
      </c>
      <c r="AE42" s="675">
        <f>AB42*15</f>
        <v>0</v>
      </c>
    </row>
    <row r="43" spans="2:32" ht="27.95" customHeight="1">
      <c r="B43" s="435" t="s">
        <v>151</v>
      </c>
      <c r="C43" s="697"/>
      <c r="D43" s="805"/>
      <c r="E43" s="427"/>
      <c r="F43" s="442"/>
      <c r="G43" s="467"/>
      <c r="H43" s="467"/>
      <c r="I43" s="467"/>
      <c r="J43" s="463"/>
      <c r="K43" s="432"/>
      <c r="L43" s="463"/>
      <c r="M43" s="450"/>
      <c r="N43" s="450"/>
      <c r="O43" s="450"/>
      <c r="P43" s="467"/>
      <c r="Q43" s="467"/>
      <c r="R43" s="467"/>
      <c r="S43" s="508"/>
      <c r="T43" s="432"/>
      <c r="U43" s="804"/>
      <c r="V43" s="743"/>
      <c r="W43" s="803" t="s">
        <v>152</v>
      </c>
      <c r="X43" s="655"/>
      <c r="Y43" s="551"/>
      <c r="Z43" s="675"/>
      <c r="AC43" s="675">
        <f>SUM(AC38:AC42)</f>
        <v>29.7</v>
      </c>
      <c r="AD43" s="675">
        <f>SUM(AD38:AD42)</f>
        <v>24</v>
      </c>
      <c r="AE43" s="675">
        <f>SUM(AE38:AE42)</f>
        <v>98</v>
      </c>
      <c r="AF43" s="675">
        <f>AC43*4+AD43*9+AE43*4</f>
        <v>726.8</v>
      </c>
    </row>
    <row r="44" spans="2:32" ht="27.95" customHeight="1" thickBot="1">
      <c r="B44" s="695"/>
      <c r="C44" s="685"/>
      <c r="D44" s="421"/>
      <c r="E44" s="802"/>
      <c r="F44" s="419"/>
      <c r="G44" s="799"/>
      <c r="H44" s="692"/>
      <c r="I44" s="795"/>
      <c r="J44" s="801"/>
      <c r="K44" s="800"/>
      <c r="L44" s="799"/>
      <c r="M44" s="798"/>
      <c r="N44" s="797"/>
      <c r="O44" s="796"/>
      <c r="P44" s="795"/>
      <c r="Q44" s="692"/>
      <c r="R44" s="795"/>
      <c r="S44" s="795"/>
      <c r="T44" s="692"/>
      <c r="U44" s="794"/>
      <c r="V44" s="793"/>
      <c r="W44" s="792" t="s">
        <v>667</v>
      </c>
      <c r="X44" s="686"/>
      <c r="Y44" s="551"/>
      <c r="Z44" s="685"/>
      <c r="AC44" s="684">
        <f>AC43*4/AF43</f>
        <v>0.16345624656026417</v>
      </c>
      <c r="AD44" s="684">
        <f>AD43*9/AF43</f>
        <v>0.29719317556411667</v>
      </c>
      <c r="AE44" s="684">
        <f>AE43*4/AF43</f>
        <v>0.53935057787561924</v>
      </c>
    </row>
    <row r="45" spans="2:32" ht="21.75" customHeight="1">
      <c r="C45" s="675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683"/>
      <c r="W45" s="683"/>
      <c r="X45" s="683"/>
      <c r="Y45" s="683"/>
      <c r="Z45" s="682"/>
    </row>
    <row r="46" spans="2:32">
      <c r="B46" s="676"/>
      <c r="D46" s="790"/>
      <c r="E46" s="790"/>
      <c r="F46" s="789"/>
      <c r="G46" s="789"/>
      <c r="H46" s="788"/>
      <c r="I46" s="675"/>
      <c r="J46" s="675"/>
      <c r="K46" s="788"/>
      <c r="L46" s="675"/>
      <c r="N46" s="788"/>
      <c r="O46" s="675"/>
      <c r="Q46" s="788"/>
      <c r="R46" s="675"/>
      <c r="T46" s="788"/>
      <c r="U46" s="675"/>
      <c r="V46" s="787"/>
      <c r="Y46" s="786"/>
    </row>
    <row r="47" spans="2:32">
      <c r="Y47" s="786"/>
    </row>
    <row r="48" spans="2:32">
      <c r="Y48" s="786"/>
    </row>
    <row r="49" spans="25:25">
      <c r="Y49" s="786"/>
    </row>
    <row r="50" spans="25:25">
      <c r="Y50" s="786"/>
    </row>
    <row r="51" spans="25:25">
      <c r="Y51" s="786"/>
    </row>
    <row r="52" spans="25:25">
      <c r="Y52" s="786"/>
    </row>
  </sheetData>
  <mergeCells count="15">
    <mergeCell ref="B1:Y1"/>
    <mergeCell ref="B2:G2"/>
    <mergeCell ref="C5:C10"/>
    <mergeCell ref="B9:B10"/>
    <mergeCell ref="C13:C18"/>
    <mergeCell ref="B17:B18"/>
    <mergeCell ref="V5:V44"/>
    <mergeCell ref="C37:C42"/>
    <mergeCell ref="B41:B42"/>
    <mergeCell ref="J45:Y45"/>
    <mergeCell ref="D46:G46"/>
    <mergeCell ref="C21:C26"/>
    <mergeCell ref="B25:B26"/>
    <mergeCell ref="C29:C34"/>
    <mergeCell ref="B33:B34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EBAA0-D11B-4BF3-83E2-EDF9FF9B566D}">
  <dimension ref="B1:AF52"/>
  <sheetViews>
    <sheetView view="pageBreakPreview" topLeftCell="A7" zoomScale="50" zoomScaleNormal="30" zoomScaleSheetLayoutView="50" workbookViewId="0">
      <selection activeCell="E21" sqref="E21:H21"/>
    </sheetView>
  </sheetViews>
  <sheetFormatPr defaultRowHeight="20.25"/>
  <cols>
    <col min="1" max="1" width="1.875" style="674" customWidth="1"/>
    <col min="2" max="2" width="4.875" style="681" customWidth="1"/>
    <col min="3" max="3" width="0" style="674" hidden="1" customWidth="1"/>
    <col min="4" max="4" width="28.625" style="674" customWidth="1"/>
    <col min="5" max="5" width="5.625" style="680" customWidth="1"/>
    <col min="6" max="6" width="9.625" style="674" customWidth="1"/>
    <col min="7" max="7" width="28.625" style="674" customWidth="1"/>
    <col min="8" max="8" width="5.625" style="680" customWidth="1"/>
    <col min="9" max="9" width="9.625" style="674" customWidth="1"/>
    <col min="10" max="10" width="28.625" style="674" customWidth="1"/>
    <col min="11" max="11" width="5.625" style="680" customWidth="1"/>
    <col min="12" max="12" width="9.625" style="674" customWidth="1"/>
    <col min="13" max="13" width="28.625" style="674" customWidth="1"/>
    <col min="14" max="14" width="5.625" style="680" customWidth="1"/>
    <col min="15" max="15" width="9.625" style="674" customWidth="1"/>
    <col min="16" max="16" width="28.625" style="674" customWidth="1"/>
    <col min="17" max="17" width="5.625" style="680" customWidth="1"/>
    <col min="18" max="18" width="9.625" style="674" customWidth="1"/>
    <col min="19" max="19" width="28.625" style="674" customWidth="1"/>
    <col min="20" max="20" width="5.625" style="680" customWidth="1"/>
    <col min="21" max="21" width="9.625" style="674" customWidth="1"/>
    <col min="22" max="22" width="12.125" style="679" customWidth="1"/>
    <col min="23" max="23" width="11.75" style="678" customWidth="1"/>
    <col min="24" max="24" width="11.25" style="211" customWidth="1"/>
    <col min="25" max="25" width="6.625" style="677" customWidth="1"/>
    <col min="26" max="26" width="6.625" style="674" customWidth="1"/>
    <col min="27" max="27" width="6" style="675" hidden="1" customWidth="1"/>
    <col min="28" max="28" width="5.5" style="676" hidden="1" customWidth="1"/>
    <col min="29" max="29" width="7.75" style="675" hidden="1" customWidth="1"/>
    <col min="30" max="30" width="8" style="675" hidden="1" customWidth="1"/>
    <col min="31" max="31" width="7.875" style="675" hidden="1" customWidth="1"/>
    <col min="32" max="32" width="7.5" style="675" hidden="1" customWidth="1"/>
    <col min="33" max="16384" width="9" style="674"/>
  </cols>
  <sheetData>
    <row r="1" spans="2:32" s="675" customFormat="1" ht="38.25">
      <c r="B1" s="550" t="s">
        <v>710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780"/>
      <c r="AB1" s="676"/>
    </row>
    <row r="2" spans="2:32" s="675" customFormat="1" ht="16.5" customHeight="1">
      <c r="B2" s="785"/>
      <c r="C2" s="784"/>
      <c r="D2" s="784"/>
      <c r="E2" s="784"/>
      <c r="F2" s="784"/>
      <c r="G2" s="784"/>
      <c r="H2" s="783"/>
      <c r="I2" s="780"/>
      <c r="J2" s="780"/>
      <c r="K2" s="783"/>
      <c r="L2" s="780"/>
      <c r="M2" s="780"/>
      <c r="N2" s="783"/>
      <c r="O2" s="780"/>
      <c r="P2" s="780"/>
      <c r="Q2" s="783"/>
      <c r="R2" s="780"/>
      <c r="S2" s="780"/>
      <c r="T2" s="783"/>
      <c r="U2" s="780"/>
      <c r="V2" s="782"/>
      <c r="W2" s="781"/>
      <c r="X2" s="545"/>
      <c r="Y2" s="781"/>
      <c r="Z2" s="780"/>
      <c r="AB2" s="676"/>
    </row>
    <row r="3" spans="2:32" s="675" customFormat="1" ht="31.5" customHeight="1" thickBot="1">
      <c r="B3" s="542" t="s">
        <v>97</v>
      </c>
      <c r="C3" s="779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T3" s="778"/>
      <c r="U3" s="778"/>
      <c r="V3" s="777"/>
      <c r="W3" s="776"/>
      <c r="X3" s="537"/>
      <c r="Y3" s="775"/>
      <c r="Z3" s="685"/>
      <c r="AB3" s="676"/>
    </row>
    <row r="4" spans="2:32" s="766" customFormat="1" ht="43.5">
      <c r="B4" s="774" t="s">
        <v>98</v>
      </c>
      <c r="C4" s="773" t="s">
        <v>99</v>
      </c>
      <c r="D4" s="770" t="s">
        <v>100</v>
      </c>
      <c r="E4" s="532" t="s">
        <v>101</v>
      </c>
      <c r="F4" s="770"/>
      <c r="G4" s="770" t="s">
        <v>103</v>
      </c>
      <c r="H4" s="532" t="s">
        <v>101</v>
      </c>
      <c r="I4" s="770"/>
      <c r="J4" s="770" t="s">
        <v>104</v>
      </c>
      <c r="K4" s="846" t="s">
        <v>101</v>
      </c>
      <c r="L4" s="772"/>
      <c r="M4" s="771" t="s">
        <v>104</v>
      </c>
      <c r="N4" s="845" t="s">
        <v>101</v>
      </c>
      <c r="O4" s="844"/>
      <c r="P4" s="770" t="s">
        <v>104</v>
      </c>
      <c r="Q4" s="532" t="s">
        <v>101</v>
      </c>
      <c r="R4" s="770"/>
      <c r="S4" s="771" t="s">
        <v>105</v>
      </c>
      <c r="T4" s="532" t="s">
        <v>101</v>
      </c>
      <c r="U4" s="770"/>
      <c r="V4" s="530" t="s">
        <v>106</v>
      </c>
      <c r="W4" s="769" t="s">
        <v>107</v>
      </c>
      <c r="X4" s="529" t="s">
        <v>108</v>
      </c>
      <c r="Y4" s="768" t="s">
        <v>109</v>
      </c>
      <c r="Z4" s="767"/>
      <c r="AA4" s="707"/>
      <c r="AB4" s="676"/>
      <c r="AC4" s="675"/>
      <c r="AD4" s="675"/>
      <c r="AE4" s="675"/>
      <c r="AF4" s="675"/>
    </row>
    <row r="5" spans="2:32" s="708" customFormat="1" ht="53.25" customHeight="1">
      <c r="B5" s="715">
        <v>2</v>
      </c>
      <c r="C5" s="719"/>
      <c r="D5" s="473" t="str">
        <f>國華!A47</f>
        <v>香Q米飯</v>
      </c>
      <c r="E5" s="473" t="s">
        <v>110</v>
      </c>
      <c r="F5" s="607" t="s">
        <v>102</v>
      </c>
      <c r="G5" s="473" t="str">
        <f>國華!A48</f>
        <v>黃金豬排(炸)</v>
      </c>
      <c r="H5" s="473" t="s">
        <v>182</v>
      </c>
      <c r="I5" s="607" t="s">
        <v>102</v>
      </c>
      <c r="J5" s="722" t="str">
        <f>國華!A49</f>
        <v xml:space="preserve"> 豆腐絞肉(豆)</v>
      </c>
      <c r="K5" s="761" t="s">
        <v>112</v>
      </c>
      <c r="L5" s="608" t="s">
        <v>102</v>
      </c>
      <c r="M5" s="722" t="str">
        <f>國華!A50</f>
        <v xml:space="preserve">芋香金菇白菜  </v>
      </c>
      <c r="N5" s="721" t="s">
        <v>112</v>
      </c>
      <c r="O5" s="608" t="s">
        <v>102</v>
      </c>
      <c r="P5" s="473" t="str">
        <f>國華!A51</f>
        <v xml:space="preserve"> 深色蔬菜</v>
      </c>
      <c r="Q5" s="473" t="s">
        <v>164</v>
      </c>
      <c r="R5" s="607" t="s">
        <v>102</v>
      </c>
      <c r="S5" s="473" t="str">
        <f>國華!A52</f>
        <v>海芽玉米湯</v>
      </c>
      <c r="T5" s="473" t="s">
        <v>112</v>
      </c>
      <c r="U5" s="607" t="s">
        <v>102</v>
      </c>
      <c r="V5" s="525" t="s">
        <v>589</v>
      </c>
      <c r="W5" s="650" t="s">
        <v>33</v>
      </c>
      <c r="X5" s="671" t="s">
        <v>115</v>
      </c>
      <c r="Y5" s="572">
        <v>5</v>
      </c>
      <c r="Z5" s="675"/>
      <c r="AA5" s="675"/>
      <c r="AB5" s="676"/>
      <c r="AC5" s="675" t="s">
        <v>116</v>
      </c>
      <c r="AD5" s="675" t="s">
        <v>117</v>
      </c>
      <c r="AE5" s="675" t="s">
        <v>118</v>
      </c>
      <c r="AF5" s="675" t="s">
        <v>119</v>
      </c>
    </row>
    <row r="6" spans="2:32" ht="27.95" customHeight="1">
      <c r="B6" s="703" t="s">
        <v>120</v>
      </c>
      <c r="C6" s="719"/>
      <c r="D6" s="427" t="s">
        <v>121</v>
      </c>
      <c r="E6" s="427"/>
      <c r="F6" s="427">
        <v>100</v>
      </c>
      <c r="G6" s="427" t="s">
        <v>545</v>
      </c>
      <c r="H6" s="427"/>
      <c r="I6" s="427">
        <v>50</v>
      </c>
      <c r="J6" s="427" t="s">
        <v>225</v>
      </c>
      <c r="K6" s="427" t="s">
        <v>147</v>
      </c>
      <c r="L6" s="427">
        <v>50</v>
      </c>
      <c r="M6" s="427" t="s">
        <v>348</v>
      </c>
      <c r="N6" s="437"/>
      <c r="O6" s="427">
        <v>60</v>
      </c>
      <c r="P6" s="427" t="s">
        <v>241</v>
      </c>
      <c r="Q6" s="427"/>
      <c r="R6" s="427">
        <v>100</v>
      </c>
      <c r="S6" s="416" t="s">
        <v>416</v>
      </c>
      <c r="T6" s="416"/>
      <c r="U6" s="416">
        <v>1</v>
      </c>
      <c r="V6" s="426"/>
      <c r="W6" s="792" t="s">
        <v>562</v>
      </c>
      <c r="X6" s="666" t="s">
        <v>126</v>
      </c>
      <c r="Y6" s="551">
        <v>2.5</v>
      </c>
      <c r="Z6" s="685"/>
      <c r="AA6" s="707" t="s">
        <v>127</v>
      </c>
      <c r="AB6" s="676">
        <v>6</v>
      </c>
      <c r="AC6" s="676">
        <f>AB6*2</f>
        <v>12</v>
      </c>
      <c r="AD6" s="676"/>
      <c r="AE6" s="676">
        <f>AB6*15</f>
        <v>90</v>
      </c>
      <c r="AF6" s="676">
        <f>AC6*4+AE6*4</f>
        <v>408</v>
      </c>
    </row>
    <row r="7" spans="2:32" ht="27.95" customHeight="1">
      <c r="B7" s="703">
        <v>21</v>
      </c>
      <c r="C7" s="719"/>
      <c r="D7" s="427"/>
      <c r="E7" s="427"/>
      <c r="F7" s="427"/>
      <c r="G7" s="427"/>
      <c r="H7" s="447"/>
      <c r="I7" s="427"/>
      <c r="J7" s="427" t="s">
        <v>539</v>
      </c>
      <c r="K7" s="447"/>
      <c r="L7" s="427">
        <v>10</v>
      </c>
      <c r="M7" s="450" t="s">
        <v>316</v>
      </c>
      <c r="N7" s="481"/>
      <c r="O7" s="450">
        <v>5</v>
      </c>
      <c r="P7" s="427"/>
      <c r="Q7" s="427"/>
      <c r="R7" s="427"/>
      <c r="S7" s="416" t="s">
        <v>572</v>
      </c>
      <c r="T7" s="416"/>
      <c r="U7" s="416">
        <v>5</v>
      </c>
      <c r="V7" s="426"/>
      <c r="W7" s="803" t="s">
        <v>63</v>
      </c>
      <c r="X7" s="659" t="s">
        <v>133</v>
      </c>
      <c r="Y7" s="551">
        <v>1.8</v>
      </c>
      <c r="Z7" s="675"/>
      <c r="AA7" s="706" t="s">
        <v>134</v>
      </c>
      <c r="AB7" s="676">
        <v>2</v>
      </c>
      <c r="AC7" s="705">
        <f>AB7*7</f>
        <v>14</v>
      </c>
      <c r="AD7" s="676">
        <f>AB7*5</f>
        <v>10</v>
      </c>
      <c r="AE7" s="676" t="s">
        <v>135</v>
      </c>
      <c r="AF7" s="704">
        <f>AC7*4+AD7*9</f>
        <v>146</v>
      </c>
    </row>
    <row r="8" spans="2:32" ht="27.95" customHeight="1">
      <c r="B8" s="703" t="s">
        <v>136</v>
      </c>
      <c r="C8" s="719"/>
      <c r="D8" s="427"/>
      <c r="E8" s="427"/>
      <c r="F8" s="427"/>
      <c r="G8" s="427"/>
      <c r="H8" s="447"/>
      <c r="I8" s="427"/>
      <c r="J8" s="884" t="s">
        <v>572</v>
      </c>
      <c r="K8" s="447"/>
      <c r="L8" s="427">
        <v>2</v>
      </c>
      <c r="M8" s="427" t="s">
        <v>559</v>
      </c>
      <c r="N8" s="437"/>
      <c r="O8" s="427">
        <v>5</v>
      </c>
      <c r="P8" s="427"/>
      <c r="Q8" s="447"/>
      <c r="R8" s="427"/>
      <c r="S8" s="456" t="s">
        <v>538</v>
      </c>
      <c r="T8" s="455"/>
      <c r="U8" s="454">
        <v>0.02</v>
      </c>
      <c r="V8" s="426"/>
      <c r="W8" s="792" t="s">
        <v>537</v>
      </c>
      <c r="X8" s="659" t="s">
        <v>138</v>
      </c>
      <c r="Y8" s="551">
        <v>2.5</v>
      </c>
      <c r="Z8" s="685"/>
      <c r="AA8" s="675" t="s">
        <v>139</v>
      </c>
      <c r="AB8" s="676">
        <v>1.5</v>
      </c>
      <c r="AC8" s="676">
        <f>AB8*1</f>
        <v>1.5</v>
      </c>
      <c r="AD8" s="676" t="s">
        <v>135</v>
      </c>
      <c r="AE8" s="676">
        <f>AB8*5</f>
        <v>7.5</v>
      </c>
      <c r="AF8" s="676">
        <f>AC8*4+AE8*4</f>
        <v>36</v>
      </c>
    </row>
    <row r="9" spans="2:32" ht="27.95" customHeight="1">
      <c r="B9" s="700" t="s">
        <v>140</v>
      </c>
      <c r="C9" s="719"/>
      <c r="D9" s="427"/>
      <c r="E9" s="427"/>
      <c r="F9" s="427"/>
      <c r="G9" s="427"/>
      <c r="H9" s="447"/>
      <c r="I9" s="427"/>
      <c r="J9" s="427"/>
      <c r="K9" s="427"/>
      <c r="L9" s="427"/>
      <c r="M9" s="427" t="s">
        <v>638</v>
      </c>
      <c r="N9" s="437"/>
      <c r="O9" s="427">
        <v>10</v>
      </c>
      <c r="P9" s="427"/>
      <c r="Q9" s="447"/>
      <c r="R9" s="427"/>
      <c r="S9" s="662"/>
      <c r="T9" s="843"/>
      <c r="U9" s="662"/>
      <c r="V9" s="426"/>
      <c r="W9" s="803" t="s">
        <v>34</v>
      </c>
      <c r="X9" s="659" t="s">
        <v>144</v>
      </c>
      <c r="Y9" s="551">
        <v>0</v>
      </c>
      <c r="Z9" s="675"/>
      <c r="AA9" s="675" t="s">
        <v>145</v>
      </c>
      <c r="AB9" s="676">
        <v>2.5</v>
      </c>
      <c r="AC9" s="676"/>
      <c r="AD9" s="676">
        <f>AB9*5</f>
        <v>12.5</v>
      </c>
      <c r="AE9" s="676" t="s">
        <v>135</v>
      </c>
      <c r="AF9" s="676">
        <f>AD9*9</f>
        <v>112.5</v>
      </c>
    </row>
    <row r="10" spans="2:32" ht="27.95" customHeight="1">
      <c r="B10" s="700"/>
      <c r="C10" s="719"/>
      <c r="D10" s="443"/>
      <c r="E10" s="443"/>
      <c r="F10" s="443"/>
      <c r="G10" s="463"/>
      <c r="H10" s="432"/>
      <c r="I10" s="463"/>
      <c r="J10" s="448"/>
      <c r="K10" s="482"/>
      <c r="L10" s="448"/>
      <c r="M10" s="440" t="s">
        <v>417</v>
      </c>
      <c r="N10" s="648"/>
      <c r="O10" s="438">
        <v>5</v>
      </c>
      <c r="P10" s="416"/>
      <c r="Q10" s="417"/>
      <c r="R10" s="416"/>
      <c r="S10" s="486"/>
      <c r="T10" s="661"/>
      <c r="U10" s="486"/>
      <c r="V10" s="426"/>
      <c r="W10" s="792" t="s">
        <v>549</v>
      </c>
      <c r="X10" s="656" t="s">
        <v>149</v>
      </c>
      <c r="Y10" s="551">
        <v>0</v>
      </c>
      <c r="Z10" s="685"/>
      <c r="AA10" s="675" t="s">
        <v>150</v>
      </c>
      <c r="AE10" s="675">
        <f>AB10*15</f>
        <v>0</v>
      </c>
    </row>
    <row r="11" spans="2:32" ht="27.95" customHeight="1">
      <c r="B11" s="435" t="s">
        <v>151</v>
      </c>
      <c r="C11" s="718"/>
      <c r="D11" s="427"/>
      <c r="E11" s="447"/>
      <c r="F11" s="427"/>
      <c r="G11" s="427"/>
      <c r="H11" s="447"/>
      <c r="I11" s="427"/>
      <c r="J11" s="448"/>
      <c r="K11" s="482"/>
      <c r="L11" s="448"/>
      <c r="M11" s="427" t="s">
        <v>573</v>
      </c>
      <c r="N11" s="447"/>
      <c r="O11" s="427">
        <v>5</v>
      </c>
      <c r="P11" s="427"/>
      <c r="Q11" s="447"/>
      <c r="R11" s="427"/>
      <c r="S11" s="467"/>
      <c r="T11" s="467"/>
      <c r="U11" s="467"/>
      <c r="V11" s="426"/>
      <c r="W11" s="803" t="s">
        <v>152</v>
      </c>
      <c r="X11" s="655"/>
      <c r="Y11" s="551"/>
      <c r="Z11" s="675"/>
      <c r="AC11" s="675">
        <f>SUM(AC6:AC10)</f>
        <v>27.5</v>
      </c>
      <c r="AD11" s="675">
        <f>SUM(AD6:AD10)</f>
        <v>22.5</v>
      </c>
      <c r="AE11" s="675">
        <f>SUM(AE6:AE10)</f>
        <v>97.5</v>
      </c>
      <c r="AF11" s="675">
        <f>AC11*4+AD11*9+AE11*4</f>
        <v>702.5</v>
      </c>
    </row>
    <row r="12" spans="2:32" ht="27.95" customHeight="1">
      <c r="B12" s="717"/>
      <c r="C12" s="716"/>
      <c r="D12" s="432"/>
      <c r="E12" s="432"/>
      <c r="F12" s="463"/>
      <c r="G12" s="463"/>
      <c r="H12" s="432"/>
      <c r="I12" s="463"/>
      <c r="J12" s="876"/>
      <c r="K12" s="875"/>
      <c r="L12" s="874"/>
      <c r="M12" s="478"/>
      <c r="N12" s="800"/>
      <c r="O12" s="477"/>
      <c r="P12" s="463"/>
      <c r="Q12" s="432"/>
      <c r="R12" s="463"/>
      <c r="S12" s="463"/>
      <c r="T12" s="432"/>
      <c r="U12" s="463"/>
      <c r="V12" s="426"/>
      <c r="W12" s="792" t="s">
        <v>709</v>
      </c>
      <c r="X12" s="672"/>
      <c r="Y12" s="551"/>
      <c r="Z12" s="685"/>
      <c r="AC12" s="684">
        <f>AC11*4/AF11</f>
        <v>0.15658362989323843</v>
      </c>
      <c r="AD12" s="684">
        <f>AD11*9/AF11</f>
        <v>0.28825622775800713</v>
      </c>
      <c r="AE12" s="684">
        <f>AE11*4/AF11</f>
        <v>0.55516014234875444</v>
      </c>
    </row>
    <row r="13" spans="2:32" s="708" customFormat="1" ht="27.95" customHeight="1">
      <c r="B13" s="715">
        <v>2</v>
      </c>
      <c r="C13" s="719"/>
      <c r="D13" s="473" t="str">
        <f>國華!E47</f>
        <v>蕎麥Q飯</v>
      </c>
      <c r="E13" s="473" t="s">
        <v>110</v>
      </c>
      <c r="F13" s="473"/>
      <c r="G13" s="473" t="str">
        <f>國華!E48</f>
        <v xml:space="preserve">塔香雞  </v>
      </c>
      <c r="H13" s="473" t="s">
        <v>112</v>
      </c>
      <c r="I13" s="473"/>
      <c r="J13" s="473" t="str">
        <f>國華!E49</f>
        <v xml:space="preserve">一品香腸(加)+糯米珍珠丸 </v>
      </c>
      <c r="K13" s="830" t="s">
        <v>212</v>
      </c>
      <c r="L13" s="720"/>
      <c r="M13" s="473" t="str">
        <f>國華!E50</f>
        <v>咖哩絞肉</v>
      </c>
      <c r="N13" s="883" t="s">
        <v>112</v>
      </c>
      <c r="O13" s="720"/>
      <c r="P13" s="473" t="str">
        <f>國華!E51</f>
        <v>有機深色蔬菜</v>
      </c>
      <c r="Q13" s="473" t="s">
        <v>164</v>
      </c>
      <c r="R13" s="473"/>
      <c r="S13" s="473" t="str">
        <f>國華!E52</f>
        <v>酸辣湯(豆芡)</v>
      </c>
      <c r="T13" s="473" t="s">
        <v>112</v>
      </c>
      <c r="U13" s="473"/>
      <c r="V13" s="426"/>
      <c r="W13" s="650" t="s">
        <v>33</v>
      </c>
      <c r="X13" s="671" t="s">
        <v>115</v>
      </c>
      <c r="Y13" s="572">
        <v>5.7</v>
      </c>
      <c r="Z13" s="675"/>
      <c r="AA13" s="675"/>
      <c r="AB13" s="676"/>
      <c r="AC13" s="675" t="s">
        <v>116</v>
      </c>
      <c r="AD13" s="675" t="s">
        <v>117</v>
      </c>
      <c r="AE13" s="675" t="s">
        <v>118</v>
      </c>
      <c r="AF13" s="675" t="s">
        <v>119</v>
      </c>
    </row>
    <row r="14" spans="2:32" ht="27.95" customHeight="1">
      <c r="B14" s="703" t="s">
        <v>120</v>
      </c>
      <c r="C14" s="719"/>
      <c r="D14" s="427" t="s">
        <v>121</v>
      </c>
      <c r="E14" s="450"/>
      <c r="F14" s="450">
        <v>66</v>
      </c>
      <c r="G14" s="427" t="s">
        <v>565</v>
      </c>
      <c r="H14" s="427"/>
      <c r="I14" s="427">
        <v>50</v>
      </c>
      <c r="J14" s="427" t="s">
        <v>708</v>
      </c>
      <c r="K14" s="427" t="s">
        <v>209</v>
      </c>
      <c r="L14" s="427">
        <v>40</v>
      </c>
      <c r="M14" s="450" t="s">
        <v>707</v>
      </c>
      <c r="N14" s="450"/>
      <c r="O14" s="450">
        <v>45</v>
      </c>
      <c r="P14" s="427" t="s">
        <v>423</v>
      </c>
      <c r="Q14" s="427"/>
      <c r="R14" s="427">
        <v>100</v>
      </c>
      <c r="S14" s="467" t="s">
        <v>225</v>
      </c>
      <c r="T14" s="467" t="s">
        <v>147</v>
      </c>
      <c r="U14" s="467">
        <v>20</v>
      </c>
      <c r="V14" s="426"/>
      <c r="W14" s="792" t="s">
        <v>653</v>
      </c>
      <c r="X14" s="666" t="s">
        <v>126</v>
      </c>
      <c r="Y14" s="551">
        <v>2.8</v>
      </c>
      <c r="Z14" s="685"/>
      <c r="AA14" s="707" t="s">
        <v>127</v>
      </c>
      <c r="AB14" s="676">
        <v>6</v>
      </c>
      <c r="AC14" s="676">
        <f>AB14*2</f>
        <v>12</v>
      </c>
      <c r="AD14" s="676"/>
      <c r="AE14" s="676">
        <f>AB14*15</f>
        <v>90</v>
      </c>
      <c r="AF14" s="676">
        <f>AC14*4+AE14*4</f>
        <v>408</v>
      </c>
    </row>
    <row r="15" spans="2:32" ht="27.95" customHeight="1">
      <c r="B15" s="703">
        <v>22</v>
      </c>
      <c r="C15" s="719"/>
      <c r="D15" s="427" t="s">
        <v>157</v>
      </c>
      <c r="E15" s="481"/>
      <c r="F15" s="450">
        <v>34</v>
      </c>
      <c r="G15" s="427"/>
      <c r="H15" s="467"/>
      <c r="I15" s="467"/>
      <c r="J15" s="427"/>
      <c r="K15" s="447"/>
      <c r="L15" s="427"/>
      <c r="M15" s="450" t="s">
        <v>539</v>
      </c>
      <c r="N15" s="450"/>
      <c r="O15" s="450">
        <v>5</v>
      </c>
      <c r="P15" s="427"/>
      <c r="Q15" s="427"/>
      <c r="R15" s="427"/>
      <c r="S15" s="427" t="s">
        <v>573</v>
      </c>
      <c r="T15" s="432"/>
      <c r="U15" s="463">
        <v>2</v>
      </c>
      <c r="V15" s="426"/>
      <c r="W15" s="803" t="s">
        <v>32</v>
      </c>
      <c r="X15" s="659" t="s">
        <v>133</v>
      </c>
      <c r="Y15" s="551">
        <v>1.8</v>
      </c>
      <c r="Z15" s="675"/>
      <c r="AA15" s="706" t="s">
        <v>134</v>
      </c>
      <c r="AB15" s="676">
        <v>2.2000000000000002</v>
      </c>
      <c r="AC15" s="705">
        <f>AB15*7</f>
        <v>15.400000000000002</v>
      </c>
      <c r="AD15" s="676">
        <f>AB15*5</f>
        <v>11</v>
      </c>
      <c r="AE15" s="676" t="s">
        <v>135</v>
      </c>
      <c r="AF15" s="704">
        <f>AC15*4+AD15*9</f>
        <v>160.60000000000002</v>
      </c>
    </row>
    <row r="16" spans="2:32" ht="27.95" customHeight="1">
      <c r="B16" s="703" t="s">
        <v>136</v>
      </c>
      <c r="C16" s="719"/>
      <c r="D16" s="427"/>
      <c r="E16" s="481"/>
      <c r="F16" s="450"/>
      <c r="G16" s="450"/>
      <c r="H16" s="427"/>
      <c r="I16" s="450"/>
      <c r="J16" s="427"/>
      <c r="K16" s="427"/>
      <c r="L16" s="427"/>
      <c r="M16" s="450" t="s">
        <v>316</v>
      </c>
      <c r="N16" s="481"/>
      <c r="O16" s="450">
        <v>15</v>
      </c>
      <c r="P16" s="427"/>
      <c r="Q16" s="427"/>
      <c r="R16" s="427"/>
      <c r="S16" s="427" t="s">
        <v>577</v>
      </c>
      <c r="T16" s="417"/>
      <c r="U16" s="416">
        <v>10</v>
      </c>
      <c r="V16" s="426"/>
      <c r="W16" s="792" t="s">
        <v>685</v>
      </c>
      <c r="X16" s="659" t="s">
        <v>138</v>
      </c>
      <c r="Y16" s="551">
        <v>2.2999999999999998</v>
      </c>
      <c r="Z16" s="685"/>
      <c r="AA16" s="675" t="s">
        <v>139</v>
      </c>
      <c r="AB16" s="676">
        <v>1.6</v>
      </c>
      <c r="AC16" s="676">
        <f>AB16*1</f>
        <v>1.6</v>
      </c>
      <c r="AD16" s="676" t="s">
        <v>135</v>
      </c>
      <c r="AE16" s="676">
        <f>AB16*5</f>
        <v>8</v>
      </c>
      <c r="AF16" s="676">
        <f>AC16*4+AE16*4</f>
        <v>38.4</v>
      </c>
    </row>
    <row r="17" spans="2:32" ht="27.95" customHeight="1">
      <c r="B17" s="700" t="s">
        <v>161</v>
      </c>
      <c r="C17" s="719"/>
      <c r="D17" s="447"/>
      <c r="E17" s="447"/>
      <c r="F17" s="427"/>
      <c r="G17" s="427"/>
      <c r="H17" s="447"/>
      <c r="I17" s="427"/>
      <c r="J17" s="427"/>
      <c r="K17" s="427"/>
      <c r="L17" s="427"/>
      <c r="M17" s="450" t="s">
        <v>706</v>
      </c>
      <c r="N17" s="450" t="s">
        <v>147</v>
      </c>
      <c r="O17" s="450">
        <v>3</v>
      </c>
      <c r="P17" s="427"/>
      <c r="Q17" s="427"/>
      <c r="R17" s="427"/>
      <c r="S17" s="450" t="s">
        <v>316</v>
      </c>
      <c r="T17" s="447"/>
      <c r="U17" s="427">
        <v>3</v>
      </c>
      <c r="V17" s="426"/>
      <c r="W17" s="803" t="s">
        <v>34</v>
      </c>
      <c r="X17" s="659" t="s">
        <v>144</v>
      </c>
      <c r="Y17" s="551">
        <v>0</v>
      </c>
      <c r="Z17" s="675"/>
      <c r="AA17" s="675" t="s">
        <v>145</v>
      </c>
      <c r="AB17" s="676">
        <v>2.5</v>
      </c>
      <c r="AC17" s="676"/>
      <c r="AD17" s="676">
        <f>AB17*5</f>
        <v>12.5</v>
      </c>
      <c r="AE17" s="676" t="s">
        <v>135</v>
      </c>
      <c r="AF17" s="676">
        <f>AD17*9</f>
        <v>112.5</v>
      </c>
    </row>
    <row r="18" spans="2:32" ht="27.95" customHeight="1">
      <c r="B18" s="700"/>
      <c r="C18" s="719"/>
      <c r="D18" s="447"/>
      <c r="E18" s="447"/>
      <c r="F18" s="427"/>
      <c r="G18" s="523"/>
      <c r="H18" s="429"/>
      <c r="I18" s="428"/>
      <c r="J18" s="450" t="s">
        <v>705</v>
      </c>
      <c r="K18" s="450"/>
      <c r="L18" s="450">
        <v>30</v>
      </c>
      <c r="M18" s="427"/>
      <c r="N18" s="427"/>
      <c r="O18" s="427"/>
      <c r="P18" s="427"/>
      <c r="Q18" s="447"/>
      <c r="R18" s="427"/>
      <c r="S18" s="450" t="s">
        <v>559</v>
      </c>
      <c r="T18" s="427"/>
      <c r="U18" s="427">
        <v>2</v>
      </c>
      <c r="V18" s="426"/>
      <c r="W18" s="792" t="s">
        <v>704</v>
      </c>
      <c r="X18" s="656" t="s">
        <v>149</v>
      </c>
      <c r="Y18" s="591">
        <v>0</v>
      </c>
      <c r="Z18" s="685"/>
      <c r="AA18" s="675" t="s">
        <v>150</v>
      </c>
      <c r="AB18" s="676">
        <v>1</v>
      </c>
      <c r="AE18" s="675">
        <f>AB18*15</f>
        <v>15</v>
      </c>
    </row>
    <row r="19" spans="2:32" ht="27.95" customHeight="1">
      <c r="B19" s="435" t="s">
        <v>151</v>
      </c>
      <c r="C19" s="718"/>
      <c r="D19" s="432"/>
      <c r="E19" s="432"/>
      <c r="F19" s="463"/>
      <c r="G19" s="450"/>
      <c r="H19" s="481"/>
      <c r="I19" s="450"/>
      <c r="J19" s="483"/>
      <c r="K19" s="451"/>
      <c r="L19" s="452"/>
      <c r="M19" s="448"/>
      <c r="N19" s="482"/>
      <c r="O19" s="448"/>
      <c r="P19" s="427"/>
      <c r="Q19" s="427"/>
      <c r="R19" s="427"/>
      <c r="S19" s="427" t="s">
        <v>560</v>
      </c>
      <c r="T19" s="427"/>
      <c r="U19" s="427">
        <v>8</v>
      </c>
      <c r="V19" s="426"/>
      <c r="W19" s="803" t="s">
        <v>152</v>
      </c>
      <c r="X19" s="655"/>
      <c r="Y19" s="551"/>
      <c r="Z19" s="675"/>
      <c r="AC19" s="675">
        <f>SUM(AC14:AC18)</f>
        <v>29.000000000000004</v>
      </c>
      <c r="AD19" s="675">
        <f>SUM(AD14:AD18)</f>
        <v>23.5</v>
      </c>
      <c r="AE19" s="675">
        <f>SUM(AE14:AE18)</f>
        <v>113</v>
      </c>
      <c r="AF19" s="675">
        <f>AC19*4+AD19*9+AE19*4</f>
        <v>779.5</v>
      </c>
    </row>
    <row r="20" spans="2:32" ht="27.95" customHeight="1">
      <c r="B20" s="717"/>
      <c r="C20" s="716"/>
      <c r="D20" s="432"/>
      <c r="E20" s="432"/>
      <c r="F20" s="463"/>
      <c r="G20" s="463"/>
      <c r="H20" s="432"/>
      <c r="I20" s="463"/>
      <c r="J20" s="824"/>
      <c r="K20" s="863"/>
      <c r="L20" s="824"/>
      <c r="M20" s="427"/>
      <c r="N20" s="427"/>
      <c r="O20" s="427"/>
      <c r="P20" s="450"/>
      <c r="Q20" s="450"/>
      <c r="R20" s="450"/>
      <c r="S20" s="450"/>
      <c r="T20" s="481"/>
      <c r="U20" s="450"/>
      <c r="V20" s="426"/>
      <c r="W20" s="792" t="s">
        <v>567</v>
      </c>
      <c r="X20" s="672"/>
      <c r="Y20" s="591"/>
      <c r="Z20" s="685"/>
      <c r="AC20" s="684">
        <f>AC19*4/AF19</f>
        <v>0.14881334188582426</v>
      </c>
      <c r="AD20" s="684">
        <f>AD19*9/AF19</f>
        <v>0.27132777421423987</v>
      </c>
      <c r="AE20" s="684">
        <f>AE19*4/AF19</f>
        <v>0.5798588838999359</v>
      </c>
    </row>
    <row r="21" spans="2:32" s="708" customFormat="1" ht="27.95" customHeight="1">
      <c r="B21" s="742">
        <v>2</v>
      </c>
      <c r="C21" s="719"/>
      <c r="D21" s="473" t="str">
        <f>國華!I47</f>
        <v>香Q米飯</v>
      </c>
      <c r="E21" s="473" t="s">
        <v>110</v>
      </c>
      <c r="F21" s="473"/>
      <c r="G21" s="473" t="str">
        <f>國華!I48</f>
        <v xml:space="preserve">吉利鳳翅  </v>
      </c>
      <c r="H21" s="473" t="s">
        <v>580</v>
      </c>
      <c r="I21" s="473"/>
      <c r="J21" s="473" t="str">
        <f>國華!I49</f>
        <v>螺旋醬肉</v>
      </c>
      <c r="K21" s="830" t="s">
        <v>112</v>
      </c>
      <c r="L21" s="720"/>
      <c r="M21" s="473" t="str">
        <f>國華!I50</f>
        <v>古早味炒蛋</v>
      </c>
      <c r="N21" s="812" t="s">
        <v>164</v>
      </c>
      <c r="O21" s="720"/>
      <c r="P21" s="473" t="str">
        <f>國華!I51</f>
        <v>淺色蔬菜</v>
      </c>
      <c r="Q21" s="473" t="s">
        <v>164</v>
      </c>
      <c r="R21" s="473"/>
      <c r="S21" s="473" t="str">
        <f>國華!I52</f>
        <v>冬瓜雞湯</v>
      </c>
      <c r="T21" s="473" t="s">
        <v>112</v>
      </c>
      <c r="U21" s="473"/>
      <c r="V21" s="498"/>
      <c r="W21" s="650" t="s">
        <v>33</v>
      </c>
      <c r="X21" s="671" t="s">
        <v>115</v>
      </c>
      <c r="Y21" s="670">
        <v>5.2</v>
      </c>
      <c r="Z21" s="675"/>
      <c r="AA21" s="675"/>
      <c r="AB21" s="676"/>
      <c r="AC21" s="675" t="s">
        <v>116</v>
      </c>
      <c r="AD21" s="675" t="s">
        <v>117</v>
      </c>
      <c r="AE21" s="675" t="s">
        <v>118</v>
      </c>
      <c r="AF21" s="675" t="s">
        <v>119</v>
      </c>
    </row>
    <row r="22" spans="2:32" s="723" customFormat="1" ht="27.75" customHeight="1">
      <c r="B22" s="731" t="s">
        <v>120</v>
      </c>
      <c r="C22" s="719"/>
      <c r="D22" s="809" t="s">
        <v>121</v>
      </c>
      <c r="E22" s="808"/>
      <c r="F22" s="860">
        <v>100</v>
      </c>
      <c r="G22" s="882" t="s">
        <v>601</v>
      </c>
      <c r="H22" s="585"/>
      <c r="I22" s="881">
        <v>60</v>
      </c>
      <c r="J22" s="443" t="s">
        <v>703</v>
      </c>
      <c r="K22" s="416"/>
      <c r="L22" s="443">
        <v>3</v>
      </c>
      <c r="M22" s="443" t="s">
        <v>315</v>
      </c>
      <c r="N22" s="443"/>
      <c r="O22" s="443">
        <v>45</v>
      </c>
      <c r="P22" s="427" t="s">
        <v>242</v>
      </c>
      <c r="Q22" s="427"/>
      <c r="R22" s="427">
        <v>100</v>
      </c>
      <c r="S22" s="508" t="s">
        <v>598</v>
      </c>
      <c r="T22" s="463"/>
      <c r="U22" s="463">
        <v>35</v>
      </c>
      <c r="V22" s="498"/>
      <c r="W22" s="792" t="s">
        <v>702</v>
      </c>
      <c r="X22" s="666" t="s">
        <v>126</v>
      </c>
      <c r="Y22" s="584">
        <v>2.2999999999999998</v>
      </c>
      <c r="Z22" s="726"/>
      <c r="AA22" s="707" t="s">
        <v>127</v>
      </c>
      <c r="AB22" s="676">
        <v>6</v>
      </c>
      <c r="AC22" s="676">
        <f>AB22*2</f>
        <v>12</v>
      </c>
      <c r="AD22" s="676"/>
      <c r="AE22" s="676">
        <f>AB22*15</f>
        <v>90</v>
      </c>
      <c r="AF22" s="676">
        <f>AC22*4+AE22*4</f>
        <v>408</v>
      </c>
    </row>
    <row r="23" spans="2:32" s="723" customFormat="1" ht="27.95" customHeight="1">
      <c r="B23" s="731">
        <v>23</v>
      </c>
      <c r="C23" s="719"/>
      <c r="D23" s="453"/>
      <c r="E23" s="463"/>
      <c r="F23" s="804"/>
      <c r="G23" s="428"/>
      <c r="H23" s="427"/>
      <c r="I23" s="442"/>
      <c r="J23" s="443" t="s">
        <v>315</v>
      </c>
      <c r="K23" s="416"/>
      <c r="L23" s="443">
        <v>10</v>
      </c>
      <c r="M23" s="443" t="s">
        <v>581</v>
      </c>
      <c r="N23" s="443"/>
      <c r="O23" s="443">
        <v>20</v>
      </c>
      <c r="P23" s="427"/>
      <c r="Q23" s="427"/>
      <c r="R23" s="427"/>
      <c r="S23" s="508" t="s">
        <v>565</v>
      </c>
      <c r="T23" s="432"/>
      <c r="U23" s="463">
        <v>2</v>
      </c>
      <c r="V23" s="498"/>
      <c r="W23" s="803" t="s">
        <v>63</v>
      </c>
      <c r="X23" s="659" t="s">
        <v>133</v>
      </c>
      <c r="Y23" s="584">
        <v>2</v>
      </c>
      <c r="Z23" s="724"/>
      <c r="AA23" s="706" t="s">
        <v>134</v>
      </c>
      <c r="AB23" s="676">
        <v>2</v>
      </c>
      <c r="AC23" s="705">
        <f>AB23*7</f>
        <v>14</v>
      </c>
      <c r="AD23" s="676">
        <f>AB23*5</f>
        <v>10</v>
      </c>
      <c r="AE23" s="676" t="s">
        <v>135</v>
      </c>
      <c r="AF23" s="704">
        <f>AC23*4+AD23*9</f>
        <v>146</v>
      </c>
    </row>
    <row r="24" spans="2:32" s="723" customFormat="1" ht="27.95" customHeight="1">
      <c r="B24" s="731" t="s">
        <v>136</v>
      </c>
      <c r="C24" s="719"/>
      <c r="D24" s="453"/>
      <c r="E24" s="463"/>
      <c r="F24" s="804"/>
      <c r="G24" s="874"/>
      <c r="H24" s="463"/>
      <c r="I24" s="804"/>
      <c r="J24" s="443" t="s">
        <v>316</v>
      </c>
      <c r="K24" s="417"/>
      <c r="L24" s="443">
        <v>5</v>
      </c>
      <c r="M24" s="427" t="s">
        <v>316</v>
      </c>
      <c r="N24" s="427"/>
      <c r="O24" s="427">
        <v>5</v>
      </c>
      <c r="P24" s="427"/>
      <c r="Q24" s="427"/>
      <c r="R24" s="427"/>
      <c r="S24" s="508"/>
      <c r="T24" s="432"/>
      <c r="U24" s="463"/>
      <c r="V24" s="498"/>
      <c r="W24" s="792" t="s">
        <v>701</v>
      </c>
      <c r="X24" s="659" t="s">
        <v>138</v>
      </c>
      <c r="Y24" s="584">
        <v>2.2999999999999998</v>
      </c>
      <c r="Z24" s="726"/>
      <c r="AA24" s="675" t="s">
        <v>139</v>
      </c>
      <c r="AB24" s="676">
        <v>1.5</v>
      </c>
      <c r="AC24" s="676">
        <f>AB24*1</f>
        <v>1.5</v>
      </c>
      <c r="AD24" s="676" t="s">
        <v>135</v>
      </c>
      <c r="AE24" s="676">
        <f>AB24*5</f>
        <v>7.5</v>
      </c>
      <c r="AF24" s="676">
        <f>AC24*4+AE24*4</f>
        <v>36</v>
      </c>
    </row>
    <row r="25" spans="2:32" s="723" customFormat="1" ht="27.95" customHeight="1">
      <c r="B25" s="730" t="s">
        <v>171</v>
      </c>
      <c r="C25" s="719"/>
      <c r="D25" s="433"/>
      <c r="E25" s="443"/>
      <c r="F25" s="880"/>
      <c r="G25" s="874"/>
      <c r="H25" s="463"/>
      <c r="I25" s="804"/>
      <c r="J25" s="416" t="s">
        <v>572</v>
      </c>
      <c r="K25" s="417"/>
      <c r="L25" s="416">
        <v>13</v>
      </c>
      <c r="M25" s="467"/>
      <c r="N25" s="467"/>
      <c r="O25" s="467"/>
      <c r="P25" s="427"/>
      <c r="Q25" s="467"/>
      <c r="R25" s="427"/>
      <c r="S25" s="523"/>
      <c r="T25" s="661"/>
      <c r="U25" s="486"/>
      <c r="V25" s="498"/>
      <c r="W25" s="803" t="s">
        <v>34</v>
      </c>
      <c r="X25" s="659" t="s">
        <v>144</v>
      </c>
      <c r="Y25" s="584">
        <f>AB26</f>
        <v>0</v>
      </c>
      <c r="Z25" s="724"/>
      <c r="AA25" s="675" t="s">
        <v>145</v>
      </c>
      <c r="AB25" s="676">
        <v>2.5</v>
      </c>
      <c r="AC25" s="676"/>
      <c r="AD25" s="676">
        <f>AB25*5</f>
        <v>12.5</v>
      </c>
      <c r="AE25" s="676" t="s">
        <v>135</v>
      </c>
      <c r="AF25" s="676">
        <f>AD25*9</f>
        <v>112.5</v>
      </c>
    </row>
    <row r="26" spans="2:32" s="723" customFormat="1" ht="27.95" customHeight="1">
      <c r="B26" s="730"/>
      <c r="C26" s="719"/>
      <c r="D26" s="433"/>
      <c r="E26" s="417"/>
      <c r="F26" s="880"/>
      <c r="G26" s="874"/>
      <c r="H26" s="432"/>
      <c r="I26" s="804"/>
      <c r="J26" s="450" t="s">
        <v>539</v>
      </c>
      <c r="K26" s="481"/>
      <c r="L26" s="450">
        <v>10</v>
      </c>
      <c r="M26" s="450"/>
      <c r="N26" s="481"/>
      <c r="O26" s="450"/>
      <c r="P26" s="427"/>
      <c r="Q26" s="437"/>
      <c r="R26" s="427"/>
      <c r="S26" s="523"/>
      <c r="T26" s="432"/>
      <c r="U26" s="463"/>
      <c r="V26" s="498"/>
      <c r="W26" s="792" t="s">
        <v>595</v>
      </c>
      <c r="X26" s="656" t="s">
        <v>149</v>
      </c>
      <c r="Y26" s="584">
        <v>0</v>
      </c>
      <c r="Z26" s="726"/>
      <c r="AA26" s="675" t="s">
        <v>150</v>
      </c>
      <c r="AB26" s="676"/>
      <c r="AC26" s="675"/>
      <c r="AD26" s="675"/>
      <c r="AE26" s="675">
        <f>AB26*15</f>
        <v>0</v>
      </c>
      <c r="AF26" s="675"/>
    </row>
    <row r="27" spans="2:32" s="723" customFormat="1" ht="27.95" customHeight="1">
      <c r="B27" s="435" t="s">
        <v>151</v>
      </c>
      <c r="C27" s="729"/>
      <c r="D27" s="450"/>
      <c r="E27" s="481"/>
      <c r="F27" s="450"/>
      <c r="G27" s="820"/>
      <c r="H27" s="432"/>
      <c r="I27" s="804"/>
      <c r="J27" s="878"/>
      <c r="K27" s="437"/>
      <c r="L27" s="448"/>
      <c r="M27" s="879"/>
      <c r="N27" s="482"/>
      <c r="O27" s="448"/>
      <c r="P27" s="456"/>
      <c r="Q27" s="440"/>
      <c r="R27" s="836"/>
      <c r="S27" s="463"/>
      <c r="T27" s="432"/>
      <c r="U27" s="463"/>
      <c r="V27" s="498"/>
      <c r="W27" s="803" t="s">
        <v>152</v>
      </c>
      <c r="X27" s="656"/>
      <c r="Y27" s="584"/>
      <c r="Z27" s="724"/>
      <c r="AA27" s="675"/>
      <c r="AB27" s="676"/>
      <c r="AC27" s="675">
        <f>SUM(AC22:AC26)</f>
        <v>27.5</v>
      </c>
      <c r="AD27" s="675">
        <f>SUM(AD22:AD26)</f>
        <v>22.5</v>
      </c>
      <c r="AE27" s="675">
        <f>SUM(AE22:AE26)</f>
        <v>97.5</v>
      </c>
      <c r="AF27" s="675">
        <f>AC27*4+AD27*9+AE27*4</f>
        <v>702.5</v>
      </c>
    </row>
    <row r="28" spans="2:32" s="723" customFormat="1" ht="27.95" customHeight="1" thickBot="1">
      <c r="B28" s="728"/>
      <c r="C28" s="727"/>
      <c r="D28" s="878"/>
      <c r="E28" s="447"/>
      <c r="F28" s="877"/>
      <c r="G28" s="874"/>
      <c r="H28" s="432"/>
      <c r="I28" s="463"/>
      <c r="J28" s="876"/>
      <c r="K28" s="875"/>
      <c r="L28" s="874"/>
      <c r="M28" s="876"/>
      <c r="N28" s="875"/>
      <c r="O28" s="874"/>
      <c r="P28" s="523"/>
      <c r="Q28" s="467"/>
      <c r="R28" s="467"/>
      <c r="S28" s="467"/>
      <c r="T28" s="467"/>
      <c r="U28" s="467"/>
      <c r="V28" s="498"/>
      <c r="W28" s="873" t="s">
        <v>700</v>
      </c>
      <c r="X28" s="652"/>
      <c r="Y28" s="651"/>
      <c r="Z28" s="726"/>
      <c r="AA28" s="724"/>
      <c r="AB28" s="725"/>
      <c r="AC28" s="684">
        <f>AC27*4/AF27</f>
        <v>0.15658362989323843</v>
      </c>
      <c r="AD28" s="684">
        <f>AD27*9/AF27</f>
        <v>0.28825622775800713</v>
      </c>
      <c r="AE28" s="684">
        <f>AE27*4/AF27</f>
        <v>0.55516014234875444</v>
      </c>
      <c r="AF28" s="724"/>
    </row>
    <row r="29" spans="2:32" s="708" customFormat="1" ht="27.95" customHeight="1">
      <c r="B29" s="715">
        <v>2</v>
      </c>
      <c r="C29" s="719"/>
      <c r="D29" s="473" t="str">
        <f>國華!M47</f>
        <v>地瓜小米飯</v>
      </c>
      <c r="E29" s="473" t="s">
        <v>110</v>
      </c>
      <c r="F29" s="473"/>
      <c r="G29" s="473" t="str">
        <f>國華!M48</f>
        <v xml:space="preserve">    北海黃金魚(炸海) </v>
      </c>
      <c r="H29" s="473" t="s">
        <v>182</v>
      </c>
      <c r="I29" s="473"/>
      <c r="J29" s="473" t="str">
        <f>國華!M49</f>
        <v xml:space="preserve">  五香滷蛋  </v>
      </c>
      <c r="K29" s="830" t="s">
        <v>112</v>
      </c>
      <c r="L29" s="720"/>
      <c r="M29" s="473" t="str">
        <f>國華!M50</f>
        <v xml:space="preserve">      豆皮蒲瓜(豆)  </v>
      </c>
      <c r="N29" s="812" t="s">
        <v>112</v>
      </c>
      <c r="O29" s="720"/>
      <c r="P29" s="473" t="str">
        <f>國華!M51</f>
        <v>淺色蔬菜</v>
      </c>
      <c r="Q29" s="473" t="s">
        <v>164</v>
      </c>
      <c r="R29" s="473"/>
      <c r="S29" s="473" t="str">
        <f>國華!M52</f>
        <v>紫菜蛋花湯</v>
      </c>
      <c r="T29" s="473" t="s">
        <v>112</v>
      </c>
      <c r="U29" s="473"/>
      <c r="V29" s="426"/>
      <c r="W29" s="650" t="s">
        <v>114</v>
      </c>
      <c r="X29" s="872" t="s">
        <v>115</v>
      </c>
      <c r="Y29" s="871">
        <v>5</v>
      </c>
      <c r="Z29" s="675"/>
      <c r="AA29" s="675"/>
      <c r="AB29" s="676"/>
      <c r="AC29" s="675" t="s">
        <v>116</v>
      </c>
      <c r="AD29" s="675" t="s">
        <v>117</v>
      </c>
      <c r="AE29" s="675" t="s">
        <v>118</v>
      </c>
      <c r="AF29" s="675" t="s">
        <v>119</v>
      </c>
    </row>
    <row r="30" spans="2:32" ht="27.95" customHeight="1">
      <c r="B30" s="703" t="s">
        <v>120</v>
      </c>
      <c r="C30" s="719"/>
      <c r="D30" s="467" t="s">
        <v>121</v>
      </c>
      <c r="E30" s="467"/>
      <c r="F30" s="427">
        <v>70</v>
      </c>
      <c r="G30" s="427" t="s">
        <v>616</v>
      </c>
      <c r="H30" s="427" t="s">
        <v>186</v>
      </c>
      <c r="I30" s="427">
        <v>50</v>
      </c>
      <c r="J30" s="427" t="s">
        <v>625</v>
      </c>
      <c r="K30" s="427"/>
      <c r="L30" s="442">
        <v>50</v>
      </c>
      <c r="M30" s="449" t="s">
        <v>699</v>
      </c>
      <c r="N30" s="449"/>
      <c r="O30" s="428">
        <v>70</v>
      </c>
      <c r="P30" s="450" t="s">
        <v>242</v>
      </c>
      <c r="Q30" s="450"/>
      <c r="R30" s="450">
        <v>100</v>
      </c>
      <c r="S30" s="467" t="s">
        <v>629</v>
      </c>
      <c r="T30" s="427"/>
      <c r="U30" s="467">
        <v>1</v>
      </c>
      <c r="V30" s="426"/>
      <c r="W30" s="792" t="s">
        <v>562</v>
      </c>
      <c r="X30" s="870" t="s">
        <v>126</v>
      </c>
      <c r="Y30" s="864">
        <v>2.7</v>
      </c>
      <c r="Z30" s="685"/>
      <c r="AA30" s="707" t="s">
        <v>127</v>
      </c>
      <c r="AB30" s="676">
        <v>6</v>
      </c>
      <c r="AC30" s="676">
        <f>AB30*2</f>
        <v>12</v>
      </c>
      <c r="AD30" s="676"/>
      <c r="AE30" s="676">
        <f>AB30*15</f>
        <v>90</v>
      </c>
      <c r="AF30" s="676">
        <f>AC30*4+AE30*4</f>
        <v>408</v>
      </c>
    </row>
    <row r="31" spans="2:32" ht="27.95" customHeight="1">
      <c r="B31" s="703">
        <v>24</v>
      </c>
      <c r="C31" s="719"/>
      <c r="D31" s="467" t="s">
        <v>552</v>
      </c>
      <c r="E31" s="467"/>
      <c r="F31" s="427">
        <v>20</v>
      </c>
      <c r="G31" s="427"/>
      <c r="H31" s="467"/>
      <c r="I31" s="427"/>
      <c r="J31" s="427"/>
      <c r="K31" s="427"/>
      <c r="L31" s="442"/>
      <c r="M31" s="449" t="s">
        <v>637</v>
      </c>
      <c r="N31" s="449" t="s">
        <v>147</v>
      </c>
      <c r="O31" s="428">
        <v>5</v>
      </c>
      <c r="P31" s="450"/>
      <c r="Q31" s="450"/>
      <c r="R31" s="450"/>
      <c r="S31" s="483" t="s">
        <v>581</v>
      </c>
      <c r="T31" s="467"/>
      <c r="U31" s="467">
        <v>5</v>
      </c>
      <c r="V31" s="426"/>
      <c r="W31" s="803" t="s">
        <v>32</v>
      </c>
      <c r="X31" s="868" t="s">
        <v>133</v>
      </c>
      <c r="Y31" s="864">
        <v>1.8</v>
      </c>
      <c r="Z31" s="675"/>
      <c r="AA31" s="706" t="s">
        <v>134</v>
      </c>
      <c r="AB31" s="676">
        <v>2.2999999999999998</v>
      </c>
      <c r="AC31" s="705">
        <f>AB31*7</f>
        <v>16.099999999999998</v>
      </c>
      <c r="AD31" s="676">
        <f>AB31*5</f>
        <v>11.5</v>
      </c>
      <c r="AE31" s="676" t="s">
        <v>135</v>
      </c>
      <c r="AF31" s="704">
        <f>AC31*4+AD31*9</f>
        <v>167.89999999999998</v>
      </c>
    </row>
    <row r="32" spans="2:32" ht="27.95" customHeight="1">
      <c r="B32" s="703" t="s">
        <v>136</v>
      </c>
      <c r="C32" s="719"/>
      <c r="D32" s="467" t="s">
        <v>206</v>
      </c>
      <c r="E32" s="437"/>
      <c r="F32" s="427">
        <v>23</v>
      </c>
      <c r="G32" s="427"/>
      <c r="H32" s="447"/>
      <c r="I32" s="427"/>
      <c r="J32" s="450"/>
      <c r="K32" s="450"/>
      <c r="L32" s="450"/>
      <c r="M32" s="440" t="s">
        <v>316</v>
      </c>
      <c r="N32" s="648"/>
      <c r="O32" s="438">
        <v>5</v>
      </c>
      <c r="P32" s="450"/>
      <c r="Q32" s="481"/>
      <c r="R32" s="450"/>
      <c r="S32" s="483" t="s">
        <v>639</v>
      </c>
      <c r="T32" s="463"/>
      <c r="U32" s="463">
        <v>5</v>
      </c>
      <c r="V32" s="426"/>
      <c r="W32" s="792" t="s">
        <v>537</v>
      </c>
      <c r="X32" s="868" t="s">
        <v>138</v>
      </c>
      <c r="Y32" s="869">
        <v>2.5</v>
      </c>
      <c r="Z32" s="685"/>
      <c r="AA32" s="675" t="s">
        <v>139</v>
      </c>
      <c r="AB32" s="676">
        <v>1.5</v>
      </c>
      <c r="AC32" s="676">
        <f>AB32*1</f>
        <v>1.5</v>
      </c>
      <c r="AD32" s="676" t="s">
        <v>135</v>
      </c>
      <c r="AE32" s="676">
        <f>AB32*5</f>
        <v>7.5</v>
      </c>
      <c r="AF32" s="676">
        <f>AC32*4+AE32*4</f>
        <v>36</v>
      </c>
    </row>
    <row r="33" spans="2:32" ht="27.95" customHeight="1">
      <c r="B33" s="700" t="s">
        <v>181</v>
      </c>
      <c r="C33" s="719"/>
      <c r="D33" s="427"/>
      <c r="E33" s="427"/>
      <c r="F33" s="427"/>
      <c r="G33" s="448"/>
      <c r="H33" s="427"/>
      <c r="I33" s="427"/>
      <c r="J33" s="467"/>
      <c r="K33" s="467"/>
      <c r="L33" s="467"/>
      <c r="M33" s="440"/>
      <c r="N33" s="648"/>
      <c r="O33" s="438"/>
      <c r="P33" s="427"/>
      <c r="Q33" s="447"/>
      <c r="R33" s="427"/>
      <c r="S33" s="448"/>
      <c r="T33" s="467"/>
      <c r="U33" s="467"/>
      <c r="V33" s="426"/>
      <c r="W33" s="803" t="s">
        <v>34</v>
      </c>
      <c r="X33" s="868" t="s">
        <v>144</v>
      </c>
      <c r="Y33" s="864">
        <v>0</v>
      </c>
      <c r="Z33" s="675"/>
      <c r="AA33" s="675" t="s">
        <v>145</v>
      </c>
      <c r="AB33" s="676">
        <v>2.5</v>
      </c>
      <c r="AC33" s="676"/>
      <c r="AD33" s="676">
        <f>AB33*5</f>
        <v>12.5</v>
      </c>
      <c r="AE33" s="676" t="s">
        <v>135</v>
      </c>
      <c r="AF33" s="676">
        <f>AD33*9</f>
        <v>112.5</v>
      </c>
    </row>
    <row r="34" spans="2:32" ht="27.95" customHeight="1">
      <c r="B34" s="700"/>
      <c r="C34" s="719"/>
      <c r="D34" s="427"/>
      <c r="E34" s="427"/>
      <c r="F34" s="427"/>
      <c r="G34" s="467"/>
      <c r="H34" s="437"/>
      <c r="I34" s="467"/>
      <c r="J34" s="467"/>
      <c r="K34" s="467"/>
      <c r="L34" s="467"/>
      <c r="M34" s="427"/>
      <c r="N34" s="437"/>
      <c r="O34" s="427"/>
      <c r="P34" s="427"/>
      <c r="Q34" s="447"/>
      <c r="R34" s="427"/>
      <c r="S34" s="427"/>
      <c r="T34" s="447"/>
      <c r="U34" s="427"/>
      <c r="V34" s="426"/>
      <c r="W34" s="792" t="s">
        <v>698</v>
      </c>
      <c r="X34" s="867" t="s">
        <v>149</v>
      </c>
      <c r="Y34" s="866">
        <v>0</v>
      </c>
      <c r="Z34" s="685"/>
      <c r="AA34" s="675" t="s">
        <v>150</v>
      </c>
      <c r="AB34" s="676">
        <v>1</v>
      </c>
      <c r="AE34" s="675">
        <f>AB34*15</f>
        <v>15</v>
      </c>
    </row>
    <row r="35" spans="2:32" ht="27.95" customHeight="1">
      <c r="B35" s="435" t="s">
        <v>151</v>
      </c>
      <c r="C35" s="718"/>
      <c r="D35" s="427"/>
      <c r="E35" s="427"/>
      <c r="F35" s="427"/>
      <c r="G35" s="463"/>
      <c r="H35" s="432"/>
      <c r="I35" s="463"/>
      <c r="J35" s="467"/>
      <c r="K35" s="437"/>
      <c r="L35" s="467"/>
      <c r="M35" s="416"/>
      <c r="N35" s="417"/>
      <c r="O35" s="416"/>
      <c r="P35" s="427"/>
      <c r="Q35" s="427"/>
      <c r="R35" s="427"/>
      <c r="S35" s="467"/>
      <c r="T35" s="467"/>
      <c r="U35" s="467"/>
      <c r="V35" s="426"/>
      <c r="W35" s="803" t="s">
        <v>152</v>
      </c>
      <c r="X35" s="865"/>
      <c r="Y35" s="864"/>
      <c r="Z35" s="675"/>
      <c r="AC35" s="675">
        <f>SUM(AC30:AC34)</f>
        <v>29.599999999999998</v>
      </c>
      <c r="AD35" s="675">
        <f>SUM(AD30:AD34)</f>
        <v>24</v>
      </c>
      <c r="AE35" s="675">
        <f>SUM(AE30:AE34)</f>
        <v>112.5</v>
      </c>
      <c r="AF35" s="675">
        <f>AC35*4+AD35*9+AE35*4</f>
        <v>784.4</v>
      </c>
    </row>
    <row r="36" spans="2:32" ht="27.95" customHeight="1">
      <c r="B36" s="717"/>
      <c r="C36" s="716"/>
      <c r="D36" s="432"/>
      <c r="E36" s="432"/>
      <c r="F36" s="463"/>
      <c r="G36" s="463"/>
      <c r="H36" s="432"/>
      <c r="I36" s="463"/>
      <c r="J36" s="824"/>
      <c r="K36" s="863"/>
      <c r="L36" s="824"/>
      <c r="M36" s="427"/>
      <c r="N36" s="427"/>
      <c r="O36" s="427"/>
      <c r="P36" s="463"/>
      <c r="Q36" s="432"/>
      <c r="R36" s="463"/>
      <c r="S36" s="463"/>
      <c r="T36" s="432"/>
      <c r="U36" s="463"/>
      <c r="V36" s="426"/>
      <c r="W36" s="792" t="s">
        <v>655</v>
      </c>
      <c r="X36" s="862"/>
      <c r="Y36" s="861"/>
      <c r="Z36" s="685"/>
      <c r="AC36" s="684">
        <f>AC35*4/AF35</f>
        <v>0.15094339622641509</v>
      </c>
      <c r="AD36" s="684">
        <f>AD35*9/AF35</f>
        <v>0.27536970933197347</v>
      </c>
      <c r="AE36" s="684">
        <f>AE35*4/AF35</f>
        <v>0.57368689444161147</v>
      </c>
    </row>
    <row r="37" spans="2:32" s="708" customFormat="1" ht="27.95" customHeight="1">
      <c r="B37" s="715">
        <v>2</v>
      </c>
      <c r="C37" s="699"/>
      <c r="D37" s="473" t="str">
        <f>國華!Q47</f>
        <v>招牌雞肉飯</v>
      </c>
      <c r="E37" s="473" t="s">
        <v>547</v>
      </c>
      <c r="F37" s="473"/>
      <c r="G37" s="473" t="str">
        <f>國華!Q48</f>
        <v xml:space="preserve">滷燒豬里肌  </v>
      </c>
      <c r="H37" s="473" t="s">
        <v>580</v>
      </c>
      <c r="I37" s="473"/>
      <c r="J37" s="473" t="str">
        <f>國華!Q49</f>
        <v xml:space="preserve">蔥花捲(冷) </v>
      </c>
      <c r="K37" s="830" t="s">
        <v>546</v>
      </c>
      <c r="L37" s="720"/>
      <c r="M37" s="473" t="str">
        <f>國華!Q50</f>
        <v xml:space="preserve">    椰菜燴貢丸(加)   </v>
      </c>
      <c r="N37" s="812" t="s">
        <v>112</v>
      </c>
      <c r="O37" s="720"/>
      <c r="P37" s="473" t="str">
        <f>國華!Q51</f>
        <v>深色蔬菜</v>
      </c>
      <c r="Q37" s="473" t="s">
        <v>164</v>
      </c>
      <c r="R37" s="473"/>
      <c r="S37" s="473" t="str">
        <f>國華!Q52</f>
        <v>結頭菜龍骨湯</v>
      </c>
      <c r="T37" s="473" t="s">
        <v>112</v>
      </c>
      <c r="U37" s="473"/>
      <c r="V37" s="426"/>
      <c r="W37" s="709" t="s">
        <v>33</v>
      </c>
      <c r="X37" s="671" t="s">
        <v>115</v>
      </c>
      <c r="Y37" s="490">
        <v>5.5</v>
      </c>
      <c r="Z37" s="675"/>
      <c r="AA37" s="675"/>
      <c r="AB37" s="676"/>
      <c r="AC37" s="675" t="s">
        <v>116</v>
      </c>
      <c r="AD37" s="675" t="s">
        <v>117</v>
      </c>
      <c r="AE37" s="675" t="s">
        <v>118</v>
      </c>
      <c r="AF37" s="675" t="s">
        <v>119</v>
      </c>
    </row>
    <row r="38" spans="2:32" ht="27.95" customHeight="1">
      <c r="B38" s="703" t="s">
        <v>120</v>
      </c>
      <c r="C38" s="699"/>
      <c r="D38" s="809" t="s">
        <v>121</v>
      </c>
      <c r="E38" s="808"/>
      <c r="F38" s="860">
        <v>90</v>
      </c>
      <c r="G38" s="427" t="s">
        <v>545</v>
      </c>
      <c r="H38" s="427"/>
      <c r="I38" s="427">
        <v>60</v>
      </c>
      <c r="J38" s="450" t="s">
        <v>697</v>
      </c>
      <c r="K38" s="450" t="s">
        <v>335</v>
      </c>
      <c r="L38" s="450">
        <v>30</v>
      </c>
      <c r="M38" s="450" t="s">
        <v>696</v>
      </c>
      <c r="N38" s="467"/>
      <c r="O38" s="438">
        <v>50</v>
      </c>
      <c r="P38" s="588" t="s">
        <v>241</v>
      </c>
      <c r="Q38" s="588"/>
      <c r="R38" s="587">
        <v>100</v>
      </c>
      <c r="S38" s="508" t="s">
        <v>613</v>
      </c>
      <c r="T38" s="463"/>
      <c r="U38" s="463">
        <v>35</v>
      </c>
      <c r="V38" s="426"/>
      <c r="W38" s="687" t="s">
        <v>576</v>
      </c>
      <c r="X38" s="666" t="s">
        <v>126</v>
      </c>
      <c r="Y38" s="407">
        <v>2.4</v>
      </c>
      <c r="Z38" s="685"/>
      <c r="AA38" s="707" t="s">
        <v>127</v>
      </c>
      <c r="AB38" s="676">
        <v>6</v>
      </c>
      <c r="AC38" s="676">
        <f>AB38*2</f>
        <v>12</v>
      </c>
      <c r="AD38" s="676"/>
      <c r="AE38" s="676">
        <f>AB38*15</f>
        <v>90</v>
      </c>
      <c r="AF38" s="676">
        <f>AC38*4+AE38*4</f>
        <v>408</v>
      </c>
    </row>
    <row r="39" spans="2:32" ht="27.95" customHeight="1">
      <c r="B39" s="703">
        <v>25</v>
      </c>
      <c r="C39" s="699"/>
      <c r="D39" s="453" t="s">
        <v>315</v>
      </c>
      <c r="E39" s="463"/>
      <c r="F39" s="804">
        <v>10</v>
      </c>
      <c r="G39" s="450"/>
      <c r="H39" s="859"/>
      <c r="I39" s="450"/>
      <c r="J39" s="450"/>
      <c r="K39" s="450"/>
      <c r="L39" s="450"/>
      <c r="M39" s="450" t="s">
        <v>572</v>
      </c>
      <c r="N39" s="447"/>
      <c r="O39" s="450">
        <v>3</v>
      </c>
      <c r="P39" s="427"/>
      <c r="Q39" s="427"/>
      <c r="R39" s="442"/>
      <c r="S39" s="508" t="s">
        <v>676</v>
      </c>
      <c r="T39" s="432"/>
      <c r="U39" s="463">
        <v>2</v>
      </c>
      <c r="V39" s="426"/>
      <c r="W39" s="696" t="s">
        <v>32</v>
      </c>
      <c r="X39" s="659" t="s">
        <v>133</v>
      </c>
      <c r="Y39" s="407">
        <v>2</v>
      </c>
      <c r="Z39" s="675"/>
      <c r="AA39" s="706" t="s">
        <v>134</v>
      </c>
      <c r="AB39" s="676">
        <v>2.2999999999999998</v>
      </c>
      <c r="AC39" s="705">
        <f>AB39*7</f>
        <v>16.099999999999998</v>
      </c>
      <c r="AD39" s="676">
        <f>AB39*5</f>
        <v>11.5</v>
      </c>
      <c r="AE39" s="676" t="s">
        <v>135</v>
      </c>
      <c r="AF39" s="704">
        <f>AC39*4+AD39*9</f>
        <v>167.89999999999998</v>
      </c>
    </row>
    <row r="40" spans="2:32" ht="27.95" customHeight="1">
      <c r="B40" s="703" t="s">
        <v>136</v>
      </c>
      <c r="C40" s="699"/>
      <c r="D40" s="453" t="s">
        <v>695</v>
      </c>
      <c r="E40" s="432"/>
      <c r="F40" s="804">
        <v>15</v>
      </c>
      <c r="G40" s="427"/>
      <c r="H40" s="427"/>
      <c r="I40" s="427"/>
      <c r="J40" s="450"/>
      <c r="K40" s="450"/>
      <c r="L40" s="450"/>
      <c r="M40" s="450" t="s">
        <v>694</v>
      </c>
      <c r="N40" s="467" t="s">
        <v>209</v>
      </c>
      <c r="O40" s="450">
        <v>5</v>
      </c>
      <c r="P40" s="427"/>
      <c r="Q40" s="427"/>
      <c r="R40" s="442"/>
      <c r="S40" s="508"/>
      <c r="T40" s="432"/>
      <c r="U40" s="463"/>
      <c r="V40" s="426"/>
      <c r="W40" s="687" t="s">
        <v>537</v>
      </c>
      <c r="X40" s="659" t="s">
        <v>138</v>
      </c>
      <c r="Y40" s="407">
        <v>2.5</v>
      </c>
      <c r="Z40" s="685"/>
      <c r="AA40" s="675" t="s">
        <v>139</v>
      </c>
      <c r="AB40" s="676">
        <v>1.6</v>
      </c>
      <c r="AC40" s="676">
        <f>AB40*1</f>
        <v>1.6</v>
      </c>
      <c r="AD40" s="676" t="s">
        <v>135</v>
      </c>
      <c r="AE40" s="676">
        <f>AB40*5</f>
        <v>8</v>
      </c>
      <c r="AF40" s="676">
        <f>AC40*4+AE40*4</f>
        <v>38.4</v>
      </c>
    </row>
    <row r="41" spans="2:32" ht="27.95" customHeight="1">
      <c r="B41" s="700" t="s">
        <v>192</v>
      </c>
      <c r="C41" s="699"/>
      <c r="D41" s="467"/>
      <c r="E41" s="437"/>
      <c r="F41" s="467"/>
      <c r="G41" s="427"/>
      <c r="H41" s="427"/>
      <c r="I41" s="427"/>
      <c r="J41" s="450"/>
      <c r="K41" s="450"/>
      <c r="L41" s="450"/>
      <c r="M41" s="450"/>
      <c r="N41" s="467"/>
      <c r="O41" s="450"/>
      <c r="P41" s="427"/>
      <c r="Q41" s="427"/>
      <c r="R41" s="442"/>
      <c r="S41" s="505"/>
      <c r="T41" s="467"/>
      <c r="U41" s="467"/>
      <c r="V41" s="426"/>
      <c r="W41" s="696" t="s">
        <v>34</v>
      </c>
      <c r="X41" s="659" t="s">
        <v>144</v>
      </c>
      <c r="Y41" s="407">
        <f>AB42</f>
        <v>0</v>
      </c>
      <c r="Z41" s="675"/>
      <c r="AA41" s="675" t="s">
        <v>145</v>
      </c>
      <c r="AB41" s="676">
        <v>2.5</v>
      </c>
      <c r="AC41" s="676"/>
      <c r="AD41" s="676">
        <f>AB41*5</f>
        <v>12.5</v>
      </c>
      <c r="AE41" s="676" t="s">
        <v>135</v>
      </c>
      <c r="AF41" s="676">
        <f>AD41*9</f>
        <v>112.5</v>
      </c>
    </row>
    <row r="42" spans="2:32" ht="27.95" customHeight="1">
      <c r="B42" s="700"/>
      <c r="C42" s="699"/>
      <c r="D42" s="416"/>
      <c r="E42" s="443"/>
      <c r="F42" s="416"/>
      <c r="G42" s="450"/>
      <c r="H42" s="450"/>
      <c r="I42" s="450"/>
      <c r="J42" s="450"/>
      <c r="K42" s="450"/>
      <c r="L42" s="450"/>
      <c r="M42" s="450"/>
      <c r="N42" s="467"/>
      <c r="O42" s="450"/>
      <c r="P42" s="427"/>
      <c r="Q42" s="427"/>
      <c r="R42" s="442"/>
      <c r="S42" s="486"/>
      <c r="T42" s="661"/>
      <c r="U42" s="486"/>
      <c r="V42" s="426"/>
      <c r="W42" s="687" t="s">
        <v>679</v>
      </c>
      <c r="X42" s="656" t="s">
        <v>149</v>
      </c>
      <c r="Y42" s="407">
        <v>0</v>
      </c>
      <c r="Z42" s="685"/>
      <c r="AA42" s="675" t="s">
        <v>150</v>
      </c>
      <c r="AE42" s="675">
        <f>AB42*15</f>
        <v>0</v>
      </c>
    </row>
    <row r="43" spans="2:32" ht="27.95" customHeight="1">
      <c r="B43" s="435" t="s">
        <v>151</v>
      </c>
      <c r="C43" s="697"/>
      <c r="D43" s="858"/>
      <c r="E43" s="443"/>
      <c r="F43" s="857"/>
      <c r="G43" s="483"/>
      <c r="H43" s="451"/>
      <c r="I43" s="452"/>
      <c r="J43" s="427"/>
      <c r="K43" s="427"/>
      <c r="L43" s="427"/>
      <c r="M43" s="463"/>
      <c r="N43" s="432"/>
      <c r="O43" s="463"/>
      <c r="P43" s="467"/>
      <c r="Q43" s="437"/>
      <c r="R43" s="431"/>
      <c r="S43" s="486"/>
      <c r="T43" s="661"/>
      <c r="U43" s="486"/>
      <c r="V43" s="426"/>
      <c r="W43" s="696" t="s">
        <v>152</v>
      </c>
      <c r="X43" s="655"/>
      <c r="Y43" s="407"/>
      <c r="Z43" s="675"/>
      <c r="AC43" s="675">
        <f>SUM(AC38:AC42)</f>
        <v>29.7</v>
      </c>
      <c r="AD43" s="675">
        <f>SUM(AD38:AD42)</f>
        <v>24</v>
      </c>
      <c r="AE43" s="675">
        <f>SUM(AE38:AE42)</f>
        <v>98</v>
      </c>
      <c r="AF43" s="675">
        <f>AC43*4+AD43*9+AE43*4</f>
        <v>726.8</v>
      </c>
    </row>
    <row r="44" spans="2:32" ht="27.95" customHeight="1" thickBot="1">
      <c r="B44" s="695"/>
      <c r="C44" s="685"/>
      <c r="D44" s="856"/>
      <c r="E44" s="564"/>
      <c r="F44" s="855"/>
      <c r="G44" s="852"/>
      <c r="H44" s="851"/>
      <c r="I44" s="850"/>
      <c r="J44" s="854"/>
      <c r="K44" s="853"/>
      <c r="L44" s="852"/>
      <c r="M44" s="854"/>
      <c r="N44" s="853"/>
      <c r="O44" s="852"/>
      <c r="P44" s="850"/>
      <c r="Q44" s="851"/>
      <c r="R44" s="850"/>
      <c r="S44" s="850"/>
      <c r="T44" s="851"/>
      <c r="U44" s="850"/>
      <c r="V44" s="410"/>
      <c r="W44" s="849" t="s">
        <v>693</v>
      </c>
      <c r="X44" s="848"/>
      <c r="Y44" s="847"/>
      <c r="Z44" s="685"/>
      <c r="AC44" s="684">
        <f>AC43*4/AF43</f>
        <v>0.16345624656026417</v>
      </c>
      <c r="AD44" s="684">
        <f>AD43*9/AF43</f>
        <v>0.29719317556411667</v>
      </c>
      <c r="AE44" s="684">
        <f>AE43*4/AF43</f>
        <v>0.53935057787561924</v>
      </c>
    </row>
    <row r="45" spans="2:32" ht="21.75" customHeight="1">
      <c r="C45" s="675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  <c r="Y45" s="791"/>
      <c r="Z45" s="682"/>
    </row>
    <row r="46" spans="2:32">
      <c r="B46" s="676"/>
      <c r="D46" s="790"/>
      <c r="E46" s="790"/>
      <c r="F46" s="789"/>
      <c r="G46" s="789"/>
      <c r="H46" s="788"/>
      <c r="I46" s="675"/>
      <c r="J46" s="675"/>
      <c r="K46" s="788"/>
      <c r="L46" s="675"/>
      <c r="N46" s="788"/>
      <c r="O46" s="675"/>
      <c r="Q46" s="788"/>
      <c r="R46" s="675"/>
      <c r="T46" s="788"/>
      <c r="U46" s="675"/>
      <c r="V46" s="787"/>
      <c r="Y46" s="786"/>
    </row>
    <row r="47" spans="2:32">
      <c r="Y47" s="786"/>
    </row>
    <row r="48" spans="2:32">
      <c r="Y48" s="786"/>
    </row>
    <row r="49" spans="25:25">
      <c r="Y49" s="786"/>
    </row>
    <row r="50" spans="25:25">
      <c r="Y50" s="786"/>
    </row>
    <row r="51" spans="25:25">
      <c r="Y51" s="786"/>
    </row>
    <row r="52" spans="25:25">
      <c r="Y52" s="786"/>
    </row>
  </sheetData>
  <mergeCells count="15">
    <mergeCell ref="J45:Y45"/>
    <mergeCell ref="D46:G46"/>
    <mergeCell ref="C21:C26"/>
    <mergeCell ref="B25:B26"/>
    <mergeCell ref="C29:C34"/>
    <mergeCell ref="B33:B34"/>
    <mergeCell ref="B1:Y1"/>
    <mergeCell ref="B2:G2"/>
    <mergeCell ref="C5:C10"/>
    <mergeCell ref="B9:B10"/>
    <mergeCell ref="C13:C18"/>
    <mergeCell ref="B17:B18"/>
    <mergeCell ref="V5:V44"/>
    <mergeCell ref="C37:C42"/>
    <mergeCell ref="B41:B42"/>
  </mergeCells>
  <phoneticPr fontId="3" type="noConversion"/>
  <pageMargins left="0.39370078740157483" right="0.15748031496062992" top="0.19685039370078741" bottom="0.15748031496062992" header="0.51181102362204722" footer="0.23622047244094491"/>
  <pageSetup paperSize="9" scale="45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D217-D3D3-43DC-8C73-64C8DA897B4F}">
  <dimension ref="A1:U51"/>
  <sheetViews>
    <sheetView view="pageBreakPreview" zoomScaleNormal="100" zoomScaleSheetLayoutView="100" workbookViewId="0">
      <selection activeCell="E38" sqref="E38:H38"/>
    </sheetView>
  </sheetViews>
  <sheetFormatPr defaultRowHeight="16.5"/>
  <cols>
    <col min="1" max="9" width="7.625" style="5" customWidth="1"/>
    <col min="10" max="11" width="7.375" style="5" customWidth="1"/>
    <col min="12" max="13" width="7.625" style="5" customWidth="1"/>
    <col min="14" max="15" width="7.375" style="5" customWidth="1"/>
    <col min="16" max="20" width="7.625" style="5" customWidth="1"/>
    <col min="21" max="21" width="22.25" style="5" customWidth="1"/>
    <col min="22" max="16384" width="9" style="5"/>
  </cols>
  <sheetData>
    <row r="1" spans="1:21" s="2" customFormat="1" ht="20.100000000000001" customHeight="1" thickBot="1">
      <c r="A1" s="1" t="s">
        <v>0</v>
      </c>
      <c r="E1" s="3"/>
      <c r="F1" s="3"/>
      <c r="G1" s="3" t="s">
        <v>243</v>
      </c>
      <c r="H1" s="4"/>
      <c r="I1" s="4"/>
      <c r="O1" s="2" t="s">
        <v>1</v>
      </c>
      <c r="U1" s="5"/>
    </row>
    <row r="2" spans="1:21" ht="20.100000000000001" customHeight="1">
      <c r="A2" s="270" t="s">
        <v>2</v>
      </c>
      <c r="B2" s="271"/>
      <c r="C2" s="271"/>
      <c r="D2" s="272"/>
      <c r="E2" s="273" t="s">
        <v>3</v>
      </c>
      <c r="F2" s="274"/>
      <c r="G2" s="274"/>
      <c r="H2" s="274"/>
      <c r="I2" s="273" t="s">
        <v>4</v>
      </c>
      <c r="J2" s="274"/>
      <c r="K2" s="274"/>
      <c r="L2" s="274"/>
      <c r="M2" s="273" t="s">
        <v>5</v>
      </c>
      <c r="N2" s="274"/>
      <c r="O2" s="274"/>
      <c r="P2" s="274"/>
      <c r="Q2" s="273" t="s">
        <v>6</v>
      </c>
      <c r="R2" s="274"/>
      <c r="S2" s="274"/>
      <c r="T2" s="277"/>
      <c r="U2" s="278" t="s">
        <v>7</v>
      </c>
    </row>
    <row r="3" spans="1:21" s="6" customFormat="1" ht="18" customHeight="1">
      <c r="A3" s="264" t="s">
        <v>8</v>
      </c>
      <c r="B3" s="265"/>
      <c r="C3" s="265"/>
      <c r="D3" s="266"/>
      <c r="E3" s="267" t="s">
        <v>9</v>
      </c>
      <c r="F3" s="265"/>
      <c r="G3" s="265"/>
      <c r="H3" s="265"/>
      <c r="I3" s="267" t="s">
        <v>8</v>
      </c>
      <c r="J3" s="265"/>
      <c r="K3" s="265"/>
      <c r="L3" s="266"/>
      <c r="M3" s="268" t="s">
        <v>10</v>
      </c>
      <c r="N3" s="268"/>
      <c r="O3" s="268"/>
      <c r="P3" s="268"/>
      <c r="Q3" s="267" t="s">
        <v>413</v>
      </c>
      <c r="R3" s="265"/>
      <c r="S3" s="265"/>
      <c r="T3" s="269"/>
      <c r="U3" s="276"/>
    </row>
    <row r="4" spans="1:21" s="7" customFormat="1" ht="18" customHeight="1">
      <c r="A4" s="245" t="s">
        <v>11</v>
      </c>
      <c r="B4" s="229"/>
      <c r="C4" s="229"/>
      <c r="D4" s="229"/>
      <c r="E4" s="226" t="s">
        <v>12</v>
      </c>
      <c r="F4" s="227"/>
      <c r="G4" s="227"/>
      <c r="H4" s="227"/>
      <c r="I4" s="226" t="s">
        <v>13</v>
      </c>
      <c r="J4" s="227"/>
      <c r="K4" s="227"/>
      <c r="L4" s="228"/>
      <c r="M4" s="229" t="s">
        <v>14</v>
      </c>
      <c r="N4" s="229"/>
      <c r="O4" s="229"/>
      <c r="P4" s="229"/>
      <c r="Q4" s="229" t="s">
        <v>15</v>
      </c>
      <c r="R4" s="229"/>
      <c r="S4" s="229"/>
      <c r="T4" s="246"/>
      <c r="U4" s="230"/>
    </row>
    <row r="5" spans="1:21" s="8" customFormat="1" ht="18" customHeight="1">
      <c r="A5" s="247" t="s">
        <v>16</v>
      </c>
      <c r="B5" s="248"/>
      <c r="C5" s="248"/>
      <c r="D5" s="248"/>
      <c r="E5" s="249" t="s">
        <v>17</v>
      </c>
      <c r="F5" s="250"/>
      <c r="G5" s="250"/>
      <c r="H5" s="250"/>
      <c r="I5" s="249" t="s">
        <v>18</v>
      </c>
      <c r="J5" s="250"/>
      <c r="K5" s="250"/>
      <c r="L5" s="251"/>
      <c r="M5" s="249" t="s">
        <v>19</v>
      </c>
      <c r="N5" s="250"/>
      <c r="O5" s="250"/>
      <c r="P5" s="251"/>
      <c r="Q5" s="248" t="s">
        <v>20</v>
      </c>
      <c r="R5" s="248"/>
      <c r="S5" s="248"/>
      <c r="T5" s="252"/>
      <c r="U5" s="231"/>
    </row>
    <row r="6" spans="1:21" s="9" customFormat="1" ht="18" customHeight="1">
      <c r="A6" s="239" t="s">
        <v>21</v>
      </c>
      <c r="B6" s="240"/>
      <c r="C6" s="240"/>
      <c r="D6" s="240"/>
      <c r="E6" s="241" t="s">
        <v>22</v>
      </c>
      <c r="F6" s="242"/>
      <c r="G6" s="242"/>
      <c r="H6" s="242"/>
      <c r="I6" s="241" t="s">
        <v>23</v>
      </c>
      <c r="J6" s="242"/>
      <c r="K6" s="242"/>
      <c r="L6" s="243"/>
      <c r="M6" s="240" t="s">
        <v>24</v>
      </c>
      <c r="N6" s="240"/>
      <c r="O6" s="240"/>
      <c r="P6" s="240"/>
      <c r="Q6" s="241" t="s">
        <v>25</v>
      </c>
      <c r="R6" s="242"/>
      <c r="S6" s="242"/>
      <c r="T6" s="244"/>
      <c r="U6" s="231"/>
    </row>
    <row r="7" spans="1:21" s="210" customFormat="1" ht="12" customHeight="1">
      <c r="A7" s="233" t="s">
        <v>241</v>
      </c>
      <c r="B7" s="234"/>
      <c r="C7" s="234"/>
      <c r="D7" s="234"/>
      <c r="E7" s="235" t="s">
        <v>241</v>
      </c>
      <c r="F7" s="236"/>
      <c r="G7" s="236"/>
      <c r="H7" s="236"/>
      <c r="I7" s="235" t="s">
        <v>241</v>
      </c>
      <c r="J7" s="236"/>
      <c r="K7" s="236"/>
      <c r="L7" s="237"/>
      <c r="M7" s="234" t="s">
        <v>242</v>
      </c>
      <c r="N7" s="234"/>
      <c r="O7" s="234"/>
      <c r="P7" s="234"/>
      <c r="Q7" s="234" t="s">
        <v>241</v>
      </c>
      <c r="R7" s="234"/>
      <c r="S7" s="234"/>
      <c r="T7" s="275"/>
      <c r="U7" s="231"/>
    </row>
    <row r="8" spans="1:21" s="10" customFormat="1" ht="18" customHeight="1">
      <c r="A8" s="220" t="s">
        <v>26</v>
      </c>
      <c r="B8" s="221"/>
      <c r="C8" s="221"/>
      <c r="D8" s="221"/>
      <c r="E8" s="222" t="s">
        <v>27</v>
      </c>
      <c r="F8" s="223"/>
      <c r="G8" s="223"/>
      <c r="H8" s="223"/>
      <c r="I8" s="222" t="s">
        <v>28</v>
      </c>
      <c r="J8" s="223"/>
      <c r="K8" s="223"/>
      <c r="L8" s="224"/>
      <c r="M8" s="221" t="s">
        <v>29</v>
      </c>
      <c r="N8" s="221"/>
      <c r="O8" s="221"/>
      <c r="P8" s="221"/>
      <c r="Q8" s="221" t="s">
        <v>30</v>
      </c>
      <c r="R8" s="221"/>
      <c r="S8" s="221"/>
      <c r="T8" s="225"/>
      <c r="U8" s="231"/>
    </row>
    <row r="9" spans="1:21" s="10" customFormat="1" ht="12" customHeight="1">
      <c r="A9" s="216"/>
      <c r="B9" s="213"/>
      <c r="C9" s="213"/>
      <c r="D9" s="214"/>
      <c r="E9" s="217" t="s">
        <v>244</v>
      </c>
      <c r="F9" s="218"/>
      <c r="G9" s="218"/>
      <c r="H9" s="219"/>
      <c r="I9" s="212"/>
      <c r="J9" s="213"/>
      <c r="K9" s="213"/>
      <c r="L9" s="214"/>
      <c r="M9" s="212"/>
      <c r="N9" s="213"/>
      <c r="O9" s="213"/>
      <c r="P9" s="214"/>
      <c r="Q9" s="212"/>
      <c r="R9" s="213"/>
      <c r="S9" s="213"/>
      <c r="T9" s="215"/>
      <c r="U9" s="231"/>
    </row>
    <row r="10" spans="1:21" s="205" customFormat="1" ht="9.9499999999999993" customHeight="1">
      <c r="A10" s="202" t="s">
        <v>31</v>
      </c>
      <c r="B10" s="203">
        <f>第一週明細!V11</f>
        <v>771.3</v>
      </c>
      <c r="C10" s="203" t="s">
        <v>32</v>
      </c>
      <c r="D10" s="203">
        <f>第一週明細!V7</f>
        <v>22.5</v>
      </c>
      <c r="E10" s="203" t="s">
        <v>31</v>
      </c>
      <c r="F10" s="203">
        <f>第一週明細!V19</f>
        <v>764.5</v>
      </c>
      <c r="G10" s="203" t="s">
        <v>32</v>
      </c>
      <c r="H10" s="203">
        <f>第一週明細!V15</f>
        <v>22.5</v>
      </c>
      <c r="I10" s="203" t="s">
        <v>31</v>
      </c>
      <c r="J10" s="203">
        <f>第一週明細!V27</f>
        <v>723.7</v>
      </c>
      <c r="K10" s="203" t="s">
        <v>32</v>
      </c>
      <c r="L10" s="203">
        <f>第一週明細!V23</f>
        <v>22.5</v>
      </c>
      <c r="M10" s="203" t="s">
        <v>31</v>
      </c>
      <c r="N10" s="203">
        <f>第一週明細!V35</f>
        <v>721.3</v>
      </c>
      <c r="O10" s="203" t="s">
        <v>32</v>
      </c>
      <c r="P10" s="203">
        <f>第一週明細!V31</f>
        <v>22.5</v>
      </c>
      <c r="Q10" s="203" t="s">
        <v>414</v>
      </c>
      <c r="R10" s="203">
        <v>724.1</v>
      </c>
      <c r="S10" s="203" t="s">
        <v>32</v>
      </c>
      <c r="T10" s="204">
        <v>22.5</v>
      </c>
      <c r="U10" s="261"/>
    </row>
    <row r="11" spans="1:21" s="205" customFormat="1" ht="9.9499999999999993" customHeight="1" thickBot="1">
      <c r="A11" s="206" t="s">
        <v>114</v>
      </c>
      <c r="B11" s="207">
        <f>第一週明細!V5</f>
        <v>112.5</v>
      </c>
      <c r="C11" s="207" t="s">
        <v>34</v>
      </c>
      <c r="D11" s="207">
        <f>第一週明細!V9</f>
        <v>29.700000000000003</v>
      </c>
      <c r="E11" s="207" t="s">
        <v>114</v>
      </c>
      <c r="F11" s="207">
        <f>第一週明細!V13</f>
        <v>111</v>
      </c>
      <c r="G11" s="207" t="s">
        <v>34</v>
      </c>
      <c r="H11" s="207">
        <f>第一週明細!V17</f>
        <v>29.5</v>
      </c>
      <c r="I11" s="207" t="s">
        <v>114</v>
      </c>
      <c r="J11" s="207">
        <f>第一週明細!V21</f>
        <v>102</v>
      </c>
      <c r="K11" s="207" t="s">
        <v>34</v>
      </c>
      <c r="L11" s="207">
        <f>第一週明細!V25</f>
        <v>28.3</v>
      </c>
      <c r="M11" s="207" t="s">
        <v>114</v>
      </c>
      <c r="N11" s="207">
        <f>第一週明細!V29</f>
        <v>101.5</v>
      </c>
      <c r="O11" s="207" t="s">
        <v>34</v>
      </c>
      <c r="P11" s="207">
        <f>第一週明細!V33</f>
        <v>28.2</v>
      </c>
      <c r="Q11" s="207" t="s">
        <v>33</v>
      </c>
      <c r="R11" s="207">
        <v>102</v>
      </c>
      <c r="S11" s="207" t="s">
        <v>34</v>
      </c>
      <c r="T11" s="208">
        <v>28.4</v>
      </c>
      <c r="U11" s="276" t="s">
        <v>35</v>
      </c>
    </row>
    <row r="12" spans="1:21" ht="18" customHeight="1">
      <c r="A12" s="270" t="s">
        <v>36</v>
      </c>
      <c r="B12" s="271"/>
      <c r="C12" s="271"/>
      <c r="D12" s="272"/>
      <c r="E12" s="273" t="s">
        <v>37</v>
      </c>
      <c r="F12" s="274"/>
      <c r="G12" s="274"/>
      <c r="H12" s="274"/>
      <c r="I12" s="273" t="s">
        <v>38</v>
      </c>
      <c r="J12" s="274"/>
      <c r="K12" s="274"/>
      <c r="L12" s="274"/>
      <c r="M12" s="273" t="s">
        <v>39</v>
      </c>
      <c r="N12" s="274"/>
      <c r="O12" s="274"/>
      <c r="P12" s="274"/>
      <c r="Q12" s="273" t="s">
        <v>40</v>
      </c>
      <c r="R12" s="274"/>
      <c r="S12" s="274"/>
      <c r="T12" s="277"/>
      <c r="U12" s="276"/>
    </row>
    <row r="13" spans="1:21" s="6" customFormat="1" ht="18" customHeight="1">
      <c r="A13" s="264" t="s">
        <v>8</v>
      </c>
      <c r="B13" s="265"/>
      <c r="C13" s="265"/>
      <c r="D13" s="266"/>
      <c r="E13" s="267" t="s">
        <v>41</v>
      </c>
      <c r="F13" s="265"/>
      <c r="G13" s="265"/>
      <c r="H13" s="265"/>
      <c r="I13" s="267" t="s">
        <v>8</v>
      </c>
      <c r="J13" s="265"/>
      <c r="K13" s="265"/>
      <c r="L13" s="266"/>
      <c r="M13" s="268" t="s">
        <v>42</v>
      </c>
      <c r="N13" s="268"/>
      <c r="O13" s="268"/>
      <c r="P13" s="268"/>
      <c r="Q13" s="267" t="s">
        <v>43</v>
      </c>
      <c r="R13" s="265"/>
      <c r="S13" s="265"/>
      <c r="T13" s="269"/>
      <c r="U13" s="230"/>
    </row>
    <row r="14" spans="1:21" s="7" customFormat="1" ht="18" customHeight="1">
      <c r="A14" s="245" t="s">
        <v>44</v>
      </c>
      <c r="B14" s="229"/>
      <c r="C14" s="229"/>
      <c r="D14" s="229"/>
      <c r="E14" s="226" t="s">
        <v>45</v>
      </c>
      <c r="F14" s="227"/>
      <c r="G14" s="227"/>
      <c r="H14" s="227"/>
      <c r="I14" s="226" t="s">
        <v>46</v>
      </c>
      <c r="J14" s="227"/>
      <c r="K14" s="227"/>
      <c r="L14" s="228"/>
      <c r="M14" s="229" t="s">
        <v>248</v>
      </c>
      <c r="N14" s="229"/>
      <c r="O14" s="229"/>
      <c r="P14" s="229"/>
      <c r="Q14" s="229" t="s">
        <v>47</v>
      </c>
      <c r="R14" s="229"/>
      <c r="S14" s="229"/>
      <c r="T14" s="246"/>
      <c r="U14" s="231"/>
    </row>
    <row r="15" spans="1:21" s="8" customFormat="1" ht="18" customHeight="1">
      <c r="A15" s="247" t="s">
        <v>48</v>
      </c>
      <c r="B15" s="248"/>
      <c r="C15" s="248"/>
      <c r="D15" s="248"/>
      <c r="E15" s="249" t="s">
        <v>49</v>
      </c>
      <c r="F15" s="250"/>
      <c r="G15" s="250"/>
      <c r="H15" s="250"/>
      <c r="I15" s="249" t="s">
        <v>50</v>
      </c>
      <c r="J15" s="250"/>
      <c r="K15" s="250"/>
      <c r="L15" s="251"/>
      <c r="M15" s="249" t="s">
        <v>51</v>
      </c>
      <c r="N15" s="250"/>
      <c r="O15" s="250"/>
      <c r="P15" s="251"/>
      <c r="Q15" s="248" t="s">
        <v>52</v>
      </c>
      <c r="R15" s="248"/>
      <c r="S15" s="248"/>
      <c r="T15" s="252"/>
      <c r="U15" s="231"/>
    </row>
    <row r="16" spans="1:21" s="9" customFormat="1" ht="18" customHeight="1">
      <c r="A16" s="239" t="s">
        <v>53</v>
      </c>
      <c r="B16" s="240"/>
      <c r="C16" s="240"/>
      <c r="D16" s="240"/>
      <c r="E16" s="241" t="s">
        <v>54</v>
      </c>
      <c r="F16" s="242"/>
      <c r="G16" s="242"/>
      <c r="H16" s="242"/>
      <c r="I16" s="241" t="s">
        <v>55</v>
      </c>
      <c r="J16" s="242"/>
      <c r="K16" s="242"/>
      <c r="L16" s="243"/>
      <c r="M16" s="240" t="s">
        <v>56</v>
      </c>
      <c r="N16" s="240"/>
      <c r="O16" s="240"/>
      <c r="P16" s="240"/>
      <c r="Q16" s="241" t="s">
        <v>57</v>
      </c>
      <c r="R16" s="242"/>
      <c r="S16" s="242"/>
      <c r="T16" s="244"/>
      <c r="U16" s="231"/>
    </row>
    <row r="17" spans="1:21" s="210" customFormat="1" ht="12" customHeight="1">
      <c r="A17" s="233" t="s">
        <v>241</v>
      </c>
      <c r="B17" s="234"/>
      <c r="C17" s="234"/>
      <c r="D17" s="234"/>
      <c r="E17" s="235" t="s">
        <v>241</v>
      </c>
      <c r="F17" s="236"/>
      <c r="G17" s="236"/>
      <c r="H17" s="236"/>
      <c r="I17" s="235" t="s">
        <v>241</v>
      </c>
      <c r="J17" s="236"/>
      <c r="K17" s="236"/>
      <c r="L17" s="237"/>
      <c r="M17" s="234" t="s">
        <v>241</v>
      </c>
      <c r="N17" s="234"/>
      <c r="O17" s="234"/>
      <c r="P17" s="234"/>
      <c r="Q17" s="234" t="s">
        <v>242</v>
      </c>
      <c r="R17" s="234"/>
      <c r="S17" s="234"/>
      <c r="T17" s="275"/>
      <c r="U17" s="231"/>
    </row>
    <row r="18" spans="1:21" s="10" customFormat="1" ht="18" customHeight="1">
      <c r="A18" s="220" t="s">
        <v>58</v>
      </c>
      <c r="B18" s="221"/>
      <c r="C18" s="221"/>
      <c r="D18" s="221"/>
      <c r="E18" s="222" t="s">
        <v>59</v>
      </c>
      <c r="F18" s="223"/>
      <c r="G18" s="223"/>
      <c r="H18" s="223"/>
      <c r="I18" s="222" t="s">
        <v>60</v>
      </c>
      <c r="J18" s="223"/>
      <c r="K18" s="223"/>
      <c r="L18" s="224"/>
      <c r="M18" s="221" t="s">
        <v>61</v>
      </c>
      <c r="N18" s="221"/>
      <c r="O18" s="221"/>
      <c r="P18" s="221"/>
      <c r="Q18" s="221" t="s">
        <v>62</v>
      </c>
      <c r="R18" s="221"/>
      <c r="S18" s="221"/>
      <c r="T18" s="225"/>
      <c r="U18" s="261"/>
    </row>
    <row r="19" spans="1:21" s="10" customFormat="1" ht="12" customHeight="1">
      <c r="A19" s="216"/>
      <c r="B19" s="213"/>
      <c r="C19" s="213"/>
      <c r="D19" s="214"/>
      <c r="E19" s="217" t="s">
        <v>245</v>
      </c>
      <c r="F19" s="218"/>
      <c r="G19" s="218"/>
      <c r="H19" s="219"/>
      <c r="I19" s="212"/>
      <c r="J19" s="213"/>
      <c r="K19" s="213"/>
      <c r="L19" s="214"/>
      <c r="M19" s="212"/>
      <c r="N19" s="213"/>
      <c r="O19" s="213"/>
      <c r="P19" s="214"/>
      <c r="Q19" s="212"/>
      <c r="R19" s="213"/>
      <c r="S19" s="213"/>
      <c r="T19" s="215"/>
      <c r="U19" s="187"/>
    </row>
    <row r="20" spans="1:21" s="205" customFormat="1" ht="9.9499999999999993" customHeight="1">
      <c r="A20" s="202" t="s">
        <v>31</v>
      </c>
      <c r="B20" s="203">
        <f>第二週明細!V11</f>
        <v>732.9</v>
      </c>
      <c r="C20" s="203" t="s">
        <v>63</v>
      </c>
      <c r="D20" s="203">
        <f>第二週明細!V7</f>
        <v>22.5</v>
      </c>
      <c r="E20" s="203" t="s">
        <v>31</v>
      </c>
      <c r="F20" s="203">
        <f>第二週明細!V19</f>
        <v>744.1</v>
      </c>
      <c r="G20" s="203" t="s">
        <v>32</v>
      </c>
      <c r="H20" s="203">
        <f>第二週明細!V15</f>
        <v>22.5</v>
      </c>
      <c r="I20" s="203" t="s">
        <v>31</v>
      </c>
      <c r="J20" s="203">
        <f>第二週明細!V27</f>
        <v>582.5</v>
      </c>
      <c r="K20" s="203" t="s">
        <v>32</v>
      </c>
      <c r="L20" s="203">
        <f>第二週明細!V23</f>
        <v>12.5</v>
      </c>
      <c r="M20" s="203" t="s">
        <v>31</v>
      </c>
      <c r="N20" s="203">
        <f>第二週明細!V35</f>
        <v>739.7</v>
      </c>
      <c r="O20" s="203" t="s">
        <v>32</v>
      </c>
      <c r="P20" s="203">
        <f>第二週明細!V31</f>
        <v>22.5</v>
      </c>
      <c r="Q20" s="203" t="s">
        <v>31</v>
      </c>
      <c r="R20" s="203">
        <f>第二週明細!V43</f>
        <v>723.7</v>
      </c>
      <c r="S20" s="203" t="s">
        <v>32</v>
      </c>
      <c r="T20" s="204">
        <f>第二週明細!V39</f>
        <v>22.5</v>
      </c>
      <c r="U20" s="230" t="s">
        <v>64</v>
      </c>
    </row>
    <row r="21" spans="1:21" s="205" customFormat="1" ht="9.9499999999999993" customHeight="1" thickBot="1">
      <c r="A21" s="206" t="s">
        <v>114</v>
      </c>
      <c r="B21" s="207">
        <f>第二週明細!V5</f>
        <v>104</v>
      </c>
      <c r="C21" s="207" t="s">
        <v>34</v>
      </c>
      <c r="D21" s="207">
        <f>第二週明細!V9</f>
        <v>28.599999999999998</v>
      </c>
      <c r="E21" s="207" t="s">
        <v>114</v>
      </c>
      <c r="F21" s="207">
        <f>第二週明細!V13</f>
        <v>106.5</v>
      </c>
      <c r="G21" s="207" t="s">
        <v>34</v>
      </c>
      <c r="H21" s="207">
        <f>第二週明細!V17</f>
        <v>28.900000000000002</v>
      </c>
      <c r="I21" s="207" t="s">
        <v>114</v>
      </c>
      <c r="J21" s="207">
        <f>第二週明細!V21</f>
        <v>103</v>
      </c>
      <c r="K21" s="207" t="s">
        <v>34</v>
      </c>
      <c r="L21" s="207">
        <f>第二週明細!V25</f>
        <v>14.5</v>
      </c>
      <c r="M21" s="207" t="s">
        <v>114</v>
      </c>
      <c r="N21" s="207">
        <f>第二週明細!V29</f>
        <v>105.5</v>
      </c>
      <c r="O21" s="207" t="s">
        <v>34</v>
      </c>
      <c r="P21" s="207">
        <f>第二週明細!V33</f>
        <v>28.8</v>
      </c>
      <c r="Q21" s="207" t="s">
        <v>114</v>
      </c>
      <c r="R21" s="207">
        <f>第二週明細!V37</f>
        <v>102</v>
      </c>
      <c r="S21" s="207" t="s">
        <v>34</v>
      </c>
      <c r="T21" s="208">
        <f>第二週明細!V41</f>
        <v>28.3</v>
      </c>
      <c r="U21" s="231"/>
    </row>
    <row r="22" spans="1:21" ht="18" customHeight="1">
      <c r="A22" s="270" t="s">
        <v>65</v>
      </c>
      <c r="B22" s="271"/>
      <c r="C22" s="271"/>
      <c r="D22" s="272"/>
      <c r="E22" s="273" t="s">
        <v>66</v>
      </c>
      <c r="F22" s="274"/>
      <c r="G22" s="274"/>
      <c r="H22" s="274"/>
      <c r="I22" s="273" t="s">
        <v>67</v>
      </c>
      <c r="J22" s="274"/>
      <c r="K22" s="274"/>
      <c r="L22" s="274"/>
      <c r="M22" s="273" t="s">
        <v>68</v>
      </c>
      <c r="N22" s="274"/>
      <c r="O22" s="274"/>
      <c r="P22" s="274"/>
      <c r="Q22" s="259" t="s">
        <v>253</v>
      </c>
      <c r="R22" s="260"/>
      <c r="S22" s="260"/>
      <c r="T22" s="263"/>
      <c r="U22" s="261"/>
    </row>
    <row r="23" spans="1:21" s="6" customFormat="1" ht="18" customHeight="1">
      <c r="A23" s="264" t="s">
        <v>8</v>
      </c>
      <c r="B23" s="265"/>
      <c r="C23" s="265"/>
      <c r="D23" s="266"/>
      <c r="E23" s="267" t="s">
        <v>10</v>
      </c>
      <c r="F23" s="265" t="s">
        <v>69</v>
      </c>
      <c r="G23" s="265" t="s">
        <v>69</v>
      </c>
      <c r="H23" s="265" t="s">
        <v>69</v>
      </c>
      <c r="I23" s="267" t="s">
        <v>8</v>
      </c>
      <c r="J23" s="265" t="s">
        <v>70</v>
      </c>
      <c r="K23" s="265" t="s">
        <v>70</v>
      </c>
      <c r="L23" s="266" t="s">
        <v>70</v>
      </c>
      <c r="M23" s="268" t="s">
        <v>357</v>
      </c>
      <c r="N23" s="268" t="s">
        <v>71</v>
      </c>
      <c r="O23" s="268" t="s">
        <v>71</v>
      </c>
      <c r="P23" s="268" t="s">
        <v>71</v>
      </c>
      <c r="Q23" s="267" t="s">
        <v>358</v>
      </c>
      <c r="R23" s="265" t="s">
        <v>249</v>
      </c>
      <c r="S23" s="265" t="s">
        <v>249</v>
      </c>
      <c r="T23" s="269" t="s">
        <v>249</v>
      </c>
      <c r="U23" s="231"/>
    </row>
    <row r="24" spans="1:21" s="7" customFormat="1" ht="18" customHeight="1">
      <c r="A24" s="245" t="s">
        <v>72</v>
      </c>
      <c r="B24" s="229" t="s">
        <v>73</v>
      </c>
      <c r="C24" s="229" t="s">
        <v>73</v>
      </c>
      <c r="D24" s="229" t="s">
        <v>73</v>
      </c>
      <c r="E24" s="226" t="s">
        <v>359</v>
      </c>
      <c r="F24" s="227" t="s">
        <v>74</v>
      </c>
      <c r="G24" s="227" t="s">
        <v>74</v>
      </c>
      <c r="H24" s="227" t="s">
        <v>74</v>
      </c>
      <c r="I24" s="226" t="s">
        <v>360</v>
      </c>
      <c r="J24" s="227" t="s">
        <v>75</v>
      </c>
      <c r="K24" s="227" t="s">
        <v>75</v>
      </c>
      <c r="L24" s="228" t="s">
        <v>75</v>
      </c>
      <c r="M24" s="229" t="s">
        <v>361</v>
      </c>
      <c r="N24" s="229" t="s">
        <v>76</v>
      </c>
      <c r="O24" s="229" t="s">
        <v>76</v>
      </c>
      <c r="P24" s="229" t="s">
        <v>76</v>
      </c>
      <c r="Q24" s="229" t="s">
        <v>362</v>
      </c>
      <c r="R24" s="229" t="s">
        <v>250</v>
      </c>
      <c r="S24" s="229" t="s">
        <v>250</v>
      </c>
      <c r="T24" s="246" t="s">
        <v>250</v>
      </c>
      <c r="U24" s="231"/>
    </row>
    <row r="25" spans="1:21" s="8" customFormat="1" ht="18" customHeight="1">
      <c r="A25" s="247" t="s">
        <v>363</v>
      </c>
      <c r="B25" s="248" t="s">
        <v>77</v>
      </c>
      <c r="C25" s="248" t="s">
        <v>77</v>
      </c>
      <c r="D25" s="248" t="s">
        <v>77</v>
      </c>
      <c r="E25" s="249" t="s">
        <v>78</v>
      </c>
      <c r="F25" s="250" t="s">
        <v>79</v>
      </c>
      <c r="G25" s="250" t="s">
        <v>79</v>
      </c>
      <c r="H25" s="250" t="s">
        <v>79</v>
      </c>
      <c r="I25" s="249" t="s">
        <v>364</v>
      </c>
      <c r="J25" s="250" t="s">
        <v>80</v>
      </c>
      <c r="K25" s="250" t="s">
        <v>80</v>
      </c>
      <c r="L25" s="251" t="s">
        <v>80</v>
      </c>
      <c r="M25" s="249" t="s">
        <v>365</v>
      </c>
      <c r="N25" s="250" t="s">
        <v>81</v>
      </c>
      <c r="O25" s="250" t="s">
        <v>81</v>
      </c>
      <c r="P25" s="251" t="s">
        <v>81</v>
      </c>
      <c r="Q25" s="248" t="s">
        <v>366</v>
      </c>
      <c r="R25" s="248" t="s">
        <v>251</v>
      </c>
      <c r="S25" s="248" t="s">
        <v>251</v>
      </c>
      <c r="T25" s="252" t="s">
        <v>251</v>
      </c>
      <c r="U25" s="231"/>
    </row>
    <row r="26" spans="1:21" s="9" customFormat="1" ht="18" customHeight="1">
      <c r="A26" s="239" t="s">
        <v>82</v>
      </c>
      <c r="B26" s="240" t="s">
        <v>83</v>
      </c>
      <c r="C26" s="240" t="s">
        <v>83</v>
      </c>
      <c r="D26" s="240" t="s">
        <v>83</v>
      </c>
      <c r="E26" s="241" t="s">
        <v>367</v>
      </c>
      <c r="F26" s="242" t="s">
        <v>84</v>
      </c>
      <c r="G26" s="242" t="s">
        <v>84</v>
      </c>
      <c r="H26" s="242" t="s">
        <v>84</v>
      </c>
      <c r="I26" s="241" t="s">
        <v>368</v>
      </c>
      <c r="J26" s="242" t="s">
        <v>85</v>
      </c>
      <c r="K26" s="242" t="s">
        <v>85</v>
      </c>
      <c r="L26" s="243" t="s">
        <v>85</v>
      </c>
      <c r="M26" s="240" t="s">
        <v>369</v>
      </c>
      <c r="N26" s="240" t="s">
        <v>86</v>
      </c>
      <c r="O26" s="240" t="s">
        <v>86</v>
      </c>
      <c r="P26" s="240" t="s">
        <v>86</v>
      </c>
      <c r="Q26" s="241" t="s">
        <v>370</v>
      </c>
      <c r="R26" s="242" t="s">
        <v>252</v>
      </c>
      <c r="S26" s="242" t="s">
        <v>252</v>
      </c>
      <c r="T26" s="244" t="s">
        <v>252</v>
      </c>
      <c r="U26" s="231"/>
    </row>
    <row r="27" spans="1:21" s="210" customFormat="1" ht="12" customHeight="1">
      <c r="A27" s="233" t="s">
        <v>241</v>
      </c>
      <c r="B27" s="234"/>
      <c r="C27" s="234"/>
      <c r="D27" s="234"/>
      <c r="E27" s="235" t="s">
        <v>241</v>
      </c>
      <c r="F27" s="236"/>
      <c r="G27" s="236"/>
      <c r="H27" s="236"/>
      <c r="I27" s="235" t="s">
        <v>241</v>
      </c>
      <c r="J27" s="236"/>
      <c r="K27" s="236"/>
      <c r="L27" s="237"/>
      <c r="M27" s="234" t="s">
        <v>242</v>
      </c>
      <c r="N27" s="234"/>
      <c r="O27" s="234"/>
      <c r="P27" s="234"/>
      <c r="Q27" s="235" t="s">
        <v>241</v>
      </c>
      <c r="R27" s="236"/>
      <c r="S27" s="236"/>
      <c r="T27" s="238"/>
      <c r="U27" s="261"/>
    </row>
    <row r="28" spans="1:21" s="10" customFormat="1" ht="18" customHeight="1">
      <c r="A28" s="220" t="s">
        <v>87</v>
      </c>
      <c r="B28" s="221" t="s">
        <v>88</v>
      </c>
      <c r="C28" s="221" t="s">
        <v>88</v>
      </c>
      <c r="D28" s="221" t="s">
        <v>88</v>
      </c>
      <c r="E28" s="222" t="s">
        <v>371</v>
      </c>
      <c r="F28" s="223" t="s">
        <v>89</v>
      </c>
      <c r="G28" s="223" t="s">
        <v>89</v>
      </c>
      <c r="H28" s="223" t="s">
        <v>89</v>
      </c>
      <c r="I28" s="222" t="s">
        <v>372</v>
      </c>
      <c r="J28" s="223" t="s">
        <v>90</v>
      </c>
      <c r="K28" s="223" t="s">
        <v>90</v>
      </c>
      <c r="L28" s="224" t="s">
        <v>90</v>
      </c>
      <c r="M28" s="221" t="s">
        <v>91</v>
      </c>
      <c r="N28" s="221" t="s">
        <v>92</v>
      </c>
      <c r="O28" s="221" t="s">
        <v>92</v>
      </c>
      <c r="P28" s="221" t="s">
        <v>92</v>
      </c>
      <c r="Q28" s="221" t="s">
        <v>373</v>
      </c>
      <c r="R28" s="221" t="s">
        <v>90</v>
      </c>
      <c r="S28" s="221" t="s">
        <v>90</v>
      </c>
      <c r="T28" s="225" t="s">
        <v>90</v>
      </c>
      <c r="U28" s="230" t="s">
        <v>93</v>
      </c>
    </row>
    <row r="29" spans="1:21" s="10" customFormat="1" ht="12" customHeight="1">
      <c r="A29" s="216"/>
      <c r="B29" s="213"/>
      <c r="C29" s="213"/>
      <c r="D29" s="214"/>
      <c r="E29" s="217" t="s">
        <v>246</v>
      </c>
      <c r="F29" s="218"/>
      <c r="G29" s="218"/>
      <c r="H29" s="219"/>
      <c r="I29" s="212"/>
      <c r="J29" s="213"/>
      <c r="K29" s="213"/>
      <c r="L29" s="214"/>
      <c r="M29" s="212"/>
      <c r="N29" s="213"/>
      <c r="O29" s="213"/>
      <c r="P29" s="214"/>
      <c r="Q29" s="212"/>
      <c r="R29" s="213"/>
      <c r="S29" s="213"/>
      <c r="T29" s="215"/>
      <c r="U29" s="231"/>
    </row>
    <row r="30" spans="1:21" s="205" customFormat="1" ht="9.9499999999999993" customHeight="1">
      <c r="A30" s="202" t="s">
        <v>31</v>
      </c>
      <c r="B30" s="203">
        <f>第三週明細!V11</f>
        <v>716.9</v>
      </c>
      <c r="C30" s="203" t="s">
        <v>32</v>
      </c>
      <c r="D30" s="203">
        <f>第三週明細!V7</f>
        <v>22.5</v>
      </c>
      <c r="E30" s="203" t="s">
        <v>31</v>
      </c>
      <c r="F30" s="203">
        <f>第三週明細!V19</f>
        <v>741.7</v>
      </c>
      <c r="G30" s="203" t="s">
        <v>32</v>
      </c>
      <c r="H30" s="203">
        <f>第三週明細!V15</f>
        <v>22.5</v>
      </c>
      <c r="I30" s="203" t="s">
        <v>31</v>
      </c>
      <c r="J30" s="203">
        <f>第三週明細!V27</f>
        <v>778.9</v>
      </c>
      <c r="K30" s="203" t="s">
        <v>32</v>
      </c>
      <c r="L30" s="203">
        <f>第三週明細!V23</f>
        <v>22.5</v>
      </c>
      <c r="M30" s="203" t="s">
        <v>31</v>
      </c>
      <c r="N30" s="203">
        <f>第三週明細!V35</f>
        <v>778.1</v>
      </c>
      <c r="O30" s="203" t="s">
        <v>32</v>
      </c>
      <c r="P30" s="203">
        <f>第三週明細!V31</f>
        <v>22.5</v>
      </c>
      <c r="Q30" s="203" t="s">
        <v>31</v>
      </c>
      <c r="R30" s="203">
        <f>第三週明細!V43</f>
        <v>762.9</v>
      </c>
      <c r="S30" s="203" t="s">
        <v>32</v>
      </c>
      <c r="T30" s="204">
        <f>第三週明細!V39</f>
        <v>22.5</v>
      </c>
      <c r="U30" s="261"/>
    </row>
    <row r="31" spans="1:21" s="205" customFormat="1" ht="9.9499999999999993" customHeight="1" thickBot="1">
      <c r="A31" s="206" t="s">
        <v>33</v>
      </c>
      <c r="B31" s="207">
        <f>第三週明細!V5</f>
        <v>100.5</v>
      </c>
      <c r="C31" s="207" t="s">
        <v>34</v>
      </c>
      <c r="D31" s="207">
        <f>第三週明細!V9</f>
        <v>28.1</v>
      </c>
      <c r="E31" s="207" t="s">
        <v>33</v>
      </c>
      <c r="F31" s="207">
        <f>第三週明細!V13</f>
        <v>106</v>
      </c>
      <c r="G31" s="207" t="s">
        <v>34</v>
      </c>
      <c r="H31" s="207">
        <f>第三週明細!V17</f>
        <v>28.8</v>
      </c>
      <c r="I31" s="207" t="s">
        <v>33</v>
      </c>
      <c r="J31" s="207">
        <f>第三週明細!V21</f>
        <v>114</v>
      </c>
      <c r="K31" s="207" t="s">
        <v>34</v>
      </c>
      <c r="L31" s="207">
        <f>第三週明細!V25</f>
        <v>30.099999999999998</v>
      </c>
      <c r="M31" s="207" t="s">
        <v>33</v>
      </c>
      <c r="N31" s="207">
        <f>第三週明細!V29</f>
        <v>114</v>
      </c>
      <c r="O31" s="207" t="s">
        <v>34</v>
      </c>
      <c r="P31" s="207">
        <f>第三週明細!V33</f>
        <v>29.900000000000002</v>
      </c>
      <c r="Q31" s="207" t="s">
        <v>33</v>
      </c>
      <c r="R31" s="207">
        <f>第三週明細!V37</f>
        <v>110.5</v>
      </c>
      <c r="S31" s="207" t="s">
        <v>34</v>
      </c>
      <c r="T31" s="208">
        <f>第三週明細!V41</f>
        <v>29.6</v>
      </c>
      <c r="U31" s="230"/>
    </row>
    <row r="32" spans="1:21" ht="18" customHeight="1">
      <c r="A32" s="256" t="s">
        <v>281</v>
      </c>
      <c r="B32" s="257"/>
      <c r="C32" s="257"/>
      <c r="D32" s="258"/>
      <c r="E32" s="259" t="s">
        <v>282</v>
      </c>
      <c r="F32" s="260"/>
      <c r="G32" s="260"/>
      <c r="H32" s="260"/>
      <c r="I32" s="259" t="s">
        <v>283</v>
      </c>
      <c r="J32" s="260"/>
      <c r="K32" s="260"/>
      <c r="L32" s="260"/>
      <c r="M32" s="259" t="s">
        <v>284</v>
      </c>
      <c r="N32" s="260"/>
      <c r="O32" s="260"/>
      <c r="P32" s="260"/>
      <c r="Q32" s="259" t="s">
        <v>285</v>
      </c>
      <c r="R32" s="260"/>
      <c r="S32" s="260"/>
      <c r="T32" s="263"/>
      <c r="U32" s="231"/>
    </row>
    <row r="33" spans="1:21" ht="18" customHeight="1">
      <c r="A33" s="264" t="s">
        <v>8</v>
      </c>
      <c r="B33" s="265" t="s">
        <v>69</v>
      </c>
      <c r="C33" s="265" t="s">
        <v>69</v>
      </c>
      <c r="D33" s="266" t="s">
        <v>69</v>
      </c>
      <c r="E33" s="267" t="s">
        <v>9</v>
      </c>
      <c r="F33" s="265" t="s">
        <v>254</v>
      </c>
      <c r="G33" s="265" t="s">
        <v>254</v>
      </c>
      <c r="H33" s="265" t="s">
        <v>254</v>
      </c>
      <c r="I33" s="267" t="s">
        <v>8</v>
      </c>
      <c r="J33" s="265" t="s">
        <v>70</v>
      </c>
      <c r="K33" s="265" t="s">
        <v>70</v>
      </c>
      <c r="L33" s="266" t="s">
        <v>70</v>
      </c>
      <c r="M33" s="268" t="s">
        <v>42</v>
      </c>
      <c r="N33" s="268" t="s">
        <v>249</v>
      </c>
      <c r="O33" s="268" t="s">
        <v>249</v>
      </c>
      <c r="P33" s="268" t="s">
        <v>249</v>
      </c>
      <c r="Q33" s="267" t="s">
        <v>374</v>
      </c>
      <c r="R33" s="265" t="s">
        <v>255</v>
      </c>
      <c r="S33" s="265" t="s">
        <v>255</v>
      </c>
      <c r="T33" s="269" t="s">
        <v>255</v>
      </c>
      <c r="U33" s="231"/>
    </row>
    <row r="34" spans="1:21" ht="18" customHeight="1">
      <c r="A34" s="245" t="s">
        <v>375</v>
      </c>
      <c r="B34" s="229" t="s">
        <v>256</v>
      </c>
      <c r="C34" s="229" t="s">
        <v>256</v>
      </c>
      <c r="D34" s="229" t="s">
        <v>256</v>
      </c>
      <c r="E34" s="226" t="s">
        <v>376</v>
      </c>
      <c r="F34" s="227" t="s">
        <v>257</v>
      </c>
      <c r="G34" s="227" t="s">
        <v>257</v>
      </c>
      <c r="H34" s="227" t="s">
        <v>257</v>
      </c>
      <c r="I34" s="226" t="s">
        <v>377</v>
      </c>
      <c r="J34" s="227" t="s">
        <v>258</v>
      </c>
      <c r="K34" s="227" t="s">
        <v>258</v>
      </c>
      <c r="L34" s="228" t="s">
        <v>258</v>
      </c>
      <c r="M34" s="229" t="s">
        <v>15</v>
      </c>
      <c r="N34" s="229" t="s">
        <v>259</v>
      </c>
      <c r="O34" s="229" t="s">
        <v>259</v>
      </c>
      <c r="P34" s="229" t="s">
        <v>259</v>
      </c>
      <c r="Q34" s="229" t="s">
        <v>13</v>
      </c>
      <c r="R34" s="229" t="s">
        <v>260</v>
      </c>
      <c r="S34" s="229" t="s">
        <v>260</v>
      </c>
      <c r="T34" s="246" t="s">
        <v>260</v>
      </c>
      <c r="U34" s="231"/>
    </row>
    <row r="35" spans="1:21" ht="18" customHeight="1">
      <c r="A35" s="247" t="s">
        <v>378</v>
      </c>
      <c r="B35" s="248" t="s">
        <v>261</v>
      </c>
      <c r="C35" s="248" t="s">
        <v>261</v>
      </c>
      <c r="D35" s="248" t="s">
        <v>261</v>
      </c>
      <c r="E35" s="249" t="s">
        <v>379</v>
      </c>
      <c r="F35" s="250" t="s">
        <v>262</v>
      </c>
      <c r="G35" s="250" t="s">
        <v>262</v>
      </c>
      <c r="H35" s="250" t="s">
        <v>262</v>
      </c>
      <c r="I35" s="249" t="s">
        <v>364</v>
      </c>
      <c r="J35" s="250" t="s">
        <v>80</v>
      </c>
      <c r="K35" s="250" t="s">
        <v>80</v>
      </c>
      <c r="L35" s="251" t="s">
        <v>80</v>
      </c>
      <c r="M35" s="249" t="s">
        <v>380</v>
      </c>
      <c r="N35" s="250" t="s">
        <v>263</v>
      </c>
      <c r="O35" s="250" t="s">
        <v>263</v>
      </c>
      <c r="P35" s="251" t="s">
        <v>263</v>
      </c>
      <c r="Q35" s="248" t="s">
        <v>381</v>
      </c>
      <c r="R35" s="248" t="s">
        <v>264</v>
      </c>
      <c r="S35" s="248" t="s">
        <v>264</v>
      </c>
      <c r="T35" s="252" t="s">
        <v>264</v>
      </c>
      <c r="U35" s="261"/>
    </row>
    <row r="36" spans="1:21" ht="15.95" customHeight="1">
      <c r="A36" s="239" t="s">
        <v>382</v>
      </c>
      <c r="B36" s="240" t="s">
        <v>265</v>
      </c>
      <c r="C36" s="240" t="s">
        <v>265</v>
      </c>
      <c r="D36" s="240" t="s">
        <v>265</v>
      </c>
      <c r="E36" s="241" t="s">
        <v>383</v>
      </c>
      <c r="F36" s="242" t="s">
        <v>266</v>
      </c>
      <c r="G36" s="242" t="s">
        <v>266</v>
      </c>
      <c r="H36" s="242" t="s">
        <v>266</v>
      </c>
      <c r="I36" s="241" t="s">
        <v>384</v>
      </c>
      <c r="J36" s="242" t="s">
        <v>267</v>
      </c>
      <c r="K36" s="242" t="s">
        <v>267</v>
      </c>
      <c r="L36" s="243" t="s">
        <v>267</v>
      </c>
      <c r="M36" s="240" t="s">
        <v>385</v>
      </c>
      <c r="N36" s="240" t="s">
        <v>268</v>
      </c>
      <c r="O36" s="240" t="s">
        <v>268</v>
      </c>
      <c r="P36" s="240" t="s">
        <v>268</v>
      </c>
      <c r="Q36" s="241" t="s">
        <v>386</v>
      </c>
      <c r="R36" s="242" t="s">
        <v>269</v>
      </c>
      <c r="S36" s="242" t="s">
        <v>269</v>
      </c>
      <c r="T36" s="244" t="s">
        <v>269</v>
      </c>
      <c r="U36" s="230" t="s">
        <v>94</v>
      </c>
    </row>
    <row r="37" spans="1:21" s="209" customFormat="1" ht="12" customHeight="1">
      <c r="A37" s="262" t="s">
        <v>241</v>
      </c>
      <c r="B37" s="236"/>
      <c r="C37" s="236"/>
      <c r="D37" s="237"/>
      <c r="E37" s="234" t="s">
        <v>242</v>
      </c>
      <c r="F37" s="234"/>
      <c r="G37" s="234"/>
      <c r="H37" s="234"/>
      <c r="I37" s="235" t="s">
        <v>241</v>
      </c>
      <c r="J37" s="236"/>
      <c r="K37" s="236"/>
      <c r="L37" s="237"/>
      <c r="M37" s="235" t="s">
        <v>241</v>
      </c>
      <c r="N37" s="236"/>
      <c r="O37" s="236"/>
      <c r="P37" s="237"/>
      <c r="Q37" s="235" t="s">
        <v>241</v>
      </c>
      <c r="R37" s="236"/>
      <c r="S37" s="236"/>
      <c r="T37" s="238"/>
      <c r="U37" s="261"/>
    </row>
    <row r="38" spans="1:21" ht="18" customHeight="1">
      <c r="A38" s="220" t="s">
        <v>387</v>
      </c>
      <c r="B38" s="221" t="s">
        <v>271</v>
      </c>
      <c r="C38" s="221" t="s">
        <v>271</v>
      </c>
      <c r="D38" s="221" t="s">
        <v>271</v>
      </c>
      <c r="E38" s="222" t="s">
        <v>388</v>
      </c>
      <c r="F38" s="223" t="s">
        <v>272</v>
      </c>
      <c r="G38" s="223" t="s">
        <v>272</v>
      </c>
      <c r="H38" s="223" t="s">
        <v>272</v>
      </c>
      <c r="I38" s="222" t="s">
        <v>389</v>
      </c>
      <c r="J38" s="223" t="s">
        <v>273</v>
      </c>
      <c r="K38" s="223" t="s">
        <v>273</v>
      </c>
      <c r="L38" s="224" t="s">
        <v>273</v>
      </c>
      <c r="M38" s="221" t="s">
        <v>390</v>
      </c>
      <c r="N38" s="221" t="s">
        <v>274</v>
      </c>
      <c r="O38" s="221" t="s">
        <v>274</v>
      </c>
      <c r="P38" s="221" t="s">
        <v>274</v>
      </c>
      <c r="Q38" s="221" t="s">
        <v>391</v>
      </c>
      <c r="R38" s="221" t="s">
        <v>275</v>
      </c>
      <c r="S38" s="221" t="s">
        <v>275</v>
      </c>
      <c r="T38" s="225" t="s">
        <v>275</v>
      </c>
      <c r="U38" s="253"/>
    </row>
    <row r="39" spans="1:21" ht="12" customHeight="1">
      <c r="A39" s="216"/>
      <c r="B39" s="213"/>
      <c r="C39" s="213"/>
      <c r="D39" s="214"/>
      <c r="E39" s="217" t="s">
        <v>306</v>
      </c>
      <c r="F39" s="218"/>
      <c r="G39" s="218"/>
      <c r="H39" s="219"/>
      <c r="I39" s="212"/>
      <c r="J39" s="213"/>
      <c r="K39" s="213"/>
      <c r="L39" s="214"/>
      <c r="M39" s="212"/>
      <c r="N39" s="213"/>
      <c r="O39" s="213"/>
      <c r="P39" s="214"/>
      <c r="Q39" s="212"/>
      <c r="R39" s="213"/>
      <c r="S39" s="213"/>
      <c r="T39" s="215"/>
      <c r="U39" s="254"/>
    </row>
    <row r="40" spans="1:21" s="205" customFormat="1" ht="9.9499999999999993" customHeight="1">
      <c r="A40" s="202" t="s">
        <v>31</v>
      </c>
      <c r="B40" s="203">
        <v>724.1</v>
      </c>
      <c r="C40" s="203" t="s">
        <v>32</v>
      </c>
      <c r="D40" s="203">
        <v>22.5</v>
      </c>
      <c r="E40" s="203" t="s">
        <v>31</v>
      </c>
      <c r="F40" s="203">
        <v>721.7</v>
      </c>
      <c r="G40" s="203" t="s">
        <v>32</v>
      </c>
      <c r="H40" s="203">
        <v>22.5</v>
      </c>
      <c r="I40" s="203" t="s">
        <v>31</v>
      </c>
      <c r="J40" s="203">
        <v>733.3</v>
      </c>
      <c r="K40" s="203" t="s">
        <v>32</v>
      </c>
      <c r="L40" s="203">
        <v>22.5</v>
      </c>
      <c r="M40" s="203" t="s">
        <v>31</v>
      </c>
      <c r="N40" s="203">
        <v>714.5</v>
      </c>
      <c r="O40" s="203" t="s">
        <v>32</v>
      </c>
      <c r="P40" s="203">
        <v>22.5</v>
      </c>
      <c r="Q40" s="203" t="s">
        <v>31</v>
      </c>
      <c r="R40" s="203">
        <v>726.5</v>
      </c>
      <c r="S40" s="203" t="s">
        <v>32</v>
      </c>
      <c r="T40" s="204">
        <v>22.5</v>
      </c>
      <c r="U40" s="254"/>
    </row>
    <row r="41" spans="1:21" s="205" customFormat="1" ht="9.9499999999999993" customHeight="1" thickBot="1">
      <c r="A41" s="206" t="s">
        <v>114</v>
      </c>
      <c r="B41" s="207">
        <v>102</v>
      </c>
      <c r="C41" s="207" t="s">
        <v>34</v>
      </c>
      <c r="D41" s="207">
        <v>28.4</v>
      </c>
      <c r="E41" s="207" t="s">
        <v>114</v>
      </c>
      <c r="F41" s="207">
        <v>101.5</v>
      </c>
      <c r="G41" s="207" t="s">
        <v>34</v>
      </c>
      <c r="H41" s="207">
        <v>28.3</v>
      </c>
      <c r="I41" s="207" t="s">
        <v>114</v>
      </c>
      <c r="J41" s="207">
        <v>104</v>
      </c>
      <c r="K41" s="207" t="s">
        <v>34</v>
      </c>
      <c r="L41" s="207">
        <v>28.7</v>
      </c>
      <c r="M41" s="207" t="s">
        <v>114</v>
      </c>
      <c r="N41" s="207">
        <v>100</v>
      </c>
      <c r="O41" s="207" t="s">
        <v>34</v>
      </c>
      <c r="P41" s="207">
        <v>28</v>
      </c>
      <c r="Q41" s="207" t="s">
        <v>114</v>
      </c>
      <c r="R41" s="207">
        <v>102.5</v>
      </c>
      <c r="S41" s="207" t="s">
        <v>34</v>
      </c>
      <c r="T41" s="208">
        <v>28.5</v>
      </c>
      <c r="U41" s="254"/>
    </row>
    <row r="42" spans="1:21" ht="16.5" customHeight="1">
      <c r="A42" s="256" t="s">
        <v>276</v>
      </c>
      <c r="B42" s="257"/>
      <c r="C42" s="257"/>
      <c r="D42" s="258"/>
      <c r="E42" s="259" t="s">
        <v>277</v>
      </c>
      <c r="F42" s="260"/>
      <c r="G42" s="260"/>
      <c r="H42" s="260"/>
      <c r="I42" s="259" t="s">
        <v>278</v>
      </c>
      <c r="J42" s="260"/>
      <c r="K42" s="260"/>
      <c r="L42" s="260"/>
      <c r="M42" s="259" t="s">
        <v>279</v>
      </c>
      <c r="N42" s="260"/>
      <c r="O42" s="260"/>
      <c r="P42" s="260"/>
      <c r="Q42" s="259" t="s">
        <v>280</v>
      </c>
      <c r="R42" s="260"/>
      <c r="S42" s="260"/>
      <c r="T42" s="263"/>
      <c r="U42" s="254"/>
    </row>
    <row r="43" spans="1:21">
      <c r="A43" s="264" t="s">
        <v>8</v>
      </c>
      <c r="B43" s="265"/>
      <c r="C43" s="265"/>
      <c r="D43" s="266"/>
      <c r="E43" s="267" t="s">
        <v>10</v>
      </c>
      <c r="F43" s="265" t="s">
        <v>69</v>
      </c>
      <c r="G43" s="265" t="s">
        <v>69</v>
      </c>
      <c r="H43" s="265" t="s">
        <v>69</v>
      </c>
      <c r="I43" s="267" t="s">
        <v>8</v>
      </c>
      <c r="J43" s="265" t="s">
        <v>70</v>
      </c>
      <c r="K43" s="265" t="s">
        <v>70</v>
      </c>
      <c r="L43" s="266" t="s">
        <v>70</v>
      </c>
      <c r="M43" s="268" t="s">
        <v>41</v>
      </c>
      <c r="N43" s="268" t="s">
        <v>255</v>
      </c>
      <c r="O43" s="268" t="s">
        <v>255</v>
      </c>
      <c r="P43" s="268" t="s">
        <v>255</v>
      </c>
      <c r="Q43" s="267" t="s">
        <v>392</v>
      </c>
      <c r="R43" s="265" t="s">
        <v>249</v>
      </c>
      <c r="S43" s="265" t="s">
        <v>249</v>
      </c>
      <c r="T43" s="269" t="s">
        <v>249</v>
      </c>
      <c r="U43" s="255"/>
    </row>
    <row r="44" spans="1:21">
      <c r="A44" s="245" t="s">
        <v>409</v>
      </c>
      <c r="B44" s="229" t="s">
        <v>287</v>
      </c>
      <c r="C44" s="229" t="s">
        <v>287</v>
      </c>
      <c r="D44" s="229" t="s">
        <v>287</v>
      </c>
      <c r="E44" s="226" t="s">
        <v>393</v>
      </c>
      <c r="F44" s="227" t="s">
        <v>288</v>
      </c>
      <c r="G44" s="227" t="s">
        <v>288</v>
      </c>
      <c r="H44" s="227" t="s">
        <v>288</v>
      </c>
      <c r="I44" s="226" t="s">
        <v>394</v>
      </c>
      <c r="J44" s="227" t="s">
        <v>289</v>
      </c>
      <c r="K44" s="227" t="s">
        <v>289</v>
      </c>
      <c r="L44" s="228" t="s">
        <v>289</v>
      </c>
      <c r="M44" s="229" t="s">
        <v>395</v>
      </c>
      <c r="N44" s="229" t="s">
        <v>290</v>
      </c>
      <c r="O44" s="229" t="s">
        <v>290</v>
      </c>
      <c r="P44" s="229" t="s">
        <v>290</v>
      </c>
      <c r="Q44" s="229" t="s">
        <v>396</v>
      </c>
      <c r="R44" s="229" t="s">
        <v>291</v>
      </c>
      <c r="S44" s="229" t="s">
        <v>291</v>
      </c>
      <c r="T44" s="246" t="s">
        <v>291</v>
      </c>
      <c r="U44" s="230" t="s">
        <v>95</v>
      </c>
    </row>
    <row r="45" spans="1:21">
      <c r="A45" s="247" t="s">
        <v>410</v>
      </c>
      <c r="B45" s="248" t="s">
        <v>292</v>
      </c>
      <c r="C45" s="248" t="s">
        <v>292</v>
      </c>
      <c r="D45" s="248" t="s">
        <v>292</v>
      </c>
      <c r="E45" s="249" t="s">
        <v>397</v>
      </c>
      <c r="F45" s="250" t="s">
        <v>293</v>
      </c>
      <c r="G45" s="250" t="s">
        <v>293</v>
      </c>
      <c r="H45" s="250" t="s">
        <v>293</v>
      </c>
      <c r="I45" s="249" t="s">
        <v>398</v>
      </c>
      <c r="J45" s="250" t="s">
        <v>294</v>
      </c>
      <c r="K45" s="250" t="s">
        <v>294</v>
      </c>
      <c r="L45" s="251" t="s">
        <v>294</v>
      </c>
      <c r="M45" s="249" t="s">
        <v>399</v>
      </c>
      <c r="N45" s="250" t="s">
        <v>295</v>
      </c>
      <c r="O45" s="250" t="s">
        <v>295</v>
      </c>
      <c r="P45" s="251" t="s">
        <v>295</v>
      </c>
      <c r="Q45" s="248" t="s">
        <v>400</v>
      </c>
      <c r="R45" s="248" t="s">
        <v>296</v>
      </c>
      <c r="S45" s="248" t="s">
        <v>296</v>
      </c>
      <c r="T45" s="252" t="s">
        <v>296</v>
      </c>
      <c r="U45" s="231"/>
    </row>
    <row r="46" spans="1:21">
      <c r="A46" s="239" t="s">
        <v>411</v>
      </c>
      <c r="B46" s="240"/>
      <c r="C46" s="240"/>
      <c r="D46" s="240"/>
      <c r="E46" s="241" t="s">
        <v>401</v>
      </c>
      <c r="F46" s="242" t="s">
        <v>297</v>
      </c>
      <c r="G46" s="242" t="s">
        <v>297</v>
      </c>
      <c r="H46" s="242" t="s">
        <v>297</v>
      </c>
      <c r="I46" s="241" t="s">
        <v>402</v>
      </c>
      <c r="J46" s="242" t="s">
        <v>298</v>
      </c>
      <c r="K46" s="242" t="s">
        <v>298</v>
      </c>
      <c r="L46" s="243" t="s">
        <v>298</v>
      </c>
      <c r="M46" s="240" t="s">
        <v>403</v>
      </c>
      <c r="N46" s="240" t="s">
        <v>299</v>
      </c>
      <c r="O46" s="240" t="s">
        <v>299</v>
      </c>
      <c r="P46" s="240" t="s">
        <v>299</v>
      </c>
      <c r="Q46" s="241" t="s">
        <v>404</v>
      </c>
      <c r="R46" s="242" t="s">
        <v>300</v>
      </c>
      <c r="S46" s="242" t="s">
        <v>300</v>
      </c>
      <c r="T46" s="244" t="s">
        <v>300</v>
      </c>
      <c r="U46" s="230"/>
    </row>
    <row r="47" spans="1:21" s="209" customFormat="1" ht="12" customHeight="1">
      <c r="A47" s="233" t="s">
        <v>242</v>
      </c>
      <c r="B47" s="234"/>
      <c r="C47" s="234"/>
      <c r="D47" s="234"/>
      <c r="E47" s="235" t="s">
        <v>241</v>
      </c>
      <c r="F47" s="236"/>
      <c r="G47" s="236"/>
      <c r="H47" s="237"/>
      <c r="I47" s="235" t="s">
        <v>241</v>
      </c>
      <c r="J47" s="236"/>
      <c r="K47" s="236"/>
      <c r="L47" s="237"/>
      <c r="M47" s="235" t="s">
        <v>241</v>
      </c>
      <c r="N47" s="236"/>
      <c r="O47" s="236"/>
      <c r="P47" s="237"/>
      <c r="Q47" s="235" t="s">
        <v>241</v>
      </c>
      <c r="R47" s="236"/>
      <c r="S47" s="236"/>
      <c r="T47" s="238"/>
      <c r="U47" s="231"/>
    </row>
    <row r="48" spans="1:21">
      <c r="A48" s="220" t="s">
        <v>412</v>
      </c>
      <c r="B48" s="221" t="s">
        <v>301</v>
      </c>
      <c r="C48" s="221" t="s">
        <v>301</v>
      </c>
      <c r="D48" s="221" t="s">
        <v>301</v>
      </c>
      <c r="E48" s="222" t="s">
        <v>405</v>
      </c>
      <c r="F48" s="223" t="s">
        <v>302</v>
      </c>
      <c r="G48" s="223" t="s">
        <v>302</v>
      </c>
      <c r="H48" s="223" t="s">
        <v>302</v>
      </c>
      <c r="I48" s="222" t="s">
        <v>406</v>
      </c>
      <c r="J48" s="223" t="s">
        <v>303</v>
      </c>
      <c r="K48" s="223" t="s">
        <v>303</v>
      </c>
      <c r="L48" s="224" t="s">
        <v>303</v>
      </c>
      <c r="M48" s="221" t="s">
        <v>407</v>
      </c>
      <c r="N48" s="221" t="s">
        <v>304</v>
      </c>
      <c r="O48" s="221" t="s">
        <v>304</v>
      </c>
      <c r="P48" s="221" t="s">
        <v>304</v>
      </c>
      <c r="Q48" s="221" t="s">
        <v>408</v>
      </c>
      <c r="R48" s="221" t="s">
        <v>305</v>
      </c>
      <c r="S48" s="221" t="s">
        <v>305</v>
      </c>
      <c r="T48" s="225" t="s">
        <v>305</v>
      </c>
      <c r="U48" s="231"/>
    </row>
    <row r="49" spans="1:21" ht="12" customHeight="1">
      <c r="A49" s="216"/>
      <c r="B49" s="213"/>
      <c r="C49" s="213"/>
      <c r="D49" s="214"/>
      <c r="E49" s="217" t="s">
        <v>307</v>
      </c>
      <c r="F49" s="218"/>
      <c r="G49" s="218"/>
      <c r="H49" s="219"/>
      <c r="I49" s="212"/>
      <c r="J49" s="213"/>
      <c r="K49" s="213"/>
      <c r="L49" s="214"/>
      <c r="M49" s="212"/>
      <c r="N49" s="213"/>
      <c r="O49" s="213"/>
      <c r="P49" s="214"/>
      <c r="Q49" s="212"/>
      <c r="R49" s="213"/>
      <c r="S49" s="213"/>
      <c r="T49" s="215"/>
      <c r="U49" s="231"/>
    </row>
    <row r="50" spans="1:21" s="205" customFormat="1" ht="9.9499999999999993" customHeight="1">
      <c r="A50" s="202" t="s">
        <v>31</v>
      </c>
      <c r="B50" s="203">
        <f>'2月第三週明細'!V11</f>
        <v>741.7</v>
      </c>
      <c r="C50" s="203" t="s">
        <v>32</v>
      </c>
      <c r="D50" s="203">
        <f>'2月第三週明細'!V7</f>
        <v>22.5</v>
      </c>
      <c r="E50" s="203" t="s">
        <v>31</v>
      </c>
      <c r="F50" s="203">
        <v>732.9</v>
      </c>
      <c r="G50" s="203" t="s">
        <v>32</v>
      </c>
      <c r="H50" s="203">
        <v>22.5</v>
      </c>
      <c r="I50" s="203" t="s">
        <v>31</v>
      </c>
      <c r="J50" s="203">
        <v>728.9</v>
      </c>
      <c r="K50" s="203" t="s">
        <v>32</v>
      </c>
      <c r="L50" s="203">
        <v>22.5</v>
      </c>
      <c r="M50" s="203" t="s">
        <v>31</v>
      </c>
      <c r="N50" s="203">
        <v>769.3</v>
      </c>
      <c r="O50" s="203" t="s">
        <v>32</v>
      </c>
      <c r="P50" s="203">
        <v>22.5</v>
      </c>
      <c r="Q50" s="203" t="s">
        <v>31</v>
      </c>
      <c r="R50" s="203">
        <v>609.70000000000005</v>
      </c>
      <c r="S50" s="203" t="s">
        <v>32</v>
      </c>
      <c r="T50" s="204">
        <v>12.5</v>
      </c>
      <c r="U50" s="231"/>
    </row>
    <row r="51" spans="1:21" s="205" customFormat="1" ht="9.9499999999999993" customHeight="1" thickBot="1">
      <c r="A51" s="206" t="s">
        <v>114</v>
      </c>
      <c r="B51" s="207">
        <v>106</v>
      </c>
      <c r="C51" s="207" t="s">
        <v>34</v>
      </c>
      <c r="D51" s="207">
        <v>28.8</v>
      </c>
      <c r="E51" s="207" t="s">
        <v>114</v>
      </c>
      <c r="F51" s="207">
        <v>104</v>
      </c>
      <c r="G51" s="207" t="s">
        <v>34</v>
      </c>
      <c r="H51" s="207">
        <v>28.599999999999998</v>
      </c>
      <c r="I51" s="207" t="s">
        <v>114</v>
      </c>
      <c r="J51" s="207">
        <v>103</v>
      </c>
      <c r="K51" s="207" t="s">
        <v>34</v>
      </c>
      <c r="L51" s="207">
        <v>28.6</v>
      </c>
      <c r="M51" s="207" t="s">
        <v>114</v>
      </c>
      <c r="N51" s="207">
        <v>112</v>
      </c>
      <c r="O51" s="207" t="s">
        <v>34</v>
      </c>
      <c r="P51" s="207">
        <v>29.7</v>
      </c>
      <c r="Q51" s="207" t="s">
        <v>114</v>
      </c>
      <c r="R51" s="207">
        <v>109</v>
      </c>
      <c r="S51" s="207" t="s">
        <v>34</v>
      </c>
      <c r="T51" s="208">
        <v>15.3</v>
      </c>
      <c r="U51" s="232"/>
    </row>
  </sheetData>
  <mergeCells count="212">
    <mergeCell ref="U2:U3"/>
    <mergeCell ref="A3:D3"/>
    <mergeCell ref="E3:H3"/>
    <mergeCell ref="I3:L3"/>
    <mergeCell ref="M3:P3"/>
    <mergeCell ref="Q3:T3"/>
    <mergeCell ref="A4:D4"/>
    <mergeCell ref="E4:H4"/>
    <mergeCell ref="I4:L4"/>
    <mergeCell ref="M4:P4"/>
    <mergeCell ref="Q4:T4"/>
    <mergeCell ref="A2:D2"/>
    <mergeCell ref="E2:H2"/>
    <mergeCell ref="I2:L2"/>
    <mergeCell ref="M2:P2"/>
    <mergeCell ref="Q2:T2"/>
    <mergeCell ref="Q6:T6"/>
    <mergeCell ref="A7:D7"/>
    <mergeCell ref="E7:H7"/>
    <mergeCell ref="I7:L7"/>
    <mergeCell ref="M7:P7"/>
    <mergeCell ref="Q7:T7"/>
    <mergeCell ref="U4:U10"/>
    <mergeCell ref="A5:D5"/>
    <mergeCell ref="E5:H5"/>
    <mergeCell ref="I5:L5"/>
    <mergeCell ref="M5:P5"/>
    <mergeCell ref="Q5:T5"/>
    <mergeCell ref="A6:D6"/>
    <mergeCell ref="E6:H6"/>
    <mergeCell ref="I6:L6"/>
    <mergeCell ref="M6:P6"/>
    <mergeCell ref="A8:D8"/>
    <mergeCell ref="E8:H8"/>
    <mergeCell ref="I8:L8"/>
    <mergeCell ref="M8:P8"/>
    <mergeCell ref="Q8:T8"/>
    <mergeCell ref="A9:D9"/>
    <mergeCell ref="E9:H9"/>
    <mergeCell ref="I9:L9"/>
    <mergeCell ref="U11:U12"/>
    <mergeCell ref="A12:D12"/>
    <mergeCell ref="E12:H12"/>
    <mergeCell ref="I12:L12"/>
    <mergeCell ref="M12:P12"/>
    <mergeCell ref="Q12:T12"/>
    <mergeCell ref="Q15:T15"/>
    <mergeCell ref="A16:D16"/>
    <mergeCell ref="E16:H16"/>
    <mergeCell ref="I16:L16"/>
    <mergeCell ref="M16:P16"/>
    <mergeCell ref="Q16:T16"/>
    <mergeCell ref="U13:U18"/>
    <mergeCell ref="A14:D14"/>
    <mergeCell ref="E14:H14"/>
    <mergeCell ref="I14:L14"/>
    <mergeCell ref="M14:P14"/>
    <mergeCell ref="Q14:T14"/>
    <mergeCell ref="A15:D15"/>
    <mergeCell ref="E15:H15"/>
    <mergeCell ref="I15:L15"/>
    <mergeCell ref="M15:P15"/>
    <mergeCell ref="A13:D13"/>
    <mergeCell ref="E13:H13"/>
    <mergeCell ref="U20:U22"/>
    <mergeCell ref="A22:D22"/>
    <mergeCell ref="E22:H22"/>
    <mergeCell ref="I22:L22"/>
    <mergeCell ref="M22:P22"/>
    <mergeCell ref="Q22:T22"/>
    <mergeCell ref="I13:L13"/>
    <mergeCell ref="M13:P13"/>
    <mergeCell ref="Q13:T13"/>
    <mergeCell ref="A17:D17"/>
    <mergeCell ref="E17:H17"/>
    <mergeCell ref="I17:L17"/>
    <mergeCell ref="M17:P17"/>
    <mergeCell ref="Q17:T17"/>
    <mergeCell ref="A18:D18"/>
    <mergeCell ref="E18:H18"/>
    <mergeCell ref="I18:L18"/>
    <mergeCell ref="M18:P18"/>
    <mergeCell ref="Q18:T18"/>
    <mergeCell ref="U28:U30"/>
    <mergeCell ref="A26:D26"/>
    <mergeCell ref="E26:H26"/>
    <mergeCell ref="I26:L26"/>
    <mergeCell ref="M26:P26"/>
    <mergeCell ref="Q26:T26"/>
    <mergeCell ref="A27:D27"/>
    <mergeCell ref="E27:H27"/>
    <mergeCell ref="I27:L27"/>
    <mergeCell ref="M27:P27"/>
    <mergeCell ref="Q27:T27"/>
    <mergeCell ref="U23:U27"/>
    <mergeCell ref="Q24:T24"/>
    <mergeCell ref="A25:D25"/>
    <mergeCell ref="E25:H25"/>
    <mergeCell ref="I25:L25"/>
    <mergeCell ref="M25:P25"/>
    <mergeCell ref="Q25:T25"/>
    <mergeCell ref="A23:D23"/>
    <mergeCell ref="E23:H23"/>
    <mergeCell ref="I23:L23"/>
    <mergeCell ref="M23:P23"/>
    <mergeCell ref="Q23:T23"/>
    <mergeCell ref="A24:D24"/>
    <mergeCell ref="Q33:T33"/>
    <mergeCell ref="A34:D34"/>
    <mergeCell ref="E34:H34"/>
    <mergeCell ref="I34:L34"/>
    <mergeCell ref="M34:P34"/>
    <mergeCell ref="Q34:T34"/>
    <mergeCell ref="U31:U35"/>
    <mergeCell ref="A32:D32"/>
    <mergeCell ref="E32:H32"/>
    <mergeCell ref="I32:L32"/>
    <mergeCell ref="M32:P32"/>
    <mergeCell ref="Q32:T32"/>
    <mergeCell ref="A33:D33"/>
    <mergeCell ref="E33:H33"/>
    <mergeCell ref="I33:L33"/>
    <mergeCell ref="M33:P33"/>
    <mergeCell ref="A35:D35"/>
    <mergeCell ref="E35:H35"/>
    <mergeCell ref="I35:L35"/>
    <mergeCell ref="M35:P35"/>
    <mergeCell ref="Q35:T35"/>
    <mergeCell ref="A36:D36"/>
    <mergeCell ref="E36:H36"/>
    <mergeCell ref="I36:L36"/>
    <mergeCell ref="M36:P36"/>
    <mergeCell ref="Q36:T36"/>
    <mergeCell ref="U38:U43"/>
    <mergeCell ref="A42:D42"/>
    <mergeCell ref="E42:H42"/>
    <mergeCell ref="I42:L42"/>
    <mergeCell ref="M42:P42"/>
    <mergeCell ref="U36:U37"/>
    <mergeCell ref="A37:D37"/>
    <mergeCell ref="E37:H37"/>
    <mergeCell ref="I37:L37"/>
    <mergeCell ref="M37:P37"/>
    <mergeCell ref="Q37:T37"/>
    <mergeCell ref="Q42:T42"/>
    <mergeCell ref="A43:D43"/>
    <mergeCell ref="E43:H43"/>
    <mergeCell ref="I43:L43"/>
    <mergeCell ref="M43:P43"/>
    <mergeCell ref="Q43:T43"/>
    <mergeCell ref="A38:D38"/>
    <mergeCell ref="E38:H38"/>
    <mergeCell ref="I38:L38"/>
    <mergeCell ref="M38:P38"/>
    <mergeCell ref="Q38:T38"/>
    <mergeCell ref="A44:D44"/>
    <mergeCell ref="E44:H44"/>
    <mergeCell ref="I44:L44"/>
    <mergeCell ref="M44:P44"/>
    <mergeCell ref="Q44:T44"/>
    <mergeCell ref="U44:U45"/>
    <mergeCell ref="A45:D45"/>
    <mergeCell ref="E45:H45"/>
    <mergeCell ref="I45:L45"/>
    <mergeCell ref="M45:P45"/>
    <mergeCell ref="Q45:T45"/>
    <mergeCell ref="A39:D39"/>
    <mergeCell ref="E39:H39"/>
    <mergeCell ref="I39:L39"/>
    <mergeCell ref="M39:P39"/>
    <mergeCell ref="Q39:T39"/>
    <mergeCell ref="Q48:T48"/>
    <mergeCell ref="U46:U51"/>
    <mergeCell ref="A47:D47"/>
    <mergeCell ref="E47:H47"/>
    <mergeCell ref="I47:L47"/>
    <mergeCell ref="M47:P47"/>
    <mergeCell ref="Q47:T47"/>
    <mergeCell ref="A48:D48"/>
    <mergeCell ref="E48:H48"/>
    <mergeCell ref="I48:L48"/>
    <mergeCell ref="M48:P48"/>
    <mergeCell ref="A46:D46"/>
    <mergeCell ref="E46:H46"/>
    <mergeCell ref="I46:L46"/>
    <mergeCell ref="M46:P46"/>
    <mergeCell ref="Q46:T46"/>
    <mergeCell ref="A49:D49"/>
    <mergeCell ref="E49:H49"/>
    <mergeCell ref="I49:L49"/>
    <mergeCell ref="M49:P49"/>
    <mergeCell ref="Q49:T49"/>
    <mergeCell ref="M9:P9"/>
    <mergeCell ref="Q9:T9"/>
    <mergeCell ref="A19:D19"/>
    <mergeCell ref="E19:H19"/>
    <mergeCell ref="I19:L19"/>
    <mergeCell ref="M19:P19"/>
    <mergeCell ref="Q19:T19"/>
    <mergeCell ref="A29:D29"/>
    <mergeCell ref="E29:H29"/>
    <mergeCell ref="I29:L29"/>
    <mergeCell ref="M29:P29"/>
    <mergeCell ref="Q29:T29"/>
    <mergeCell ref="A28:D28"/>
    <mergeCell ref="E28:H28"/>
    <mergeCell ref="I28:L28"/>
    <mergeCell ref="M28:P28"/>
    <mergeCell ref="Q28:T28"/>
    <mergeCell ref="E24:H24"/>
    <mergeCell ref="I24:L24"/>
    <mergeCell ref="M24:P24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78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4019-4B27-4636-87E8-34FF74369E20}">
  <dimension ref="A1:AK47"/>
  <sheetViews>
    <sheetView topLeftCell="A13" zoomScale="80" zoomScaleNormal="80" workbookViewId="0">
      <selection activeCell="E38" sqref="E38:H38"/>
    </sheetView>
  </sheetViews>
  <sheetFormatPr defaultRowHeight="20.25"/>
  <cols>
    <col min="1" max="1" width="5.625" style="23" customWidth="1"/>
    <col min="2" max="2" width="0" style="19" hidden="1" customWidth="1"/>
    <col min="3" max="3" width="12.625" style="19" customWidth="1"/>
    <col min="4" max="4" width="4.625" style="128" customWidth="1"/>
    <col min="5" max="5" width="4.625" style="19" customWidth="1"/>
    <col min="6" max="6" width="12.625" style="19" customWidth="1"/>
    <col min="7" max="7" width="4.625" style="128" customWidth="1"/>
    <col min="8" max="8" width="4.625" style="19" customWidth="1"/>
    <col min="9" max="9" width="12.625" style="19" customWidth="1"/>
    <col min="10" max="10" width="4.625" style="128" customWidth="1"/>
    <col min="11" max="11" width="4.625" style="19" customWidth="1"/>
    <col min="12" max="12" width="12.625" style="19" customWidth="1"/>
    <col min="13" max="13" width="4.625" style="128" customWidth="1"/>
    <col min="14" max="14" width="4.625" style="19" customWidth="1"/>
    <col min="15" max="15" width="12.625" style="19" customWidth="1"/>
    <col min="16" max="16" width="4.625" style="128" customWidth="1"/>
    <col min="17" max="17" width="4.625" style="19" customWidth="1"/>
    <col min="18" max="18" width="12.625" style="19" customWidth="1"/>
    <col min="19" max="19" width="4.625" style="128" customWidth="1"/>
    <col min="20" max="20" width="4.625" style="19" customWidth="1"/>
    <col min="21" max="21" width="5.625" style="19" customWidth="1"/>
    <col min="22" max="22" width="12.625" style="148" customWidth="1"/>
    <col min="23" max="23" width="12.625" style="149" customWidth="1"/>
    <col min="24" max="24" width="5.625" style="150" customWidth="1"/>
    <col min="25" max="25" width="6.625" style="19" hidden="1" customWidth="1"/>
    <col min="26" max="26" width="6" style="19" hidden="1" customWidth="1"/>
    <col min="27" max="27" width="5.5" style="23" hidden="1" customWidth="1"/>
    <col min="28" max="28" width="7.75" style="19" hidden="1" customWidth="1"/>
    <col min="29" max="29" width="8" style="19" hidden="1" customWidth="1"/>
    <col min="30" max="30" width="7.875" style="19" hidden="1" customWidth="1"/>
    <col min="31" max="31" width="7.5" style="19" hidden="1" customWidth="1"/>
    <col min="32" max="16384" width="9" style="19"/>
  </cols>
  <sheetData>
    <row r="1" spans="1:37" s="14" customFormat="1" ht="20.100000000000001" customHeight="1">
      <c r="A1" s="11" t="s">
        <v>0</v>
      </c>
      <c r="B1" s="12"/>
      <c r="C1" s="12"/>
      <c r="D1" s="12"/>
      <c r="E1" s="12"/>
      <c r="F1" s="12"/>
      <c r="G1" s="290" t="s">
        <v>96</v>
      </c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13"/>
      <c r="AA1" s="15"/>
    </row>
    <row r="2" spans="1:37" ht="17.100000000000001" customHeight="1" thickBot="1">
      <c r="A2" s="16" t="s">
        <v>97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8"/>
      <c r="T2" s="18"/>
      <c r="U2" s="18"/>
      <c r="V2" s="20"/>
      <c r="W2" s="21"/>
      <c r="X2" s="22"/>
      <c r="Y2" s="20"/>
    </row>
    <row r="3" spans="1:37" ht="17.100000000000001" customHeight="1">
      <c r="A3" s="24" t="s">
        <v>98</v>
      </c>
      <c r="B3" s="25" t="s">
        <v>99</v>
      </c>
      <c r="C3" s="26" t="s">
        <v>100</v>
      </c>
      <c r="D3" s="27" t="s">
        <v>101</v>
      </c>
      <c r="E3" s="27" t="s">
        <v>102</v>
      </c>
      <c r="F3" s="26" t="s">
        <v>103</v>
      </c>
      <c r="G3" s="27" t="s">
        <v>101</v>
      </c>
      <c r="H3" s="27" t="s">
        <v>102</v>
      </c>
      <c r="I3" s="26" t="s">
        <v>104</v>
      </c>
      <c r="J3" s="27" t="s">
        <v>101</v>
      </c>
      <c r="K3" s="27" t="s">
        <v>102</v>
      </c>
      <c r="L3" s="26" t="s">
        <v>104</v>
      </c>
      <c r="M3" s="27" t="s">
        <v>101</v>
      </c>
      <c r="N3" s="27" t="s">
        <v>102</v>
      </c>
      <c r="O3" s="26" t="s">
        <v>104</v>
      </c>
      <c r="P3" s="27" t="s">
        <v>101</v>
      </c>
      <c r="Q3" s="27" t="s">
        <v>102</v>
      </c>
      <c r="R3" s="28" t="s">
        <v>105</v>
      </c>
      <c r="S3" s="27" t="s">
        <v>101</v>
      </c>
      <c r="T3" s="27" t="s">
        <v>102</v>
      </c>
      <c r="U3" s="29" t="s">
        <v>106</v>
      </c>
      <c r="V3" s="30" t="s">
        <v>107</v>
      </c>
      <c r="W3" s="31" t="s">
        <v>108</v>
      </c>
      <c r="X3" s="32" t="s">
        <v>109</v>
      </c>
      <c r="Y3" s="23"/>
      <c r="Z3" s="23"/>
      <c r="AG3" s="23"/>
    </row>
    <row r="4" spans="1:37" ht="17.100000000000001" customHeight="1">
      <c r="A4" s="33">
        <v>1</v>
      </c>
      <c r="B4" s="280"/>
      <c r="C4" s="34" t="str">
        <f>彰化菜單ok!A3</f>
        <v>白飯</v>
      </c>
      <c r="D4" s="35" t="s">
        <v>110</v>
      </c>
      <c r="E4" s="36"/>
      <c r="F4" s="34" t="str">
        <f>彰化菜單ok!A4</f>
        <v>照燒豬肉</v>
      </c>
      <c r="G4" s="37" t="s">
        <v>111</v>
      </c>
      <c r="H4" s="36"/>
      <c r="I4" s="34" t="str">
        <f>彰化菜單ok!A5</f>
        <v>玉米滑蛋</v>
      </c>
      <c r="J4" s="37" t="s">
        <v>112</v>
      </c>
      <c r="K4" s="36"/>
      <c r="L4" s="34" t="str">
        <f>彰化菜單ok!A6</f>
        <v>什錦鮮蔬煲(豆)</v>
      </c>
      <c r="M4" s="37" t="s">
        <v>112</v>
      </c>
      <c r="N4" s="36"/>
      <c r="O4" s="34" t="str">
        <f>彰化菜單ok!A7</f>
        <v>深色蔬菜</v>
      </c>
      <c r="P4" s="38" t="s">
        <v>113</v>
      </c>
      <c r="Q4" s="36"/>
      <c r="R4" s="34" t="str">
        <f>彰化菜單ok!A8</f>
        <v>麵線糊(醃.芡)</v>
      </c>
      <c r="S4" s="38" t="s">
        <v>112</v>
      </c>
      <c r="T4" s="39"/>
      <c r="U4" s="288"/>
      <c r="V4" s="40" t="s">
        <v>114</v>
      </c>
      <c r="W4" s="41" t="s">
        <v>115</v>
      </c>
      <c r="X4" s="42">
        <v>6.8</v>
      </c>
      <c r="AB4" s="19" t="s">
        <v>116</v>
      </c>
      <c r="AC4" s="19" t="s">
        <v>117</v>
      </c>
      <c r="AD4" s="19" t="s">
        <v>118</v>
      </c>
      <c r="AE4" s="19" t="s">
        <v>119</v>
      </c>
      <c r="AG4" s="23"/>
    </row>
    <row r="5" spans="1:37" ht="17.100000000000001" customHeight="1">
      <c r="A5" s="43" t="s">
        <v>120</v>
      </c>
      <c r="B5" s="280"/>
      <c r="C5" s="44" t="s">
        <v>121</v>
      </c>
      <c r="D5" s="45"/>
      <c r="E5" s="46">
        <v>120</v>
      </c>
      <c r="F5" s="47" t="s">
        <v>239</v>
      </c>
      <c r="G5" s="48"/>
      <c r="H5" s="48">
        <v>45</v>
      </c>
      <c r="I5" s="49" t="s">
        <v>122</v>
      </c>
      <c r="J5" s="47"/>
      <c r="K5" s="47">
        <v>30</v>
      </c>
      <c r="L5" s="49" t="s">
        <v>123</v>
      </c>
      <c r="M5" s="50"/>
      <c r="N5" s="50">
        <v>60</v>
      </c>
      <c r="O5" s="51" t="s">
        <v>124</v>
      </c>
      <c r="P5" s="52"/>
      <c r="Q5" s="53">
        <v>100</v>
      </c>
      <c r="R5" s="49" t="s">
        <v>125</v>
      </c>
      <c r="S5" s="50"/>
      <c r="T5" s="50">
        <v>10</v>
      </c>
      <c r="U5" s="282"/>
      <c r="V5" s="54">
        <f>X4*15+X6*5</f>
        <v>112.5</v>
      </c>
      <c r="W5" s="55" t="s">
        <v>126</v>
      </c>
      <c r="X5" s="56">
        <v>2</v>
      </c>
      <c r="Y5" s="20"/>
      <c r="Z5" s="23" t="s">
        <v>127</v>
      </c>
      <c r="AA5" s="23">
        <v>5.4</v>
      </c>
      <c r="AB5" s="23">
        <f>AA5*2</f>
        <v>10.8</v>
      </c>
      <c r="AC5" s="23"/>
      <c r="AD5" s="23">
        <f>AA5*15</f>
        <v>81</v>
      </c>
      <c r="AE5" s="23">
        <f>AB5*4+AD5*4</f>
        <v>367.2</v>
      </c>
      <c r="AF5" s="23"/>
      <c r="AG5" s="23"/>
      <c r="AH5" s="23"/>
      <c r="AI5" s="23"/>
      <c r="AJ5" s="23"/>
      <c r="AK5" s="23"/>
    </row>
    <row r="6" spans="1:37" ht="17.100000000000001" customHeight="1">
      <c r="A6" s="43">
        <v>3</v>
      </c>
      <c r="B6" s="280"/>
      <c r="C6" s="57"/>
      <c r="D6" s="58"/>
      <c r="E6" s="59"/>
      <c r="F6" s="60" t="s">
        <v>128</v>
      </c>
      <c r="G6" s="61"/>
      <c r="H6" s="61">
        <v>20</v>
      </c>
      <c r="I6" s="62" t="s">
        <v>129</v>
      </c>
      <c r="J6" s="61"/>
      <c r="K6" s="61">
        <v>15</v>
      </c>
      <c r="L6" s="62" t="s">
        <v>130</v>
      </c>
      <c r="M6" s="63"/>
      <c r="N6" s="63">
        <v>5</v>
      </c>
      <c r="O6" s="64"/>
      <c r="P6" s="64"/>
      <c r="Q6" s="64"/>
      <c r="R6" s="63" t="s">
        <v>131</v>
      </c>
      <c r="S6" s="65" t="s">
        <v>132</v>
      </c>
      <c r="T6" s="63">
        <v>10</v>
      </c>
      <c r="U6" s="282"/>
      <c r="V6" s="66" t="s">
        <v>63</v>
      </c>
      <c r="W6" s="67" t="s">
        <v>133</v>
      </c>
      <c r="X6" s="56">
        <v>2.1</v>
      </c>
      <c r="Z6" s="68" t="s">
        <v>134</v>
      </c>
      <c r="AA6" s="23">
        <v>2</v>
      </c>
      <c r="AB6" s="69">
        <f>AA6*7</f>
        <v>14</v>
      </c>
      <c r="AC6" s="23">
        <f>AA6*5</f>
        <v>10</v>
      </c>
      <c r="AD6" s="23" t="s">
        <v>135</v>
      </c>
      <c r="AE6" s="70">
        <f>AB6*4+AC6*9</f>
        <v>146</v>
      </c>
      <c r="AF6" s="68"/>
      <c r="AG6" s="23"/>
      <c r="AH6" s="69"/>
      <c r="AI6" s="23"/>
      <c r="AJ6" s="23"/>
      <c r="AK6" s="70"/>
    </row>
    <row r="7" spans="1:37" ht="17.100000000000001" customHeight="1">
      <c r="A7" s="43" t="s">
        <v>136</v>
      </c>
      <c r="B7" s="280"/>
      <c r="C7" s="64"/>
      <c r="D7" s="64"/>
      <c r="E7" s="64"/>
      <c r="F7" s="60" t="s">
        <v>130</v>
      </c>
      <c r="G7" s="61"/>
      <c r="H7" s="61">
        <v>5</v>
      </c>
      <c r="I7" s="62" t="s">
        <v>130</v>
      </c>
      <c r="J7" s="61"/>
      <c r="K7" s="61">
        <v>5</v>
      </c>
      <c r="L7" s="63" t="s">
        <v>137</v>
      </c>
      <c r="M7" s="63"/>
      <c r="N7" s="63">
        <v>5</v>
      </c>
      <c r="O7" s="64"/>
      <c r="P7" s="71"/>
      <c r="Q7" s="64"/>
      <c r="R7" s="62" t="s">
        <v>122</v>
      </c>
      <c r="S7" s="63"/>
      <c r="T7" s="63">
        <v>5</v>
      </c>
      <c r="U7" s="282"/>
      <c r="V7" s="54">
        <f>X5*5+X7*5</f>
        <v>22.5</v>
      </c>
      <c r="W7" s="67" t="s">
        <v>138</v>
      </c>
      <c r="X7" s="56">
        <v>2.5</v>
      </c>
      <c r="Y7" s="20"/>
      <c r="Z7" s="19" t="s">
        <v>139</v>
      </c>
      <c r="AA7" s="23">
        <v>1.7</v>
      </c>
      <c r="AB7" s="23">
        <f>AA7*1</f>
        <v>1.7</v>
      </c>
      <c r="AC7" s="23" t="s">
        <v>135</v>
      </c>
      <c r="AD7" s="23">
        <f>AA7*5</f>
        <v>8.5</v>
      </c>
      <c r="AE7" s="23">
        <f>AB7*4+AD7*4</f>
        <v>40.799999999999997</v>
      </c>
      <c r="AG7" s="23"/>
      <c r="AH7" s="23"/>
      <c r="AI7" s="23"/>
      <c r="AJ7" s="23"/>
      <c r="AK7" s="23"/>
    </row>
    <row r="8" spans="1:37" ht="17.100000000000001" customHeight="1">
      <c r="A8" s="284" t="s">
        <v>140</v>
      </c>
      <c r="B8" s="280"/>
      <c r="C8" s="64"/>
      <c r="D8" s="64"/>
      <c r="E8" s="64"/>
      <c r="F8" s="60" t="s">
        <v>141</v>
      </c>
      <c r="G8" s="61"/>
      <c r="H8" s="61">
        <v>1</v>
      </c>
      <c r="I8" s="63"/>
      <c r="J8" s="61"/>
      <c r="K8" s="61"/>
      <c r="L8" s="63" t="s">
        <v>142</v>
      </c>
      <c r="M8" s="63"/>
      <c r="N8" s="63">
        <v>5</v>
      </c>
      <c r="O8" s="64"/>
      <c r="P8" s="71"/>
      <c r="Q8" s="64"/>
      <c r="R8" s="72" t="s">
        <v>130</v>
      </c>
      <c r="S8" s="71"/>
      <c r="T8" s="63">
        <v>5</v>
      </c>
      <c r="U8" s="282"/>
      <c r="V8" s="66" t="s">
        <v>143</v>
      </c>
      <c r="W8" s="67" t="s">
        <v>144</v>
      </c>
      <c r="X8" s="56"/>
      <c r="Z8" s="19" t="s">
        <v>145</v>
      </c>
      <c r="AA8" s="23">
        <v>2.5</v>
      </c>
      <c r="AB8" s="23"/>
      <c r="AC8" s="23">
        <f>AA8*5</f>
        <v>12.5</v>
      </c>
      <c r="AD8" s="23" t="s">
        <v>135</v>
      </c>
      <c r="AE8" s="23">
        <f>AC8*9</f>
        <v>112.5</v>
      </c>
      <c r="AG8" s="23"/>
      <c r="AH8" s="23"/>
      <c r="AI8" s="23"/>
      <c r="AJ8" s="23"/>
      <c r="AK8" s="23"/>
    </row>
    <row r="9" spans="1:37" ht="17.100000000000001" customHeight="1">
      <c r="A9" s="285"/>
      <c r="B9" s="280"/>
      <c r="C9" s="73"/>
      <c r="D9" s="73"/>
      <c r="E9" s="73"/>
      <c r="F9" s="61"/>
      <c r="G9" s="61"/>
      <c r="H9" s="74"/>
      <c r="I9" s="60"/>
      <c r="J9" s="61"/>
      <c r="K9" s="74"/>
      <c r="L9" s="61" t="s">
        <v>146</v>
      </c>
      <c r="M9" s="65" t="s">
        <v>147</v>
      </c>
      <c r="N9" s="61">
        <v>2</v>
      </c>
      <c r="O9" s="73"/>
      <c r="P9" s="75"/>
      <c r="Q9" s="73"/>
      <c r="R9" s="72" t="s">
        <v>148</v>
      </c>
      <c r="S9" s="75"/>
      <c r="T9" s="63">
        <v>5</v>
      </c>
      <c r="U9" s="282"/>
      <c r="V9" s="54">
        <f>X4*2+X5*7+X6*1</f>
        <v>29.700000000000003</v>
      </c>
      <c r="W9" s="76" t="s">
        <v>149</v>
      </c>
      <c r="X9" s="77"/>
      <c r="Y9" s="20"/>
      <c r="Z9" s="19" t="s">
        <v>150</v>
      </c>
      <c r="AD9" s="19">
        <f>AA9*15</f>
        <v>0</v>
      </c>
      <c r="AG9" s="23"/>
    </row>
    <row r="10" spans="1:37" ht="17.100000000000001" customHeight="1">
      <c r="A10" s="78" t="s">
        <v>151</v>
      </c>
      <c r="B10" s="79"/>
      <c r="C10" s="64"/>
      <c r="D10" s="71"/>
      <c r="E10" s="64"/>
      <c r="F10" s="64"/>
      <c r="G10" s="71"/>
      <c r="H10" s="64"/>
      <c r="I10" s="64"/>
      <c r="J10" s="71"/>
      <c r="K10" s="64"/>
      <c r="L10" s="64"/>
      <c r="M10" s="71"/>
      <c r="N10" s="64"/>
      <c r="O10" s="64"/>
      <c r="P10" s="71"/>
      <c r="Q10" s="64"/>
      <c r="R10" s="64"/>
      <c r="S10" s="71"/>
      <c r="T10" s="80"/>
      <c r="U10" s="282"/>
      <c r="V10" s="66" t="s">
        <v>152</v>
      </c>
      <c r="W10" s="81"/>
      <c r="X10" s="56"/>
      <c r="AB10" s="19">
        <f>SUM(AB5:AB9)</f>
        <v>26.5</v>
      </c>
      <c r="AC10" s="19">
        <f>SUM(AC5:AC9)</f>
        <v>22.5</v>
      </c>
      <c r="AD10" s="19">
        <f>SUM(AD5:AD9)</f>
        <v>89.5</v>
      </c>
      <c r="AE10" s="19">
        <f>AB10*4+AC10*9+AD10*4</f>
        <v>666.5</v>
      </c>
      <c r="AG10" s="23"/>
    </row>
    <row r="11" spans="1:37" ht="17.100000000000001" customHeight="1">
      <c r="A11" s="82"/>
      <c r="B11" s="83"/>
      <c r="C11" s="84"/>
      <c r="D11" s="84"/>
      <c r="E11" s="85"/>
      <c r="F11" s="85"/>
      <c r="G11" s="84"/>
      <c r="H11" s="85"/>
      <c r="I11" s="85"/>
      <c r="J11" s="84"/>
      <c r="K11" s="85"/>
      <c r="L11" s="85"/>
      <c r="M11" s="84"/>
      <c r="N11" s="85"/>
      <c r="O11" s="85"/>
      <c r="P11" s="84"/>
      <c r="Q11" s="85"/>
      <c r="R11" s="85"/>
      <c r="S11" s="84"/>
      <c r="T11" s="85"/>
      <c r="U11" s="289"/>
      <c r="V11" s="86">
        <f>V5*4+V7*9+V9*4</f>
        <v>771.3</v>
      </c>
      <c r="W11" s="87"/>
      <c r="X11" s="88"/>
      <c r="Y11" s="20"/>
      <c r="AB11" s="89">
        <f>AB10*4/AE10</f>
        <v>0.15903975993998501</v>
      </c>
      <c r="AC11" s="89">
        <f>AC10*9/AE10</f>
        <v>0.30382595648912231</v>
      </c>
      <c r="AD11" s="89">
        <f>AD10*4/AE10</f>
        <v>0.53713428357089277</v>
      </c>
    </row>
    <row r="12" spans="1:37" ht="17.100000000000001" customHeight="1">
      <c r="A12" s="33">
        <v>1</v>
      </c>
      <c r="B12" s="280"/>
      <c r="C12" s="34" t="str">
        <f>彰化菜單ok!E3</f>
        <v>蕎麥飯</v>
      </c>
      <c r="D12" s="35" t="s">
        <v>110</v>
      </c>
      <c r="E12" s="36"/>
      <c r="F12" s="34" t="str">
        <f>彰化菜單ok!E4</f>
        <v>五味雞翅</v>
      </c>
      <c r="G12" s="37" t="s">
        <v>153</v>
      </c>
      <c r="H12" s="36"/>
      <c r="I12" s="34" t="str">
        <f>彰化菜單ok!E5</f>
        <v>韓式冬粉</v>
      </c>
      <c r="J12" s="37" t="s">
        <v>112</v>
      </c>
      <c r="K12" s="36"/>
      <c r="L12" s="34" t="str">
        <f>彰化菜單ok!E6</f>
        <v>蘿蔔什錦</v>
      </c>
      <c r="M12" s="37" t="s">
        <v>112</v>
      </c>
      <c r="N12" s="36"/>
      <c r="O12" s="34" t="str">
        <f>彰化菜單ok!E7</f>
        <v>深色蔬菜</v>
      </c>
      <c r="P12" s="38" t="s">
        <v>113</v>
      </c>
      <c r="Q12" s="36"/>
      <c r="R12" s="34" t="str">
        <f>彰化菜單ok!E8</f>
        <v>味噌鮮蔬湯</v>
      </c>
      <c r="S12" s="38" t="s">
        <v>112</v>
      </c>
      <c r="T12" s="39"/>
      <c r="U12" s="288"/>
      <c r="V12" s="40" t="s">
        <v>114</v>
      </c>
      <c r="W12" s="41" t="s">
        <v>115</v>
      </c>
      <c r="X12" s="42">
        <v>6.7</v>
      </c>
      <c r="AG12" s="23"/>
    </row>
    <row r="13" spans="1:37" ht="17.100000000000001" customHeight="1">
      <c r="A13" s="43" t="s">
        <v>120</v>
      </c>
      <c r="B13" s="280"/>
      <c r="C13" s="44" t="s">
        <v>121</v>
      </c>
      <c r="D13" s="45"/>
      <c r="E13" s="46">
        <v>80</v>
      </c>
      <c r="F13" s="49" t="s">
        <v>154</v>
      </c>
      <c r="G13" s="50"/>
      <c r="H13" s="50">
        <v>100</v>
      </c>
      <c r="I13" s="49" t="s">
        <v>155</v>
      </c>
      <c r="J13" s="50"/>
      <c r="K13" s="50">
        <v>15</v>
      </c>
      <c r="L13" s="49" t="s">
        <v>156</v>
      </c>
      <c r="M13" s="50"/>
      <c r="N13" s="50">
        <v>70</v>
      </c>
      <c r="O13" s="51" t="s">
        <v>124</v>
      </c>
      <c r="P13" s="52"/>
      <c r="Q13" s="53">
        <v>100</v>
      </c>
      <c r="R13" s="49" t="s">
        <v>123</v>
      </c>
      <c r="S13" s="50"/>
      <c r="T13" s="50">
        <v>20</v>
      </c>
      <c r="U13" s="282"/>
      <c r="V13" s="54">
        <f t="shared" ref="V13" si="0">X12*15+X14*5</f>
        <v>111</v>
      </c>
      <c r="W13" s="55" t="s">
        <v>126</v>
      </c>
      <c r="X13" s="56">
        <v>2</v>
      </c>
      <c r="Y13" s="20"/>
      <c r="Z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1:37" ht="17.100000000000001" customHeight="1">
      <c r="A14" s="43">
        <v>4</v>
      </c>
      <c r="B14" s="280"/>
      <c r="C14" s="60" t="s">
        <v>157</v>
      </c>
      <c r="D14" s="58"/>
      <c r="E14" s="59">
        <v>40</v>
      </c>
      <c r="F14" s="62"/>
      <c r="G14" s="63"/>
      <c r="H14" s="63"/>
      <c r="I14" s="60" t="s">
        <v>130</v>
      </c>
      <c r="J14" s="61"/>
      <c r="K14" s="61">
        <v>5</v>
      </c>
      <c r="L14" s="62" t="s">
        <v>158</v>
      </c>
      <c r="M14" s="63"/>
      <c r="N14" s="63">
        <v>5</v>
      </c>
      <c r="O14" s="64"/>
      <c r="P14" s="64"/>
      <c r="Q14" s="64"/>
      <c r="R14" s="65" t="s">
        <v>159</v>
      </c>
      <c r="S14" s="63"/>
      <c r="T14" s="63">
        <v>5</v>
      </c>
      <c r="U14" s="282"/>
      <c r="V14" s="66" t="s">
        <v>63</v>
      </c>
      <c r="W14" s="67" t="s">
        <v>133</v>
      </c>
      <c r="X14" s="56">
        <v>2.1</v>
      </c>
      <c r="Z14" s="68"/>
      <c r="AB14" s="69"/>
      <c r="AC14" s="23"/>
      <c r="AD14" s="23"/>
      <c r="AE14" s="70"/>
      <c r="AF14" s="68"/>
      <c r="AG14" s="23"/>
      <c r="AH14" s="69"/>
      <c r="AI14" s="23"/>
      <c r="AJ14" s="23"/>
      <c r="AK14" s="70"/>
    </row>
    <row r="15" spans="1:37" ht="17.100000000000001" customHeight="1">
      <c r="A15" s="43" t="s">
        <v>136</v>
      </c>
      <c r="B15" s="280"/>
      <c r="C15" s="60"/>
      <c r="D15" s="61"/>
      <c r="E15" s="90"/>
      <c r="F15" s="60"/>
      <c r="G15" s="61"/>
      <c r="H15" s="61"/>
      <c r="I15" s="65" t="s">
        <v>160</v>
      </c>
      <c r="J15" s="61"/>
      <c r="K15" s="61">
        <v>5</v>
      </c>
      <c r="L15" s="65" t="s">
        <v>130</v>
      </c>
      <c r="M15" s="62"/>
      <c r="N15" s="62">
        <v>5</v>
      </c>
      <c r="O15" s="64"/>
      <c r="P15" s="71"/>
      <c r="Q15" s="64"/>
      <c r="R15" s="60" t="s">
        <v>129</v>
      </c>
      <c r="S15" s="61"/>
      <c r="T15" s="61">
        <v>5</v>
      </c>
      <c r="U15" s="282"/>
      <c r="V15" s="54">
        <f t="shared" ref="V15" si="1">X13*5+X15*5</f>
        <v>22.5</v>
      </c>
      <c r="W15" s="67" t="s">
        <v>138</v>
      </c>
      <c r="X15" s="56">
        <v>2.5</v>
      </c>
      <c r="Y15" s="20"/>
      <c r="AB15" s="23"/>
      <c r="AC15" s="23"/>
      <c r="AD15" s="23"/>
      <c r="AE15" s="23"/>
      <c r="AG15" s="23"/>
      <c r="AH15" s="23"/>
      <c r="AI15" s="23"/>
      <c r="AJ15" s="23"/>
      <c r="AK15" s="23"/>
    </row>
    <row r="16" spans="1:37" ht="17.100000000000001" customHeight="1">
      <c r="A16" s="284" t="s">
        <v>161</v>
      </c>
      <c r="B16" s="280"/>
      <c r="C16" s="60"/>
      <c r="D16" s="61"/>
      <c r="E16" s="90"/>
      <c r="F16" s="60"/>
      <c r="G16" s="61"/>
      <c r="H16" s="91"/>
      <c r="I16" s="65" t="s">
        <v>148</v>
      </c>
      <c r="J16" s="61"/>
      <c r="K16" s="61">
        <v>3</v>
      </c>
      <c r="L16" s="62" t="s">
        <v>148</v>
      </c>
      <c r="M16" s="63"/>
      <c r="N16" s="63">
        <v>3</v>
      </c>
      <c r="O16" s="64"/>
      <c r="P16" s="71"/>
      <c r="Q16" s="64"/>
      <c r="R16" s="60" t="s">
        <v>142</v>
      </c>
      <c r="S16" s="61"/>
      <c r="T16" s="61">
        <v>5</v>
      </c>
      <c r="U16" s="282"/>
      <c r="V16" s="66" t="s">
        <v>143</v>
      </c>
      <c r="W16" s="67" t="s">
        <v>144</v>
      </c>
      <c r="X16" s="56"/>
      <c r="AB16" s="23"/>
      <c r="AC16" s="23"/>
      <c r="AD16" s="23"/>
      <c r="AE16" s="23"/>
      <c r="AG16" s="23"/>
      <c r="AH16" s="23"/>
      <c r="AI16" s="23"/>
      <c r="AJ16" s="23"/>
      <c r="AK16" s="23"/>
    </row>
    <row r="17" spans="1:37" ht="17.100000000000001" customHeight="1">
      <c r="A17" s="285"/>
      <c r="B17" s="280"/>
      <c r="C17" s="71"/>
      <c r="D17" s="71"/>
      <c r="E17" s="64"/>
      <c r="F17" s="64"/>
      <c r="G17" s="71"/>
      <c r="H17" s="64"/>
      <c r="I17" s="63" t="s">
        <v>162</v>
      </c>
      <c r="J17" s="63"/>
      <c r="K17" s="63">
        <v>0.1</v>
      </c>
      <c r="L17" s="65"/>
      <c r="M17" s="61"/>
      <c r="N17" s="61"/>
      <c r="O17" s="64"/>
      <c r="P17" s="71"/>
      <c r="Q17" s="64"/>
      <c r="R17" s="60"/>
      <c r="S17" s="61"/>
      <c r="T17" s="61"/>
      <c r="U17" s="282"/>
      <c r="V17" s="54">
        <f t="shared" ref="V17" si="2">X12*2+X13*7+X14*1</f>
        <v>29.5</v>
      </c>
      <c r="W17" s="76" t="s">
        <v>149</v>
      </c>
      <c r="X17" s="77"/>
      <c r="Y17" s="20"/>
      <c r="AG17" s="23"/>
    </row>
    <row r="18" spans="1:37" ht="17.100000000000001" customHeight="1">
      <c r="A18" s="78" t="s">
        <v>151</v>
      </c>
      <c r="B18" s="79"/>
      <c r="C18" s="71"/>
      <c r="D18" s="71"/>
      <c r="E18" s="64"/>
      <c r="F18" s="64"/>
      <c r="G18" s="71"/>
      <c r="H18" s="64"/>
      <c r="I18" s="62" t="s">
        <v>163</v>
      </c>
      <c r="J18" s="63"/>
      <c r="K18" s="63">
        <v>0.1</v>
      </c>
      <c r="L18" s="59"/>
      <c r="M18" s="71"/>
      <c r="N18" s="92"/>
      <c r="O18" s="64"/>
      <c r="P18" s="71"/>
      <c r="Q18" s="64"/>
      <c r="R18" s="64"/>
      <c r="S18" s="71"/>
      <c r="T18" s="64"/>
      <c r="U18" s="282"/>
      <c r="V18" s="66" t="s">
        <v>152</v>
      </c>
      <c r="W18" s="81"/>
      <c r="X18" s="56"/>
      <c r="AG18" s="23"/>
    </row>
    <row r="19" spans="1:37" ht="17.100000000000001" customHeight="1">
      <c r="A19" s="93"/>
      <c r="B19" s="94"/>
      <c r="C19" s="71"/>
      <c r="D19" s="71"/>
      <c r="E19" s="64"/>
      <c r="F19" s="64"/>
      <c r="G19" s="71"/>
      <c r="H19" s="64"/>
      <c r="I19" s="64"/>
      <c r="J19" s="71"/>
      <c r="K19" s="64"/>
      <c r="L19" s="64"/>
      <c r="M19" s="71"/>
      <c r="N19" s="64"/>
      <c r="O19" s="64"/>
      <c r="P19" s="71"/>
      <c r="Q19" s="64"/>
      <c r="R19" s="64"/>
      <c r="S19" s="71"/>
      <c r="T19" s="64"/>
      <c r="U19" s="289"/>
      <c r="V19" s="86">
        <f t="shared" ref="V19" si="3">V13*4+V15*9+V17*4</f>
        <v>764.5</v>
      </c>
      <c r="W19" s="95"/>
      <c r="X19" s="77"/>
      <c r="Y19" s="20"/>
      <c r="AB19" s="89"/>
      <c r="AC19" s="89"/>
      <c r="AD19" s="89"/>
    </row>
    <row r="20" spans="1:37" ht="17.100000000000001" customHeight="1">
      <c r="A20" s="33">
        <v>1</v>
      </c>
      <c r="B20" s="280"/>
      <c r="C20" s="96" t="str">
        <f>彰化菜單ok!I3</f>
        <v>白飯</v>
      </c>
      <c r="D20" s="35" t="s">
        <v>110</v>
      </c>
      <c r="E20" s="96"/>
      <c r="F20" s="96" t="str">
        <f>彰化菜單ok!I4</f>
        <v>壽喜燒肉片</v>
      </c>
      <c r="G20" s="97" t="s">
        <v>111</v>
      </c>
      <c r="H20" s="96"/>
      <c r="I20" s="96" t="str">
        <f>彰化菜單ok!I5</f>
        <v>西芹鮮菇</v>
      </c>
      <c r="J20" s="97" t="s">
        <v>164</v>
      </c>
      <c r="K20" s="98"/>
      <c r="L20" s="96" t="str">
        <f>彰化菜單ok!I6</f>
        <v>蜜汁豆干(豆)</v>
      </c>
      <c r="M20" s="99" t="s">
        <v>112</v>
      </c>
      <c r="N20" s="100"/>
      <c r="O20" s="96" t="str">
        <f>彰化菜單ok!I7</f>
        <v>深色蔬菜</v>
      </c>
      <c r="P20" s="35" t="s">
        <v>113</v>
      </c>
      <c r="Q20" s="96"/>
      <c r="R20" s="96" t="str">
        <f>彰化菜單ok!I8</f>
        <v>關東煮湯</v>
      </c>
      <c r="S20" s="35" t="s">
        <v>112</v>
      </c>
      <c r="T20" s="39"/>
      <c r="U20" s="288"/>
      <c r="V20" s="40" t="s">
        <v>114</v>
      </c>
      <c r="W20" s="41" t="s">
        <v>115</v>
      </c>
      <c r="X20" s="42">
        <v>6.1</v>
      </c>
      <c r="AG20" s="23"/>
    </row>
    <row r="21" spans="1:37" ht="17.100000000000001" customHeight="1">
      <c r="A21" s="43" t="s">
        <v>120</v>
      </c>
      <c r="B21" s="280"/>
      <c r="C21" s="44" t="s">
        <v>121</v>
      </c>
      <c r="D21" s="45"/>
      <c r="E21" s="46">
        <v>120</v>
      </c>
      <c r="F21" s="49" t="s">
        <v>158</v>
      </c>
      <c r="G21" s="50"/>
      <c r="H21" s="50">
        <v>40</v>
      </c>
      <c r="I21" s="50" t="s">
        <v>165</v>
      </c>
      <c r="J21" s="50"/>
      <c r="K21" s="50">
        <v>50</v>
      </c>
      <c r="L21" s="49" t="s">
        <v>166</v>
      </c>
      <c r="M21" s="137" t="s">
        <v>240</v>
      </c>
      <c r="N21" s="101">
        <v>30</v>
      </c>
      <c r="O21" s="51" t="s">
        <v>124</v>
      </c>
      <c r="P21" s="52"/>
      <c r="Q21" s="102">
        <v>100</v>
      </c>
      <c r="R21" s="103" t="s">
        <v>167</v>
      </c>
      <c r="S21" s="50"/>
      <c r="T21" s="50">
        <v>20</v>
      </c>
      <c r="U21" s="282"/>
      <c r="V21" s="54">
        <f t="shared" ref="V21" si="4">X20*15+X22*5</f>
        <v>102</v>
      </c>
      <c r="W21" s="55" t="s">
        <v>126</v>
      </c>
      <c r="X21" s="56">
        <v>2</v>
      </c>
      <c r="Y21" s="20"/>
      <c r="Z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ht="17.100000000000001" customHeight="1">
      <c r="A22" s="43">
        <v>5</v>
      </c>
      <c r="B22" s="280"/>
      <c r="C22" s="60"/>
      <c r="D22" s="61"/>
      <c r="E22" s="59"/>
      <c r="F22" s="60" t="s">
        <v>142</v>
      </c>
      <c r="G22" s="61"/>
      <c r="H22" s="61">
        <v>15</v>
      </c>
      <c r="I22" s="60" t="s">
        <v>130</v>
      </c>
      <c r="J22" s="61"/>
      <c r="K22" s="61">
        <v>5</v>
      </c>
      <c r="L22" s="62" t="s">
        <v>168</v>
      </c>
      <c r="M22" s="63"/>
      <c r="N22" s="104">
        <v>30</v>
      </c>
      <c r="O22" s="105"/>
      <c r="P22" s="64"/>
      <c r="Q22" s="106"/>
      <c r="R22" s="107" t="s">
        <v>130</v>
      </c>
      <c r="S22" s="63"/>
      <c r="T22" s="63">
        <v>5</v>
      </c>
      <c r="U22" s="282"/>
      <c r="V22" s="66" t="s">
        <v>63</v>
      </c>
      <c r="W22" s="67" t="s">
        <v>133</v>
      </c>
      <c r="X22" s="56">
        <v>2.1</v>
      </c>
      <c r="Z22" s="68"/>
      <c r="AB22" s="69"/>
      <c r="AC22" s="23"/>
      <c r="AD22" s="23"/>
      <c r="AE22" s="70"/>
      <c r="AF22" s="68"/>
      <c r="AG22" s="23"/>
      <c r="AH22" s="70"/>
    </row>
    <row r="23" spans="1:37" ht="17.100000000000001" customHeight="1">
      <c r="A23" s="43" t="s">
        <v>136</v>
      </c>
      <c r="B23" s="280"/>
      <c r="C23" s="60"/>
      <c r="D23" s="61"/>
      <c r="E23" s="59"/>
      <c r="F23" s="60" t="s">
        <v>130</v>
      </c>
      <c r="G23" s="61"/>
      <c r="H23" s="61">
        <v>5</v>
      </c>
      <c r="I23" s="60" t="s">
        <v>169</v>
      </c>
      <c r="J23" s="61"/>
      <c r="K23" s="61">
        <v>15</v>
      </c>
      <c r="L23" s="65"/>
      <c r="M23" s="62"/>
      <c r="N23" s="104"/>
      <c r="O23" s="105"/>
      <c r="P23" s="71"/>
      <c r="Q23" s="106"/>
      <c r="R23" s="107" t="s">
        <v>170</v>
      </c>
      <c r="S23" s="63"/>
      <c r="T23" s="63">
        <v>5</v>
      </c>
      <c r="U23" s="282"/>
      <c r="V23" s="54">
        <f t="shared" ref="V23" si="5">X21*5+X23*5</f>
        <v>22.5</v>
      </c>
      <c r="W23" s="67" t="s">
        <v>138</v>
      </c>
      <c r="X23" s="56">
        <v>2.5</v>
      </c>
      <c r="Y23" s="20"/>
      <c r="AB23" s="23"/>
      <c r="AC23" s="23"/>
      <c r="AD23" s="23"/>
      <c r="AE23" s="23"/>
      <c r="AG23" s="23"/>
      <c r="AH23" s="23"/>
    </row>
    <row r="24" spans="1:37" ht="17.100000000000001" customHeight="1">
      <c r="A24" s="284" t="s">
        <v>171</v>
      </c>
      <c r="B24" s="280"/>
      <c r="C24" s="61"/>
      <c r="D24" s="61"/>
      <c r="E24" s="59"/>
      <c r="F24" s="105" t="s">
        <v>163</v>
      </c>
      <c r="G24" s="71"/>
      <c r="H24" s="61">
        <v>1</v>
      </c>
      <c r="I24" s="105" t="s">
        <v>148</v>
      </c>
      <c r="J24" s="71"/>
      <c r="K24" s="61">
        <v>5</v>
      </c>
      <c r="L24" s="62"/>
      <c r="M24" s="63"/>
      <c r="N24" s="108"/>
      <c r="O24" s="105"/>
      <c r="P24" s="71"/>
      <c r="Q24" s="106"/>
      <c r="R24" s="109" t="s">
        <v>172</v>
      </c>
      <c r="S24" s="61"/>
      <c r="T24" s="61">
        <v>5</v>
      </c>
      <c r="U24" s="282"/>
      <c r="V24" s="66" t="s">
        <v>143</v>
      </c>
      <c r="W24" s="67" t="s">
        <v>144</v>
      </c>
      <c r="X24" s="56"/>
      <c r="AB24" s="23"/>
      <c r="AC24" s="23"/>
      <c r="AD24" s="23"/>
      <c r="AE24" s="23"/>
      <c r="AG24" s="23"/>
      <c r="AH24" s="23"/>
    </row>
    <row r="25" spans="1:37" ht="17.100000000000001" customHeight="1">
      <c r="A25" s="285"/>
      <c r="B25" s="280"/>
      <c r="C25" s="61"/>
      <c r="D25" s="61"/>
      <c r="E25" s="110"/>
      <c r="F25" s="73"/>
      <c r="G25" s="75"/>
      <c r="H25" s="63"/>
      <c r="I25" s="73" t="s">
        <v>158</v>
      </c>
      <c r="J25" s="75"/>
      <c r="K25" s="63">
        <v>5</v>
      </c>
      <c r="L25" s="65"/>
      <c r="M25" s="61"/>
      <c r="N25" s="111"/>
      <c r="O25" s="112"/>
      <c r="P25" s="75"/>
      <c r="Q25" s="113"/>
      <c r="R25" s="109"/>
      <c r="S25" s="61"/>
      <c r="T25" s="61"/>
      <c r="U25" s="282"/>
      <c r="V25" s="54">
        <f t="shared" ref="V25" si="6">X20*2+X21*7+X22*1</f>
        <v>28.3</v>
      </c>
      <c r="W25" s="76" t="s">
        <v>149</v>
      </c>
      <c r="X25" s="56"/>
      <c r="Y25" s="20"/>
    </row>
    <row r="26" spans="1:37" ht="17.100000000000001" customHeight="1">
      <c r="A26" s="78" t="s">
        <v>151</v>
      </c>
      <c r="B26" s="79"/>
      <c r="C26" s="73"/>
      <c r="D26" s="75"/>
      <c r="E26" s="73"/>
      <c r="F26" s="73"/>
      <c r="G26" s="75"/>
      <c r="H26" s="63"/>
      <c r="I26" s="60"/>
      <c r="J26" s="61"/>
      <c r="K26" s="63"/>
      <c r="L26" s="59"/>
      <c r="M26" s="71"/>
      <c r="N26" s="114"/>
      <c r="O26" s="112"/>
      <c r="P26" s="75"/>
      <c r="Q26" s="113"/>
      <c r="R26" s="115"/>
      <c r="S26" s="75"/>
      <c r="T26" s="73"/>
      <c r="U26" s="282"/>
      <c r="V26" s="66" t="s">
        <v>152</v>
      </c>
      <c r="W26" s="81"/>
      <c r="X26" s="56"/>
    </row>
    <row r="27" spans="1:37" ht="17.100000000000001" customHeight="1" thickBot="1">
      <c r="A27" s="116"/>
      <c r="B27" s="117"/>
      <c r="C27" s="71"/>
      <c r="D27" s="71"/>
      <c r="E27" s="64"/>
      <c r="F27" s="64"/>
      <c r="G27" s="71"/>
      <c r="H27" s="64"/>
      <c r="I27" s="64"/>
      <c r="J27" s="71"/>
      <c r="K27" s="118"/>
      <c r="L27" s="119"/>
      <c r="M27" s="120"/>
      <c r="N27" s="121"/>
      <c r="O27" s="122"/>
      <c r="P27" s="123"/>
      <c r="Q27" s="124"/>
      <c r="R27" s="125"/>
      <c r="S27" s="71"/>
      <c r="T27" s="64"/>
      <c r="U27" s="289"/>
      <c r="V27" s="86">
        <f t="shared" ref="V27" si="7">V21*4+V23*9+V25*4</f>
        <v>723.7</v>
      </c>
      <c r="W27" s="87"/>
      <c r="X27" s="56"/>
      <c r="Y27" s="20"/>
      <c r="AB27" s="89"/>
      <c r="AC27" s="89"/>
      <c r="AD27" s="89"/>
      <c r="AG27" s="89"/>
    </row>
    <row r="28" spans="1:37" ht="17.100000000000001" customHeight="1">
      <c r="A28" s="33">
        <v>1</v>
      </c>
      <c r="B28" s="279"/>
      <c r="C28" s="35" t="str">
        <f>彰化菜單ok!M3</f>
        <v>糙米飯</v>
      </c>
      <c r="D28" s="35" t="s">
        <v>110</v>
      </c>
      <c r="E28" s="35"/>
      <c r="F28" s="35" t="str">
        <f>彰化菜單ok!M4</f>
        <v>三杯雞</v>
      </c>
      <c r="G28" s="38" t="s">
        <v>173</v>
      </c>
      <c r="H28" s="35"/>
      <c r="I28" s="35" t="str">
        <f>彰化菜單ok!M5</f>
        <v>結頭鮮匯</v>
      </c>
      <c r="J28" s="99" t="s">
        <v>112</v>
      </c>
      <c r="K28" s="35"/>
      <c r="L28" s="35" t="str">
        <f>彰化菜單ok!M6</f>
        <v>家常豆腐(豆)</v>
      </c>
      <c r="M28" s="99" t="s">
        <v>112</v>
      </c>
      <c r="N28" s="35"/>
      <c r="O28" s="35" t="str">
        <f>彰化菜單ok!M7</f>
        <v>淺色蔬菜</v>
      </c>
      <c r="P28" s="35" t="s">
        <v>113</v>
      </c>
      <c r="Q28" s="35"/>
      <c r="R28" s="35" t="str">
        <f>彰化菜單ok!M8</f>
        <v>海芽蛋花湯</v>
      </c>
      <c r="S28" s="35" t="s">
        <v>112</v>
      </c>
      <c r="T28" s="35"/>
      <c r="U28" s="281"/>
      <c r="V28" s="40" t="s">
        <v>114</v>
      </c>
      <c r="W28" s="41" t="s">
        <v>115</v>
      </c>
      <c r="X28" s="126">
        <v>6.1</v>
      </c>
    </row>
    <row r="29" spans="1:37" ht="17.100000000000001" customHeight="1">
      <c r="A29" s="43" t="s">
        <v>120</v>
      </c>
      <c r="B29" s="280"/>
      <c r="C29" s="44" t="s">
        <v>121</v>
      </c>
      <c r="D29" s="45"/>
      <c r="E29" s="46">
        <v>80</v>
      </c>
      <c r="F29" s="49" t="s">
        <v>174</v>
      </c>
      <c r="G29" s="49"/>
      <c r="H29" s="49">
        <v>65</v>
      </c>
      <c r="I29" s="49" t="s">
        <v>175</v>
      </c>
      <c r="J29" s="127"/>
      <c r="K29" s="49">
        <v>80</v>
      </c>
      <c r="L29" s="49" t="s">
        <v>176</v>
      </c>
      <c r="M29" s="128" t="s">
        <v>240</v>
      </c>
      <c r="N29" s="50">
        <v>40</v>
      </c>
      <c r="O29" s="51" t="s">
        <v>124</v>
      </c>
      <c r="P29" s="52"/>
      <c r="Q29" s="53">
        <v>100</v>
      </c>
      <c r="R29" s="49" t="s">
        <v>177</v>
      </c>
      <c r="T29" s="50">
        <v>5</v>
      </c>
      <c r="U29" s="282"/>
      <c r="V29" s="54">
        <f t="shared" ref="V29" si="8">X28*15+X30*5</f>
        <v>101.5</v>
      </c>
      <c r="W29" s="55" t="s">
        <v>126</v>
      </c>
      <c r="X29" s="129">
        <v>2</v>
      </c>
      <c r="Y29" s="20"/>
      <c r="Z29" s="23"/>
      <c r="AB29" s="23"/>
      <c r="AC29" s="23"/>
      <c r="AD29" s="23"/>
      <c r="AE29" s="23"/>
      <c r="AF29" s="23"/>
      <c r="AG29" s="23"/>
      <c r="AH29" s="23"/>
    </row>
    <row r="30" spans="1:37" ht="17.100000000000001" customHeight="1">
      <c r="A30" s="43">
        <v>6</v>
      </c>
      <c r="B30" s="280"/>
      <c r="C30" s="60" t="s">
        <v>178</v>
      </c>
      <c r="D30" s="58"/>
      <c r="E30" s="59">
        <v>40</v>
      </c>
      <c r="F30" s="62" t="s">
        <v>179</v>
      </c>
      <c r="G30" s="63"/>
      <c r="H30" s="63">
        <v>5</v>
      </c>
      <c r="I30" s="130" t="s">
        <v>130</v>
      </c>
      <c r="J30" s="131"/>
      <c r="K30" s="63">
        <v>5</v>
      </c>
      <c r="L30" s="60" t="s">
        <v>180</v>
      </c>
      <c r="N30" s="61">
        <v>3</v>
      </c>
      <c r="O30" s="64"/>
      <c r="P30" s="64"/>
      <c r="Q30" s="64"/>
      <c r="R30" s="62" t="s">
        <v>122</v>
      </c>
      <c r="T30" s="63">
        <v>5</v>
      </c>
      <c r="U30" s="282"/>
      <c r="V30" s="66" t="s">
        <v>63</v>
      </c>
      <c r="W30" s="67" t="s">
        <v>133</v>
      </c>
      <c r="X30" s="129">
        <v>2</v>
      </c>
      <c r="Z30" s="68"/>
      <c r="AB30" s="69"/>
      <c r="AC30" s="23"/>
      <c r="AD30" s="23"/>
      <c r="AE30" s="70"/>
      <c r="AF30" s="68"/>
      <c r="AG30" s="23"/>
      <c r="AH30" s="70"/>
    </row>
    <row r="31" spans="1:37" ht="17.100000000000001" customHeight="1">
      <c r="A31" s="43" t="s">
        <v>136</v>
      </c>
      <c r="B31" s="280"/>
      <c r="C31" s="60"/>
      <c r="D31" s="61"/>
      <c r="E31" s="90"/>
      <c r="F31" s="62"/>
      <c r="G31" s="63"/>
      <c r="H31" s="63"/>
      <c r="I31" s="63" t="s">
        <v>129</v>
      </c>
      <c r="J31" s="131"/>
      <c r="K31" s="63">
        <v>5</v>
      </c>
      <c r="L31" s="65" t="s">
        <v>130</v>
      </c>
      <c r="N31" s="61">
        <v>5</v>
      </c>
      <c r="O31" s="64"/>
      <c r="P31" s="71"/>
      <c r="Q31" s="64"/>
      <c r="R31" s="65"/>
      <c r="S31" s="63"/>
      <c r="T31" s="63"/>
      <c r="U31" s="282"/>
      <c r="V31" s="54">
        <f t="shared" ref="V31" si="9">X29*5+X31*5</f>
        <v>22.5</v>
      </c>
      <c r="W31" s="67" t="s">
        <v>138</v>
      </c>
      <c r="X31" s="56">
        <v>2.5</v>
      </c>
      <c r="Y31" s="20"/>
      <c r="AB31" s="23"/>
      <c r="AC31" s="23"/>
      <c r="AD31" s="23"/>
      <c r="AE31" s="23"/>
      <c r="AG31" s="23"/>
      <c r="AH31" s="23"/>
    </row>
    <row r="32" spans="1:37" ht="17.100000000000001" customHeight="1">
      <c r="A32" s="284" t="s">
        <v>181</v>
      </c>
      <c r="B32" s="280"/>
      <c r="C32" s="75"/>
      <c r="D32" s="75"/>
      <c r="E32" s="73"/>
      <c r="F32" s="60"/>
      <c r="G32" s="61"/>
      <c r="H32" s="59"/>
      <c r="I32" s="65" t="s">
        <v>158</v>
      </c>
      <c r="J32" s="131"/>
      <c r="K32" s="63">
        <v>5</v>
      </c>
      <c r="L32" s="65"/>
      <c r="M32" s="61"/>
      <c r="N32" s="61"/>
      <c r="O32" s="64"/>
      <c r="P32" s="71"/>
      <c r="Q32" s="64"/>
      <c r="R32" s="60"/>
      <c r="S32" s="61"/>
      <c r="T32" s="61"/>
      <c r="U32" s="282"/>
      <c r="V32" s="66" t="s">
        <v>143</v>
      </c>
      <c r="W32" s="67" t="s">
        <v>144</v>
      </c>
      <c r="X32" s="129"/>
      <c r="AB32" s="23"/>
      <c r="AC32" s="23"/>
      <c r="AD32" s="23"/>
      <c r="AE32" s="23"/>
      <c r="AG32" s="23"/>
      <c r="AH32" s="23"/>
    </row>
    <row r="33" spans="1:37" ht="17.100000000000001" customHeight="1">
      <c r="A33" s="285"/>
      <c r="B33" s="280"/>
      <c r="C33" s="75"/>
      <c r="D33" s="75"/>
      <c r="E33" s="73"/>
      <c r="F33" s="73"/>
      <c r="G33" s="75"/>
      <c r="H33" s="73"/>
      <c r="I33" s="60"/>
      <c r="J33" s="61"/>
      <c r="K33" s="132"/>
      <c r="L33" s="60"/>
      <c r="M33" s="61"/>
      <c r="N33" s="132"/>
      <c r="O33" s="73"/>
      <c r="P33" s="75"/>
      <c r="Q33" s="73"/>
      <c r="R33" s="60"/>
      <c r="S33" s="61"/>
      <c r="T33" s="74"/>
      <c r="U33" s="282"/>
      <c r="V33" s="54">
        <f t="shared" ref="V33" si="10">X28*2+X29*7+X30*1</f>
        <v>28.2</v>
      </c>
      <c r="W33" s="76" t="s">
        <v>149</v>
      </c>
      <c r="X33" s="129"/>
      <c r="Y33" s="20"/>
      <c r="AG33" s="23"/>
    </row>
    <row r="34" spans="1:37" ht="17.100000000000001" customHeight="1">
      <c r="A34" s="78" t="s">
        <v>151</v>
      </c>
      <c r="B34" s="79"/>
      <c r="C34" s="75"/>
      <c r="D34" s="75"/>
      <c r="E34" s="73"/>
      <c r="F34" s="73"/>
      <c r="G34" s="75"/>
      <c r="H34" s="73"/>
      <c r="I34" s="61"/>
      <c r="J34" s="61"/>
      <c r="K34" s="74"/>
      <c r="L34" s="73"/>
      <c r="M34" s="75"/>
      <c r="N34" s="73"/>
      <c r="O34" s="73"/>
      <c r="P34" s="75"/>
      <c r="Q34" s="73"/>
      <c r="R34" s="73"/>
      <c r="S34" s="75"/>
      <c r="T34" s="73"/>
      <c r="U34" s="282"/>
      <c r="V34" s="66" t="s">
        <v>152</v>
      </c>
      <c r="W34" s="81"/>
      <c r="X34" s="129"/>
      <c r="AG34" s="23"/>
    </row>
    <row r="35" spans="1:37" ht="17.100000000000001" customHeight="1">
      <c r="A35" s="93"/>
      <c r="B35" s="94"/>
      <c r="C35" s="123"/>
      <c r="D35" s="123"/>
      <c r="E35" s="133"/>
      <c r="F35" s="133"/>
      <c r="G35" s="123"/>
      <c r="H35" s="133"/>
      <c r="I35" s="134"/>
      <c r="J35" s="134"/>
      <c r="K35" s="135"/>
      <c r="L35" s="133"/>
      <c r="M35" s="123"/>
      <c r="N35" s="133"/>
      <c r="O35" s="133"/>
      <c r="P35" s="123"/>
      <c r="Q35" s="133"/>
      <c r="R35" s="133"/>
      <c r="S35" s="123"/>
      <c r="T35" s="133"/>
      <c r="U35" s="289"/>
      <c r="V35" s="86">
        <f t="shared" ref="V35" si="11">V29*4+V31*9+V33*4</f>
        <v>721.3</v>
      </c>
      <c r="W35" s="95"/>
      <c r="X35" s="129"/>
      <c r="Y35" s="20"/>
      <c r="AB35" s="89"/>
      <c r="AC35" s="89"/>
      <c r="AD35" s="89"/>
    </row>
    <row r="36" spans="1:37" ht="17.100000000000001" customHeight="1">
      <c r="A36" s="33">
        <v>1</v>
      </c>
      <c r="B36" s="279"/>
      <c r="C36" s="35" t="str">
        <f>彰化菜單ok!Q3</f>
        <v>上海菜飯</v>
      </c>
      <c r="D36" s="201" t="s">
        <v>164</v>
      </c>
      <c r="E36" s="35"/>
      <c r="F36" s="35" t="str">
        <f>彰化菜單ok!Q4</f>
        <v>海陸雙拼(炸.海)</v>
      </c>
      <c r="G36" s="38" t="s">
        <v>182</v>
      </c>
      <c r="H36" s="35"/>
      <c r="I36" s="35" t="str">
        <f>彰化菜單ok!Q5</f>
        <v>花開富貴</v>
      </c>
      <c r="J36" s="38" t="s">
        <v>183</v>
      </c>
      <c r="K36" s="35"/>
      <c r="L36" s="35" t="str">
        <f>彰化菜單ok!Q6</f>
        <v>銀絲捲(冷)</v>
      </c>
      <c r="M36" s="38" t="s">
        <v>110</v>
      </c>
      <c r="N36" s="35"/>
      <c r="O36" s="35" t="str">
        <f>彰化菜單ok!Q7</f>
        <v>深色蔬菜</v>
      </c>
      <c r="P36" s="35" t="s">
        <v>113</v>
      </c>
      <c r="Q36" s="35"/>
      <c r="R36" s="35" t="str">
        <f>彰化菜單ok!Q8</f>
        <v>冬瓜豚骨湯</v>
      </c>
      <c r="S36" s="35" t="s">
        <v>112</v>
      </c>
      <c r="T36" s="35"/>
      <c r="U36" s="281"/>
      <c r="V36" s="40" t="s">
        <v>114</v>
      </c>
      <c r="W36" s="41" t="s">
        <v>115</v>
      </c>
      <c r="X36" s="136">
        <v>6</v>
      </c>
      <c r="AG36" s="23"/>
    </row>
    <row r="37" spans="1:37" ht="17.100000000000001" customHeight="1">
      <c r="A37" s="43" t="s">
        <v>120</v>
      </c>
      <c r="B37" s="280"/>
      <c r="C37" s="44" t="s">
        <v>184</v>
      </c>
      <c r="D37" s="48"/>
      <c r="E37" s="48">
        <v>100</v>
      </c>
      <c r="F37" s="49" t="s">
        <v>185</v>
      </c>
      <c r="G37" s="137" t="s">
        <v>186</v>
      </c>
      <c r="H37" s="50">
        <v>30</v>
      </c>
      <c r="I37" s="49" t="s">
        <v>187</v>
      </c>
      <c r="K37" s="49">
        <v>35</v>
      </c>
      <c r="L37" s="49" t="s">
        <v>188</v>
      </c>
      <c r="M37" s="137" t="s">
        <v>335</v>
      </c>
      <c r="N37" s="50">
        <v>30</v>
      </c>
      <c r="O37" s="51" t="s">
        <v>124</v>
      </c>
      <c r="P37" s="52"/>
      <c r="Q37" s="53">
        <v>100</v>
      </c>
      <c r="R37" s="49" t="s">
        <v>189</v>
      </c>
      <c r="T37" s="50">
        <v>40</v>
      </c>
      <c r="U37" s="282"/>
      <c r="V37" s="54">
        <f t="shared" ref="V37" si="12">X36*15+X38*5</f>
        <v>102</v>
      </c>
      <c r="W37" s="55" t="s">
        <v>126</v>
      </c>
      <c r="X37" s="129">
        <v>2</v>
      </c>
      <c r="Y37" s="20"/>
      <c r="Z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ht="17.100000000000001" customHeight="1">
      <c r="A38" s="43">
        <v>7</v>
      </c>
      <c r="B38" s="280"/>
      <c r="C38" s="60" t="s">
        <v>270</v>
      </c>
      <c r="D38" s="61"/>
      <c r="E38" s="61">
        <v>15</v>
      </c>
      <c r="F38" s="62" t="s">
        <v>174</v>
      </c>
      <c r="G38" s="63"/>
      <c r="H38" s="61">
        <v>55</v>
      </c>
      <c r="I38" s="63" t="s">
        <v>190</v>
      </c>
      <c r="K38" s="63">
        <v>35</v>
      </c>
      <c r="L38" s="62"/>
      <c r="M38" s="62"/>
      <c r="N38" s="62"/>
      <c r="O38" s="64"/>
      <c r="P38" s="64"/>
      <c r="Q38" s="64"/>
      <c r="R38" s="63" t="s">
        <v>191</v>
      </c>
      <c r="T38" s="63">
        <v>15</v>
      </c>
      <c r="U38" s="282"/>
      <c r="V38" s="66" t="s">
        <v>63</v>
      </c>
      <c r="W38" s="67" t="s">
        <v>133</v>
      </c>
      <c r="X38" s="129">
        <v>2.4</v>
      </c>
      <c r="Z38" s="68"/>
      <c r="AB38" s="69"/>
      <c r="AC38" s="23"/>
      <c r="AD38" s="23"/>
      <c r="AE38" s="70"/>
      <c r="AF38" s="68"/>
      <c r="AG38" s="23"/>
      <c r="AH38" s="69"/>
      <c r="AI38" s="23"/>
      <c r="AJ38" s="23"/>
      <c r="AK38" s="70"/>
    </row>
    <row r="39" spans="1:37" ht="17.100000000000001" customHeight="1">
      <c r="A39" s="43" t="s">
        <v>136</v>
      </c>
      <c r="B39" s="280"/>
      <c r="C39" s="60" t="s">
        <v>180</v>
      </c>
      <c r="D39" s="61"/>
      <c r="E39" s="61">
        <v>5</v>
      </c>
      <c r="F39" s="60"/>
      <c r="G39" s="61"/>
      <c r="H39" s="59"/>
      <c r="I39" s="60" t="s">
        <v>130</v>
      </c>
      <c r="K39" s="61">
        <v>5</v>
      </c>
      <c r="L39" s="63"/>
      <c r="M39" s="63"/>
      <c r="N39" s="63"/>
      <c r="O39" s="64"/>
      <c r="P39" s="71"/>
      <c r="Q39" s="64"/>
      <c r="R39" s="62"/>
      <c r="S39" s="63"/>
      <c r="U39" s="282"/>
      <c r="V39" s="54">
        <f t="shared" ref="V39" si="13">X37*5+X39*5</f>
        <v>22.5</v>
      </c>
      <c r="W39" s="67" t="s">
        <v>138</v>
      </c>
      <c r="X39" s="56">
        <v>2.5</v>
      </c>
      <c r="Y39" s="20"/>
      <c r="AB39" s="23"/>
      <c r="AC39" s="23"/>
      <c r="AD39" s="23"/>
      <c r="AE39" s="23"/>
      <c r="AG39" s="23"/>
      <c r="AH39" s="23"/>
      <c r="AI39" s="23"/>
      <c r="AJ39" s="23"/>
      <c r="AK39" s="23"/>
    </row>
    <row r="40" spans="1:37" ht="17.100000000000001" customHeight="1">
      <c r="A40" s="284" t="s">
        <v>192</v>
      </c>
      <c r="B40" s="280"/>
      <c r="C40" s="60" t="s">
        <v>130</v>
      </c>
      <c r="D40" s="61"/>
      <c r="E40" s="61">
        <v>5</v>
      </c>
      <c r="F40" s="72"/>
      <c r="G40" s="59"/>
      <c r="H40" s="74"/>
      <c r="I40" s="61" t="s">
        <v>193</v>
      </c>
      <c r="K40" s="61">
        <v>5</v>
      </c>
      <c r="L40" s="62"/>
      <c r="M40" s="63"/>
      <c r="N40" s="63"/>
      <c r="O40" s="64"/>
      <c r="P40" s="71"/>
      <c r="Q40" s="64"/>
      <c r="R40" s="60"/>
      <c r="S40" s="61"/>
      <c r="T40" s="61"/>
      <c r="U40" s="282"/>
      <c r="V40" s="66" t="s">
        <v>143</v>
      </c>
      <c r="W40" s="67" t="s">
        <v>144</v>
      </c>
      <c r="X40" s="129"/>
      <c r="AB40" s="23"/>
      <c r="AC40" s="23"/>
      <c r="AD40" s="23"/>
      <c r="AE40" s="23"/>
      <c r="AG40" s="23"/>
      <c r="AH40" s="23"/>
      <c r="AI40" s="23"/>
      <c r="AJ40" s="23"/>
      <c r="AK40" s="23"/>
    </row>
    <row r="41" spans="1:37" ht="17.100000000000001" customHeight="1">
      <c r="A41" s="285"/>
      <c r="B41" s="280"/>
      <c r="C41" s="60" t="s">
        <v>148</v>
      </c>
      <c r="D41" s="61"/>
      <c r="E41" s="61">
        <v>3</v>
      </c>
      <c r="F41" s="73"/>
      <c r="G41" s="75"/>
      <c r="H41" s="73"/>
      <c r="I41" s="61" t="s">
        <v>158</v>
      </c>
      <c r="K41" s="61">
        <v>5</v>
      </c>
      <c r="L41" s="61"/>
      <c r="M41" s="61"/>
      <c r="N41" s="61"/>
      <c r="O41" s="73"/>
      <c r="P41" s="75"/>
      <c r="Q41" s="73"/>
      <c r="R41" s="61"/>
      <c r="S41" s="61"/>
      <c r="T41" s="74"/>
      <c r="U41" s="282"/>
      <c r="V41" s="54">
        <f t="shared" ref="V41" si="14">X36*2+X37*7+X38*1</f>
        <v>28.4</v>
      </c>
      <c r="W41" s="76" t="s">
        <v>149</v>
      </c>
      <c r="X41" s="129"/>
      <c r="Y41" s="20"/>
      <c r="AG41" s="23"/>
    </row>
    <row r="42" spans="1:37" ht="17.100000000000001" customHeight="1">
      <c r="A42" s="78" t="s">
        <v>151</v>
      </c>
      <c r="B42" s="79"/>
      <c r="C42" s="130" t="s">
        <v>415</v>
      </c>
      <c r="D42" s="61"/>
      <c r="E42" s="61">
        <v>1</v>
      </c>
      <c r="F42" s="73"/>
      <c r="G42" s="75"/>
      <c r="H42" s="73"/>
      <c r="I42" s="59"/>
      <c r="J42" s="59"/>
      <c r="K42" s="74"/>
      <c r="L42" s="60"/>
      <c r="M42" s="61"/>
      <c r="N42" s="74"/>
      <c r="O42" s="73"/>
      <c r="P42" s="75"/>
      <c r="Q42" s="73"/>
      <c r="R42" s="73"/>
      <c r="S42" s="75"/>
      <c r="T42" s="73"/>
      <c r="U42" s="282"/>
      <c r="V42" s="66" t="s">
        <v>152</v>
      </c>
      <c r="W42" s="81"/>
      <c r="X42" s="129"/>
      <c r="AG42" s="23"/>
    </row>
    <row r="43" spans="1:37" ht="17.100000000000001" customHeight="1" thickBot="1">
      <c r="A43" s="138"/>
      <c r="B43" s="139"/>
      <c r="C43" s="140"/>
      <c r="D43" s="140"/>
      <c r="E43" s="141"/>
      <c r="F43" s="141"/>
      <c r="G43" s="140"/>
      <c r="H43" s="141"/>
      <c r="I43" s="141"/>
      <c r="J43" s="140"/>
      <c r="K43" s="141"/>
      <c r="L43" s="141"/>
      <c r="M43" s="140"/>
      <c r="N43" s="141"/>
      <c r="O43" s="141"/>
      <c r="P43" s="140"/>
      <c r="Q43" s="141"/>
      <c r="R43" s="141"/>
      <c r="S43" s="140"/>
      <c r="T43" s="141"/>
      <c r="U43" s="283"/>
      <c r="V43" s="142">
        <f t="shared" ref="V43" si="15">V37*4+V39*9+V41*4</f>
        <v>724.1</v>
      </c>
      <c r="W43" s="143"/>
      <c r="X43" s="144"/>
      <c r="Y43" s="20"/>
      <c r="AB43" s="89"/>
      <c r="AC43" s="89"/>
      <c r="AD43" s="89"/>
    </row>
    <row r="44" spans="1:37" ht="21.75" customHeight="1"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145"/>
    </row>
    <row r="45" spans="1:37" ht="16.5">
      <c r="C45" s="287"/>
      <c r="D45" s="287"/>
      <c r="E45" s="287"/>
      <c r="F45" s="287"/>
      <c r="G45" s="146"/>
      <c r="J45" s="146"/>
      <c r="M45" s="146"/>
      <c r="P45" s="146"/>
      <c r="S45" s="146"/>
      <c r="V45" s="19"/>
      <c r="W45" s="147"/>
      <c r="X45" s="23"/>
    </row>
    <row r="46" spans="1:37" ht="16.5">
      <c r="V46" s="19"/>
      <c r="W46" s="147"/>
      <c r="X46" s="23"/>
    </row>
    <row r="47" spans="1:37" ht="16.5">
      <c r="V47" s="19"/>
      <c r="W47" s="147"/>
      <c r="X47" s="23"/>
    </row>
  </sheetData>
  <mergeCells count="18">
    <mergeCell ref="G1:X1"/>
    <mergeCell ref="B4:B9"/>
    <mergeCell ref="U4:U11"/>
    <mergeCell ref="A8:A9"/>
    <mergeCell ref="B12:B17"/>
    <mergeCell ref="U12:U19"/>
    <mergeCell ref="A16:A17"/>
    <mergeCell ref="B20:B25"/>
    <mergeCell ref="U20:U27"/>
    <mergeCell ref="A24:A25"/>
    <mergeCell ref="B28:B33"/>
    <mergeCell ref="U28:U35"/>
    <mergeCell ref="A32:A33"/>
    <mergeCell ref="B36:B41"/>
    <mergeCell ref="U36:U43"/>
    <mergeCell ref="A40:A41"/>
    <mergeCell ref="I44:X44"/>
    <mergeCell ref="C45:F45"/>
  </mergeCells>
  <phoneticPr fontId="3" type="noConversion"/>
  <pageMargins left="0.39370078740157483" right="0.39370078740157483" top="0.19685039370078741" bottom="0.19685039370078741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3</vt:i4>
      </vt:variant>
    </vt:vector>
  </HeadingPairs>
  <TitlesOfParts>
    <vt:vector size="16" baseType="lpstr">
      <vt:lpstr>國華</vt:lpstr>
      <vt:lpstr>1月第一週明細)</vt:lpstr>
      <vt:lpstr>1月第二週明細</vt:lpstr>
      <vt:lpstr>1月第三週明細</vt:lpstr>
      <vt:lpstr>2月第二週明細 (2)</vt:lpstr>
      <vt:lpstr>2月第三週明細 (2)</vt:lpstr>
      <vt:lpstr>2月第四週明細</vt:lpstr>
      <vt:lpstr>彰化菜單ok</vt:lpstr>
      <vt:lpstr>第一週明細</vt:lpstr>
      <vt:lpstr>第二週明細</vt:lpstr>
      <vt:lpstr>第三週明細</vt:lpstr>
      <vt:lpstr>2月第二週明細</vt:lpstr>
      <vt:lpstr>2月第三週明細</vt:lpstr>
      <vt:lpstr>'2月第三週明細'!Print_Area</vt:lpstr>
      <vt:lpstr>第一週明細!Print_Area</vt:lpstr>
      <vt:lpstr>第三週明細!Print_Area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黃右昕</dc:creator>
  <cp:lastModifiedBy>user</cp:lastModifiedBy>
  <cp:lastPrinted>2021-12-14T03:09:39Z</cp:lastPrinted>
  <dcterms:created xsi:type="dcterms:W3CDTF">2021-12-01T10:30:41Z</dcterms:created>
  <dcterms:modified xsi:type="dcterms:W3CDTF">2021-12-29T07:55:10Z</dcterms:modified>
</cp:coreProperties>
</file>